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gabriela_baron\OneDrive - cun.edu.co\Documentos\Trabajos QA\SOLICITUD-DE-AFILIACIÓN-ARL-PRACTICANTES\"/>
    </mc:Choice>
  </mc:AlternateContent>
  <xr:revisionPtr revIDLastSave="0" documentId="13_ncr:1_{0B3C61BC-BDFB-429B-8AB1-267AD4BE587E}" xr6:coauthVersionLast="47" xr6:coauthVersionMax="47" xr10:uidLastSave="{00000000-0000-0000-0000-000000000000}"/>
  <bookViews>
    <workbookView xWindow="-120" yWindow="-120" windowWidth="29040" windowHeight="15720" firstSheet="1" activeTab="17"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externalReferences>
    <externalReference r:id="rId25"/>
  </externalReferences>
  <definedNames>
    <definedName name="_xlnm._FilterDatabase" localSheetId="17" hidden="1">BugTracker!$A$2:$Q$17</definedName>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issues">[1]ListasEditables!$E$2:$E$12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Hecho" comment=" Hecho ">BugTracker!$P$9</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J24" i="20" l="1"/>
  <c r="AJ25" i="20"/>
  <c r="AJ26" i="20"/>
  <c r="AJ27" i="20"/>
  <c r="AJ28" i="20"/>
  <c r="AJ29" i="20"/>
  <c r="AJ30" i="20"/>
  <c r="AJ31" i="20"/>
  <c r="AJ32" i="20"/>
  <c r="AJ33" i="20"/>
  <c r="AJ34" i="20"/>
  <c r="AJ35" i="20"/>
  <c r="AJ36" i="20"/>
  <c r="AJ37" i="20"/>
  <c r="AJ38" i="20"/>
  <c r="AJ39" i="20"/>
  <c r="AJ40" i="20"/>
  <c r="AJ41" i="20"/>
  <c r="AJ42" i="20"/>
  <c r="AJ43" i="20"/>
  <c r="C29" i="30"/>
  <c r="B20" i="30"/>
  <c r="B19" i="30"/>
  <c r="B18" i="30"/>
  <c r="B17" i="30"/>
  <c r="B16" i="30"/>
  <c r="B15" i="30"/>
  <c r="B14" i="30"/>
  <c r="B13" i="30"/>
  <c r="B12" i="30"/>
  <c r="B11" i="30"/>
  <c r="M8" i="30"/>
  <c r="AJ1279" i="20"/>
  <c r="AI1279" i="20"/>
  <c r="AJ1278" i="20"/>
  <c r="AI1278" i="20"/>
  <c r="AJ1277" i="20"/>
  <c r="AI1277" i="20"/>
  <c r="AJ1276" i="20"/>
  <c r="AI1276" i="20"/>
  <c r="AE1276" i="20"/>
  <c r="Y1276" i="20"/>
  <c r="T1276" i="20"/>
  <c r="N1276" i="20"/>
  <c r="AJ1275" i="20"/>
  <c r="AI1275" i="20"/>
  <c r="AE1275" i="20"/>
  <c r="Y1275" i="20"/>
  <c r="T1275" i="20"/>
  <c r="N1275" i="20"/>
  <c r="H1275" i="20"/>
  <c r="C1275"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AI536" i="20"/>
  <c r="AI535" i="20"/>
  <c r="AI534" i="20"/>
  <c r="G534" i="20"/>
  <c r="G543" i="20" s="1"/>
  <c r="G552" i="20" s="1"/>
  <c r="G561" i="20" s="1"/>
  <c r="G570" i="20" s="1"/>
  <c r="G579" i="20" s="1"/>
  <c r="G588" i="20" s="1"/>
  <c r="G597" i="20" s="1"/>
  <c r="G606" i="20" s="1"/>
  <c r="G615" i="20" s="1"/>
  <c r="G624" i="20" s="1"/>
  <c r="G633" i="20" s="1"/>
  <c r="G642" i="20" s="1"/>
  <c r="G651" i="20" s="1"/>
  <c r="G660" i="20" s="1"/>
  <c r="G669" i="20" s="1"/>
  <c r="G678" i="20" s="1"/>
  <c r="G687" i="20" s="1"/>
  <c r="G696" i="20" s="1"/>
  <c r="G705" i="20" s="1"/>
  <c r="G714" i="20" s="1"/>
  <c r="G723" i="20" s="1"/>
  <c r="G732" i="20" s="1"/>
  <c r="G741" i="20" s="1"/>
  <c r="G750" i="20" s="1"/>
  <c r="G759" i="20" s="1"/>
  <c r="G768" i="20" s="1"/>
  <c r="G777" i="20" s="1"/>
  <c r="G786" i="20" s="1"/>
  <c r="G795" i="20" s="1"/>
  <c r="G804" i="20" s="1"/>
  <c r="G813" i="20" s="1"/>
  <c r="G822" i="20" s="1"/>
  <c r="G831" i="20" s="1"/>
  <c r="G840" i="20" s="1"/>
  <c r="G849" i="20" s="1"/>
  <c r="G858" i="20" s="1"/>
  <c r="G867" i="20" s="1"/>
  <c r="G876" i="20" s="1"/>
  <c r="G885" i="20" s="1"/>
  <c r="G894" i="20" s="1"/>
  <c r="G903" i="20" s="1"/>
  <c r="G912" i="20" s="1"/>
  <c r="G921" i="20" s="1"/>
  <c r="G930" i="20" s="1"/>
  <c r="G939" i="20" s="1"/>
  <c r="G948" i="20" s="1"/>
  <c r="G957" i="20" s="1"/>
  <c r="G966" i="20" s="1"/>
  <c r="G975" i="20" s="1"/>
  <c r="G984" i="20" s="1"/>
  <c r="G993" i="20" s="1"/>
  <c r="G1002" i="20" s="1"/>
  <c r="G1011" i="20" s="1"/>
  <c r="G1020" i="20" s="1"/>
  <c r="G1029" i="20" s="1"/>
  <c r="G1038" i="20" s="1"/>
  <c r="G1047" i="20" s="1"/>
  <c r="G1056" i="20" s="1"/>
  <c r="G1065" i="20" s="1"/>
  <c r="G1074" i="20" s="1"/>
  <c r="G1083" i="20" s="1"/>
  <c r="G1092" i="20" s="1"/>
  <c r="G1101" i="20" s="1"/>
  <c r="G1110" i="20" s="1"/>
  <c r="G1119" i="20" s="1"/>
  <c r="G1128" i="20" s="1"/>
  <c r="G1137" i="20" s="1"/>
  <c r="G1146" i="20" s="1"/>
  <c r="G1155" i="20" s="1"/>
  <c r="G1164" i="20" s="1"/>
  <c r="G1173" i="20" s="1"/>
  <c r="G1182" i="20" s="1"/>
  <c r="G1191" i="20" s="1"/>
  <c r="G1200" i="20" s="1"/>
  <c r="G1209" i="20" s="1"/>
  <c r="G1218" i="20" s="1"/>
  <c r="G1227" i="20" s="1"/>
  <c r="G1236" i="20" s="1"/>
  <c r="G1245" i="20" s="1"/>
  <c r="G1250" i="20" s="1"/>
  <c r="G1260" i="20" s="1"/>
  <c r="G1264" i="20" s="1"/>
  <c r="G1268" i="20" s="1"/>
  <c r="G1272" i="20" s="1"/>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J44" i="20"/>
  <c r="AJ22" i="20"/>
  <c r="AJ21"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60" i="20" l="1"/>
  <c r="AJ71" i="20"/>
  <c r="AJ83" i="20"/>
  <c r="AJ95" i="20"/>
  <c r="AJ107" i="20"/>
  <c r="AJ119" i="20"/>
  <c r="AJ131" i="20"/>
  <c r="AJ143" i="20"/>
  <c r="AJ155" i="20"/>
  <c r="AJ264" i="20"/>
  <c r="AJ50" i="20"/>
  <c r="AJ84" i="20"/>
  <c r="AJ57" i="20"/>
  <c r="AJ68" i="20"/>
  <c r="AJ80" i="20"/>
  <c r="AJ92" i="20"/>
  <c r="AJ104" i="20"/>
  <c r="AJ116" i="20"/>
  <c r="AJ128" i="20"/>
  <c r="AJ140" i="20"/>
  <c r="AJ152" i="20"/>
  <c r="AJ569" i="20"/>
  <c r="AJ108" i="20"/>
  <c r="AJ59" i="20"/>
  <c r="AJ70" i="20"/>
  <c r="AJ82" i="20"/>
  <c r="AJ94" i="20"/>
  <c r="AJ106" i="20"/>
  <c r="AJ118" i="20"/>
  <c r="AJ130" i="20"/>
  <c r="AJ142" i="20"/>
  <c r="AJ154" i="20"/>
  <c r="AJ61" i="20"/>
  <c r="AJ132" i="20"/>
  <c r="AJ1258" i="20"/>
  <c r="AJ47" i="20"/>
  <c r="AJ919" i="20"/>
  <c r="AJ156" i="20"/>
  <c r="AJ51" i="20"/>
  <c r="AJ63" i="20"/>
  <c r="AJ74" i="20"/>
  <c r="AJ86" i="20"/>
  <c r="AJ98" i="20"/>
  <c r="AJ110" i="20"/>
  <c r="AJ122" i="20"/>
  <c r="AJ134" i="20"/>
  <c r="AJ146" i="20"/>
  <c r="AJ647" i="20"/>
  <c r="AJ683" i="20"/>
  <c r="AJ48" i="20"/>
  <c r="AJ144" i="20"/>
  <c r="AJ53" i="20"/>
  <c r="AJ65" i="20"/>
  <c r="AJ76" i="20"/>
  <c r="AJ88" i="20"/>
  <c r="AJ100" i="20"/>
  <c r="AJ112" i="20"/>
  <c r="AJ124" i="20"/>
  <c r="AJ136" i="20"/>
  <c r="AJ148" i="20"/>
  <c r="AJ184" i="20"/>
  <c r="AJ315" i="20"/>
  <c r="AJ49" i="20"/>
  <c r="AJ120" i="20"/>
  <c r="AJ54" i="20"/>
  <c r="AJ66" i="20"/>
  <c r="AJ77" i="20"/>
  <c r="AJ89" i="20"/>
  <c r="AJ101" i="20"/>
  <c r="AJ113" i="20"/>
  <c r="AJ125" i="20"/>
  <c r="AJ137" i="20"/>
  <c r="AJ149" i="20"/>
  <c r="AJ160" i="20"/>
  <c r="AJ757" i="20"/>
  <c r="AJ972" i="20"/>
  <c r="AJ1237" i="20"/>
  <c r="AJ96" i="20"/>
  <c r="AJ1244" i="20"/>
  <c r="AJ55" i="20"/>
  <c r="AJ78" i="20"/>
  <c r="AJ90" i="20"/>
  <c r="AJ102" i="20"/>
  <c r="AJ114" i="20"/>
  <c r="AJ126" i="20"/>
  <c r="AJ138" i="20"/>
  <c r="AJ150" i="20"/>
  <c r="AJ162" i="20"/>
  <c r="AJ174" i="20"/>
  <c r="AJ1238" i="20"/>
  <c r="AJ72" i="20"/>
  <c r="AJ46" i="20"/>
  <c r="AJ52" i="20"/>
  <c r="AJ64" i="20"/>
  <c r="AJ81" i="20"/>
  <c r="AJ99" i="20"/>
  <c r="AJ117" i="20"/>
  <c r="AJ123" i="20"/>
  <c r="AJ135" i="20"/>
  <c r="AJ147" i="20"/>
  <c r="AJ925" i="20"/>
  <c r="AJ215" i="20"/>
  <c r="AJ1059" i="20"/>
  <c r="AJ963" i="20"/>
  <c r="AJ695" i="20"/>
  <c r="AJ812" i="20"/>
  <c r="AJ837" i="20"/>
  <c r="AJ1232" i="20"/>
  <c r="AJ1253" i="20"/>
  <c r="AJ58" i="20"/>
  <c r="AJ75" i="20"/>
  <c r="AJ93" i="20"/>
  <c r="AJ105" i="20"/>
  <c r="AJ129" i="20"/>
  <c r="AJ141" i="20"/>
  <c r="AJ161" i="20"/>
  <c r="AJ1226" i="20"/>
  <c r="AJ325" i="20"/>
  <c r="AJ976" i="20"/>
  <c r="AJ23" i="20"/>
  <c r="AJ62" i="20"/>
  <c r="AJ73" i="20"/>
  <c r="AJ85" i="20"/>
  <c r="AJ97" i="20"/>
  <c r="AJ109" i="20"/>
  <c r="AJ121" i="20"/>
  <c r="AJ139" i="20"/>
  <c r="AJ151" i="20"/>
  <c r="AJ649" i="20"/>
  <c r="AJ1234" i="20"/>
  <c r="AJ69" i="20"/>
  <c r="AJ87" i="20"/>
  <c r="AJ111" i="20"/>
  <c r="AJ1247" i="20"/>
  <c r="AJ881" i="20"/>
  <c r="AJ1229" i="20"/>
  <c r="AJ45" i="20"/>
  <c r="AJ56" i="20"/>
  <c r="AJ67" i="20"/>
  <c r="AJ79" i="20"/>
  <c r="AJ91" i="20"/>
  <c r="AJ103" i="20"/>
  <c r="AJ115" i="20"/>
  <c r="AJ127" i="20"/>
  <c r="AJ133" i="20"/>
  <c r="AJ145" i="20"/>
  <c r="AJ756" i="20"/>
  <c r="AJ984" i="20"/>
  <c r="AJ1031" i="20"/>
  <c r="AJ1236"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39" i="20"/>
  <c r="AJ532" i="20"/>
  <c r="AJ523" i="20"/>
  <c r="AJ477" i="20"/>
  <c r="AJ521" i="20"/>
  <c r="AJ531" i="20"/>
  <c r="AJ496" i="20"/>
  <c r="AJ467" i="20"/>
  <c r="AJ447"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20" i="20"/>
  <c r="AJ1216" i="20"/>
  <c r="AJ1211" i="20"/>
  <c r="AJ1187" i="20"/>
  <c r="AJ1079" i="20"/>
  <c r="AQ57" i="5"/>
  <c r="AV57" i="5"/>
  <c r="BU52" i="9"/>
  <c r="BS45" i="13"/>
  <c r="AF23" i="13" s="1"/>
  <c r="AK38" i="14"/>
  <c r="AK37" i="14"/>
  <c r="AN36" i="14"/>
  <c r="AK40" i="14"/>
  <c r="AJ396" i="20"/>
  <c r="AJ414" i="20"/>
  <c r="AJ403" i="20"/>
  <c r="AJ343" i="20"/>
  <c r="AJ381" i="20"/>
  <c r="AJ370" i="20"/>
  <c r="AJ423" i="20"/>
  <c r="AJ324"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5"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4" i="20"/>
  <c r="BS45" i="11"/>
  <c r="AF23" i="11" s="1"/>
  <c r="AH40" i="14"/>
  <c r="AH39" i="14"/>
  <c r="AH37" i="14"/>
  <c r="BO45" i="16"/>
  <c r="AW21" i="16" s="1"/>
  <c r="AH38" i="18"/>
  <c r="AH37" i="18"/>
  <c r="AH40" i="18"/>
  <c r="BQ45" i="18"/>
  <c r="AW23" i="18" s="1"/>
  <c r="BA57" i="18"/>
  <c r="AL57" i="18"/>
  <c r="AB57" i="18"/>
  <c r="AV57" i="18"/>
  <c r="BQ45" i="19"/>
  <c r="AW23" i="19" s="1"/>
  <c r="AJ263" i="20"/>
  <c r="AJ364" i="20"/>
  <c r="AJ436" i="20"/>
  <c r="BP45" i="9"/>
  <c r="AW22" i="9" s="1"/>
  <c r="BU47" i="15"/>
  <c r="AK36" i="15"/>
  <c r="BU51" i="15"/>
  <c r="BU50" i="15"/>
  <c r="BN69" i="17"/>
  <c r="AH39" i="18"/>
  <c r="AJ168" i="20"/>
  <c r="AJ178" i="20"/>
  <c r="AJ222" i="20"/>
  <c r="AJ232" i="20"/>
  <c r="AJ331" i="20"/>
  <c r="AJ622" i="20"/>
  <c r="AJ624" i="20"/>
  <c r="AJ943" i="20"/>
  <c r="AJ938" i="20"/>
  <c r="AJ942" i="20"/>
  <c r="AJ857" i="20"/>
  <c r="AJ846" i="20"/>
  <c r="AZ29" i="9"/>
  <c r="AW29" i="9"/>
  <c r="AZ27" i="9" s="1"/>
  <c r="BA57" i="9"/>
  <c r="AQ57" i="9"/>
  <c r="AZ29" i="12"/>
  <c r="AZ27" i="12"/>
  <c r="AV57" i="17"/>
  <c r="AB57" i="17"/>
  <c r="AQ57" i="17"/>
  <c r="AG57" i="17"/>
  <c r="BS45" i="19"/>
  <c r="AF23" i="19" s="1"/>
  <c r="BU49" i="10"/>
  <c r="AZ27" i="14"/>
  <c r="AZ29" i="14"/>
  <c r="AW29" i="14"/>
  <c r="AZ29" i="18"/>
  <c r="AZ27" i="18"/>
  <c r="AJ292" i="20"/>
  <c r="AJ311" i="20"/>
  <c r="AJ310" i="20"/>
  <c r="AJ313" i="20"/>
  <c r="AJ312" i="20"/>
  <c r="AJ286" i="20"/>
  <c r="AJ262" i="20"/>
  <c r="AJ238" i="20"/>
  <c r="AJ214" i="20"/>
  <c r="AJ190" i="20"/>
  <c r="AJ197" i="20"/>
  <c r="AJ173" i="20"/>
  <c r="AJ166" i="20"/>
  <c r="AJ276" i="20"/>
  <c r="AJ252" i="20"/>
  <c r="AJ228" i="20"/>
  <c r="AJ204" i="20"/>
  <c r="AJ180" i="20"/>
  <c r="AJ158" i="20"/>
  <c r="AJ309" i="20"/>
  <c r="AJ301" i="20"/>
  <c r="AJ268" i="20"/>
  <c r="AJ244" i="20"/>
  <c r="AJ220" i="20"/>
  <c r="AJ196" i="20"/>
  <c r="AJ172" i="20"/>
  <c r="AJ227" i="20"/>
  <c r="AJ203" i="20"/>
  <c r="AJ179" i="20"/>
  <c r="AJ164" i="20"/>
  <c r="AJ308" i="20"/>
  <c r="AJ300" i="20"/>
  <c r="AJ282" i="20"/>
  <c r="AJ258" i="20"/>
  <c r="AJ234" i="20"/>
  <c r="AJ210" i="20"/>
  <c r="AJ186" i="20"/>
  <c r="AJ314" i="20"/>
  <c r="AJ288" i="20"/>
  <c r="AJ250" i="20"/>
  <c r="AJ240" i="20"/>
  <c r="AJ202" i="20"/>
  <c r="AJ192" i="20"/>
  <c r="AJ239" i="20"/>
  <c r="AJ191" i="20"/>
  <c r="AJ257" i="20"/>
  <c r="AJ209" i="20"/>
  <c r="AJ170" i="20"/>
  <c r="AJ307" i="20"/>
  <c r="AJ256" i="20"/>
  <c r="AJ246" i="20"/>
  <c r="AJ208" i="20"/>
  <c r="AJ198" i="20"/>
  <c r="AJ281" i="20"/>
  <c r="AJ233" i="20"/>
  <c r="AJ185" i="20"/>
  <c r="AJ167" i="20"/>
  <c r="AJ513" i="20"/>
  <c r="AJ821" i="20"/>
  <c r="AJ827" i="20"/>
  <c r="AJ774" i="20"/>
  <c r="AJ819" i="20"/>
  <c r="AJ216" i="20"/>
  <c r="AJ226" i="20"/>
  <c r="AJ270" i="20"/>
  <c r="AJ280" i="20"/>
  <c r="AJ538" i="20"/>
  <c r="AJ560" i="20"/>
  <c r="AJ605" i="20"/>
  <c r="AJ616" i="20"/>
  <c r="AJ768" i="20"/>
  <c r="AJ697" i="20"/>
  <c r="AJ707" i="20"/>
  <c r="AJ716" i="20"/>
  <c r="AJ747" i="20"/>
  <c r="AJ715" i="20"/>
  <c r="AJ267" i="20"/>
  <c r="AJ389" i="20"/>
  <c r="AJ429" i="20"/>
  <c r="AJ566" i="20"/>
  <c r="AJ590" i="20"/>
  <c r="AJ614" i="20"/>
  <c r="AJ615" i="20"/>
  <c r="AJ598" i="20"/>
  <c r="AJ606" i="20"/>
  <c r="AJ893" i="20"/>
  <c r="AJ891" i="20"/>
  <c r="AJ351" i="20"/>
  <c r="AJ361" i="20"/>
  <c r="AJ507" i="20"/>
  <c r="AJ551" i="20"/>
  <c r="AJ548" i="20"/>
  <c r="AJ547" i="20"/>
  <c r="AJ543" i="20"/>
  <c r="AJ550" i="20"/>
  <c r="AJ677" i="20"/>
  <c r="AJ734" i="20"/>
  <c r="BM104" i="12"/>
  <c r="BS47" i="14"/>
  <c r="BS45" i="14" s="1"/>
  <c r="AF23" i="14" s="1"/>
  <c r="BP45" i="14"/>
  <c r="AW22" i="14" s="1"/>
  <c r="AB56" i="15"/>
  <c r="BA56" i="15"/>
  <c r="AQ56" i="15"/>
  <c r="AG56" i="15"/>
  <c r="BR45" i="17"/>
  <c r="AW24" i="17" s="1"/>
  <c r="BV45" i="18"/>
  <c r="AW29" i="19"/>
  <c r="AZ27" i="19" s="1"/>
  <c r="AJ261" i="20"/>
  <c r="AJ362" i="20"/>
  <c r="AJ360" i="20"/>
  <c r="AJ379" i="20"/>
  <c r="AJ378" i="20"/>
  <c r="AJ376" i="20"/>
  <c r="AJ382" i="20"/>
  <c r="AJ405" i="20"/>
  <c r="AJ485" i="20"/>
  <c r="AJ483" i="20"/>
  <c r="AJ552" i="20"/>
  <c r="AJ829" i="20"/>
  <c r="AJ1146" i="20"/>
  <c r="AJ1145" i="20"/>
  <c r="AJ1147" i="20"/>
  <c r="AJ1143" i="20"/>
  <c r="AJ391" i="20"/>
  <c r="AJ394" i="20"/>
  <c r="AJ390" i="20"/>
  <c r="AJ406" i="20"/>
  <c r="AJ441" i="20"/>
  <c r="AJ689" i="20"/>
  <c r="AJ1136" i="20"/>
  <c r="AJ1135" i="20"/>
  <c r="BM106" i="9"/>
  <c r="BO45" i="10"/>
  <c r="AW21" i="10" s="1"/>
  <c r="AF30" i="11"/>
  <c r="BR45" i="15"/>
  <c r="AW24" i="15" s="1"/>
  <c r="AV56" i="15"/>
  <c r="BU51" i="17"/>
  <c r="AJ363" i="20"/>
  <c r="AJ395" i="20"/>
  <c r="AJ476" i="20"/>
  <c r="AJ663" i="20"/>
  <c r="AJ668" i="20"/>
  <c r="AJ656" i="20"/>
  <c r="AJ666" i="20"/>
  <c r="AJ1124" i="20"/>
  <c r="AJ1196" i="20"/>
  <c r="AJ1208" i="20"/>
  <c r="AJ373" i="20"/>
  <c r="AJ726" i="20"/>
  <c r="AJ1114" i="20"/>
  <c r="BP45" i="11"/>
  <c r="AW22" i="11" s="1"/>
  <c r="BR45" i="13"/>
  <c r="AW24" i="13" s="1"/>
  <c r="BV45" i="17"/>
  <c r="AF30" i="18"/>
  <c r="AK39" i="19"/>
  <c r="AK38" i="19"/>
  <c r="AN36" i="19"/>
  <c r="AJ344" i="20"/>
  <c r="AJ341" i="20"/>
  <c r="AJ340" i="20"/>
  <c r="AJ339" i="20"/>
  <c r="AJ342" i="20"/>
  <c r="AJ321" i="20"/>
  <c r="AJ337" i="20"/>
  <c r="AJ336" i="20"/>
  <c r="AJ355" i="20"/>
  <c r="AJ375" i="20"/>
  <c r="AJ453" i="20"/>
  <c r="AJ455" i="20"/>
  <c r="AJ449" i="20"/>
  <c r="AJ448" i="20"/>
  <c r="AJ454" i="20"/>
  <c r="AJ466" i="20"/>
  <c r="AJ465" i="20"/>
  <c r="AJ464" i="20"/>
  <c r="AJ500" i="20"/>
  <c r="AJ511" i="20"/>
  <c r="AJ1007" i="20"/>
  <c r="AJ1009" i="20"/>
  <c r="AJ950" i="20"/>
  <c r="AJ1115" i="20"/>
  <c r="AJ1112" i="20"/>
  <c r="AJ1098" i="20"/>
  <c r="AJ1077" i="20"/>
  <c r="AJ1105" i="20"/>
  <c r="AJ383" i="20"/>
  <c r="AJ848" i="20"/>
  <c r="AJ859" i="20"/>
  <c r="AJ871" i="20"/>
  <c r="AJ870" i="20"/>
  <c r="AJ844" i="20"/>
  <c r="AJ838" i="20"/>
  <c r="AJ957" i="20"/>
  <c r="AJ962" i="20"/>
  <c r="AJ998" i="20"/>
  <c r="AJ997" i="20"/>
  <c r="AJ1043" i="20"/>
  <c r="AJ1088" i="20"/>
  <c r="BA57" i="12"/>
  <c r="AQ57" i="12"/>
  <c r="AG57" i="12"/>
  <c r="BO69" i="13"/>
  <c r="C68" i="13" s="1"/>
  <c r="AK36" i="16"/>
  <c r="BV45" i="16"/>
  <c r="BU50" i="16" s="1"/>
  <c r="BU47" i="18"/>
  <c r="BU49" i="18"/>
  <c r="AK36" i="18"/>
  <c r="AJ356" i="20"/>
  <c r="AJ354" i="20"/>
  <c r="AJ353" i="20"/>
  <c r="AJ352" i="20"/>
  <c r="AJ457" i="20"/>
  <c r="AJ506" i="20"/>
  <c r="AJ597" i="20"/>
  <c r="AJ595" i="20"/>
  <c r="AJ583" i="20"/>
  <c r="AJ596" i="20"/>
  <c r="AJ577" i="20"/>
  <c r="AJ684" i="20"/>
  <c r="AJ681" i="20"/>
  <c r="AJ739" i="20"/>
  <c r="AJ910" i="20"/>
  <c r="AJ920" i="20"/>
  <c r="AJ953" i="20"/>
  <c r="AJ1060" i="20"/>
  <c r="AJ1058" i="20"/>
  <c r="AJ1057" i="20"/>
  <c r="AJ1024" i="20"/>
  <c r="AJ1050" i="20"/>
  <c r="AJ1094" i="20"/>
  <c r="AJ1218" i="20"/>
  <c r="AJ251" i="20"/>
  <c r="AJ275" i="20"/>
  <c r="AJ346" i="20"/>
  <c r="AJ357" i="20"/>
  <c r="AJ377" i="20"/>
  <c r="AJ387" i="20"/>
  <c r="AJ388" i="20"/>
  <c r="AJ427" i="20"/>
  <c r="AJ440" i="20"/>
  <c r="AJ439" i="20"/>
  <c r="AJ438" i="20"/>
  <c r="AJ437" i="20"/>
  <c r="AJ435" i="20"/>
  <c r="AJ433" i="20"/>
  <c r="AJ492" i="20"/>
  <c r="AJ491" i="20"/>
  <c r="AJ490" i="20"/>
  <c r="AJ673" i="20"/>
  <c r="AJ675" i="20"/>
  <c r="AJ896" i="20"/>
  <c r="AJ898" i="20"/>
  <c r="AJ897" i="20"/>
  <c r="AJ899" i="20"/>
  <c r="AJ944" i="20"/>
  <c r="AJ1174" i="20"/>
  <c r="AJ1172" i="20"/>
  <c r="AJ1173" i="20"/>
  <c r="AJ1219" i="20"/>
  <c r="AL57" i="12"/>
  <c r="AK39" i="13"/>
  <c r="AK38" i="13"/>
  <c r="AK37" i="13"/>
  <c r="BU47" i="14"/>
  <c r="BU49" i="14"/>
  <c r="AJ255" i="20"/>
  <c r="AJ279" i="20"/>
  <c r="AJ347" i="20"/>
  <c r="AJ397" i="20"/>
  <c r="AJ514" i="20"/>
  <c r="AJ576" i="20"/>
  <c r="AJ574" i="20"/>
  <c r="AJ911" i="20"/>
  <c r="AJ945" i="20"/>
  <c r="AJ1039" i="20"/>
  <c r="AJ1061" i="20"/>
  <c r="AJ1069" i="20"/>
  <c r="AJ1073" i="20"/>
  <c r="AJ1071" i="20"/>
  <c r="AJ1197" i="20"/>
  <c r="AJ1194" i="20"/>
  <c r="AJ1181" i="20"/>
  <c r="AJ1182" i="20"/>
  <c r="AJ1189" i="20"/>
  <c r="AJ299" i="20"/>
  <c r="AJ298" i="20"/>
  <c r="AJ243" i="20"/>
  <c r="AJ237" i="20"/>
  <c r="AJ231" i="20"/>
  <c r="AJ225" i="20"/>
  <c r="AJ219" i="20"/>
  <c r="AJ213" i="20"/>
  <c r="AJ207" i="20"/>
  <c r="AJ201" i="20"/>
  <c r="AJ195" i="20"/>
  <c r="AJ189" i="20"/>
  <c r="AJ183" i="20"/>
  <c r="AJ177" i="20"/>
  <c r="AJ171" i="20"/>
  <c r="AJ165" i="20"/>
  <c r="AJ159" i="20"/>
  <c r="AJ153" i="20"/>
  <c r="AJ297" i="20"/>
  <c r="AJ284" i="20"/>
  <c r="AJ278" i="20"/>
  <c r="AJ272" i="20"/>
  <c r="AJ266" i="20"/>
  <c r="AJ260" i="20"/>
  <c r="AJ254" i="20"/>
  <c r="AJ248" i="20"/>
  <c r="AJ242" i="20"/>
  <c r="AJ236" i="20"/>
  <c r="AJ230" i="20"/>
  <c r="AJ224" i="20"/>
  <c r="AJ218" i="20"/>
  <c r="AJ212" i="20"/>
  <c r="AJ206" i="20"/>
  <c r="AJ200" i="20"/>
  <c r="AJ194" i="20"/>
  <c r="AJ188" i="20"/>
  <c r="AJ182" i="20"/>
  <c r="AJ176" i="20"/>
  <c r="AJ271" i="20"/>
  <c r="AJ265" i="20"/>
  <c r="AJ259" i="20"/>
  <c r="AJ253" i="20"/>
  <c r="AJ247" i="20"/>
  <c r="AJ241" i="20"/>
  <c r="AJ235" i="20"/>
  <c r="AJ229" i="20"/>
  <c r="AJ223" i="20"/>
  <c r="AJ217" i="20"/>
  <c r="AJ211" i="20"/>
  <c r="AJ205" i="20"/>
  <c r="AJ199" i="20"/>
  <c r="AJ193" i="20"/>
  <c r="AJ187" i="20"/>
  <c r="AJ181" i="20"/>
  <c r="AJ175" i="20"/>
  <c r="AJ169" i="20"/>
  <c r="AJ163" i="20"/>
  <c r="AJ157" i="20"/>
  <c r="AJ289" i="20"/>
  <c r="AJ318" i="20"/>
  <c r="AJ335" i="20"/>
  <c r="AJ334" i="20"/>
  <c r="AJ333" i="20"/>
  <c r="AJ326" i="20"/>
  <c r="AJ319" i="20"/>
  <c r="AJ461" i="20"/>
  <c r="AJ503" i="20"/>
  <c r="AJ515" i="20"/>
  <c r="AJ524" i="20"/>
  <c r="AJ810" i="20"/>
  <c r="AJ933" i="20"/>
  <c r="AJ1027" i="20"/>
  <c r="AJ1107" i="20"/>
  <c r="AJ1206" i="20"/>
  <c r="AJ1205" i="20"/>
  <c r="AJ1209" i="20"/>
  <c r="AJ1204" i="20"/>
  <c r="AJ1203" i="20"/>
  <c r="AJ1202" i="20"/>
  <c r="AQ57" i="11"/>
  <c r="AH38" i="15"/>
  <c r="BS49" i="16"/>
  <c r="BP45" i="16"/>
  <c r="AW22" i="16" s="1"/>
  <c r="BP45" i="17"/>
  <c r="AW22" i="17" s="1"/>
  <c r="BO45" i="18"/>
  <c r="AW21" i="18" s="1"/>
  <c r="BV45" i="19"/>
  <c r="AJ221" i="20"/>
  <c r="AJ245" i="20"/>
  <c r="AJ269" i="20"/>
  <c r="AJ294" i="20"/>
  <c r="AJ302" i="20"/>
  <c r="AJ330" i="20"/>
  <c r="AJ338" i="20"/>
  <c r="AJ369" i="20"/>
  <c r="AJ431" i="20"/>
  <c r="AJ442" i="20"/>
  <c r="AJ505" i="20"/>
  <c r="AJ567" i="20"/>
  <c r="AJ565" i="20"/>
  <c r="AJ553" i="20"/>
  <c r="AJ559" i="20"/>
  <c r="AJ589" i="20"/>
  <c r="AJ1052" i="20"/>
  <c r="AJ1063" i="20"/>
  <c r="AJ273" i="20"/>
  <c r="AJ349" i="20"/>
  <c r="AJ422" i="20"/>
  <c r="AJ401" i="20"/>
  <c r="AJ415" i="20"/>
  <c r="AJ407" i="20"/>
  <c r="AJ421" i="20"/>
  <c r="AJ463" i="20"/>
  <c r="AJ474" i="20"/>
  <c r="AJ473" i="20"/>
  <c r="AJ472" i="20"/>
  <c r="AJ469" i="20"/>
  <c r="AJ536" i="20"/>
  <c r="AJ634" i="20"/>
  <c r="AJ633" i="20"/>
  <c r="AJ630" i="20"/>
  <c r="AJ788" i="20"/>
  <c r="AJ936" i="20"/>
  <c r="AJ1006" i="20"/>
  <c r="AJ1018" i="20"/>
  <c r="AJ1029" i="20"/>
  <c r="AJ1086" i="20"/>
  <c r="AJ1133" i="20"/>
  <c r="AJ1155" i="20"/>
  <c r="AJ1152" i="20"/>
  <c r="AJ1154" i="20"/>
  <c r="AJ1148" i="20"/>
  <c r="AJ1153" i="20"/>
  <c r="BU51" i="13"/>
  <c r="AJ305" i="20"/>
  <c r="AJ304" i="20"/>
  <c r="AJ345" i="20"/>
  <c r="AJ371" i="20"/>
  <c r="AJ430" i="20"/>
  <c r="AJ475" i="20"/>
  <c r="AJ484" i="20"/>
  <c r="AJ481" i="20"/>
  <c r="AJ494" i="20"/>
  <c r="AJ568" i="20"/>
  <c r="AJ587" i="20"/>
  <c r="AJ654" i="20"/>
  <c r="AJ665" i="20"/>
  <c r="AJ725" i="20"/>
  <c r="AJ724" i="20"/>
  <c r="AJ723" i="20"/>
  <c r="AJ714" i="20"/>
  <c r="AJ720" i="20"/>
  <c r="AJ713" i="20"/>
  <c r="AJ719" i="20"/>
  <c r="AJ764" i="20"/>
  <c r="AJ766" i="20"/>
  <c r="AJ775" i="20"/>
  <c r="AJ786" i="20"/>
  <c r="AJ785" i="20"/>
  <c r="AJ783" i="20"/>
  <c r="AJ879" i="20"/>
  <c r="AJ889" i="20"/>
  <c r="AJ906" i="20"/>
  <c r="AJ905" i="20"/>
  <c r="AJ904" i="20"/>
  <c r="AJ951" i="20"/>
  <c r="AJ949" i="20"/>
  <c r="AJ996" i="20"/>
  <c r="AJ995" i="20"/>
  <c r="AJ1081" i="20"/>
  <c r="AJ1134" i="20"/>
  <c r="AJ1129" i="20"/>
  <c r="AJ1128" i="20"/>
  <c r="AJ1228" i="20"/>
  <c r="BM105" i="17"/>
  <c r="AJ293" i="20"/>
  <c r="AJ329" i="20"/>
  <c r="AJ328" i="20"/>
  <c r="AJ348" i="20"/>
  <c r="AJ468" i="20"/>
  <c r="AJ497" i="20"/>
  <c r="AJ495" i="20"/>
  <c r="AJ581" i="20"/>
  <c r="AJ580" i="20"/>
  <c r="AJ578" i="20"/>
  <c r="AJ599" i="20"/>
  <c r="AJ709" i="20"/>
  <c r="AJ830" i="20"/>
  <c r="AJ831" i="20"/>
  <c r="AJ882" i="20"/>
  <c r="AJ978" i="20"/>
  <c r="AJ1010" i="20"/>
  <c r="AJ1033" i="20"/>
  <c r="AJ1053" i="20"/>
  <c r="AJ1106" i="20"/>
  <c r="AJ1126" i="20"/>
  <c r="AJ1137" i="20"/>
  <c r="AJ1179" i="20"/>
  <c r="AJ1262" i="20"/>
  <c r="AJ277" i="20"/>
  <c r="AJ283" i="20"/>
  <c r="AJ287" i="20"/>
  <c r="AJ296" i="20"/>
  <c r="AJ303" i="20"/>
  <c r="AJ332" i="20"/>
  <c r="AJ416" i="20"/>
  <c r="AJ413" i="20"/>
  <c r="AJ412" i="20"/>
  <c r="AJ411" i="20"/>
  <c r="AJ434" i="20"/>
  <c r="AJ432" i="20"/>
  <c r="AJ459" i="20"/>
  <c r="AJ479" i="20"/>
  <c r="AJ487" i="20"/>
  <c r="AJ498" i="20"/>
  <c r="AJ517" i="20"/>
  <c r="AJ542" i="20"/>
  <c r="AJ541" i="20"/>
  <c r="AJ561" i="20"/>
  <c r="AJ582" i="20"/>
  <c r="AJ600" i="20"/>
  <c r="AJ640" i="20"/>
  <c r="AJ639" i="20"/>
  <c r="AJ638" i="20"/>
  <c r="AJ637" i="20"/>
  <c r="AJ648" i="20"/>
  <c r="AJ646" i="20"/>
  <c r="AJ643" i="20"/>
  <c r="AJ641" i="20"/>
  <c r="AJ700" i="20"/>
  <c r="AJ699" i="20"/>
  <c r="AJ698" i="20"/>
  <c r="AJ696" i="20"/>
  <c r="AJ690" i="20"/>
  <c r="AJ710" i="20"/>
  <c r="AJ749" i="20"/>
  <c r="AJ759" i="20"/>
  <c r="AJ754" i="20"/>
  <c r="AJ801" i="20"/>
  <c r="AJ873" i="20"/>
  <c r="AJ872" i="20"/>
  <c r="AJ884" i="20"/>
  <c r="AJ955" i="20"/>
  <c r="AJ979" i="20"/>
  <c r="AJ987" i="20"/>
  <c r="AJ989" i="20"/>
  <c r="AJ988" i="20"/>
  <c r="AJ1127" i="20"/>
  <c r="AJ1120" i="20"/>
  <c r="AJ1170" i="20"/>
  <c r="AJ1169" i="20"/>
  <c r="AJ290" i="20"/>
  <c r="AJ323" i="20"/>
  <c r="AJ322" i="20"/>
  <c r="AJ358" i="20"/>
  <c r="AJ400" i="20"/>
  <c r="AJ399" i="20"/>
  <c r="AJ408" i="20"/>
  <c r="AJ417" i="20"/>
  <c r="AJ443" i="20"/>
  <c r="AJ460" i="20"/>
  <c r="AJ499" i="20"/>
  <c r="AJ526" i="20"/>
  <c r="AJ544" i="20"/>
  <c r="AJ572" i="20"/>
  <c r="AJ629" i="20"/>
  <c r="AJ628" i="20"/>
  <c r="AJ660" i="20"/>
  <c r="AJ658" i="20"/>
  <c r="AJ669" i="20"/>
  <c r="AJ701" i="20"/>
  <c r="AJ802" i="20"/>
  <c r="AJ811" i="20"/>
  <c r="AJ813" i="20"/>
  <c r="AJ808" i="20"/>
  <c r="AJ807" i="20"/>
  <c r="AJ806" i="20"/>
  <c r="AJ916" i="20"/>
  <c r="AJ926" i="20"/>
  <c r="AJ923" i="20"/>
  <c r="AJ935" i="20"/>
  <c r="AJ929" i="20"/>
  <c r="AJ937" i="20"/>
  <c r="AJ932" i="20"/>
  <c r="AJ931" i="20"/>
  <c r="AJ930" i="20"/>
  <c r="AJ990" i="20"/>
  <c r="AJ1041" i="20"/>
  <c r="AJ1040" i="20"/>
  <c r="AJ1044" i="20"/>
  <c r="AJ1045" i="20"/>
  <c r="AJ1065" i="20"/>
  <c r="AJ1149" i="20"/>
  <c r="AJ1190" i="20"/>
  <c r="AJ1264" i="20"/>
  <c r="AJ1266" i="20"/>
  <c r="AJ1260" i="20"/>
  <c r="AJ1265" i="20"/>
  <c r="AJ350" i="20"/>
  <c r="AJ359" i="20"/>
  <c r="AJ368" i="20"/>
  <c r="AJ367" i="20"/>
  <c r="AJ366" i="20"/>
  <c r="AJ365" i="20"/>
  <c r="AJ393" i="20"/>
  <c r="AJ418" i="20"/>
  <c r="AJ537" i="20"/>
  <c r="AJ535" i="20"/>
  <c r="AJ533" i="20"/>
  <c r="AJ554" i="20"/>
  <c r="AJ591" i="20"/>
  <c r="AJ592" i="20"/>
  <c r="AJ611" i="20"/>
  <c r="AJ650" i="20"/>
  <c r="AJ702" i="20"/>
  <c r="AJ751" i="20"/>
  <c r="AJ750" i="20"/>
  <c r="AJ760" i="20"/>
  <c r="AJ781" i="20"/>
  <c r="AJ791" i="20"/>
  <c r="AJ793" i="20"/>
  <c r="AJ885" i="20"/>
  <c r="AJ917" i="20"/>
  <c r="AJ913" i="20"/>
  <c r="AJ912" i="20"/>
  <c r="AJ969" i="20"/>
  <c r="AJ1035" i="20"/>
  <c r="AJ1087" i="20"/>
  <c r="AJ1084" i="20"/>
  <c r="AJ1108" i="20"/>
  <c r="AJ1161" i="20"/>
  <c r="AJ1160" i="20"/>
  <c r="AJ291" i="20"/>
  <c r="AJ317" i="20"/>
  <c r="AJ316" i="20"/>
  <c r="AJ409" i="20"/>
  <c r="AJ419" i="20"/>
  <c r="AJ470" i="20"/>
  <c r="AJ530" i="20"/>
  <c r="AJ529" i="20"/>
  <c r="AJ518" i="20"/>
  <c r="AJ546" i="20"/>
  <c r="AJ692" i="20"/>
  <c r="AJ722" i="20"/>
  <c r="AJ741" i="20"/>
  <c r="AJ772" i="20"/>
  <c r="AJ782" i="20"/>
  <c r="AJ779" i="20"/>
  <c r="AJ862" i="20"/>
  <c r="AJ864" i="20"/>
  <c r="AJ853" i="20"/>
  <c r="AJ863" i="20"/>
  <c r="AJ928" i="20"/>
  <c r="AJ959" i="20"/>
  <c r="AJ980" i="20"/>
  <c r="AJ1109" i="20"/>
  <c r="AJ1222" i="20"/>
  <c r="AJ249" i="20"/>
  <c r="AJ285" i="20"/>
  <c r="AJ306" i="20"/>
  <c r="AJ320" i="20"/>
  <c r="AJ327" i="20"/>
  <c r="AJ385" i="20"/>
  <c r="AJ402" i="20"/>
  <c r="AJ410" i="20"/>
  <c r="AJ428" i="20"/>
  <c r="AJ426" i="20"/>
  <c r="AJ425" i="20"/>
  <c r="AJ424" i="20"/>
  <c r="AJ445" i="20"/>
  <c r="AJ451" i="20"/>
  <c r="AJ450" i="20"/>
  <c r="AJ482" i="20"/>
  <c r="AJ508" i="20"/>
  <c r="AJ584" i="20"/>
  <c r="AJ613" i="20"/>
  <c r="AJ612" i="20"/>
  <c r="AJ603" i="20"/>
  <c r="AJ609" i="20"/>
  <c r="AJ632" i="20"/>
  <c r="AJ642" i="20"/>
  <c r="AJ733" i="20"/>
  <c r="AJ794" i="20"/>
  <c r="AJ865" i="20"/>
  <c r="AJ908" i="20"/>
  <c r="AJ971" i="20"/>
  <c r="AJ970" i="20"/>
  <c r="AJ982" i="20"/>
  <c r="AJ1004" i="20"/>
  <c r="AJ1014" i="20"/>
  <c r="AJ1012" i="20"/>
  <c r="AJ1016" i="20"/>
  <c r="AJ1026" i="20"/>
  <c r="AJ1023" i="20"/>
  <c r="AJ1037" i="20"/>
  <c r="AJ1067" i="20"/>
  <c r="AJ1100" i="20"/>
  <c r="AJ1163" i="20"/>
  <c r="AJ1162" i="20"/>
  <c r="AJ1215" i="20"/>
  <c r="AJ1225" i="20"/>
  <c r="AJ1246" i="20"/>
  <c r="AJ1245" i="20"/>
  <c r="AJ575" i="20"/>
  <c r="AJ657" i="20"/>
  <c r="AJ682" i="20"/>
  <c r="AJ708" i="20"/>
  <c r="AJ732" i="20"/>
  <c r="AJ730" i="20"/>
  <c r="AJ740" i="20"/>
  <c r="AJ748" i="20"/>
  <c r="AJ773" i="20"/>
  <c r="AJ820" i="20"/>
  <c r="AJ845" i="20"/>
  <c r="AJ855" i="20"/>
  <c r="AJ900" i="20"/>
  <c r="AJ918" i="20"/>
  <c r="AJ927" i="20"/>
  <c r="AJ952" i="20"/>
  <c r="AJ961" i="20"/>
  <c r="AJ1025" i="20"/>
  <c r="AJ1075" i="20"/>
  <c r="AJ1074" i="20"/>
  <c r="AJ1078" i="20"/>
  <c r="AJ1097" i="20"/>
  <c r="AJ1096" i="20"/>
  <c r="AJ1095" i="20"/>
  <c r="AJ1171" i="20"/>
  <c r="AJ1186" i="20"/>
  <c r="AJ1188" i="20"/>
  <c r="AJ1198" i="20"/>
  <c r="AJ1217" i="20"/>
  <c r="AJ1255" i="20"/>
  <c r="AJ384" i="20"/>
  <c r="AJ404" i="20"/>
  <c r="AJ456" i="20"/>
  <c r="AJ478" i="20"/>
  <c r="AJ493" i="20"/>
  <c r="AJ501" i="20"/>
  <c r="AJ570" i="20"/>
  <c r="AJ585" i="20"/>
  <c r="AJ608" i="20"/>
  <c r="AJ607" i="20"/>
  <c r="AJ635" i="20"/>
  <c r="AJ661" i="20"/>
  <c r="AJ694" i="20"/>
  <c r="AJ711" i="20"/>
  <c r="AJ752" i="20"/>
  <c r="AJ787" i="20"/>
  <c r="AJ795" i="20"/>
  <c r="AJ805" i="20"/>
  <c r="AJ804" i="20"/>
  <c r="AJ803" i="20"/>
  <c r="AJ866" i="20"/>
  <c r="AJ876" i="20"/>
  <c r="AJ902" i="20"/>
  <c r="AJ901" i="20"/>
  <c r="AJ921" i="20"/>
  <c r="AJ991" i="20"/>
  <c r="AJ999" i="20"/>
  <c r="AJ1019" i="20"/>
  <c r="AJ1062" i="20"/>
  <c r="AJ1064" i="20"/>
  <c r="AJ1119" i="20"/>
  <c r="AJ1118" i="20"/>
  <c r="AJ1117" i="20"/>
  <c r="AJ1200" i="20"/>
  <c r="AJ1210" i="20"/>
  <c r="AJ1259" i="20"/>
  <c r="AJ398" i="20"/>
  <c r="AJ471" i="20"/>
  <c r="AJ486" i="20"/>
  <c r="AJ502" i="20"/>
  <c r="AJ525" i="20"/>
  <c r="AJ540" i="20"/>
  <c r="AJ555" i="20"/>
  <c r="AJ562" i="20"/>
  <c r="AJ593" i="20"/>
  <c r="AJ602" i="20"/>
  <c r="AJ601" i="20"/>
  <c r="AJ617" i="20"/>
  <c r="AJ636" i="20"/>
  <c r="AJ662" i="20"/>
  <c r="AJ670" i="20"/>
  <c r="AJ703" i="20"/>
  <c r="AJ712" i="20"/>
  <c r="AJ727" i="20"/>
  <c r="AJ735" i="20"/>
  <c r="AJ743" i="20"/>
  <c r="AJ753" i="20"/>
  <c r="AJ761" i="20"/>
  <c r="AJ777" i="20"/>
  <c r="AJ814" i="20"/>
  <c r="AJ840" i="20"/>
  <c r="AJ850" i="20"/>
  <c r="AJ849" i="20"/>
  <c r="AJ858" i="20"/>
  <c r="AJ877" i="20"/>
  <c r="AJ886" i="20"/>
  <c r="AJ895" i="20"/>
  <c r="AJ954" i="20"/>
  <c r="AJ956" i="20"/>
  <c r="AJ964" i="20"/>
  <c r="AJ1002" i="20"/>
  <c r="AJ1001" i="20"/>
  <c r="AJ1056" i="20"/>
  <c r="AJ1090" i="20"/>
  <c r="AJ1092" i="20"/>
  <c r="AJ1101" i="20"/>
  <c r="AJ1156" i="20"/>
  <c r="AJ1166" i="20"/>
  <c r="AJ1175" i="20"/>
  <c r="AJ1183" i="20"/>
  <c r="AJ1192" i="20"/>
  <c r="AJ1220" i="20"/>
  <c r="AJ1231" i="20"/>
  <c r="AJ1230" i="20"/>
  <c r="AJ372" i="20"/>
  <c r="AJ392" i="20"/>
  <c r="AJ444" i="20"/>
  <c r="AJ510" i="20"/>
  <c r="AJ509" i="20"/>
  <c r="AJ563" i="20"/>
  <c r="AJ571" i="20"/>
  <c r="AJ586" i="20"/>
  <c r="AJ594" i="20"/>
  <c r="AJ618" i="20"/>
  <c r="AJ627" i="20"/>
  <c r="AJ626" i="20"/>
  <c r="AJ625" i="20"/>
  <c r="AJ653" i="20"/>
  <c r="AJ652" i="20"/>
  <c r="AJ671" i="20"/>
  <c r="AJ679" i="20"/>
  <c r="AJ704" i="20"/>
  <c r="AJ736" i="20"/>
  <c r="AJ762" i="20"/>
  <c r="AJ770" i="20"/>
  <c r="AJ832" i="20"/>
  <c r="AJ851" i="20"/>
  <c r="AJ878" i="20"/>
  <c r="AJ887" i="20"/>
  <c r="AJ948" i="20"/>
  <c r="AJ965" i="20"/>
  <c r="AJ975" i="20"/>
  <c r="AJ973" i="20"/>
  <c r="AJ1003" i="20"/>
  <c r="AJ1011" i="20"/>
  <c r="AJ1030" i="20"/>
  <c r="AJ1028" i="20"/>
  <c r="AJ1038" i="20"/>
  <c r="AJ1046" i="20"/>
  <c r="AJ1093" i="20"/>
  <c r="AJ1140" i="20"/>
  <c r="AJ1139" i="20"/>
  <c r="AJ1167" i="20"/>
  <c r="AJ1176" i="20"/>
  <c r="AJ1250" i="20"/>
  <c r="AJ1249" i="20"/>
  <c r="AJ386" i="20"/>
  <c r="AJ458" i="20"/>
  <c r="AJ480" i="20"/>
  <c r="AJ519" i="20"/>
  <c r="AJ556" i="20"/>
  <c r="AJ564" i="20"/>
  <c r="AJ645" i="20"/>
  <c r="AJ672" i="20"/>
  <c r="AJ686" i="20"/>
  <c r="AJ685" i="20"/>
  <c r="AJ705" i="20"/>
  <c r="AJ728" i="20"/>
  <c r="AJ745" i="20"/>
  <c r="AJ763" i="20"/>
  <c r="AJ789" i="20"/>
  <c r="AJ815" i="20"/>
  <c r="AJ824" i="20"/>
  <c r="AJ823" i="20"/>
  <c r="AJ822" i="20"/>
  <c r="AJ833" i="20"/>
  <c r="AJ852" i="20"/>
  <c r="AJ868" i="20"/>
  <c r="AJ888" i="20"/>
  <c r="AJ993" i="20"/>
  <c r="AJ1022" i="20"/>
  <c r="AJ1066" i="20"/>
  <c r="AJ1121" i="20"/>
  <c r="AJ1141" i="20"/>
  <c r="AJ1158" i="20"/>
  <c r="AJ1168" i="20"/>
  <c r="AJ1177" i="20"/>
  <c r="AJ1185" i="20"/>
  <c r="AJ1251" i="20"/>
  <c r="AJ1269" i="20"/>
  <c r="AJ380" i="20"/>
  <c r="AJ452" i="20"/>
  <c r="AJ488" i="20"/>
  <c r="AJ527" i="20"/>
  <c r="AJ534" i="20"/>
  <c r="AJ549" i="20"/>
  <c r="AJ604" i="20"/>
  <c r="AJ664" i="20"/>
  <c r="AJ680" i="20"/>
  <c r="AJ688" i="20"/>
  <c r="AJ717" i="20"/>
  <c r="AJ721" i="20"/>
  <c r="AJ737" i="20"/>
  <c r="AJ755" i="20"/>
  <c r="AJ771" i="20"/>
  <c r="AJ780" i="20"/>
  <c r="AJ799" i="20"/>
  <c r="AJ798" i="20"/>
  <c r="AJ797" i="20"/>
  <c r="AJ796" i="20"/>
  <c r="AJ825" i="20"/>
  <c r="AJ834" i="20"/>
  <c r="AJ842" i="20"/>
  <c r="AJ924" i="20"/>
  <c r="AJ922" i="20"/>
  <c r="AJ940" i="20"/>
  <c r="AJ967" i="20"/>
  <c r="AJ1103" i="20"/>
  <c r="AJ1111" i="20"/>
  <c r="AJ1113" i="20"/>
  <c r="AJ1142" i="20"/>
  <c r="AJ1195" i="20"/>
  <c r="AJ1221" i="20"/>
  <c r="AJ1223" i="20"/>
  <c r="AJ374" i="20"/>
  <c r="AJ446" i="20"/>
  <c r="AJ489" i="20"/>
  <c r="AJ512" i="20"/>
  <c r="AJ520" i="20"/>
  <c r="AJ528" i="20"/>
  <c r="AJ558" i="20"/>
  <c r="AJ557" i="20"/>
  <c r="AJ573" i="20"/>
  <c r="AJ588" i="20"/>
  <c r="AJ621" i="20"/>
  <c r="AJ620" i="20"/>
  <c r="AJ655" i="20"/>
  <c r="AJ706" i="20"/>
  <c r="AJ729" i="20"/>
  <c r="AJ738" i="20"/>
  <c r="AJ746" i="20"/>
  <c r="AJ790" i="20"/>
  <c r="AJ800" i="20"/>
  <c r="AJ817" i="20"/>
  <c r="AJ861" i="20"/>
  <c r="AJ880" i="20"/>
  <c r="AJ968" i="20"/>
  <c r="AJ977" i="20"/>
  <c r="AJ986" i="20"/>
  <c r="AJ1005" i="20"/>
  <c r="AJ1032" i="20"/>
  <c r="AJ1048" i="20"/>
  <c r="AJ1122" i="20"/>
  <c r="AJ1132" i="20"/>
  <c r="AJ1151" i="20"/>
  <c r="AJ1213" i="20"/>
  <c r="AJ1224" i="20"/>
  <c r="AJ1243" i="20"/>
  <c r="AJ1242" i="20"/>
  <c r="AJ1272" i="20"/>
  <c r="AJ1271" i="20"/>
  <c r="AJ579" i="20"/>
  <c r="AJ610" i="20"/>
  <c r="AJ623" i="20"/>
  <c r="AJ676" i="20"/>
  <c r="AJ767" i="20"/>
  <c r="AJ826" i="20"/>
  <c r="AJ839" i="20"/>
  <c r="AJ892" i="20"/>
  <c r="AJ983" i="20"/>
  <c r="AJ1017" i="20"/>
  <c r="AJ1051" i="20"/>
  <c r="AJ1072" i="20"/>
  <c r="AJ1085" i="20"/>
  <c r="AJ1099" i="20"/>
  <c r="AJ1252" i="20"/>
  <c r="AJ1239" i="20"/>
  <c r="AJ1261" i="20"/>
  <c r="AJ1268" i="20"/>
  <c r="AJ1267" i="20"/>
  <c r="AJ462" i="20"/>
  <c r="AJ545" i="20"/>
  <c r="AJ631" i="20"/>
  <c r="AJ644" i="20"/>
  <c r="AJ678" i="20"/>
  <c r="AJ691" i="20"/>
  <c r="AJ742" i="20"/>
  <c r="AJ769" i="20"/>
  <c r="AJ809" i="20"/>
  <c r="AJ828" i="20"/>
  <c r="AJ847" i="20"/>
  <c r="AJ860" i="20"/>
  <c r="AJ894" i="20"/>
  <c r="AJ907" i="20"/>
  <c r="AJ958" i="20"/>
  <c r="AJ985" i="20"/>
  <c r="AJ1080" i="20"/>
  <c r="AJ1144" i="20"/>
  <c r="AJ1150" i="20"/>
  <c r="AJ1184" i="20"/>
  <c r="AJ1212" i="20"/>
  <c r="AJ1233" i="20"/>
  <c r="AJ1240" i="20"/>
  <c r="AJ1254" i="20"/>
  <c r="AJ619" i="20"/>
  <c r="AJ651" i="20"/>
  <c r="AJ776" i="20"/>
  <c r="AJ816" i="20"/>
  <c r="AJ835" i="20"/>
  <c r="AJ841" i="20"/>
  <c r="AJ854" i="20"/>
  <c r="AJ867" i="20"/>
  <c r="AJ874" i="20"/>
  <c r="AJ914" i="20"/>
  <c r="AJ939" i="20"/>
  <c r="AJ946" i="20"/>
  <c r="AJ992" i="20"/>
  <c r="AJ1020" i="20"/>
  <c r="AJ1034" i="20"/>
  <c r="AJ1054" i="20"/>
  <c r="AJ1102" i="20"/>
  <c r="AJ1116" i="20"/>
  <c r="AJ1123" i="20"/>
  <c r="AJ1130" i="20"/>
  <c r="AJ1157" i="20"/>
  <c r="AJ1164" i="20"/>
  <c r="AJ1178" i="20"/>
  <c r="AJ1191" i="20"/>
  <c r="AJ1199" i="20"/>
  <c r="AJ1241" i="20"/>
  <c r="AJ1248" i="20"/>
  <c r="AJ522" i="20"/>
  <c r="AJ659" i="20"/>
  <c r="AJ718" i="20"/>
  <c r="AJ731" i="20"/>
  <c r="AJ784" i="20"/>
  <c r="AJ875" i="20"/>
  <c r="AJ934" i="20"/>
  <c r="AJ947" i="20"/>
  <c r="AJ1000" i="20"/>
  <c r="AJ1013" i="20"/>
  <c r="AJ1047" i="20"/>
  <c r="AJ1055" i="20"/>
  <c r="AJ1068" i="20"/>
  <c r="AJ1089" i="20"/>
  <c r="AJ1110" i="20"/>
  <c r="AJ1263" i="20"/>
  <c r="AJ1270" i="20"/>
  <c r="AJ516" i="20"/>
  <c r="AJ693" i="20"/>
  <c r="AJ744" i="20"/>
  <c r="AJ836" i="20"/>
  <c r="AJ909" i="20"/>
  <c r="AJ915" i="20"/>
  <c r="AJ960" i="20"/>
  <c r="AJ966" i="20"/>
  <c r="AJ1021" i="20"/>
  <c r="AJ1082" i="20"/>
  <c r="AJ1131" i="20"/>
  <c r="AJ1138" i="20"/>
  <c r="AJ1165" i="20"/>
  <c r="AJ1214" i="20"/>
  <c r="AJ1227" i="20"/>
  <c r="AJ1235" i="20"/>
  <c r="AJ778" i="20"/>
  <c r="AJ818" i="20"/>
  <c r="AJ843" i="20"/>
  <c r="AJ856" i="20"/>
  <c r="AJ869" i="20"/>
  <c r="AJ941" i="20"/>
  <c r="AJ994" i="20"/>
  <c r="AJ1036" i="20"/>
  <c r="AJ1042" i="20"/>
  <c r="AJ1076" i="20"/>
  <c r="AJ1104" i="20"/>
  <c r="AJ1125" i="20"/>
  <c r="AJ1159" i="20"/>
  <c r="AJ1180" i="20"/>
  <c r="AJ1193" i="20"/>
  <c r="AJ1207" i="20"/>
  <c r="AJ1256" i="20"/>
  <c r="AJ504" i="20"/>
  <c r="AJ667" i="20"/>
  <c r="AJ674" i="20"/>
  <c r="AJ687" i="20"/>
  <c r="AJ758" i="20"/>
  <c r="AJ765" i="20"/>
  <c r="AJ792" i="20"/>
  <c r="AJ883" i="20"/>
  <c r="AJ890" i="20"/>
  <c r="AJ903" i="20"/>
  <c r="AJ974" i="20"/>
  <c r="AJ981" i="20"/>
  <c r="AJ1008" i="20"/>
  <c r="AJ1015" i="20"/>
  <c r="AJ1049" i="20"/>
  <c r="AJ1070" i="20"/>
  <c r="AJ1083" i="20"/>
  <c r="AJ1091" i="20"/>
  <c r="AJ1201" i="20"/>
  <c r="AJ1257"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8" i="20"/>
  <c r="AJ19" i="20"/>
  <c r="AJ20" i="20"/>
  <c r="AJ9" i="20"/>
  <c r="AJ10" i="20"/>
  <c r="AJ11" i="20"/>
  <c r="AJ15" i="20"/>
  <c r="AJ12" i="20"/>
  <c r="AJ17" i="20"/>
  <c r="AJ16"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family val="2"/>
            <scheme val="minor"/>
          </rPr>
          <t>======
ID#AAABMFplXhk
Eduardo Andres Bedoya Ceballos    (2021-08-17 16:31:41)
Id Incremental</t>
        </r>
      </text>
    </comment>
    <comment ref="B2" authorId="0" shapeId="0" xr:uid="{BE8B1F55-2717-46DD-9637-975A9F3B2760}">
      <text>
        <r>
          <rPr>
            <sz val="11"/>
            <color theme="1"/>
            <rFont val="Arial"/>
            <family val="2"/>
            <scheme val="minor"/>
          </rPr>
          <t>======
ID#AAABMFplXhw
Eduardo Andres Bedoya Ceballos    (2021-08-17 16:31:41)
Fecha en que socialice el error con todos los interesados</t>
        </r>
      </text>
    </comment>
    <comment ref="C2" authorId="0" shapeId="0" xr:uid="{00000000-0006-0000-1500-000002000000}">
      <text>
        <r>
          <rPr>
            <sz val="11"/>
            <color theme="1"/>
            <rFont val="Arial"/>
            <family val="2"/>
            <scheme val="minor"/>
          </rPr>
          <t>======
ID#AAABMFplXhw
Eduardo Andres Bedoya Ceballos    (2021-08-17 16:31:41)
Fecha en que socialice el error con todos los interesados</t>
        </r>
      </text>
    </comment>
    <comment ref="D2" authorId="0" shapeId="0" xr:uid="{00000000-0006-0000-1500-000005000000}">
      <text>
        <r>
          <rPr>
            <sz val="11"/>
            <color theme="1"/>
            <rFont val="Arial"/>
            <family val="2"/>
            <scheme val="minor"/>
          </rPr>
          <t>======
ID#AAABMFplXhs
Eduardo Andres Bedoya Ceballos    (2021-08-17 16:31:41)
Fecha en que socialice el error con todos los interesados</t>
        </r>
      </text>
    </comment>
    <comment ref="E2" authorId="0" shapeId="0" xr:uid="{00000000-0006-0000-1500-000006000000}">
      <text>
        <r>
          <rPr>
            <sz val="11"/>
            <color theme="1"/>
            <rFont val="Arial"/>
            <family val="2"/>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family val="2"/>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family val="2"/>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family val="2"/>
            <scheme val="minor"/>
          </rPr>
          <t>======
ID#AAABMFplXiA
Eduardo Andres Bedoya Ceballos    (2021-08-17 16:31:41)
Error
Hallazgo
Sugerencia</t>
        </r>
      </text>
    </comment>
    <comment ref="M2" authorId="0" shapeId="0" xr:uid="{00000000-0006-0000-1500-00000A000000}">
      <text>
        <r>
          <rPr>
            <sz val="11"/>
            <color theme="1"/>
            <rFont val="Arial"/>
            <family val="2"/>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family val="2"/>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family val="2"/>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<sst xmlns="http://schemas.openxmlformats.org/spreadsheetml/2006/main" count="10224" uniqueCount="1364">
  <si>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</si>
  <si>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</si>
  <si>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</si>
  <si>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</si>
  <si>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</si>
  <si>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</si>
  <si>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</si>
  <si>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</si>
  <si>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</si>
  <si>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</si>
  <si>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</si>
  <si>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</si>
  <si>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</si>
  <si>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</si>
  <si>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</si>
  <si>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</si>
  <si>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</si>
  <si>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</si>
  <si>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</si>
  <si>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</si>
  <si>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</si>
  <si>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</si>
  <si>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</si>
  <si>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</si>
  <si>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</si>
  <si>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</si>
  <si>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</si>
  <si>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</si>
  <si>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</si>
  <si>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</si>
  <si>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</si>
  <si>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</si>
  <si>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</si>
  <si>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</si>
  <si>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</si>
  <si>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</si>
  <si>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</si>
  <si>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</si>
  <si>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</si>
  <si>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</si>
  <si>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</si>
  <si>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</si>
  <si>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</si>
  <si>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</si>
  <si>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</si>
  <si>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</si>
  <si>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</si>
  <si>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</si>
  <si>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</si>
  <si>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</si>
  <si>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</si>
  <si>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</si>
  <si>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</si>
  <si>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</si>
  <si>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</si>
  <si>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</si>
  <si>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</si>
  <si>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</si>
  <si>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</si>
  <si>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</si>
  <si>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</si>
  <si>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</si>
  <si>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</si>
  <si>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</si>
  <si>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</si>
  <si>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</si>
  <si>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</si>
  <si>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</si>
  <si>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</si>
  <si>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</si>
  <si>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</si>
  <si>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</si>
  <si>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</si>
  <si>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</si>
  <si>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</si>
  <si>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</si>
  <si>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</si>
  <si>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</si>
  <si>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</si>
  <si>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</si>
  <si>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</si>
  <si>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</si>
  <si>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</si>
  <si>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</si>
  <si>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</si>
  <si>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</si>
  <si>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</si>
  <si>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</si>
  <si>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</si>
  <si>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</si>
  <si>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</si>
  <si>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</si>
  <si>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</si>
  <si>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</si>
  <si>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</si>
  <si>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</si>
  <si>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</si>
  <si>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</si>
  <si>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</si>
  <si>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</si>
  <si>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</si>
  <si>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</si>
  <si>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</si>
  <si>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</si>
  <si>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</si>
  <si>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</si>
  <si>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</si>
  <si>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</si>
  <si>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</si>
  <si>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</si>
  <si>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</si>
  <si>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</si>
  <si>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</si>
  <si>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</si>
  <si>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</si>
  <si>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</si>
  <si>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</si>
  <si>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</si>
  <si>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</si>
  <si>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</si>
  <si>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</si>
  <si>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</si>
  <si>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</si>
  <si>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</si>
  <si>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</si>
  <si>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</si>
  <si>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</si>
  <si>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</si>
  <si>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</si>
  <si>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</si>
  <si>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</si>
  <si>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</si>
  <si>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</si>
  <si>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</si>
  <si>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</si>
  <si>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</si>
  <si>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</si>
  <si>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</si>
  <si>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</si>
  <si>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</si>
  <si>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</si>
  <si>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</si>
  <si>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</si>
  <si>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</si>
  <si>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</si>
  <si>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</si>
  <si>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</si>
  <si>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</si>
  <si>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</si>
  <si>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family val="2"/>
      </rPr>
      <t>Nombre del Proyecto:</t>
    </r>
    <r>
      <rPr>
        <sz val="10"/>
        <color theme="1"/>
        <rFont val="Arial"/>
        <family val="2"/>
      </rPr>
      <t xml:space="preserve"> hace referencia al nombre del proyecto</t>
    </r>
  </si>
  <si>
    <r>
      <rPr>
        <sz val="10"/>
        <color rgb="FF4BAF4F"/>
        <rFont val="Arial"/>
        <family val="2"/>
      </rPr>
      <t>Tipo de proyecto:</t>
    </r>
    <r>
      <rPr>
        <sz val="10"/>
        <color theme="1"/>
        <rFont val="Arial"/>
        <family val="2"/>
      </rPr>
      <t xml:space="preserve"> (campo tipo lista) hace referenciaclasificación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</si>
  <si>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Proyecto:</t>
    </r>
    <r>
      <rPr>
        <sz val="10"/>
        <color theme="1"/>
        <rFont val="Arial"/>
        <family val="2"/>
      </rPr>
      <t xml:space="preserve"> (campo tipo lista) Los valores de la lista NO pueden ser editados</t>
    </r>
  </si>
  <si>
    <t>4.</t>
  </si>
  <si>
    <r>
      <rPr>
        <sz val="10"/>
        <color rgb="FF4BAF4F"/>
        <rFont val="Arial"/>
        <family val="2"/>
      </rPr>
      <t>Testing Project Leader:</t>
    </r>
    <r>
      <rPr>
        <sz val="10"/>
        <color theme="1"/>
        <rFont val="Arial"/>
        <family val="2"/>
      </rPr>
      <t xml:space="preserve"> Nombre del analista que lidera la prueba</t>
    </r>
  </si>
  <si>
    <t>5.</t>
  </si>
  <si>
    <r>
      <rPr>
        <sz val="10"/>
        <color rgb="FF4BAF4F"/>
        <rFont val="Arial"/>
        <family val="2"/>
      </rPr>
      <t>Mesa de Trabajo:</t>
    </r>
    <r>
      <rPr>
        <sz val="10"/>
        <color theme="1"/>
        <rFont val="Arial"/>
        <family val="2"/>
      </rPr>
      <t xml:space="preserve"> Nombre de la mesa de trabajo del proyecto</t>
    </r>
  </si>
  <si>
    <t>6.</t>
  </si>
  <si>
    <r>
      <rPr>
        <sz val="10"/>
        <color rgb="FF4BAF4F"/>
        <rFont val="Arial"/>
        <family val="2"/>
      </rPr>
      <t>Responsable Mesa de Trabajo:</t>
    </r>
    <r>
      <rPr>
        <sz val="10"/>
        <color theme="1"/>
        <rFont val="Arial"/>
        <family val="2"/>
      </rPr>
      <t xml:space="preserve"> Nombre de la persona responsable de la mesa de trabajo del proyecto</t>
    </r>
  </si>
  <si>
    <t>7.</t>
  </si>
  <si>
    <r>
      <rPr>
        <sz val="10"/>
        <color rgb="FF4BAF4F"/>
        <rFont val="Arial"/>
        <family val="2"/>
      </rPr>
      <t>Numero GP:</t>
    </r>
    <r>
      <rPr>
        <sz val="10"/>
        <color theme="1"/>
        <rFont val="Arial"/>
        <family val="2"/>
      </rPr>
      <t xml:space="preserve"> Numero asignado al proyecto</t>
    </r>
  </si>
  <si>
    <t>8.</t>
  </si>
  <si>
    <r>
      <rPr>
        <sz val="10"/>
        <color rgb="FF4BAF4F"/>
        <rFont val="Arial"/>
        <family val="2"/>
      </rPr>
      <t>Linea de Negocio:</t>
    </r>
    <r>
      <rPr>
        <sz val="10"/>
        <color theme="1"/>
        <rFont val="Arial"/>
        <family val="2"/>
      </rPr>
      <t xml:space="preserve"> (campo tipo lista) Los valores de la lista pueden ser editados en la hoja </t>
    </r>
    <r>
      <rPr>
        <b/>
        <sz val="10"/>
        <color theme="1"/>
        <rFont val="Arial"/>
        <family val="2"/>
      </rPr>
      <t>ListasEditables</t>
    </r>
  </si>
  <si>
    <t>9.</t>
  </si>
  <si>
    <r>
      <rPr>
        <sz val="10"/>
        <color rgb="FF4BAF4F"/>
        <rFont val="Arial"/>
        <family val="2"/>
      </rPr>
      <t>Delivery:</t>
    </r>
    <r>
      <rPr>
        <sz val="10"/>
        <color theme="1"/>
        <rFont val="Arial"/>
        <family val="2"/>
      </rPr>
      <t xml:space="preserve"> (campo tipo lista) Los valores de la lista pueden ser editados en la hoja </t>
    </r>
    <r>
      <rPr>
        <b/>
        <sz val="10"/>
        <color theme="1"/>
        <rFont val="Arial"/>
        <family val="2"/>
      </rPr>
      <t>ListasEditables</t>
    </r>
  </si>
  <si>
    <t>10.</t>
  </si>
  <si>
    <r>
      <rPr>
        <sz val="10"/>
        <color rgb="FF4BAF4F"/>
        <rFont val="Arial"/>
        <family val="2"/>
      </rPr>
      <t>Lider Calidad Cliente :</t>
    </r>
    <r>
      <rPr>
        <sz val="10"/>
        <color theme="1"/>
        <rFont val="Arial"/>
        <family val="2"/>
      </rPr>
      <t xml:space="preserve"> Nombre del lider de calidad BBVA</t>
    </r>
  </si>
  <si>
    <t>11.</t>
  </si>
  <si>
    <r>
      <rPr>
        <sz val="10"/>
        <color rgb="FF4BAF4F"/>
        <rFont val="Arial"/>
        <family val="2"/>
      </rPr>
      <t>Proveedor Desarrollo:</t>
    </r>
    <r>
      <rPr>
        <sz val="10"/>
        <color theme="1"/>
        <rFont val="Arial"/>
        <family val="2"/>
      </rPr>
      <t xml:space="preserve"> (campo tipo lista) Los valores de la lista pueden ser editados en la hoja </t>
    </r>
    <r>
      <rPr>
        <b/>
        <sz val="10"/>
        <color theme="1"/>
        <rFont val="Arial"/>
        <family val="2"/>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</si>
  <si>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</si>
  <si>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</si>
  <si>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</si>
  <si>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</si>
  <si>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family val="2"/>
      </rPr>
      <t>Fecha Inicial Estimada:</t>
    </r>
    <r>
      <rPr>
        <sz val="10"/>
        <color theme="1"/>
        <rFont val="Arial"/>
        <family val="2"/>
      </rPr>
      <t xml:space="preserve"> Digitar la fecha Inicial estimada de las pruebas</t>
    </r>
  </si>
  <si>
    <r>
      <rPr>
        <sz val="10"/>
        <color rgb="FF4BAF4F"/>
        <rFont val="Arial"/>
        <family val="2"/>
      </rPr>
      <t>Fecha Final Estimada:</t>
    </r>
    <r>
      <rPr>
        <sz val="10"/>
        <color theme="1"/>
        <rFont val="Arial"/>
        <family val="2"/>
      </rPr>
      <t xml:space="preserve"> Digitar la fecha final estimada de pruebas </t>
    </r>
  </si>
  <si>
    <r>
      <rPr>
        <sz val="10"/>
        <color rgb="FF4BAF4F"/>
        <rFont val="Arial"/>
        <family val="2"/>
      </rPr>
      <t>Fecha Salida a Producción:</t>
    </r>
    <r>
      <rPr>
        <sz val="10"/>
        <color theme="1"/>
        <rFont val="Arial"/>
        <family val="2"/>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</si>
  <si>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</si>
  <si>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</si>
  <si>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family val="2"/>
      </rPr>
      <t>Eventos que impactan el proyecto:</t>
    </r>
    <r>
      <rPr>
        <sz val="10"/>
        <color theme="1"/>
        <rFont val="Arial"/>
        <family val="2"/>
      </rPr>
      <t xml:space="preserve"> Describa el riesgo que impacta el proyecto. Redacción sugerida: Riesgo / Causa  / Impacto</t>
    </r>
  </si>
  <si>
    <r>
      <rPr>
        <sz val="10"/>
        <color rgb="FF4BAF4F"/>
        <rFont val="Arial"/>
        <family val="2"/>
      </rPr>
      <t>Impacto:</t>
    </r>
    <r>
      <rPr>
        <sz val="10"/>
        <color theme="1"/>
        <rFont val="Arial"/>
        <family val="2"/>
      </rPr>
      <t xml:space="preserve"> Digite cual sería el impacto en el proyecto si se presenta un evento. Valores permitidos 1, 2 y 3. Donde 3 representa el impacto mayor y 1 el impacto menor</t>
    </r>
  </si>
  <si>
    <r>
      <rPr>
        <sz val="10"/>
        <color rgb="FF4BAF4F"/>
        <rFont val="Arial"/>
        <family val="2"/>
      </rPr>
      <t>Posibilidad Ocurrencia:</t>
    </r>
    <r>
      <rPr>
        <sz val="10"/>
        <color theme="1"/>
        <rFont val="Arial"/>
        <family val="2"/>
      </rPr>
      <t xml:space="preserve"> Digite cual es la posibilidad de que se presente el evento. Valores permitidos 1, 2 y 3. donde 3 representa la posibilidad mayor y 1 la posibilidad menor</t>
    </r>
  </si>
  <si>
    <r>
      <rPr>
        <sz val="10"/>
        <color rgb="FF4BAF4F"/>
        <rFont val="Arial"/>
        <family val="2"/>
      </rPr>
      <t>Riesgo:</t>
    </r>
    <r>
      <rPr>
        <sz val="10"/>
        <color theme="1"/>
        <rFont val="Arial"/>
        <family val="2"/>
      </rPr>
      <t xml:space="preserve"> Este campo se calcula automaticamente. Impacto * Posibilidad de ocurrencia</t>
    </r>
  </si>
  <si>
    <t xml:space="preserve">                                                                                                                                             </t>
  </si>
  <si>
    <r>
      <rPr>
        <sz val="10"/>
        <color rgb="FF4BAF4F"/>
        <rFont val="Arial"/>
        <family val="2"/>
      </rPr>
      <t>Plan de Mitigacion:</t>
    </r>
    <r>
      <rPr>
        <sz val="10"/>
        <color theme="1"/>
        <rFont val="Arial"/>
        <family val="2"/>
      </rPr>
      <t xml:space="preserve"> Digite el plan de mitigación del riesgo o evento</t>
    </r>
  </si>
  <si>
    <r>
      <rPr>
        <sz val="10"/>
        <color rgb="FF4BAF4F"/>
        <rFont val="Arial"/>
        <family val="2"/>
      </rPr>
      <t>Acción tomada en caso de reactivación del riesgo:</t>
    </r>
    <r>
      <rPr>
        <sz val="10"/>
        <color theme="1"/>
        <rFont val="Arial"/>
        <family val="2"/>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</si>
  <si>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</si>
  <si>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</si>
  <si>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</si>
  <si>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</si>
  <si>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</si>
  <si>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</si>
  <si>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</si>
  <si>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</si>
  <si>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</si>
  <si>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</si>
  <si>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</si>
  <si>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family val="2"/>
      </rPr>
      <t xml:space="preserve">Sólo genera copia de la hoja </t>
    </r>
    <r>
      <rPr>
        <b/>
        <sz val="10"/>
        <color theme="1"/>
        <rFont val="Arial"/>
        <family val="2"/>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</si>
  <si>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</si>
  <si>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</si>
  <si>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</si>
  <si>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</si>
  <si>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family val="2"/>
      </rPr>
      <t>En esta sección se diligencian los datos generales del Proyecto.</t>
    </r>
  </si>
  <si>
    <t>Contiene los siguientes campos:</t>
  </si>
  <si>
    <r>
      <rPr>
        <sz val="10"/>
        <color rgb="FF4BAF4F"/>
        <rFont val="Arial"/>
        <family val="2"/>
      </rPr>
      <t>Nombre proyecto:</t>
    </r>
    <r>
      <rPr>
        <sz val="10"/>
        <color theme="1"/>
        <rFont val="Arial"/>
        <family val="2"/>
      </rPr>
      <t xml:space="preserve"> hace referencia al nombre asignado al proyecto por parte del cliente</t>
    </r>
  </si>
  <si>
    <r>
      <rPr>
        <sz val="10"/>
        <color rgb="FF4BAF4F"/>
        <rFont val="Arial"/>
        <family val="2"/>
      </rPr>
      <t>Tipo de proyecto:</t>
    </r>
    <r>
      <rPr>
        <sz val="10"/>
        <color theme="1"/>
        <rFont val="Arial"/>
        <family val="2"/>
      </rPr>
      <t xml:space="preserve"> (campo tipo lista) hace referencia 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</si>
  <si>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del proyecto:</t>
    </r>
    <r>
      <rPr>
        <sz val="10"/>
        <color theme="1"/>
        <rFont val="Arial"/>
        <family val="2"/>
      </rPr>
      <t xml:space="preserve"> Hace referencia a los valores de la lista NO pueden ser editados</t>
    </r>
  </si>
  <si>
    <r>
      <rPr>
        <sz val="10"/>
        <color rgb="FF4BAF4F"/>
        <rFont val="Arial"/>
        <family val="2"/>
      </rPr>
      <t>Testing Project Leader:</t>
    </r>
    <r>
      <rPr>
        <sz val="10"/>
        <color theme="1"/>
        <rFont val="Arial"/>
        <family val="2"/>
      </rPr>
      <t xml:space="preserve"> Hace referencia al líder (Analista Funcional) del proyecto</t>
    </r>
  </si>
  <si>
    <r>
      <rPr>
        <sz val="10"/>
        <color rgb="FF4BAF4F"/>
        <rFont val="Arial"/>
        <family val="2"/>
      </rPr>
      <t>Mesa de trabajo:</t>
    </r>
    <r>
      <rPr>
        <sz val="10"/>
        <color theme="1"/>
        <rFont val="Arial"/>
        <family val="2"/>
      </rPr>
      <t xml:space="preserve"> Hace referencia a la mesa encargada de gestionar el proyecto. (campo tipo lista) Los valores de la lista pueden ser editados en la hoja ListasEditables</t>
    </r>
  </si>
  <si>
    <r>
      <rPr>
        <sz val="10"/>
        <color rgb="FF4BAF4F"/>
        <rFont val="Arial"/>
        <family val="2"/>
      </rPr>
      <t>Responsable mesa de trabajo:</t>
    </r>
    <r>
      <rPr>
        <sz val="10"/>
        <color theme="1"/>
        <rFont val="Arial"/>
        <family val="2"/>
      </rPr>
      <t xml:space="preserve"> Hace referencia a la persona del Cliente responsable del proyecto</t>
    </r>
  </si>
  <si>
    <r>
      <rPr>
        <sz val="10"/>
        <color rgb="FF4BAF4F"/>
        <rFont val="Arial"/>
        <family val="2"/>
      </rPr>
      <t>Número GP:</t>
    </r>
    <r>
      <rPr>
        <sz val="10"/>
        <color theme="1"/>
        <rFont val="Arial"/>
        <family val="2"/>
      </rPr>
      <t xml:space="preserve"> Hace referencia al código GP con el cual el cliente identifica el proyecto</t>
    </r>
  </si>
  <si>
    <r>
      <rPr>
        <sz val="10"/>
        <color rgb="FF4BAF4F"/>
        <rFont val="Arial"/>
        <family val="2"/>
      </rPr>
      <t>Línea de negocio:</t>
    </r>
    <r>
      <rPr>
        <sz val="10"/>
        <color theme="1"/>
        <rFont val="Arial"/>
        <family val="2"/>
      </rPr>
      <t xml:space="preserve"> campo para indicar dónde se ubica el proyecto dentro del cliente. Este campo es importante diligenciarlo para que, a posterior, los informes o reportes generen información de valor </t>
    </r>
  </si>
  <si>
    <r>
      <rPr>
        <sz val="10"/>
        <color rgb="FF4BAF4F"/>
        <rFont val="Arial"/>
        <family val="2"/>
      </rPr>
      <t>Delivery:</t>
    </r>
    <r>
      <rPr>
        <sz val="10"/>
        <color theme="1"/>
        <rFont val="Arial"/>
        <family val="2"/>
      </rPr>
      <t xml:space="preserve"> hace referencia al Delivery responsable de la iniciativa. (campo tipo lista) Los valores de la lista pueden ser editados en la hoja </t>
    </r>
    <r>
      <rPr>
        <b/>
        <sz val="10"/>
        <color theme="1"/>
        <rFont val="Arial"/>
        <family val="2"/>
      </rPr>
      <t>ListasEditables</t>
    </r>
  </si>
  <si>
    <r>
      <rPr>
        <sz val="10"/>
        <color rgb="FF4BAF4F"/>
        <rFont val="Arial"/>
        <family val="2"/>
      </rPr>
      <t>Lider Calidad Cliente:</t>
    </r>
    <r>
      <rPr>
        <sz val="10"/>
        <color theme="1"/>
        <rFont val="Arial"/>
        <family val="2"/>
      </rPr>
      <t xml:space="preserve"> Hace referencia a la persona del cliente del área de Calidad</t>
    </r>
  </si>
  <si>
    <r>
      <rPr>
        <sz val="10"/>
        <color rgb="FF4BAF4F"/>
        <rFont val="Arial"/>
        <family val="2"/>
      </rPr>
      <t>Proveedor Desarrollo 1:</t>
    </r>
    <r>
      <rPr>
        <sz val="10"/>
        <color theme="1"/>
        <rFont val="Arial"/>
        <family val="2"/>
      </rPr>
      <t xml:space="preserve"> (campo tipo lista) Los valores de la lista pueden ser editados en la hoja </t>
    </r>
    <r>
      <rPr>
        <b/>
        <sz val="10"/>
        <color theme="1"/>
        <rFont val="Arial"/>
        <family val="2"/>
      </rPr>
      <t xml:space="preserve">ListasEditables. </t>
    </r>
    <r>
      <rPr>
        <sz val="10"/>
        <color theme="1"/>
        <rFont val="Arial"/>
        <family val="2"/>
      </rPr>
      <t xml:space="preserve">Aplica también para </t>
    </r>
    <r>
      <rPr>
        <b/>
        <sz val="10"/>
        <color theme="1"/>
        <rFont val="Arial"/>
        <family val="2"/>
      </rPr>
      <t>Proveedor Desarrollo 2</t>
    </r>
    <r>
      <rPr>
        <sz val="10"/>
        <color theme="1"/>
        <rFont val="Arial"/>
        <family val="2"/>
      </rPr>
      <t xml:space="preserve"> y </t>
    </r>
    <r>
      <rPr>
        <b/>
        <sz val="10"/>
        <color theme="1"/>
        <rFont val="Arial"/>
        <family val="2"/>
      </rPr>
      <t>Proveedor Desarrollo 3</t>
    </r>
    <r>
      <rPr>
        <sz val="10"/>
        <color theme="1"/>
        <rFont val="Arial"/>
        <family val="2"/>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</si>
  <si>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</si>
  <si>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</si>
  <si>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</si>
  <si>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family val="2"/>
      </rPr>
      <t>Aplicativo:</t>
    </r>
    <r>
      <rPr>
        <sz val="10"/>
        <color theme="1"/>
        <rFont val="Arial"/>
        <family val="2"/>
      </rPr>
      <t xml:space="preserve"> (campo tipo lista) hace referencia al nombre del aplicativo. Los nombres de los aplicativos pueden ser editados en la hoja </t>
    </r>
    <r>
      <rPr>
        <b/>
        <sz val="10"/>
        <color theme="1"/>
        <rFont val="Arial"/>
        <family val="2"/>
      </rPr>
      <t>ListasEditables</t>
    </r>
  </si>
  <si>
    <r>
      <rPr>
        <sz val="10"/>
        <color rgb="FF4BAF4F"/>
        <rFont val="Arial"/>
        <family val="2"/>
      </rPr>
      <t>Versión:</t>
    </r>
    <r>
      <rPr>
        <sz val="10"/>
        <color theme="1"/>
        <rFont val="Arial"/>
        <family val="2"/>
      </rPr>
      <t xml:space="preserve"> hace referencia a la versión del aplicativo</t>
    </r>
  </si>
  <si>
    <r>
      <rPr>
        <sz val="10"/>
        <color rgb="FF4BAF4F"/>
        <rFont val="Arial"/>
        <family val="2"/>
      </rPr>
      <t>Líder aplicativo:</t>
    </r>
    <r>
      <rPr>
        <sz val="10"/>
        <color theme="1"/>
        <rFont val="Arial"/>
        <family val="2"/>
      </rPr>
      <t xml:space="preserve"> hace referencia al analista que tiene mayor conocimiento sobre el aplicativo y posee las estadísticas del mismo</t>
    </r>
  </si>
  <si>
    <t>Hace referencia a las fechas clave del proyecto</t>
  </si>
  <si>
    <r>
      <rPr>
        <sz val="10"/>
        <color rgb="FF4BAF4F"/>
        <rFont val="Arial"/>
        <family val="2"/>
      </rPr>
      <t>Fecha Inicial Estimada:</t>
    </r>
    <r>
      <rPr>
        <sz val="10"/>
        <color theme="1"/>
        <rFont val="Arial"/>
        <family val="2"/>
      </rPr>
      <t xml:space="preserve"> fecha estimada para dar comienzo al proyecto - Campo no editable se trae de la hoja de plan de pruebas</t>
    </r>
  </si>
  <si>
    <r>
      <rPr>
        <sz val="10"/>
        <color rgb="FF4BAF4F"/>
        <rFont val="Arial"/>
        <family val="2"/>
      </rPr>
      <t>Fecha Inicial Real:</t>
    </r>
    <r>
      <rPr>
        <sz val="10"/>
        <color theme="1"/>
        <rFont val="Arial"/>
        <family val="2"/>
      </rPr>
      <t xml:space="preserve"> fecha real en la cual comenzaron las actividades del proyecto - Campo no editable se trae de la hoja de plan de pruebas</t>
    </r>
  </si>
  <si>
    <r>
      <rPr>
        <sz val="10"/>
        <color rgb="FF4BAF4F"/>
        <rFont val="Arial"/>
        <family val="2"/>
      </rPr>
      <t>Fecha Final Estimada:</t>
    </r>
    <r>
      <rPr>
        <sz val="10"/>
        <color theme="1"/>
        <rFont val="Arial"/>
        <family val="2"/>
      </rPr>
      <t xml:space="preserve"> fecha estimada de finalización de actividades del proyecto - Campo no editable se trae de la hoja de plan de pruebas</t>
    </r>
  </si>
  <si>
    <r>
      <rPr>
        <sz val="10"/>
        <color rgb="FF4BAF4F"/>
        <rFont val="Arial"/>
        <family val="2"/>
      </rPr>
      <t>Fecha Final Real:</t>
    </r>
    <r>
      <rPr>
        <sz val="10"/>
        <color theme="1"/>
        <rFont val="Arial"/>
        <family val="2"/>
      </rPr>
      <t xml:space="preserve"> fecha real de finalización de actividades</t>
    </r>
  </si>
  <si>
    <r>
      <rPr>
        <sz val="10"/>
        <color rgb="FF4BAF4F"/>
        <rFont val="Arial"/>
        <family val="2"/>
      </rPr>
      <t>Fecha Final Requerida:</t>
    </r>
    <r>
      <rPr>
        <sz val="10"/>
        <color theme="1"/>
        <rFont val="Arial"/>
        <family val="2"/>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</si>
  <si>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</si>
  <si>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</si>
  <si>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</si>
  <si>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</si>
  <si>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</si>
  <si>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</si>
  <si>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</si>
  <si>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family val="2"/>
      </rPr>
      <t>Código:</t>
    </r>
    <r>
      <rPr>
        <sz val="10"/>
        <color theme="1"/>
        <rFont val="Arial"/>
        <family val="2"/>
      </rPr>
      <t xml:space="preserve"> hace referencia al código asignado a la historia de usuario</t>
    </r>
  </si>
  <si>
    <r>
      <rPr>
        <sz val="10"/>
        <color rgb="FF4BAF4F"/>
        <rFont val="Arial"/>
        <family val="2"/>
      </rPr>
      <t>Nombre:</t>
    </r>
    <r>
      <rPr>
        <sz val="10"/>
        <color theme="1"/>
        <rFont val="Arial"/>
        <family val="2"/>
      </rPr>
      <t xml:space="preserve"> nombre descriptivo de la historia de usuario</t>
    </r>
  </si>
  <si>
    <r>
      <rPr>
        <sz val="10"/>
        <color rgb="FF4BAF4F"/>
        <rFont val="Arial"/>
        <family val="2"/>
      </rPr>
      <t>Descripción:</t>
    </r>
    <r>
      <rPr>
        <sz val="10"/>
        <color theme="1"/>
        <rFont val="Arial"/>
        <family val="2"/>
      </rPr>
      <t xml:space="preserve"> detalle de la historia de usuario</t>
    </r>
  </si>
  <si>
    <r>
      <rPr>
        <sz val="10"/>
        <color rgb="FF4BAF4F"/>
        <rFont val="Arial"/>
        <family val="2"/>
      </rPr>
      <t>Prioridad:</t>
    </r>
    <r>
      <rPr>
        <sz val="10"/>
        <color theme="1"/>
        <rFont val="Arial"/>
        <family val="2"/>
      </rPr>
      <t xml:space="preserve"> prioridad asignada a la historia de usuario. Sólo permite el ingreso de valores numéricos</t>
    </r>
  </si>
  <si>
    <r>
      <rPr>
        <sz val="10"/>
        <color rgb="FF4BAF4F"/>
        <rFont val="Arial"/>
        <family val="2"/>
      </rPr>
      <t>Puntos:</t>
    </r>
    <r>
      <rPr>
        <sz val="10"/>
        <color theme="1"/>
        <rFont val="Arial"/>
        <family val="2"/>
      </rPr>
      <t xml:space="preserve"> puntos asignados a la historia de usuario. Sólo permite el ingreso de valores numéricos</t>
    </r>
  </si>
  <si>
    <t xml:space="preserve">  </t>
  </si>
  <si>
    <r>
      <rPr>
        <sz val="10"/>
        <color rgb="FF4BAF4F"/>
        <rFont val="Arial"/>
        <family val="2"/>
      </rPr>
      <t>Estado:</t>
    </r>
    <r>
      <rPr>
        <sz val="10"/>
        <color theme="1"/>
        <rFont val="Arial"/>
        <family val="2"/>
      </rPr>
      <t xml:space="preserve"> (campo tipo lista) hace referencia a los diferentes estados que puede alcanzar una historia de usuario. </t>
    </r>
  </si>
  <si>
    <t>Hoja Sprints</t>
  </si>
  <si>
    <r>
      <rPr>
        <sz val="10"/>
        <color rgb="FF4BAF4F"/>
        <rFont val="Arial"/>
        <family val="2"/>
      </rPr>
      <t>Nombre proyecto:</t>
    </r>
    <r>
      <rPr>
        <sz val="10"/>
        <color theme="1"/>
        <rFont val="Arial"/>
        <family val="2"/>
      </rPr>
      <t xml:space="preserve"> hace referencia al nombre asiganado al proyecto por parte del cliente previamente ingresado en la hoja </t>
    </r>
    <r>
      <rPr>
        <b/>
        <sz val="10"/>
        <color theme="1"/>
        <rFont val="Arial"/>
        <family val="2"/>
      </rPr>
      <t>Resumen</t>
    </r>
  </si>
  <si>
    <r>
      <rPr>
        <sz val="10"/>
        <color rgb="FF4BAF4F"/>
        <rFont val="Arial"/>
        <family val="2"/>
      </rPr>
      <t>Número GP:</t>
    </r>
    <r>
      <rPr>
        <sz val="10"/>
        <color theme="1"/>
        <rFont val="Arial"/>
        <family val="2"/>
      </rPr>
      <t xml:space="preserve"> hace referencia al código GP con el cual el cliente identifica el proyecto previamente ingresado en la hoja </t>
    </r>
    <r>
      <rPr>
        <b/>
        <sz val="10"/>
        <color theme="1"/>
        <rFont val="Arial"/>
        <family val="2"/>
      </rPr>
      <t>Resumen</t>
    </r>
  </si>
  <si>
    <r>
      <rPr>
        <sz val="10"/>
        <color rgb="FF4BAF4F"/>
        <rFont val="Arial"/>
        <family val="2"/>
      </rPr>
      <t>Fecha inicio sprint:</t>
    </r>
    <r>
      <rPr>
        <sz val="10"/>
        <color theme="1"/>
        <rFont val="Arial"/>
        <family val="2"/>
      </rPr>
      <t xml:space="preserve"> fecha en la cual se iniciaron las actividades del sprint</t>
    </r>
  </si>
  <si>
    <r>
      <rPr>
        <sz val="10"/>
        <color rgb="FF4BAF4F"/>
        <rFont val="Arial"/>
        <family val="2"/>
      </rPr>
      <t>Fecha finalización sprint:</t>
    </r>
    <r>
      <rPr>
        <sz val="10"/>
        <color theme="1"/>
        <rFont val="Arial"/>
        <family val="2"/>
      </rPr>
      <t xml:space="preserve"> fecha en la cual finalizaron las actividades del sprint</t>
    </r>
  </si>
  <si>
    <r>
      <rPr>
        <sz val="10"/>
        <color rgb="FF4BAF4F"/>
        <rFont val="Arial"/>
        <family val="2"/>
      </rPr>
      <t>Fecha informe avance:</t>
    </r>
    <r>
      <rPr>
        <sz val="10"/>
        <color theme="1"/>
        <rFont val="Arial"/>
        <family val="2"/>
      </rPr>
      <t xml:space="preserve"> fecha de envío de del avance (puede ser diario, cada dos día, semanal, etc). La periodicidad la define el cliente</t>
    </r>
  </si>
  <si>
    <r>
      <rPr>
        <sz val="10"/>
        <color rgb="FF4BAF4F"/>
        <rFont val="Arial"/>
        <family val="2"/>
      </rPr>
      <t>Estado sprint:</t>
    </r>
    <r>
      <rPr>
        <sz val="10"/>
        <color theme="1"/>
        <rFont val="Arial"/>
        <family val="2"/>
      </rPr>
      <t xml:space="preserve"> (campo tipo lista) hace referencia al estado actual del sprint. Debe ser diligenciado manualmente. Los valores de la lista pueden ser editados en la hoja </t>
    </r>
    <r>
      <rPr>
        <b/>
        <sz val="10"/>
        <color theme="1"/>
        <rFont val="Arial"/>
        <family val="2"/>
      </rPr>
      <t xml:space="preserve">ListasEditables. </t>
    </r>
  </si>
  <si>
    <r>
      <rPr>
        <sz val="10"/>
        <color rgb="FF4BAF4F"/>
        <rFont val="Arial"/>
        <family val="2"/>
      </rPr>
      <t>Service Manager:</t>
    </r>
    <r>
      <rPr>
        <sz val="10"/>
        <color theme="1"/>
        <rFont val="Arial"/>
        <family val="2"/>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</si>
  <si>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</si>
  <si>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</si>
  <si>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family val="2"/>
      </rPr>
      <t>Fecha de pendiente:</t>
    </r>
    <r>
      <rPr>
        <sz val="10"/>
        <color theme="1"/>
        <rFont val="Arial"/>
        <family val="2"/>
      </rPr>
      <t xml:space="preserve"> fecha en la que se crea el pendiente</t>
    </r>
  </si>
  <si>
    <r>
      <rPr>
        <sz val="10"/>
        <color rgb="FF4BAF4F"/>
        <rFont val="Arial"/>
        <family val="2"/>
      </rPr>
      <t>Descripción pendiente:</t>
    </r>
    <r>
      <rPr>
        <sz val="10"/>
        <color theme="1"/>
        <rFont val="Arial"/>
        <family val="2"/>
      </rPr>
      <t xml:space="preserve"> despcripción consisa y clara del pendiente</t>
    </r>
  </si>
  <si>
    <r>
      <rPr>
        <sz val="10"/>
        <color rgb="FF4BAF4F"/>
        <rFont val="Arial"/>
        <family val="2"/>
      </rPr>
      <t># casos afectados:</t>
    </r>
    <r>
      <rPr>
        <sz val="10"/>
        <color theme="1"/>
        <rFont val="Arial"/>
        <family val="2"/>
      </rPr>
      <t xml:space="preserve"> cantidad de casos afectados por el pendiente. 
</t>
    </r>
    <r>
      <rPr>
        <b/>
        <sz val="10"/>
        <color rgb="FFFF0000"/>
        <rFont val="Arial"/>
        <family val="2"/>
      </rPr>
      <t>Observacion:</t>
    </r>
    <r>
      <rPr>
        <sz val="10"/>
        <color theme="1"/>
        <rFont val="Arial"/>
        <family val="2"/>
      </rPr>
      <t xml:space="preserve"> esta columna puede ser empleada para registrar alguna otra situación. El título es editable</t>
    </r>
  </si>
  <si>
    <r>
      <rPr>
        <sz val="10"/>
        <color rgb="FF4BAF4F"/>
        <rFont val="Arial"/>
        <family val="2"/>
      </rPr>
      <t>Responsable:</t>
    </r>
    <r>
      <rPr>
        <sz val="10"/>
        <color theme="1"/>
        <rFont val="Arial"/>
        <family val="2"/>
      </rPr>
      <t xml:space="preserve"> nombre de la persona responsable de la solución del pendiente</t>
    </r>
  </si>
  <si>
    <r>
      <rPr>
        <sz val="10"/>
        <color rgb="FF4BAF4F"/>
        <rFont val="Arial"/>
        <family val="2"/>
      </rPr>
      <t>Fecha compromiso:</t>
    </r>
    <r>
      <rPr>
        <sz val="10"/>
        <color theme="1"/>
        <rFont val="Arial"/>
        <family val="2"/>
      </rPr>
      <t xml:space="preserve"> fecha propuesta para la solución del pendiente</t>
    </r>
  </si>
  <si>
    <r>
      <rPr>
        <sz val="10"/>
        <color rgb="FF4BAF4F"/>
        <rFont val="Arial"/>
        <family val="2"/>
      </rPr>
      <t>Fecha solución:</t>
    </r>
    <r>
      <rPr>
        <sz val="10"/>
        <color theme="1"/>
        <rFont val="Arial"/>
        <family val="2"/>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</si>
  <si>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</si>
  <si>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</si>
  <si>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</si>
  <si>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</si>
  <si>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</si>
  <si>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family val="2"/>
      </rPr>
      <t xml:space="preserve">Bloque para gestionar el avance del sprint con base en los puntos alcanzados. Es conocido como </t>
    </r>
    <r>
      <rPr>
        <b/>
        <sz val="10"/>
        <color theme="1"/>
        <rFont val="Arial"/>
        <family val="2"/>
      </rPr>
      <t>Burndown Chart</t>
    </r>
  </si>
  <si>
    <t>El gráfico se contruye con base en la información del total de días del sprint, el día en el cual se diligencia y los puntos pendientes por ejecutar al día del diligenciamiento</t>
  </si>
  <si>
    <r>
      <rPr>
        <sz val="10"/>
        <color rgb="FF4BAF4F"/>
        <rFont val="Arial"/>
        <family val="2"/>
      </rPr>
      <t>Número de días hábiles sprint:</t>
    </r>
    <r>
      <rPr>
        <sz val="10"/>
        <color theme="1"/>
        <rFont val="Arial"/>
        <family val="2"/>
      </rPr>
      <t xml:space="preserve"> hace referencia al tamaño en días del sprint. Para el banco este valor se fijo en 10</t>
    </r>
  </si>
  <si>
    <r>
      <rPr>
        <sz val="10"/>
        <color rgb="FF4BAF4F"/>
        <rFont val="Arial"/>
        <family val="2"/>
      </rPr>
      <t>PPE:</t>
    </r>
    <r>
      <rPr>
        <sz val="10"/>
        <color theme="1"/>
        <rFont val="Arial"/>
        <family val="2"/>
      </rPr>
      <t xml:space="preserve"> hace referencia los puntos pendientes estimados al día correspondiente al diligenciamiento. Este valor se calcúla automáticamente. Depente de la información en la columna </t>
    </r>
    <r>
      <rPr>
        <b/>
        <sz val="10"/>
        <color theme="1"/>
        <rFont val="Arial"/>
        <family val="2"/>
      </rPr>
      <t>Puntos</t>
    </r>
    <r>
      <rPr>
        <sz val="10"/>
        <color theme="1"/>
        <rFont val="Arial"/>
        <family val="2"/>
      </rPr>
      <t xml:space="preserve"> del bloque </t>
    </r>
    <r>
      <rPr>
        <b/>
        <sz val="10"/>
        <color theme="1"/>
        <rFont val="Arial"/>
        <family val="2"/>
      </rPr>
      <t>Sprint Backlog Pruebas</t>
    </r>
  </si>
  <si>
    <r>
      <rPr>
        <sz val="10"/>
        <color rgb="FF4BAF4F"/>
        <rFont val="Arial"/>
        <family val="2"/>
      </rPr>
      <t>PPD:</t>
    </r>
    <r>
      <rPr>
        <sz val="10"/>
        <color theme="1"/>
        <rFont val="Arial"/>
        <family val="2"/>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</si>
  <si>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</si>
  <si>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</si>
  <si>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family val="2"/>
      </rPr>
      <t>Factor ajuste x impedimentos:</t>
    </r>
    <r>
      <rPr>
        <sz val="10"/>
        <color theme="1"/>
        <rFont val="Arial"/>
        <family val="2"/>
      </rPr>
      <t xml:space="preserve"> desviación (en porcentaje) asignada a la ejecución de las historias con base en información histórica.</t>
    </r>
  </si>
  <si>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</si>
  <si>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</si>
  <si>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Estado:</t>
    </r>
    <r>
      <rPr>
        <sz val="10"/>
        <color theme="1"/>
        <rFont val="Arial"/>
        <family val="2"/>
      </rPr>
      <t xml:space="preserve"> (campo tipo lista) hace referencia a los diferentes estados que puede alcanzar una historia de usuario. </t>
    </r>
  </si>
  <si>
    <r>
      <rPr>
        <sz val="10"/>
        <color rgb="FF4BAF4F"/>
        <rFont val="Arial"/>
        <family val="2"/>
      </rPr>
      <t>Puntos:</t>
    </r>
    <r>
      <rPr>
        <sz val="10"/>
        <color theme="1"/>
        <rFont val="Arial"/>
        <family val="2"/>
      </rPr>
      <t xml:space="preserve"> hace referencia los puntos asignados a la Historia de Usuario. Campo calculado con base en la información insertada en el campo </t>
    </r>
    <r>
      <rPr>
        <b/>
        <sz val="10"/>
        <color theme="1"/>
        <rFont val="Arial"/>
        <family val="2"/>
      </rPr>
      <t>Código HU</t>
    </r>
  </si>
  <si>
    <r>
      <rPr>
        <sz val="10"/>
        <color rgb="FF4BAF4F"/>
        <rFont val="Arial"/>
        <family val="2"/>
      </rPr>
      <t>Esfuerzo estimado:</t>
    </r>
    <r>
      <rPr>
        <sz val="10"/>
        <color theme="1"/>
        <rFont val="Arial"/>
        <family val="2"/>
      </rPr>
      <t xml:space="preserve"> hace referencia a la cantidad, en horas, que se requieren para finalizar la Historia de Usuario</t>
    </r>
  </si>
  <si>
    <r>
      <rPr>
        <sz val="10"/>
        <color rgb="FF4BAF4F"/>
        <rFont val="Arial"/>
        <family val="2"/>
      </rPr>
      <t>Esfuerzo más probable:</t>
    </r>
    <r>
      <rPr>
        <sz val="10"/>
        <color theme="1"/>
        <rFont val="Arial"/>
        <family val="2"/>
      </rPr>
      <t xml:space="preserve"> Campo calculado con base en el </t>
    </r>
    <r>
      <rPr>
        <b/>
        <sz val="10"/>
        <color theme="1"/>
        <rFont val="Arial"/>
        <family val="2"/>
      </rPr>
      <t>Esfuerzo estimado</t>
    </r>
    <r>
      <rPr>
        <sz val="10"/>
        <color theme="1"/>
        <rFont val="Arial"/>
        <family val="2"/>
      </rPr>
      <t xml:space="preserve"> y el </t>
    </r>
    <r>
      <rPr>
        <b/>
        <sz val="10"/>
        <color theme="1"/>
        <rFont val="Arial"/>
        <family val="2"/>
      </rPr>
      <t>Factor ajuste x impedimentos</t>
    </r>
  </si>
  <si>
    <r>
      <rPr>
        <sz val="10"/>
        <color rgb="FF4BAF4F"/>
        <rFont val="Arial"/>
        <family val="2"/>
      </rPr>
      <t>Esfuerzo real:</t>
    </r>
    <r>
      <rPr>
        <sz val="10"/>
        <color theme="1"/>
        <rFont val="Arial"/>
        <family val="2"/>
      </rPr>
      <t xml:space="preserve"> cantidad de horas que tómo finalizar la Historia de Usuario</t>
    </r>
  </si>
  <si>
    <r>
      <rPr>
        <sz val="10"/>
        <color rgb="FF4BAF4F"/>
        <rFont val="Arial"/>
        <family val="2"/>
      </rPr>
      <t># Criterios de Aceptación:</t>
    </r>
    <r>
      <rPr>
        <sz val="10"/>
        <color theme="1"/>
        <rFont val="Arial"/>
        <family val="2"/>
      </rPr>
      <t xml:space="preserve"> hace referencia a la cantidad de criterios de aceptación necerarios para dar como finalizada la Historia de Usuario</t>
    </r>
  </si>
  <si>
    <r>
      <rPr>
        <b/>
        <sz val="10"/>
        <color rgb="FFFF0000"/>
        <rFont val="Arial"/>
        <family val="2"/>
      </rPr>
      <t>Nota:</t>
    </r>
    <r>
      <rPr>
        <sz val="10"/>
        <color theme="1"/>
        <rFont val="Arial"/>
        <family val="2"/>
      </rPr>
      <t xml:space="preserve"> Toda Historia de Usuario debe tener un estado asociado y todo estado debe estar asociado a una Historia de Usuario. De lo contrario se desplegará un mensaje (</t>
    </r>
    <r>
      <rPr>
        <sz val="10"/>
        <color rgb="FFFF0000"/>
        <rFont val="Arial"/>
        <family val="2"/>
      </rPr>
      <t>HU sin estado asignado ó Estado asigando sin HU asociada</t>
    </r>
    <r>
      <rPr>
        <sz val="10"/>
        <color theme="1"/>
        <rFont val="Arial"/>
        <family val="2"/>
      </rPr>
      <t xml:space="preserve">) alertando sobre esta situación en el bloque </t>
    </r>
    <r>
      <rPr>
        <b/>
        <sz val="10"/>
        <color theme="1"/>
        <rFont val="Arial"/>
        <family val="2"/>
      </rPr>
      <t>Dasboard</t>
    </r>
  </si>
  <si>
    <t>Bloque: Resumen Casos de Prueba</t>
  </si>
  <si>
    <t>Bloque para gestionar la información de los casos de prueba</t>
  </si>
  <si>
    <t xml:space="preserve"> </t>
  </si>
  <si>
    <r>
      <rPr>
        <sz val="10"/>
        <color rgb="FF4BAF4F"/>
        <rFont val="Arial"/>
        <family val="2"/>
      </rPr>
      <t>Nombre HU:</t>
    </r>
    <r>
      <rPr>
        <sz val="10"/>
        <color theme="1"/>
        <rFont val="Arial"/>
        <family val="2"/>
      </rPr>
      <t xml:space="preserve"> nombre de la historia de usuario. Campo calculado con base en la información diligenciada en el bloque </t>
    </r>
    <r>
      <rPr>
        <b/>
        <sz val="10"/>
        <color theme="1"/>
        <rFont val="Arial"/>
        <family val="2"/>
      </rPr>
      <t>Sprint Backlog Pruebas</t>
    </r>
  </si>
  <si>
    <r>
      <rPr>
        <sz val="10"/>
        <color rgb="FF4BAF4F"/>
        <rFont val="Arial"/>
        <family val="2"/>
      </rPr>
      <t># Casos diseñados:</t>
    </r>
    <r>
      <rPr>
        <sz val="10"/>
        <color theme="1"/>
        <rFont val="Arial"/>
        <family val="2"/>
      </rPr>
      <t xml:space="preserve"> cantidad total de casos diseñados</t>
    </r>
  </si>
  <si>
    <r>
      <rPr>
        <sz val="10"/>
        <color rgb="FF4BAF4F"/>
        <rFont val="Arial"/>
        <family val="2"/>
      </rPr>
      <t># Casos apagados:</t>
    </r>
    <r>
      <rPr>
        <sz val="10"/>
        <color theme="1"/>
        <rFont val="Arial"/>
        <family val="2"/>
      </rPr>
      <t xml:space="preserve"> cantidad de casos que se excluyeron por algún motivo. Recordar que estos casos no se eliminan solo se apagan</t>
    </r>
  </si>
  <si>
    <r>
      <rPr>
        <sz val="10"/>
        <color rgb="FF4BAF4F"/>
        <rFont val="Arial"/>
        <family val="2"/>
      </rPr>
      <t># Casos ejecutados ok:</t>
    </r>
    <r>
      <rPr>
        <sz val="10"/>
        <color theme="1"/>
        <rFont val="Arial"/>
        <family val="2"/>
      </rPr>
      <t xml:space="preserve"> cantidad de casos ejecutados exitósamente</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</si>
  <si>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</si>
  <si>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Total casos pendientes:</t>
    </r>
    <r>
      <rPr>
        <sz val="10"/>
        <color theme="1"/>
        <rFont val="Arial"/>
        <family val="2"/>
      </rPr>
      <t xml:space="preserve"> (campo calculado)</t>
    </r>
  </si>
  <si>
    <r>
      <rPr>
        <sz val="10"/>
        <color rgb="FF4BAF4F"/>
        <rFont val="Arial"/>
        <family val="2"/>
      </rPr>
      <t># Casos auto:</t>
    </r>
    <r>
      <rPr>
        <sz val="10"/>
        <color theme="1"/>
        <rFont val="Arial"/>
        <family val="2"/>
      </rPr>
      <t xml:space="preserve"> cantidad de casos automatizados.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automatizaron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</si>
  <si>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</si>
  <si>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 Casos reutilizados:</t>
    </r>
    <r>
      <rPr>
        <sz val="10"/>
        <color theme="1"/>
        <rFont val="Arial"/>
        <family val="2"/>
      </rPr>
      <t xml:space="preserve"> cantidad de casos reutilizados.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reutilizaron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</si>
  <si>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Ciclos de ejecución:</t>
    </r>
    <r>
      <rPr>
        <sz val="10"/>
        <color theme="1"/>
        <rFont val="Arial"/>
        <family val="2"/>
      </rPr>
      <t xml:space="preserve"> cantidad de ciclos que se han empleado para ejecutar el test  </t>
    </r>
  </si>
  <si>
    <t>Bloque: Riesgos Identificados</t>
  </si>
  <si>
    <t>Bloque para gestionar los riesgos identificados durante el sprint</t>
  </si>
  <si>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</si>
  <si>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</si>
  <si>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Descripción riesgo:</t>
    </r>
    <r>
      <rPr>
        <sz val="10"/>
        <color theme="1"/>
        <rFont val="Arial"/>
        <family val="2"/>
      </rPr>
      <t xml:space="preserve"> descripción concisa del riesgo </t>
    </r>
  </si>
  <si>
    <r>
      <rPr>
        <sz val="10"/>
        <color rgb="FF4BAF4F"/>
        <rFont val="Arial"/>
        <family val="2"/>
      </rPr>
      <t>PO:</t>
    </r>
    <r>
      <rPr>
        <sz val="10"/>
        <color theme="1"/>
        <rFont val="Arial"/>
        <family val="2"/>
      </rPr>
      <t xml:space="preserve"> posibilidad de ocurrencia del riesgo. Se valora entre 1 y 3</t>
    </r>
  </si>
  <si>
    <r>
      <rPr>
        <sz val="10"/>
        <color rgb="FF4BAF4F"/>
        <rFont val="Arial"/>
        <family val="2"/>
      </rPr>
      <t>I:</t>
    </r>
    <r>
      <rPr>
        <sz val="10"/>
        <color theme="1"/>
        <rFont val="Arial"/>
        <family val="2"/>
      </rPr>
      <t xml:space="preserve"> impacto del riesgo. Se valora de 1 a 3</t>
    </r>
  </si>
  <si>
    <r>
      <rPr>
        <sz val="10"/>
        <color rgb="FF4BAF4F"/>
        <rFont val="Arial"/>
        <family val="2"/>
      </rPr>
      <t>R:</t>
    </r>
    <r>
      <rPr>
        <sz val="10"/>
        <color theme="1"/>
        <rFont val="Arial"/>
        <family val="2"/>
      </rPr>
      <t xml:space="preserve"> cuantificación del Riesgo</t>
    </r>
  </si>
  <si>
    <r>
      <rPr>
        <sz val="10"/>
        <color rgb="FF4BAF4F"/>
        <rFont val="Arial"/>
        <family val="2"/>
      </rPr>
      <t>RM:</t>
    </r>
    <r>
      <rPr>
        <sz val="10"/>
        <color theme="1"/>
        <rFont val="Arial"/>
        <family val="2"/>
      </rPr>
      <t xml:space="preserve"> campo para indicar si el riesgo se materializó o no</t>
    </r>
  </si>
  <si>
    <r>
      <rPr>
        <sz val="10"/>
        <color rgb="FF4BAF4F"/>
        <rFont val="Arial"/>
        <family val="2"/>
      </rPr>
      <t>Observaciones:</t>
    </r>
    <r>
      <rPr>
        <sz val="10"/>
        <color theme="1"/>
        <rFont val="Arial"/>
        <family val="2"/>
      </rPr>
      <t xml:space="preserve"> campo para registrar más información asociada al riesgo</t>
    </r>
  </si>
  <si>
    <r>
      <rPr>
        <b/>
        <sz val="10"/>
        <color rgb="FFFF0000"/>
        <rFont val="Arial"/>
        <family val="2"/>
      </rPr>
      <t>Nota:</t>
    </r>
    <r>
      <rPr>
        <sz val="10"/>
        <color theme="1"/>
        <rFont val="Arial"/>
        <family val="2"/>
      </rPr>
      <t xml:space="preserve"> Todo riesgo debe tener una descripción asociada y toda descripción debe estar asociado a un riesgo. De lo contrario se desplegará un mensaje (</t>
    </r>
    <r>
      <rPr>
        <sz val="10"/>
        <color rgb="FFFF0000"/>
        <rFont val="Arial"/>
        <family val="2"/>
      </rPr>
      <t>HU sin descripción de riesgo ó descripción de riesgo sin HU asociada</t>
    </r>
    <r>
      <rPr>
        <sz val="10"/>
        <color theme="1"/>
        <rFont val="Arial"/>
        <family val="2"/>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</si>
  <si>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</si>
  <si>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</si>
  <si>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</si>
  <si>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</si>
  <si>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</si>
  <si>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family val="2"/>
      </rPr>
      <t xml:space="preserve">Errores: </t>
    </r>
    <r>
      <rPr>
        <sz val="10"/>
        <color theme="1"/>
        <rFont val="Arial"/>
        <family val="2"/>
      </rPr>
      <t>campo calculado y de sólo lectura</t>
    </r>
  </si>
  <si>
    <r>
      <rPr>
        <sz val="10"/>
        <color rgb="FF4BAF4F"/>
        <rFont val="Arial"/>
        <family val="2"/>
      </rPr>
      <t xml:space="preserve">Errores Automatizados: </t>
    </r>
    <r>
      <rPr>
        <sz val="10"/>
        <color theme="1"/>
        <rFont val="Arial"/>
        <family val="2"/>
      </rPr>
      <t>hace referencia a issues detectados en anteirores sprints y que fueron automatizados para su validación en el actual sprint. Se diligencia manualmente.</t>
    </r>
  </si>
  <si>
    <r>
      <rPr>
        <sz val="10"/>
        <color rgb="FF4BAF4F"/>
        <rFont val="Arial"/>
        <family val="2"/>
      </rPr>
      <t xml:space="preserve">Hallazgos: </t>
    </r>
    <r>
      <rPr>
        <sz val="10"/>
        <color theme="1"/>
        <rFont val="Arial"/>
        <family val="2"/>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</si>
  <si>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</si>
  <si>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</si>
  <si>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</si>
  <si>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</si>
  <si>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</si>
  <si>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</si>
  <si>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</si>
  <si>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family val="2"/>
      </rPr>
      <t>Nota</t>
    </r>
    <r>
      <rPr>
        <sz val="10"/>
        <color theme="1"/>
        <rFont val="Arial"/>
        <family val="2"/>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family val="2"/>
      </rPr>
      <t>La cantidad de issues ingresados en las tablas: Impacto, Estado y Naturaleza debe ser igual</t>
    </r>
    <r>
      <rPr>
        <sz val="10"/>
        <color theme="1"/>
        <rFont val="Arial"/>
        <family val="2"/>
      </rPr>
      <t>)</t>
    </r>
  </si>
  <si>
    <r>
      <rPr>
        <sz val="10"/>
        <color theme="1"/>
        <rFont val="Arial"/>
        <family val="2"/>
      </rPr>
      <t xml:space="preserve">Recordar que un </t>
    </r>
    <r>
      <rPr>
        <b/>
        <sz val="10"/>
        <color theme="1"/>
        <rFont val="Arial"/>
        <family val="2"/>
      </rPr>
      <t>Hallazgo</t>
    </r>
    <r>
      <rPr>
        <sz val="10"/>
        <color theme="1"/>
        <rFont val="Arial"/>
        <family val="2"/>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</si>
  <si>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</si>
  <si>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</si>
  <si>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</si>
  <si>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</si>
  <si>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</si>
  <si>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</si>
  <si>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</si>
  <si>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</si>
  <si>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</si>
  <si>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</si>
  <si>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</si>
  <si>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family val="2"/>
      </rPr>
      <t xml:space="preserve">La información se calcula con base en la información registrada en la hoja </t>
    </r>
    <r>
      <rPr>
        <b/>
        <sz val="10"/>
        <color theme="1"/>
        <rFont val="Arial"/>
        <family val="2"/>
      </rPr>
      <t xml:space="preserve">Impedimentos </t>
    </r>
    <r>
      <rPr>
        <sz val="10"/>
        <color theme="1"/>
        <rFont val="Arial"/>
        <family val="2"/>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</si>
  <si>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</si>
  <si>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</si>
  <si>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</si>
  <si>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</si>
  <si>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family val="2"/>
      </rPr>
      <t>Fecha:</t>
    </r>
    <r>
      <rPr>
        <sz val="10"/>
        <color theme="1"/>
        <rFont val="Arial"/>
        <family val="2"/>
      </rPr>
      <t xml:space="preserve"> hace referencia a la fecha en la que se registró el desfase</t>
    </r>
  </si>
  <si>
    <r>
      <rPr>
        <sz val="10"/>
        <color rgb="FF4BAF4F"/>
        <rFont val="Arial"/>
        <family val="2"/>
      </rPr>
      <t>Impedimento:</t>
    </r>
    <r>
      <rPr>
        <sz val="10"/>
        <color theme="1"/>
        <rFont val="Arial"/>
        <family val="2"/>
      </rPr>
      <t xml:space="preserve"> (campo tipo lista) hace referencia al nombre del impedimento. Los valores de esta lista pueden ser editados en la hoja </t>
    </r>
    <r>
      <rPr>
        <b/>
        <sz val="10"/>
        <color theme="1"/>
        <rFont val="Arial"/>
        <family val="2"/>
      </rPr>
      <t xml:space="preserve">ListasEditables. </t>
    </r>
    <r>
      <rPr>
        <sz val="10"/>
        <color theme="1"/>
        <rFont val="Arial"/>
        <family val="2"/>
      </rPr>
      <t>El listado de los posibles desfase debe ser creado con base a los lineamisntos del cliente. Por defecto Choucair propone 38 posibles situaciones que generan impedimentos.</t>
    </r>
  </si>
  <si>
    <r>
      <rPr>
        <sz val="10"/>
        <color rgb="FF4BAF4F"/>
        <rFont val="Arial"/>
        <family val="2"/>
      </rPr>
      <t>Responsable de la ocurrencia:</t>
    </r>
    <r>
      <rPr>
        <sz val="10"/>
        <color theme="1"/>
        <rFont val="Arial"/>
        <family val="2"/>
      </rPr>
      <t xml:space="preserve"> (campo tipo lista)  hace referencia al responsable de la generación del impedimentos.  Los valores de esta lista pueden ser editados en la hoja ListasEditables</t>
    </r>
  </si>
  <si>
    <r>
      <rPr>
        <sz val="10"/>
        <color rgb="FF4BAF4F"/>
        <rFont val="Arial"/>
        <family val="2"/>
      </rPr>
      <t>Sprint:</t>
    </r>
    <r>
      <rPr>
        <sz val="10"/>
        <color theme="1"/>
        <rFont val="Arial"/>
        <family val="2"/>
      </rPr>
      <t xml:space="preserve"> (campo tipo lista) hace referencia a sprint al cual esta asociada el impedimento</t>
    </r>
  </si>
  <si>
    <r>
      <rPr>
        <sz val="10"/>
        <color rgb="FF4BAF4F"/>
        <rFont val="Arial"/>
        <family val="2"/>
      </rPr>
      <t>Analista:</t>
    </r>
    <r>
      <rPr>
        <sz val="10"/>
        <color theme="1"/>
        <rFont val="Arial"/>
        <family val="2"/>
      </rPr>
      <t xml:space="preserve"> hace referencia al Analista de Pruebas que registra el impedimento</t>
    </r>
  </si>
  <si>
    <r>
      <rPr>
        <sz val="10"/>
        <color rgb="FF4BAF4F"/>
        <rFont val="Arial"/>
        <family val="2"/>
      </rPr>
      <t>Horas:</t>
    </r>
    <r>
      <rPr>
        <sz val="10"/>
        <color theme="1"/>
        <rFont val="Arial"/>
        <family val="2"/>
      </rPr>
      <t xml:space="preserve"> hace referencia a la desviación, en horas, que implicó el impedimento registrado </t>
    </r>
  </si>
  <si>
    <r>
      <rPr>
        <sz val="10"/>
        <color rgb="FF4BAF4F"/>
        <rFont val="Arial"/>
        <family val="2"/>
      </rPr>
      <t>Observaciones:</t>
    </r>
    <r>
      <rPr>
        <sz val="10"/>
        <color theme="1"/>
        <rFont val="Arial"/>
        <family val="2"/>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</si>
  <si>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</si>
  <si>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</si>
  <si>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</si>
  <si>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</si>
  <si>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</si>
  <si>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</si>
  <si>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</si>
  <si>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</si>
  <si>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</si>
  <si>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family val="2"/>
      </rPr>
      <t xml:space="preserve">Seleccionar la opción </t>
    </r>
    <r>
      <rPr>
        <b/>
        <sz val="10"/>
        <color theme="1"/>
        <rFont val="Arial"/>
        <family val="2"/>
      </rPr>
      <t xml:space="preserve">Insertar… </t>
    </r>
    <r>
      <rPr>
        <sz val="10"/>
        <color theme="1"/>
        <rFont val="Arial"/>
        <family val="2"/>
      </rPr>
      <t>en el menú contextual desplegado</t>
    </r>
  </si>
  <si>
    <r>
      <rPr>
        <sz val="10"/>
        <color theme="1"/>
        <rFont val="Arial"/>
        <family val="2"/>
      </rPr>
      <t xml:space="preserve">Seleccionar la opción </t>
    </r>
    <r>
      <rPr>
        <b/>
        <sz val="10"/>
        <color theme="1"/>
        <rFont val="Arial"/>
        <family val="2"/>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</si>
  <si>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</si>
  <si>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</si>
  <si>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</si>
  <si>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family val="2"/>
      </rPr>
      <t xml:space="preserve">Esta hoja aparece oculta y debe paermanecer así. Es utilizada por el </t>
    </r>
    <r>
      <rPr>
        <b/>
        <sz val="10"/>
        <color theme="1"/>
        <rFont val="Arial"/>
        <family val="2"/>
      </rPr>
      <t>Consolidador</t>
    </r>
    <r>
      <rPr>
        <sz val="10"/>
        <color theme="1"/>
        <rFont val="Arial"/>
        <family val="2"/>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</si>
  <si>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</si>
  <si>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</si>
  <si>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</si>
  <si>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</si>
  <si>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</si>
  <si>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</si>
  <si>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</si>
  <si>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</si>
  <si>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</si>
  <si>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</si>
  <si>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</si>
  <si>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</si>
  <si>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</si>
  <si>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</si>
  <si>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</si>
  <si>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</si>
  <si>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</si>
  <si>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</si>
  <si>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</si>
  <si>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</si>
  <si>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</si>
  <si>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</si>
  <si>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</si>
  <si>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</si>
  <si>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</si>
  <si>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</si>
  <si>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</si>
  <si>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</si>
  <si>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</si>
  <si>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</si>
  <si>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</si>
  <si>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</si>
  <si>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</si>
  <si>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</si>
  <si>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</si>
  <si>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</si>
  <si>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</si>
  <si>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</si>
  <si>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</si>
  <si>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</si>
  <si>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</si>
  <si>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</si>
  <si>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</si>
  <si>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</si>
  <si>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</si>
  <si>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</si>
  <si>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</si>
  <si>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</si>
  <si>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</si>
  <si>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</si>
  <si>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</si>
  <si>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</si>
  <si>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</si>
  <si>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</si>
  <si>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</si>
  <si>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</si>
  <si>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</si>
  <si>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</si>
  <si>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</si>
  <si>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</si>
  <si>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</si>
  <si>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</si>
  <si>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</si>
  <si>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</si>
  <si>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</si>
  <si>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</si>
  <si>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</si>
  <si>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</si>
  <si>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</si>
  <si>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</si>
  <si>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</si>
  <si>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</si>
  <si>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</si>
  <si>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</si>
  <si>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</si>
  <si>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</si>
  <si>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</si>
  <si>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</si>
  <si>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</si>
  <si>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</si>
  <si>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</si>
  <si>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</si>
  <si>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</si>
  <si>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</si>
  <si>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</si>
  <si>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</si>
  <si>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</si>
  <si>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</si>
  <si>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</si>
  <si>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</si>
  <si>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</si>
  <si>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</si>
  <si>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</si>
  <si>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</si>
  <si>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</si>
  <si>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</si>
  <si>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</si>
  <si>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</si>
  <si>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</si>
  <si>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</si>
  <si>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</si>
  <si>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</si>
  <si>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</si>
  <si>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</si>
  <si>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</si>
  <si>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</si>
  <si>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</si>
  <si>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</si>
  <si>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</si>
  <si>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</si>
  <si>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</si>
  <si>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</si>
  <si>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</si>
  <si>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</si>
  <si>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</si>
  <si>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</si>
  <si>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</si>
  <si>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</si>
  <si>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</si>
  <si>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</si>
  <si>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</si>
  <si>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</si>
  <si>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</si>
  <si>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</si>
  <si>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</si>
  <si>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</si>
  <si>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</si>
  <si>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</si>
  <si>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</si>
  <si>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</si>
  <si>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</si>
  <si>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</si>
  <si>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</si>
  <si>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</si>
  <si>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</si>
  <si>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</si>
  <si>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</si>
  <si>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</si>
  <si>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</si>
  <si>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</si>
  <si>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</si>
  <si>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</si>
  <si>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</si>
  <si>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</si>
  <si>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</si>
  <si>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</si>
  <si>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</si>
  <si>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</si>
  <si>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</si>
  <si>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</si>
  <si>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</si>
  <si>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</si>
  <si>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</si>
  <si>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</si>
  <si>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</si>
  <si>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</si>
  <si>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</si>
  <si>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</si>
  <si>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</si>
  <si>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</si>
  <si>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</si>
  <si>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</si>
  <si>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</si>
  <si>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</si>
  <si>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</si>
  <si>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</si>
  <si>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</si>
  <si>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</si>
  <si>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</si>
  <si>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</si>
  <si>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</si>
  <si>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</si>
  <si>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</si>
  <si>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</si>
  <si>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</si>
  <si>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</si>
  <si>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</si>
  <si>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</si>
  <si>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</si>
  <si>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</si>
  <si>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</si>
  <si>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</si>
  <si>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</si>
  <si>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</si>
  <si>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</si>
  <si>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</si>
  <si>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</si>
  <si>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</si>
  <si>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</si>
  <si>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</si>
  <si>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</si>
  <si>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</si>
  <si>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</si>
  <si>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</si>
  <si>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</si>
  <si>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</si>
  <si>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</si>
  <si>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</si>
  <si>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</si>
  <si>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</si>
  <si>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</si>
  <si>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</si>
  <si>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</si>
  <si>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</si>
  <si>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</si>
  <si>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</si>
  <si>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</si>
  <si>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</si>
  <si>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</si>
  <si>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</si>
  <si>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</si>
  <si>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</si>
  <si>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</si>
  <si>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</si>
  <si>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</si>
  <si>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</si>
  <si>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</si>
  <si>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</si>
  <si>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</si>
  <si>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</si>
  <si>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</si>
  <si>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</si>
  <si>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</si>
  <si>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</si>
  <si>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</si>
  <si>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</si>
  <si>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</si>
  <si>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</si>
  <si>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</si>
  <si>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</si>
  <si>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</si>
  <si>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</si>
  <si>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</si>
  <si>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</si>
  <si>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</si>
  <si>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</si>
  <si>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</si>
  <si>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</si>
  <si>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</si>
  <si>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</si>
  <si>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</si>
  <si>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</si>
  <si>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</si>
  <si>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</si>
  <si>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</si>
  <si>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</si>
  <si>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</si>
  <si>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</si>
  <si>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</si>
  <si>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</si>
  <si>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</si>
  <si>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</si>
  <si>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</si>
  <si>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</si>
  <si>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</si>
  <si>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</si>
  <si>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</si>
  <si>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</si>
  <si>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</si>
  <si>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</si>
  <si>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</si>
  <si>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</si>
  <si>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</si>
  <si>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</si>
  <si>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</si>
  <si>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</si>
  <si>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</si>
  <si>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</si>
  <si>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</si>
  <si>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</si>
  <si>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</si>
  <si>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</si>
  <si>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</si>
  <si>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</si>
  <si>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</si>
  <si>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</si>
  <si>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</si>
  <si>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</si>
  <si>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</si>
  <si>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</si>
  <si>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</si>
  <si>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</si>
  <si>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</si>
  <si>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</si>
  <si>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</si>
  <si>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</si>
  <si>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</si>
  <si>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</si>
  <si>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</si>
  <si>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</si>
  <si>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</si>
  <si>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</si>
  <si>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</si>
  <si>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</si>
  <si>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</si>
  <si>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</si>
  <si>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</si>
  <si>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</si>
  <si>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</si>
  <si>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</si>
  <si>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</si>
  <si>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</si>
  <si>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</si>
  <si>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</si>
  <si>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</si>
  <si>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</si>
  <si>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</si>
  <si>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</si>
  <si>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</si>
  <si>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</si>
  <si>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</si>
  <si>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</si>
  <si>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</si>
  <si>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</si>
  <si>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</si>
  <si>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</si>
  <si>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</si>
  <si>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</si>
  <si>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</si>
  <si>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</si>
  <si>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</si>
  <si>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</si>
  <si>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</si>
  <si>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</si>
  <si>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</si>
  <si>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</si>
  <si>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</si>
  <si>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</si>
  <si>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</si>
  <si>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</si>
  <si>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</si>
  <si>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</si>
  <si>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</si>
  <si>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</si>
  <si>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</si>
  <si>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</si>
  <si>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</si>
  <si>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</si>
  <si>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</si>
  <si>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</si>
  <si>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</si>
  <si>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</si>
  <si>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</si>
  <si>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</si>
  <si>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</si>
  <si>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</si>
  <si>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</si>
  <si>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</si>
  <si>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</si>
  <si>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</si>
  <si>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</si>
  <si>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</si>
  <si>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</si>
  <si>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</si>
  <si>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</si>
  <si>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</si>
  <si>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</si>
  <si>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</si>
  <si>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</si>
  <si>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</si>
  <si>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</si>
  <si>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</si>
  <si>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</si>
  <si>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</si>
  <si>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</si>
  <si>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</si>
  <si>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</si>
  <si>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</si>
  <si>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</si>
  <si>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</si>
  <si>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</si>
  <si>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</si>
  <si>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</si>
  <si>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</si>
  <si>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</si>
  <si>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</si>
  <si>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</si>
  <si>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</si>
  <si>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</si>
  <si>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</si>
  <si>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</si>
  <si>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</si>
  <si>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</si>
  <si>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</si>
  <si>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</si>
  <si>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</si>
  <si>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family val="2"/>
      </rPr>
      <t xml:space="preserve">1.Solicitud Vigente: NO
2.Evidente master:si
3.Estado de documento :Vigente
4.        Buro&gt;=650
5.        pec alertado:NO
6.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family val="2"/>
      </rPr>
      <t>Leasing</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</si>
  <si>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</si>
  <si>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</si>
  <si>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</si>
  <si>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</si>
  <si>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</si>
  <si>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SOI/APL:SI
 Nit admisibles = no,
 Informa colombia = si</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</si>
  <si>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family val="2"/>
      </rPr>
      <t xml:space="preserve"> trae todos los datos de SOI APL</t>
    </r>
    <r>
      <rPr>
        <sz val="11"/>
        <color theme="1"/>
        <rFont val="Arial"/>
        <family val="2"/>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</si>
  <si>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</si>
  <si>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</si>
  <si>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NO
 Informa colombia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</si>
  <si>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</si>
  <si>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</si>
  <si>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family val="2"/>
      </rPr>
      <t xml:space="preserve">Validar que el </t>
    </r>
    <r>
      <rPr>
        <b/>
        <sz val="11"/>
        <color rgb="FF000000"/>
        <rFont val="Arial"/>
        <family val="2"/>
      </rPr>
      <t>Solicitante no cliente</t>
    </r>
    <r>
      <rPr>
        <sz val="11"/>
        <color rgb="FF000000"/>
        <rFont val="Arial"/>
        <family val="2"/>
      </rPr>
      <t xml:space="preserve"> que cumpla con las características adecuadas sea Agendado  exitosamente con 
 </t>
    </r>
    <r>
      <rPr>
        <b/>
        <sz val="11"/>
        <color rgb="FF000000"/>
        <rFont val="Arial"/>
        <family val="2"/>
      </rPr>
      <t>Reside en otro país = si</t>
    </r>
    <r>
      <rPr>
        <sz val="11"/>
        <color rgb="FF000000"/>
        <rFont val="Arial"/>
        <family val="2"/>
      </rPr>
      <t xml:space="preserve">
ingresando por una de las opciones de credito  ("Ya vi una Casa","Cuanto me prestan", "Ya tengo un crédito" o "Quiero remodelar")
</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</si>
  <si>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family val="2"/>
      </rPr>
      <t>ormula "Relación cuota Ingreso": &lt;=30%
18.     reside otro país: SI 
19.     Formulario PEP: Respuesta SI</t>
    </r>
  </si>
  <si>
    <t xml:space="preserve">Que aparezca la pantalla "Agendamiento Exitoso" </t>
  </si>
  <si>
    <r>
      <rPr>
        <sz val="11"/>
        <color theme="1"/>
        <rFont val="Arial"/>
        <family val="2"/>
      </rPr>
      <t xml:space="preserve">Validar que el Solicitante no cliente que cumpla con las características adecuadas sea Agendado  exitosamente con 
 </t>
    </r>
    <r>
      <rPr>
        <b/>
        <sz val="11"/>
        <color theme="1"/>
        <rFont val="Arial"/>
        <family val="2"/>
      </rPr>
      <t>SOI/APL:NO
Predictor de ingresos = NO</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</si>
  <si>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family val="2"/>
      </rPr>
      <t xml:space="preserve">SOI APL: NO;faltan datos necesarios </t>
    </r>
    <r>
      <rPr>
        <sz val="11"/>
        <color theme="1"/>
        <rFont val="Arial"/>
        <family val="2"/>
      </rPr>
      <t xml:space="preserve">
13.     </t>
    </r>
    <r>
      <rPr>
        <b/>
        <sz val="11"/>
        <color theme="1"/>
        <rFont val="Arial"/>
        <family val="2"/>
      </rPr>
      <t>predictor de</t>
    </r>
    <r>
      <rPr>
        <sz val="11"/>
        <color theme="1"/>
        <rFont val="Arial"/>
        <family val="2"/>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</si>
  <si>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</si>
  <si>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</si>
  <si>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"Tasa de esfuerzo" &gt;90%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</si>
  <si>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Formula "Tasa de esfuerzo": &gt;90%</t>
    </r>
    <r>
      <rPr>
        <sz val="11"/>
        <color theme="1"/>
        <rFont val="Arial"/>
        <family val="2"/>
      </rPr>
      <t xml:space="preserve">
17.     Formula "Relación cuota Ingreso": &lt;=30%
18.     reside otro país: NO 
19.     Formulario PEP: Respuesta SI</t>
    </r>
  </si>
  <si>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"Relación cuota Ingreso"  &gt;30%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</si>
  <si>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t>
    </r>
    <r>
      <rPr>
        <sz val="11"/>
        <color theme="1"/>
        <rFont val="Arial"/>
        <family val="2"/>
      </rPr>
      <t xml:space="preserve">Formula "Tasa de esfuerzo": &lt;=90%
17.   </t>
    </r>
    <r>
      <rPr>
        <b/>
        <sz val="11"/>
        <color theme="1"/>
        <rFont val="Arial"/>
        <family val="2"/>
      </rPr>
      <t xml:space="preserve">  </t>
    </r>
    <r>
      <rPr>
        <sz val="11"/>
        <color theme="1"/>
        <rFont val="Arial"/>
        <family val="2"/>
      </rPr>
      <t>Formula "Relación cuota Ingreso": &gt;30%
18.     reside otro país: NO 
19.     Formulario PEP: Respuesta SI</t>
    </r>
  </si>
  <si>
    <t>Validar que Cliente, Usuario/No cliente  que tenga una solicitud de pre aprobación vigente sea rechazado</t>
  </si>
  <si>
    <r>
      <rPr>
        <sz val="11"/>
        <color theme="1"/>
        <rFont val="Arial"/>
        <family val="2"/>
      </rPr>
      <t xml:space="preserve">Validar que cliente, Usuario/No cliente queque tenga una </t>
    </r>
    <r>
      <rPr>
        <b/>
        <sz val="11"/>
        <color theme="1"/>
        <rFont val="Arial"/>
        <family val="2"/>
      </rPr>
      <t>solicitud de pre aprobación vigente</t>
    </r>
    <r>
      <rPr>
        <sz val="11"/>
        <color theme="1"/>
        <rFont val="Arial"/>
        <family val="2"/>
      </rPr>
      <t xml:space="preserve"> sea rechazado</t>
    </r>
  </si>
  <si>
    <t>Validar que Cliente, Usuario/No cliente  que no pase evidente master sea rechazado</t>
  </si>
  <si>
    <t>Validar que Cliente, Usuario/No cliente  con estado de documento No vigente sea rechazado</t>
  </si>
  <si>
    <r>
      <rPr>
        <sz val="11"/>
        <color theme="1"/>
        <rFont val="Arial"/>
        <family val="2"/>
      </rPr>
      <t xml:space="preserve">Validar que cliente, Usuario/No cliente que presente un </t>
    </r>
    <r>
      <rPr>
        <b/>
        <sz val="11"/>
        <color theme="1"/>
        <rFont val="Arial"/>
        <family val="2"/>
      </rPr>
      <t>estado de documento NO vigente</t>
    </r>
    <r>
      <rPr>
        <sz val="11"/>
        <color theme="1"/>
        <rFont val="Arial"/>
        <family val="2"/>
      </rPr>
      <t xml:space="preserve"> sea rechazado</t>
    </r>
  </si>
  <si>
    <t>9.En  pantalla "estamos validando tu información"  Se realizan las consultas internas y externas con rechazo en estado de documento</t>
  </si>
  <si>
    <r>
      <rPr>
        <sz val="11"/>
        <color theme="1"/>
        <rFont val="Arial"/>
        <family val="2"/>
      </rPr>
      <t xml:space="preserve">Validar que cliente, Usuario/No cliente que presente un </t>
    </r>
    <r>
      <rPr>
        <b/>
        <sz val="11"/>
        <color theme="1"/>
        <rFont val="Arial"/>
        <family val="2"/>
      </rPr>
      <t>Buró &lt;650</t>
    </r>
    <r>
      <rPr>
        <sz val="11"/>
        <color theme="1"/>
        <rFont val="Arial"/>
        <family val="2"/>
      </rPr>
      <t xml:space="preserve"> sea rechazado
(prueba de no afectación)</t>
    </r>
  </si>
  <si>
    <t>9.En  pantalla "estamos validando tu información"  Se realizan las consultas internas y externas con rechazo en buró &lt;650</t>
  </si>
  <si>
    <r>
      <rPr>
        <sz val="11"/>
        <color theme="1"/>
        <rFont val="Arial"/>
        <family val="2"/>
      </rPr>
      <t xml:space="preserve">
Validar que cliente, Usuario/No cliente que presente </t>
    </r>
    <r>
      <rPr>
        <b/>
        <sz val="11"/>
        <color theme="1"/>
        <rFont val="Arial"/>
        <family val="2"/>
      </rPr>
      <t>PEC alertado</t>
    </r>
    <r>
      <rPr>
        <sz val="11"/>
        <color theme="1"/>
        <rFont val="Arial"/>
        <family val="2"/>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</si>
  <si>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</si>
  <si>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</si>
  <si>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</si>
  <si>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</si>
  <si>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</si>
  <si>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family val="2"/>
      </rPr>
      <t xml:space="preserve">Validar que cliente, Usuario/No cliente que presente 
</t>
    </r>
    <r>
      <rPr>
        <b/>
        <sz val="11"/>
        <color theme="1"/>
        <rFont val="Arial"/>
        <family val="2"/>
      </rPr>
      <t>Credito Hipotecario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</si>
  <si>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</si>
  <si>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</si>
  <si>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</si>
  <si>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</si>
  <si>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</si>
  <si>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</si>
  <si>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</si>
  <si>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</si>
  <si>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</si>
  <si>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</si>
  <si>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</si>
  <si>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</si>
  <si>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</si>
  <si>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</si>
  <si>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</si>
  <si>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</si>
  <si>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</si>
  <si>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</si>
  <si>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</si>
  <si>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</si>
  <si>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</si>
  <si>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</si>
  <si>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</si>
  <si>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</si>
  <si>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</si>
  <si>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</si>
  <si>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</si>
  <si>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</si>
  <si>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</si>
  <si>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</si>
  <si>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</si>
  <si>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</si>
  <si>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</si>
  <si>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</si>
  <si>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</si>
  <si>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</si>
  <si>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</si>
  <si>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</si>
  <si>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</si>
  <si>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</si>
  <si>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</si>
  <si>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</si>
  <si>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</si>
  <si>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</si>
  <si>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</si>
  <si>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</si>
  <si>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</si>
  <si>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</si>
  <si>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</si>
  <si>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</si>
  <si>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</si>
  <si>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</si>
  <si>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</si>
  <si>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</si>
  <si>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</si>
  <si>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</si>
  <si>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</si>
  <si>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</si>
  <si>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</si>
  <si>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</si>
  <si>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</si>
  <si>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</si>
  <si>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</si>
  <si>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</si>
  <si>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</si>
  <si>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</si>
  <si>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</si>
  <si>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</si>
  <si>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</si>
  <si>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</si>
  <si>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</si>
  <si>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</si>
  <si>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</si>
  <si>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</si>
  <si>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</si>
  <si>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r>
      <rPr>
        <sz val="11"/>
        <color theme="1"/>
        <rFont val="Arial"/>
        <family val="2"/>
      </rPr>
      <t xml:space="preserve">1.Solicitud Vigente: NO
1.Evidente master:si
2.Estado de documento :Vigente
3.        Buro&gt;=650
4.        pec alertado:NO
5.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</si>
  <si>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</si>
  <si>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</si>
  <si>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family val="2"/>
      </rPr>
      <t xml:space="preserve">Validar que cliente, Usuario/No cliente que presente 
</t>
    </r>
    <r>
      <rPr>
        <b/>
        <sz val="11"/>
        <color theme="1"/>
        <rFont val="Arial"/>
        <family val="2"/>
      </rPr>
      <t>Leasing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</si>
  <si>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</si>
  <si>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</si>
  <si>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</si>
  <si>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</si>
  <si>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</si>
  <si>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</si>
  <si>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</si>
  <si>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</si>
  <si>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</si>
  <si>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</si>
  <si>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</si>
  <si>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</si>
  <si>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</si>
  <si>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</si>
  <si>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</si>
  <si>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</si>
  <si>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</si>
  <si>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</si>
  <si>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</si>
  <si>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</si>
  <si>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</si>
  <si>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</si>
  <si>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</si>
  <si>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</si>
  <si>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</si>
  <si>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</si>
  <si>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</si>
  <si>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</si>
  <si>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</si>
  <si>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</si>
  <si>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</si>
  <si>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</si>
  <si>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</si>
  <si>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</si>
  <si>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</si>
  <si>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</si>
  <si>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</si>
  <si>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</si>
  <si>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</si>
  <si>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</si>
  <si>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</si>
  <si>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</si>
  <si>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</si>
  <si>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</si>
  <si>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</si>
  <si>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</si>
  <si>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</si>
  <si>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</si>
  <si>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</si>
  <si>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</si>
  <si>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</si>
  <si>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</si>
  <si>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</si>
  <si>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</si>
  <si>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</si>
  <si>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</si>
  <si>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</si>
  <si>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</si>
  <si>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</si>
  <si>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</si>
  <si>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</si>
  <si>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</si>
  <si>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</si>
  <si>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</si>
  <si>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</si>
  <si>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</si>
  <si>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</si>
  <si>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</si>
  <si>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</si>
  <si>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family val="2"/>
      </rPr>
      <t xml:space="preserve">Validar que el Cliente, Usuario/No cliente  que </t>
    </r>
    <r>
      <rPr>
        <b/>
        <sz val="11"/>
        <color theme="1"/>
        <rFont val="Arial"/>
        <family val="2"/>
      </rPr>
      <t xml:space="preserve">registre en PEP </t>
    </r>
    <r>
      <rPr>
        <sz val="11"/>
        <color theme="1"/>
        <rFont val="Arial"/>
        <family val="2"/>
      </rPr>
      <t>sea rechazado</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</si>
  <si>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family val="2"/>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</si>
  <si>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</si>
  <si>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</si>
  <si>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family val="2"/>
      </rPr>
      <t xml:space="preserve">Validar que el Cliente, Usuario/No cliente  que </t>
    </r>
    <r>
      <rPr>
        <b/>
        <sz val="11"/>
        <color theme="1"/>
        <rFont val="Arial"/>
        <family val="2"/>
      </rPr>
      <t>registre en PRP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</si>
  <si>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</si>
  <si>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</si>
  <si>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family val="2"/>
      </rPr>
      <t xml:space="preserve">Validar que el Cliente, Usuario/No cliente  que </t>
    </r>
    <r>
      <rPr>
        <b/>
        <sz val="11"/>
        <color theme="1"/>
        <rFont val="Arial"/>
        <family val="2"/>
      </rPr>
      <t>Aparezca en Bases de exclusión</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</si>
  <si>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</si>
  <si>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</si>
  <si>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</si>
  <si>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family val="2"/>
      </rPr>
      <t>Validar que el  Cliente, Usuario/No cliente que</t>
    </r>
    <r>
      <rPr>
        <b/>
        <sz val="11"/>
        <color theme="1"/>
        <rFont val="Arial"/>
        <family val="2"/>
      </rPr>
      <t xml:space="preserve"> Aparezca en Baep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</si>
  <si>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</si>
  <si>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</si>
  <si>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</si>
  <si>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family val="2"/>
      </rPr>
      <t xml:space="preserve">Validar que el  </t>
    </r>
    <r>
      <rPr>
        <b/>
        <sz val="11"/>
        <color theme="1"/>
        <rFont val="Arial"/>
        <family val="2"/>
      </rPr>
      <t xml:space="preserve">Cliente </t>
    </r>
    <r>
      <rPr>
        <sz val="11"/>
        <color theme="1"/>
        <rFont val="Arial"/>
        <family val="2"/>
      </rPr>
      <t xml:space="preserve">que </t>
    </r>
    <r>
      <rPr>
        <b/>
        <sz val="11"/>
        <color theme="1"/>
        <rFont val="Arial"/>
        <family val="2"/>
      </rPr>
      <t xml:space="preserve">Aparezca en base Impagos </t>
    </r>
    <r>
      <rPr>
        <sz val="11"/>
        <color theme="1"/>
        <rFont val="Arial"/>
        <family val="2"/>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</si>
  <si>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</si>
  <si>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</si>
  <si>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family val="2"/>
      </rPr>
      <t xml:space="preserve">Validar el funcionamiento del </t>
    </r>
    <r>
      <rPr>
        <b/>
        <sz val="11"/>
        <color theme="1"/>
        <rFont val="Arial"/>
        <family val="2"/>
      </rPr>
      <t>Tagging por medio de dataslayer</t>
    </r>
    <r>
      <rPr>
        <sz val="11"/>
        <color theme="1"/>
        <rFont val="Arial"/>
        <family val="2"/>
      </rPr>
      <t xml:space="preserve"> en cada uno de los flujos</t>
    </r>
  </si>
  <si>
    <t>1. que se cumpla el caso de prueba 4 
2. que se cumpla el caso de prueba 5 
3. que se cumpla el caso de prueba 6
4. que se cumpla el caso de prueba 7</t>
  </si>
  <si>
    <r>
      <rPr>
        <sz val="11"/>
        <color rgb="FF000000"/>
        <rFont val="Arial"/>
        <family val="2"/>
      </rPr>
      <t xml:space="preserve">Validar que el  Cliente, Usuario/No cliente que Aparezca en base responde el </t>
    </r>
    <r>
      <rPr>
        <b/>
        <sz val="11"/>
        <color rgb="FF000000"/>
        <rFont val="Arial"/>
        <family val="2"/>
      </rPr>
      <t>cuestionario de requisitos en NO</t>
    </r>
    <r>
      <rPr>
        <sz val="11"/>
        <color rgb="FF000000"/>
        <rFont val="Arial"/>
        <family val="2"/>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</si>
  <si>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</si>
  <si>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</si>
  <si>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</si>
  <si>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</si>
  <si>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</si>
  <si>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</si>
  <si>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</si>
  <si>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</si>
  <si>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</si>
  <si>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</si>
  <si>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</si>
  <si>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</si>
  <si>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</si>
  <si>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</si>
  <si>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</si>
  <si>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</si>
  <si>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</si>
  <si>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</si>
  <si>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</si>
  <si>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</si>
  <si>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</si>
  <si>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</si>
  <si>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</si>
  <si>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</si>
  <si>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</si>
  <si>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NA</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</si>
  <si>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</si>
  <si>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</si>
  <si>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</si>
  <si>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</si>
  <si>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</si>
  <si>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</si>
  <si>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</si>
  <si>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</si>
  <si>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</si>
  <si>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</si>
  <si>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</si>
  <si>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</si>
  <si>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</si>
  <si>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</si>
  <si>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</si>
  <si>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</si>
  <si>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</si>
  <si>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</si>
  <si>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</si>
  <si>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</si>
  <si>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</si>
  <si>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</si>
  <si>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</si>
  <si>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</si>
  <si>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</si>
  <si>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</si>
  <si>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</si>
  <si>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</si>
  <si>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</si>
  <si>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</si>
  <si>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</si>
  <si>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</si>
  <si>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</si>
  <si>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</si>
  <si>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</si>
  <si>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</si>
  <si>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</si>
  <si>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</si>
  <si>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</si>
  <si>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</si>
  <si>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</si>
  <si>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</si>
  <si>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</si>
  <si>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</si>
  <si>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</si>
  <si>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</si>
  <si>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</si>
  <si>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</si>
  <si>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</si>
  <si>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</si>
  <si>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</si>
  <si>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</si>
  <si>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</si>
  <si>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</si>
  <si>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</si>
  <si>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</si>
  <si>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</si>
  <si>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</si>
  <si>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</si>
  <si>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</si>
  <si>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</si>
  <si>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</si>
  <si>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</si>
  <si>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</si>
  <si>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</si>
  <si>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</si>
  <si>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</si>
  <si>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</si>
  <si>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</si>
  <si>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</si>
  <si>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</si>
  <si>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</si>
  <si>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</si>
  <si>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</si>
  <si>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</si>
  <si>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</si>
  <si>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</si>
  <si>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</si>
  <si>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</si>
  <si>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</si>
  <si>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</si>
  <si>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</si>
  <si>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</si>
  <si>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</si>
  <si>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</si>
  <si>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</si>
  <si>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</si>
  <si>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</si>
  <si>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</si>
  <si>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</si>
  <si>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</si>
  <si>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</si>
  <si>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</si>
  <si>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</si>
  <si>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</si>
  <si>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</si>
  <si>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</si>
  <si>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</si>
  <si>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</si>
  <si>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</si>
  <si>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</si>
  <si>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</si>
  <si>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</si>
  <si>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</si>
  <si>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</si>
  <si>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</si>
  <si>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</si>
  <si>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</si>
  <si>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</si>
  <si>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</si>
  <si>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</si>
  <si>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</si>
  <si>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</si>
  <si>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</si>
  <si>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</si>
  <si>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</si>
  <si>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</si>
  <si>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</si>
  <si>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</si>
  <si>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</si>
  <si>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</si>
  <si>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</si>
  <si>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</si>
  <si>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</si>
  <si>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</si>
  <si>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</si>
  <si>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</si>
  <si>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</si>
  <si>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</si>
  <si>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</si>
  <si>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</si>
  <si>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</si>
  <si>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</si>
  <si>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</si>
  <si>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</si>
  <si>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</si>
  <si>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</si>
  <si>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</si>
  <si>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</si>
  <si>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</si>
  <si>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</si>
  <si>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</si>
  <si>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</si>
  <si>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</si>
  <si>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</si>
  <si>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</si>
  <si>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</si>
  <si>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</si>
  <si>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</si>
  <si>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</si>
  <si>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</si>
  <si>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</si>
  <si>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</si>
  <si>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</si>
  <si>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</si>
  <si>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</si>
  <si>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</si>
  <si>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</si>
  <si>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</si>
  <si>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</si>
  <si>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</si>
  <si>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</si>
  <si>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</si>
  <si>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</si>
  <si>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</si>
  <si>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</si>
  <si>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</si>
  <si>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</si>
  <si>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</si>
  <si>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</si>
  <si>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</si>
  <si>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</si>
  <si>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</si>
  <si>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</si>
  <si>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</si>
  <si>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</si>
  <si>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</si>
  <si>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</si>
  <si>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</si>
  <si>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</si>
  <si>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</si>
  <si>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</si>
  <si>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</si>
  <si>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</si>
  <si>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</si>
  <si>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</si>
  <si>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</si>
  <si>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</si>
  <si>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</si>
  <si>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</si>
  <si>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</si>
  <si>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</si>
  <si>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</si>
  <si>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</si>
  <si>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</si>
  <si>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</si>
  <si>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</si>
  <si>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</si>
  <si>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</si>
  <si>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</si>
  <si>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</si>
  <si>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</si>
  <si>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</si>
  <si>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</si>
  <si>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</si>
  <si>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</si>
  <si>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</si>
  <si>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</si>
  <si>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</si>
  <si>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</si>
  <si>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</si>
  <si>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</si>
  <si>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</si>
  <si>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</si>
  <si>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</si>
  <si>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</si>
  <si>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</si>
  <si>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</si>
  <si>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</si>
  <si>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</si>
  <si>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</si>
  <si>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</si>
  <si>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</si>
  <si>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</si>
  <si>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</si>
  <si>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</si>
  <si>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</si>
  <si>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</si>
  <si>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</si>
  <si>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</si>
  <si>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</si>
  <si>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</si>
  <si>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</si>
  <si>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</si>
  <si>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</si>
  <si>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</si>
  <si>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</si>
  <si>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</si>
  <si>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</si>
  <si>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</si>
  <si>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</si>
  <si>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</si>
  <si>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</si>
  <si>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</si>
  <si>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</si>
  <si>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</si>
  <si>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</si>
  <si>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</si>
  <si>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</si>
  <si>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</si>
  <si>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</si>
  <si>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</si>
  <si>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</si>
  <si>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</si>
  <si>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</si>
  <si>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</si>
  <si>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</si>
  <si>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</si>
  <si>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</si>
  <si>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</si>
  <si>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</si>
  <si>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</si>
  <si>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</si>
  <si>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</si>
  <si>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</si>
  <si>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1 Versionamiento verificado para la entrega a calidad para despliegue en la pagina blanca 
2 Se tendra la data requerida para la realizacion de los diferentes pruebas.
3 El ambiente de calidad es estable.
4 No hay concurrencias con la salida de otros proyectos en el ambiente.
5 La data es estable y la cantidad de ajustes encontrados son mínimos.</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</si>
  <si>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</si>
  <si>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</si>
  <si>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</si>
  <si>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</si>
  <si>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</si>
  <si>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</si>
  <si>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</si>
  <si>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family val="2"/>
      </rPr>
      <t>VERSION : 1</t>
    </r>
  </si>
  <si>
    <t>Codigo ID</t>
  </si>
  <si>
    <t>Cun</t>
  </si>
  <si>
    <t>Empresa.</t>
  </si>
  <si>
    <t>Validar que el estudiante pueda ingresar a la solicitud de afiliacion ARL  para  estudiantes en practica.</t>
  </si>
  <si>
    <t>Validar que el estudiante pueda acceder a la pagina de solicitud  ARL</t>
  </si>
  <si>
    <t>*Acceso a la plataforma por medio de una URL.</t>
  </si>
  <si>
    <t>Validar que el estudiante pueda aceptar los terminos y condiciones de uso</t>
  </si>
  <si>
    <t xml:space="preserve">*Validar que solo se permitan valores numéricos en los campos destinados a este fin y que los textos de fondo estén correctos
* Validar que se permitan unicamente dar click en el espacio asignado para acepta esa solicitud. </t>
  </si>
  <si>
    <t xml:space="preserve">*Que el espacio asignado para dar click este disponible y me permita parame encima para tomar la opcion.                                                 *En dado caso de que no le de aceptar me debe aparecer un mensaje de aviso de que debo lenar los datos.
</t>
  </si>
  <si>
    <t>selecciono la casilla</t>
  </si>
  <si>
    <t xml:space="preserve"> me posiciono en el campo de terminos y condiciones</t>
  </si>
  <si>
    <t>aparece un chulito que me informa que le di visto busno</t>
  </si>
  <si>
    <t>que cargue correctamente el espacio</t>
  </si>
  <si>
    <t>cargo correctamente el espacio</t>
  </si>
  <si>
    <t>que deje seleccionar la casilla</t>
  </si>
  <si>
    <t>aparece un chulito de color verde</t>
  </si>
  <si>
    <t>aparecio el chulito de color verde</t>
  </si>
  <si>
    <t>cuando quite el chulito no me sale mensaje de que debo llenar el campo.</t>
  </si>
  <si>
    <t>debe aparecer mensaje de llenar campo</t>
  </si>
  <si>
    <t>Como: Usuario (Estudiante en practica).
Quiero: Aceptar los terminos y condiciones de uso
Para: Poder afiliarme a la ARL de estudiantes en practicas.</t>
  </si>
  <si>
    <t>Como: Usuario (Estudiante en practica).
Quiero: llenar los datos del formulario 
Para: Poder afiliarme a la ARL de estudiantes en practicas.</t>
  </si>
  <si>
    <t>Validar que el estudiante pueda llenar todos los campos de la pagina,</t>
  </si>
  <si>
    <t>*llenar todos los datos que se habiliten según la solicitud que tome.                  *Quen la ventana de Numero de identificacion me lea el numero de documento y me lo valide.   *Que  si no estoy registrado como practicante no aparezca en la solicitud.</t>
  </si>
  <si>
    <t>*Estar inscrito en la asignatura de practicas en el semestre actual o ser heredado.</t>
  </si>
  <si>
    <t>llenar todas las etiquetas que me pide el formulario</t>
  </si>
  <si>
    <t>dar click en validar documento y que salga una ventana que diga ÉXITO</t>
  </si>
  <si>
    <t>Que al poner un numero no registrado salga una ventana de error</t>
  </si>
  <si>
    <t>al registrar letras en el campo numerico me salga un mensaje de aviso</t>
  </si>
  <si>
    <t>que me deje llenar todas las etiquetas</t>
  </si>
  <si>
    <t>poner mis datos personales cuando son solicitados</t>
  </si>
  <si>
    <t>que aparezca la ventana de éxito al llenar los datos de numero de documento</t>
  </si>
  <si>
    <t>poner un numero no registrado salga una ventana de error</t>
  </si>
  <si>
    <t>que al registrar letras en el campo numerico me salga un mensaje de aviso</t>
  </si>
  <si>
    <t>me dejo llenar todas las etiquetas</t>
  </si>
  <si>
    <t>aparecio ventana de Éxito</t>
  </si>
  <si>
    <t>aparecio ventana de Error</t>
  </si>
  <si>
    <t>aparecio ventana de ( Debe ingresar un formato válido)</t>
  </si>
  <si>
    <t>en el campo de letras no debe permitir numeros</t>
  </si>
  <si>
    <t>en el campo de letras no debe permitir numeros, sale mensaje de ( Debe ingresar un formato válido )</t>
  </si>
  <si>
    <t>solo debe dejar años para mayores de edad</t>
  </si>
  <si>
    <t>en el campo de fecha de nacimiento debe validar que la edad corresponda al documento que maneja</t>
  </si>
  <si>
    <t>dejo seleccionar solo años de nacimiento para mayores de edad</t>
  </si>
  <si>
    <t xml:space="preserve">encontrar los municpios </t>
  </si>
  <si>
    <t>Como: Usuario (Estudiante en practica).
Quiero: enviar mi formulario 
Para: Poder afiliarme a la ARL de estudiantes en practicas.</t>
  </si>
  <si>
    <t>validar que el estudiante pueda enviar el formulario.</t>
  </si>
  <si>
    <t xml:space="preserve">Al haber terminado el formulario enviarlo con éxito. </t>
  </si>
  <si>
    <t>Validar que la fecha de practica sea minimo de 31 dias de la feha de  inicio</t>
  </si>
  <si>
    <t>que se habiliten los campos en la fecha requerida</t>
  </si>
  <si>
    <t>que la fecha de inicio sea de 3 dias despues de hacer la solicitud</t>
  </si>
  <si>
    <t>que aparezcan todos los municipios</t>
  </si>
  <si>
    <t>no cargo un municipio (puerto nariño)</t>
  </si>
  <si>
    <t>Haber terminado el  formulario, con todos los datos llenados y los documentos subidos en PDF.</t>
  </si>
  <si>
    <t>Dar click en el boton ENVIAR.</t>
  </si>
  <si>
    <t>Que se envie el formulario</t>
  </si>
  <si>
    <t>se envio el formulario</t>
  </si>
  <si>
    <t>que salga una ventana emergente que diga Éxito</t>
  </si>
  <si>
    <t>salio la ventana emergente que dice Éxito (su solicitud se ha enviado correctamente).</t>
  </si>
  <si>
    <t xml:space="preserve">salio la venta emergente. </t>
  </si>
  <si>
    <t xml:space="preserve">Como: Usuario (Estudiante en practica CUNbre).
Quiero: llenar los datos del formulario 
Para: Poder afiliarme a la ARL de estudiantes en practicas CUNbre. </t>
  </si>
  <si>
    <t>*Estar inscrito en la asignatura de practicas en el semestre actual o ser heredado y tener todos los documentos que soicitan.</t>
  </si>
  <si>
    <t>poner numero de documento y que estese valide con éxito</t>
  </si>
  <si>
    <t>que el numero de documento aparezca</t>
  </si>
  <si>
    <t>aparecio el numero de documento</t>
  </si>
  <si>
    <t>que deje llenar los datos del emprendimiento</t>
  </si>
  <si>
    <t>dejo llenar los datos correspondientes</t>
  </si>
  <si>
    <t>poner los datos del emprendimiento</t>
  </si>
  <si>
    <t>en el NIT  de su emprendimiento poner uno de 9 o 10 digitos</t>
  </si>
  <si>
    <t>que acepte el nit de mi emprendimiento</t>
  </si>
  <si>
    <t>al editar la etiqueta pongo el nit de persona natural mas codigo de verificacion y sale una ventana que dice (validar telefono)</t>
  </si>
  <si>
    <t>subir los documentos en formato PDF</t>
  </si>
  <si>
    <t>que deje subir los documentos en formato PDF</t>
  </si>
  <si>
    <t>Deja subir los doocumentos en el formato PDF</t>
  </si>
  <si>
    <t>Al dar click en el boton (ENVIAR) me deje mandar mi informacion</t>
  </si>
  <si>
    <t>que me deje enviar la informacion de mi emprendimiento</t>
  </si>
  <si>
    <t>No deja mandar la informacion puesto que dice (Error) por favor verificar los campos del formulario: esto pasa por que la opcion del (NIT de su Emprendimiento) no se deja llenar por (NIT de su Emprendimiento)</t>
  </si>
  <si>
    <t>No apareció  ningún mensaje de llenar campo</t>
  </si>
  <si>
    <t xml:space="preserve">Solicitud de Afiliación </t>
  </si>
  <si>
    <t xml:space="preserve">El objetivo es que los estudiantes que se encuentren en práctica puedan afiliarse por medio del link a la URL que está establecida, además de eso que puedan registrar los datos de las empresas con las que harán sus prácticas o los datos correspondientes de los estudiantes que tengan un emprendimiento, para así enviar la información y que está después sea Aprobada o Rechazada.    </t>
  </si>
  <si>
    <t xml:space="preserve">Validar que la URL https://portalarl.cunapp.dev/#/Formulario,  funcione correctamente y que aquí </t>
  </si>
  <si>
    <t>Como: Usuario (Estudiante en practicas).
Quiero: Acceder a la solicitud de afiliacion ARL.
Para: Poder enviar la solicitud de afiliacion para la ARL de estudiantes en practicas.</t>
  </si>
  <si>
    <t>Como: Usuario (Estudiante en practica).
Quiero: Acceder a la solicitud de afiliacion ARL.
Para: Poder enviar la solicitud de afiliacion para la ARL de estudiantes en practicas.</t>
  </si>
  <si>
    <t xml:space="preserve">Como: Usuario (Estudiante en practicas CUNbre).
Quiero: Acceder a la solicitud de afiliacion ARL.
Para: Poder enviar la solicitud de afiliacion para la ARL de estudiantes en practicas con mi emprendimiento. </t>
  </si>
  <si>
    <t xml:space="preserve">Realizar casos de prueba funcionales del proyecto para ver su optimizacion y cumplimiento de la pagina. </t>
  </si>
  <si>
    <t xml:space="preserve">Realizar casos de prueba funcionales del proyecto para ver su optimizacion y cumplimiento de la pagina, que se cumplan los parametros establecidos en los cuales el emprendimiento cumpla con los requicitos necesarios. </t>
  </si>
  <si>
    <t>23-abr.-2024</t>
  </si>
  <si>
    <t>23042024-ACUN</t>
  </si>
  <si>
    <t xml:space="preserve"> CAMILO TRIANA </t>
  </si>
  <si>
    <t>23042024-ACUN1</t>
  </si>
  <si>
    <t xml:space="preserve">En la etiqueta deja poner desde 6 dígitos incluyendo el código de verificación y hasta 11 dígitos en ese espacio, es importante que en este espacio solo deje los caracteres que son. </t>
  </si>
  <si>
    <t>23042024-ACUN2</t>
  </si>
  <si>
    <t>debe dejar poner el NIT del emprendimiento y no debe salir ningún botón que diga (validar teléfono)</t>
  </si>
  <si>
    <t>23042024-ACUN-O</t>
  </si>
  <si>
    <r>
      <t>En la información de bienvenida la palabra </t>
    </r>
    <r>
      <rPr>
        <b/>
        <sz val="11"/>
        <color rgb="FF212529"/>
        <rFont val="Segoe UI"/>
        <family val="2"/>
      </rPr>
      <t>Artículo</t>
    </r>
    <r>
      <rPr>
        <b/>
        <sz val="11"/>
        <color rgb="FF222222"/>
        <rFont val="Aptos"/>
        <family val="2"/>
      </rPr>
      <t> </t>
    </r>
    <r>
      <rPr>
        <sz val="11"/>
        <color rgb="FF222222"/>
        <rFont val="Aptos"/>
        <family val="2"/>
      </rPr>
      <t>está sin la tilde. </t>
    </r>
  </si>
  <si>
    <t>23042024-ACUN-O1</t>
  </si>
  <si>
    <t xml:space="preserve">No aparece el municipio de Puerto Nariño. </t>
  </si>
  <si>
    <t>Practicas / Carol Ocampo</t>
  </si>
  <si>
    <t>23042024-ACUN-O2</t>
  </si>
  <si>
    <r>
      <t xml:space="preserve">:  </t>
    </r>
    <r>
      <rPr>
        <sz val="11"/>
        <color rgb="FF222222"/>
        <rFont val="Aptos"/>
        <family val="2"/>
      </rPr>
      <t>En la información de bienvenida las palabras (</t>
    </r>
    <r>
      <rPr>
        <b/>
        <sz val="11"/>
        <color rgb="FF212529"/>
        <rFont val="Segoe UI"/>
        <family val="2"/>
      </rPr>
      <t>salió</t>
    </r>
    <r>
      <rPr>
        <sz val="11"/>
        <color rgb="FF212529"/>
        <rFont val="Segoe UI"/>
        <family val="2"/>
      </rPr>
      <t xml:space="preserve"> e </t>
    </r>
    <r>
      <rPr>
        <b/>
        <sz val="11"/>
        <color rgb="FF212529"/>
        <rFont val="Segoe UI"/>
        <family val="2"/>
      </rPr>
      <t>inténtalo</t>
    </r>
    <r>
      <rPr>
        <sz val="11"/>
        <color rgb="FF212529"/>
        <rFont val="Segoe UI"/>
        <family val="2"/>
      </rPr>
      <t>) están</t>
    </r>
    <r>
      <rPr>
        <sz val="11"/>
        <color rgb="FF222222"/>
        <rFont val="Aptos"/>
        <family val="2"/>
      </rPr>
      <t xml:space="preserve"> sin la tilde. </t>
    </r>
  </si>
  <si>
    <t>23042024-ACUN-O3</t>
  </si>
  <si>
    <r>
      <t>Al</t>
    </r>
    <r>
      <rPr>
        <sz val="11"/>
        <color rgb="FF212529"/>
        <rFont val="Arial"/>
        <family val="2"/>
        <scheme val="minor"/>
      </rPr>
      <t xml:space="preserve"> terminar de llenar el formulario, en la parte inferior del mismo aparece un párrafo que dice (</t>
    </r>
    <r>
      <rPr>
        <b/>
        <sz val="11"/>
        <color rgb="FF212529"/>
        <rFont val="Segoe UI"/>
        <family val="2"/>
      </rPr>
      <t xml:space="preserve">¡IMPORTANTE!), </t>
    </r>
    <r>
      <rPr>
        <sz val="11"/>
        <color rgb="FF212529"/>
        <rFont val="Segoe UI"/>
        <family val="2"/>
      </rPr>
      <t>hay no salen las palabras correctas dice la solicitud fue </t>
    </r>
    <r>
      <rPr>
        <b/>
        <sz val="11"/>
        <color theme="1"/>
        <rFont val="Segoe UI"/>
        <family val="2"/>
      </rPr>
      <t>APROBADA</t>
    </r>
    <r>
      <rPr>
        <sz val="11"/>
        <color theme="1"/>
        <rFont val="Arial"/>
        <family val="2"/>
        <scheme val="minor"/>
      </rPr>
      <t> o </t>
    </r>
    <r>
      <rPr>
        <b/>
        <sz val="11"/>
        <color theme="1"/>
        <rFont val="Segoe UI"/>
        <family val="2"/>
      </rPr>
      <t xml:space="preserve">DEVUELTA, </t>
    </r>
    <r>
      <rPr>
        <sz val="11"/>
        <color theme="1"/>
        <rFont val="Segoe UI"/>
        <family val="2"/>
      </rPr>
      <t>pero debería decir (</t>
    </r>
    <r>
      <rPr>
        <sz val="11"/>
        <color rgb="FF212529"/>
        <rFont val="Segoe UI"/>
        <family val="2"/>
      </rPr>
      <t>dice la solicitud fue </t>
    </r>
    <r>
      <rPr>
        <b/>
        <sz val="11"/>
        <color theme="1"/>
        <rFont val="Segoe UI"/>
        <family val="2"/>
      </rPr>
      <t>APROBADA</t>
    </r>
    <r>
      <rPr>
        <sz val="11"/>
        <color theme="1"/>
        <rFont val="Arial"/>
        <family val="2"/>
        <scheme val="minor"/>
      </rPr>
      <t> o </t>
    </r>
    <r>
      <rPr>
        <b/>
        <sz val="11"/>
        <color theme="1"/>
        <rFont val="Segoe UI"/>
        <family val="2"/>
      </rPr>
      <t xml:space="preserve">RECHAZADA). </t>
    </r>
  </si>
  <si>
    <t>23042024-ACUN-O4</t>
  </si>
  <si>
    <r>
      <t xml:space="preserve">al lado del botón ENVIAR están </t>
    </r>
    <r>
      <rPr>
        <sz val="11"/>
        <color rgb="FF222222"/>
        <rFont val="Aptos"/>
        <family val="2"/>
      </rPr>
      <t>las palabras (</t>
    </r>
    <r>
      <rPr>
        <b/>
        <sz val="11"/>
        <color rgb="FF212529"/>
        <rFont val="Segoe UI"/>
        <family val="2"/>
      </rPr>
      <t>Validar</t>
    </r>
    <r>
      <rPr>
        <sz val="11"/>
        <color rgb="FF212529"/>
        <rFont val="Segoe UI"/>
        <family val="2"/>
      </rPr>
      <t xml:space="preserve"> y </t>
    </r>
    <r>
      <rPr>
        <b/>
        <sz val="11"/>
        <color rgb="FF212529"/>
        <rFont val="Segoe UI"/>
        <family val="2"/>
      </rPr>
      <t>Número</t>
    </r>
    <r>
      <rPr>
        <sz val="11"/>
        <color rgb="FF212529"/>
        <rFont val="Segoe UI"/>
        <family val="2"/>
      </rPr>
      <t xml:space="preserve">) mal escrito, una esta incompleta y la otra sin tilde. </t>
    </r>
    <r>
      <rPr>
        <sz val="11"/>
        <color rgb="FF222222"/>
        <rFont val="Aptos"/>
        <family val="2"/>
      </rPr>
      <t> </t>
    </r>
  </si>
  <si>
    <t>doy click en la casilla de Nit de la empresa donde el estudiante va a desarrollar la practica.</t>
  </si>
  <si>
    <t>que me deje poner los digitos necesarios en el nit</t>
  </si>
  <si>
    <t>deja poner minimo 6 digitos y maximi 11, estos normalmento son solo 9, hay que validarllo con el area encargada.</t>
  </si>
  <si>
    <t>verificar que la informacion esta bien escrita</t>
  </si>
  <si>
    <t>la ortografia debe estar correcta</t>
  </si>
  <si>
    <t>En la información de bienvenida la palabra Artículo está sin la tilde. </t>
  </si>
  <si>
    <t xml:space="preserve">Terminos y condiciones. No sale ningún mensaje de advertencia o de guía, al enviar el formato sale ventana de (ERROR, por favor verifica los campos del formulario) pero al irme a términos y condiciones sigue sin aparecer la advertencia. </t>
  </si>
  <si>
    <t>En la información de bienvenida las palabras (salió e inténtalo) están sin la tilde. </t>
  </si>
  <si>
    <t>en el nit de su emprendimiento, pongo la informacion</t>
  </si>
  <si>
    <t>que al poner la informacion salga mensaje de error pero con buena ortografia</t>
  </si>
  <si>
    <t xml:space="preserve">al final del formulario, al lado del boton enviar sale mensaje </t>
  </si>
  <si>
    <t>que el mensaje tenga buena ortografia.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</si>
</sst>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81" x14ac:knownFonts="1">
    <font>
      <sz val="11"/>
      <color theme="1"/>
      <name val="Arial"/>
      <scheme val="minor"/>
    </font>
    <font>
      <sz val="11"/>
      <color theme="1"/>
      <name val="Arial"/>
      <family val="2"/>
      <scheme val="minor"/>
    </font>
    <font>
      <sz val="10"/>
      <color theme="1"/>
      <name val="Arial"/>
      <family val="2"/>
    </font>
    <font>
      <sz val="11"/>
      <color theme="1"/>
      <name val="Calibri"/>
      <family val="2"/>
    </font>
    <font>
      <sz val="9"/>
      <color theme="1"/>
      <name val="Arial"/>
      <family val="2"/>
    </font>
    <font>
      <sz val="11"/>
      <name val="Arial"/>
      <family val="2"/>
    </font>
    <font>
      <b/>
      <sz val="16"/>
      <color theme="1"/>
      <name val="Arial"/>
      <family val="2"/>
    </font>
    <font>
      <b/>
      <sz val="12"/>
      <color theme="0"/>
      <name val="Arial"/>
      <family val="2"/>
    </font>
    <font>
      <sz val="10"/>
      <color rgb="FF548DD4"/>
      <name val="Arial"/>
      <family val="2"/>
    </font>
    <font>
      <b/>
      <sz val="11"/>
      <color theme="1"/>
      <name val="Arial"/>
      <family val="2"/>
    </font>
    <font>
      <b/>
      <sz val="10"/>
      <color theme="1"/>
      <name val="Arial"/>
      <family val="2"/>
    </font>
    <font>
      <sz val="8"/>
      <color rgb="FF3E50B4"/>
      <name val="Arial"/>
      <family val="2"/>
    </font>
    <font>
      <sz val="10"/>
      <color rgb="FF4BAF4F"/>
      <name val="Arial"/>
      <family val="2"/>
    </font>
    <font>
      <sz val="11"/>
      <color rgb="FFBFBFBF"/>
      <name val="Arial"/>
      <family val="2"/>
    </font>
    <font>
      <sz val="8"/>
      <color rgb="FF7F7F7F"/>
      <name val="Arial"/>
      <family val="2"/>
    </font>
    <font>
      <sz val="8"/>
      <color theme="1"/>
      <name val="Calibri"/>
      <family val="2"/>
    </font>
    <font>
      <sz val="8"/>
      <color theme="1"/>
      <name val="Arial"/>
      <family val="2"/>
    </font>
    <font>
      <sz val="8"/>
      <color theme="0"/>
      <name val="Arial"/>
      <family val="2"/>
    </font>
    <font>
      <sz val="12"/>
      <color theme="1"/>
      <name val="Arial"/>
      <family val="2"/>
    </font>
    <font>
      <sz val="10"/>
      <color rgb="FF000000"/>
      <name val="Arial"/>
      <family val="2"/>
    </font>
    <font>
      <sz val="11"/>
      <color rgb="FF548DD4"/>
      <name val="Arial"/>
      <family val="2"/>
    </font>
    <font>
      <sz val="8"/>
      <color rgb="FF0070C0"/>
      <name val="Arial"/>
      <family val="2"/>
    </font>
    <font>
      <sz val="11"/>
      <color theme="0"/>
      <name val="Calibri"/>
      <family val="2"/>
    </font>
    <font>
      <sz val="10"/>
      <color rgb="FFF44236"/>
      <name val="Arial"/>
      <family val="2"/>
    </font>
    <font>
      <sz val="10"/>
      <color theme="0"/>
      <name val="Arial"/>
      <family val="2"/>
    </font>
    <font>
      <sz val="36"/>
      <color rgb="FFF44236"/>
      <name val="Arial Narrow"/>
      <family val="2"/>
    </font>
    <font>
      <sz val="36"/>
      <color rgb="FF01BBD4"/>
      <name val="Arial Narrow"/>
      <family val="2"/>
    </font>
    <font>
      <sz val="12"/>
      <color rgb="FF3F3F3F"/>
      <name val="Arial Narrow"/>
      <family val="2"/>
    </font>
    <font>
      <sz val="20"/>
      <color rgb="FF4BAF4F"/>
      <name val="Arial Narrow"/>
      <family val="2"/>
    </font>
    <font>
      <sz val="10"/>
      <color rgb="FFFF0000"/>
      <name val="Arial"/>
      <family val="2"/>
    </font>
    <font>
      <sz val="28"/>
      <color rgb="FF607C8A"/>
      <name val="Arial Narrow"/>
      <family val="2"/>
    </font>
    <font>
      <sz val="14"/>
      <color rgb="FF2095F2"/>
      <name val="Arial Narrow"/>
      <family val="2"/>
    </font>
    <font>
      <sz val="14"/>
      <color rgb="FFF44236"/>
      <name val="Arial Narrow"/>
      <family val="2"/>
    </font>
    <font>
      <b/>
      <sz val="11"/>
      <color theme="0"/>
      <name val="Arial"/>
      <family val="2"/>
    </font>
    <font>
      <sz val="36"/>
      <color rgb="FFF44236"/>
      <name val="Arial"/>
      <family val="2"/>
    </font>
    <font>
      <sz val="36"/>
      <color rgb="FFC00000"/>
      <name val="Arial"/>
      <family val="2"/>
    </font>
    <font>
      <sz val="36"/>
      <color rgb="FF3E50B4"/>
      <name val="Arial"/>
      <family val="2"/>
    </font>
    <font>
      <sz val="36"/>
      <color rgb="FF7F7F7F"/>
      <name val="Arial"/>
      <family val="2"/>
    </font>
    <font>
      <sz val="9"/>
      <color rgb="FFFF0000"/>
      <name val="Arial"/>
      <family val="2"/>
    </font>
    <font>
      <b/>
      <sz val="10"/>
      <color rgb="FF595959"/>
      <name val="Arial"/>
      <family val="2"/>
    </font>
    <font>
      <b/>
      <sz val="11"/>
      <color rgb="FF595959"/>
      <name val="Calibri"/>
      <family val="2"/>
    </font>
    <font>
      <sz val="8"/>
      <color rgb="FFD8D8D8"/>
      <name val="Arial"/>
      <family val="2"/>
    </font>
    <font>
      <b/>
      <sz val="10"/>
      <color rgb="FF000000"/>
      <name val="Arial"/>
      <family val="2"/>
    </font>
    <font>
      <b/>
      <sz val="10"/>
      <color rgb="FFFF0000"/>
      <name val="Arial"/>
      <family val="2"/>
    </font>
    <font>
      <b/>
      <sz val="11"/>
      <color rgb="FFFF0000"/>
      <name val="Arial"/>
      <family val="2"/>
    </font>
    <font>
      <sz val="11"/>
      <color theme="1"/>
      <name val="Arial"/>
      <family val="2"/>
    </font>
    <font>
      <sz val="11"/>
      <color rgb="FF000000"/>
      <name val="Arial"/>
      <family val="2"/>
    </font>
    <font>
      <b/>
      <sz val="11"/>
      <color rgb="FF000000"/>
      <name val="Arial"/>
      <family val="2"/>
    </font>
    <font>
      <b/>
      <sz val="8"/>
      <color theme="1"/>
      <name val="Verdana"/>
      <family val="2"/>
    </font>
    <font>
      <sz val="8"/>
      <color theme="1"/>
      <name val="Verdana"/>
      <family val="2"/>
    </font>
    <font>
      <sz val="8"/>
      <color rgb="FFFF0000"/>
      <name val="Verdana"/>
      <family val="2"/>
    </font>
    <font>
      <b/>
      <sz val="8"/>
      <color rgb="FFFF0000"/>
      <name val="Verdana"/>
      <family val="2"/>
    </font>
    <font>
      <b/>
      <sz val="11"/>
      <color theme="0"/>
      <name val="Verdana"/>
      <family val="2"/>
    </font>
    <font>
      <b/>
      <sz val="10"/>
      <color theme="0"/>
      <name val="Tahoma"/>
      <family val="2"/>
    </font>
    <font>
      <sz val="9"/>
      <color theme="1"/>
      <name val="Calibri"/>
      <family val="2"/>
    </font>
    <font>
      <sz val="10"/>
      <color rgb="FF303030"/>
      <name val="Arial"/>
      <family val="2"/>
    </font>
    <font>
      <sz val="10"/>
      <color rgb="FF263238"/>
      <name val="Arial"/>
      <family val="2"/>
    </font>
    <font>
      <b/>
      <sz val="11"/>
      <color theme="1"/>
      <name val="Calibri"/>
      <family val="2"/>
    </font>
    <font>
      <b/>
      <sz val="16"/>
      <color theme="1"/>
      <name val="Calibri"/>
      <family val="2"/>
    </font>
    <font>
      <sz val="10"/>
      <color theme="1"/>
      <name val="Arial"/>
      <family val="2"/>
    </font>
    <font>
      <sz val="12"/>
      <color rgb="FFFF0000"/>
      <name val="Consolas"/>
      <family val="3"/>
    </font>
    <font>
      <b/>
      <sz val="11"/>
      <color rgb="FFFF0000"/>
      <name val="Arial"/>
      <family val="2"/>
    </font>
    <font>
      <sz val="11"/>
      <color theme="1"/>
      <name val="Aptos"/>
      <family val="2"/>
    </font>
    <font>
      <b/>
      <sz val="10"/>
      <color theme="1"/>
      <name val="Arial"/>
      <family val="2"/>
    </font>
    <font>
      <b/>
      <sz val="11"/>
      <name val="Arial"/>
      <family val="2"/>
    </font>
    <font>
      <sz val="11"/>
      <color theme="1"/>
      <name val="Calibri"/>
      <family val="2"/>
    </font>
    <font>
      <b/>
      <sz val="10"/>
      <color theme="0"/>
      <name val="Tahoma"/>
      <family val="2"/>
    </font>
    <font>
      <b/>
      <sz val="10"/>
      <color rgb="FFFF0000"/>
      <name val="Arial"/>
      <family val="2"/>
    </font>
    <font>
      <sz val="11"/>
      <color rgb="FF222222"/>
      <name val="Aptos"/>
      <family val="2"/>
    </font>
    <font>
      <b/>
      <sz val="11"/>
      <color rgb="FF222222"/>
      <name val="Aptos"/>
      <family val="2"/>
    </font>
    <font>
      <b/>
      <sz val="11"/>
      <color theme="1"/>
      <name val="Calibri"/>
      <family val="2"/>
    </font>
    <font>
      <b/>
      <sz val="10"/>
      <color rgb="FF000000"/>
      <name val="Arial"/>
      <family val="2"/>
    </font>
    <font>
      <b/>
      <sz val="10"/>
      <color theme="1"/>
      <name val="Calibri"/>
      <family val="2"/>
    </font>
    <font>
      <b/>
      <sz val="10"/>
      <color rgb="FF222222"/>
      <name val="Aptos"/>
      <family val="2"/>
    </font>
    <font>
      <sz val="10"/>
      <color rgb="FF000000"/>
      <name val="Arial"/>
      <family val="2"/>
      <scheme val="minor"/>
    </font>
    <font>
      <sz val="10"/>
      <color rgb="FF000000"/>
      <name val="Arial"/>
      <family val="2"/>
    </font>
    <font>
      <b/>
      <sz val="11"/>
      <color rgb="FF212529"/>
      <name val="Segoe UI"/>
      <family val="2"/>
    </font>
    <font>
      <sz val="11"/>
      <color rgb="FF212529"/>
      <name val="Segoe UI"/>
      <family val="2"/>
    </font>
    <font>
      <sz val="11"/>
      <color rgb="FF212529"/>
      <name val="Arial"/>
      <family val="2"/>
      <scheme val="minor"/>
    </font>
    <font>
      <b/>
      <sz val="11"/>
      <color theme="1"/>
      <name val="Segoe UI"/>
      <family val="2"/>
    </font>
    <font>
      <sz val="11"/>
      <color theme="1"/>
      <name val="Segoe UI"/>
      <family val="2"/>
    </font>
  </fonts>
  <fills count="29">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s>
  <borders count="288">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rgb="FF000000"/>
      </left>
      <right style="thin">
        <color rgb="FF000000"/>
      </right>
      <top style="thin">
        <color indexed="64"/>
      </top>
      <bottom style="thin">
        <color rgb="FF000000"/>
      </bottom>
      <diagonal/>
    </border>
    <border>
      <left style="thin">
        <color rgb="FF000000"/>
      </left>
      <right style="thin">
        <color rgb="FF000000"/>
      </right>
      <top style="thin">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64">
    <xf numFmtId="0" fontId="0" fillId="0" borderId="0" xfId="0"/>
    <xf numFmtId="0" fontId="3" fillId="0" borderId="0" xfId="0" applyFont="1"/>
    <xf numFmtId="0" fontId="2" fillId="3" borderId="3" xfId="0" applyFont="1" applyFill="1" applyBorder="1"/>
    <xf numFmtId="0" fontId="2" fillId="4" borderId="3" xfId="0" applyFont="1" applyFill="1" applyBorder="1"/>
    <xf numFmtId="0" fontId="2" fillId="5" borderId="3" xfId="0" applyFont="1" applyFill="1" applyBorder="1" applyAlignment="1">
      <alignment horizontal="left" vertical="center"/>
    </xf>
    <xf numFmtId="0" fontId="2" fillId="3" borderId="3" xfId="0" applyFont="1" applyFill="1" applyBorder="1" applyAlignment="1">
      <alignment horizontal="left" vertical="center"/>
    </xf>
    <xf numFmtId="0" fontId="2" fillId="3" borderId="3" xfId="0" applyFont="1" applyFill="1" applyBorder="1" applyAlignment="1">
      <alignment horizontal="left"/>
    </xf>
    <xf numFmtId="0" fontId="2" fillId="6" borderId="3" xfId="0" applyFont="1" applyFill="1" applyBorder="1" applyAlignment="1">
      <alignment horizontal="left" vertical="center"/>
    </xf>
    <xf numFmtId="0" fontId="2" fillId="6" borderId="3" xfId="0" applyFont="1" applyFill="1" applyBorder="1" applyAlignment="1">
      <alignment horizontal="left"/>
    </xf>
    <xf numFmtId="0" fontId="2" fillId="3" borderId="4" xfId="0" applyFont="1" applyFill="1" applyBorder="1" applyAlignment="1">
      <alignment horizontal="left"/>
    </xf>
    <xf numFmtId="0" fontId="2" fillId="3" borderId="3" xfId="0" applyFont="1" applyFill="1" applyBorder="1" applyAlignment="1">
      <alignment horizontal="right"/>
    </xf>
    <xf numFmtId="0" fontId="2" fillId="4" borderId="3" xfId="0" applyFont="1" applyFill="1" applyBorder="1" applyAlignment="1">
      <alignment horizontal="left" vertical="center"/>
    </xf>
    <xf numFmtId="0" fontId="2" fillId="6" borderId="4" xfId="0" applyFont="1" applyFill="1" applyBorder="1" applyAlignment="1">
      <alignment horizontal="left"/>
    </xf>
    <xf numFmtId="0" fontId="3" fillId="0" borderId="16" xfId="0" applyFont="1" applyBorder="1"/>
    <xf numFmtId="0" fontId="2" fillId="0" borderId="0" xfId="0" applyFont="1" applyAlignment="1">
      <alignment vertical="top"/>
    </xf>
    <xf numFmtId="0" fontId="2" fillId="0" borderId="0" xfId="0" applyFont="1" applyAlignment="1">
      <alignment horizontal="left" vertical="top"/>
    </xf>
    <xf numFmtId="0" fontId="8" fillId="0" borderId="0" xfId="0" applyFont="1" applyAlignment="1">
      <alignment vertical="top"/>
    </xf>
    <xf numFmtId="0" fontId="3" fillId="0" borderId="20" xfId="0" applyFont="1" applyBorder="1"/>
    <xf numFmtId="0" fontId="2" fillId="0" borderId="0" xfId="0" applyFont="1" applyAlignment="1">
      <alignment vertical="top" wrapText="1"/>
    </xf>
    <xf numFmtId="0" fontId="10" fillId="0" borderId="0" xfId="0" applyFont="1" applyAlignment="1">
      <alignment vertical="top"/>
    </xf>
    <xf numFmtId="0" fontId="2" fillId="0" borderId="0" xfId="0" applyFont="1"/>
    <xf numFmtId="0" fontId="2" fillId="0" borderId="0" xfId="0" applyFont="1" applyAlignment="1">
      <alignment horizontal="left" vertical="top" wrapText="1"/>
    </xf>
    <xf numFmtId="2" fontId="2" fillId="0" borderId="0" xfId="0" applyNumberFormat="1" applyFont="1" applyAlignment="1">
      <alignment vertical="top"/>
    </xf>
    <xf numFmtId="0" fontId="2" fillId="9" borderId="0" xfId="0" applyFont="1" applyFill="1"/>
    <xf numFmtId="2" fontId="2" fillId="9" borderId="0" xfId="0" applyNumberFormat="1" applyFont="1" applyFill="1" applyAlignment="1">
      <alignment vertical="top"/>
    </xf>
    <xf numFmtId="0" fontId="2" fillId="9" borderId="0" xfId="0" applyFont="1" applyFill="1" applyAlignment="1">
      <alignment vertical="top"/>
    </xf>
    <xf numFmtId="0" fontId="3" fillId="9" borderId="0" xfId="0" applyFont="1" applyFill="1"/>
    <xf numFmtId="0" fontId="10" fillId="0" borderId="0" xfId="0" applyFont="1"/>
    <xf numFmtId="0" fontId="11" fillId="0" borderId="0" xfId="0" applyFont="1" applyAlignment="1">
      <alignment horizontal="left" vertical="center"/>
    </xf>
    <xf numFmtId="0" fontId="2" fillId="9" borderId="0" xfId="0" applyFont="1" applyFill="1" applyAlignment="1">
      <alignment horizontal="left" vertical="top" wrapText="1"/>
    </xf>
    <xf numFmtId="0" fontId="2" fillId="0" borderId="0" xfId="0" quotePrefix="1" applyFont="1" applyAlignment="1">
      <alignment vertical="top"/>
    </xf>
    <xf numFmtId="0" fontId="12" fillId="0" borderId="0" xfId="0" applyFont="1" applyAlignment="1">
      <alignment vertical="top"/>
    </xf>
    <xf numFmtId="0" fontId="2" fillId="0" borderId="0" xfId="0" applyFont="1" applyAlignment="1">
      <alignment vertical="center"/>
    </xf>
    <xf numFmtId="0" fontId="3" fillId="0" borderId="0" xfId="0" applyFont="1" applyAlignment="1">
      <alignment horizontal="center" vertical="center"/>
    </xf>
    <xf numFmtId="0" fontId="14" fillId="0" borderId="0" xfId="0" applyFont="1" applyAlignment="1">
      <alignment horizontal="center" vertical="center"/>
    </xf>
    <xf numFmtId="0" fontId="15" fillId="0" borderId="0" xfId="0" applyFont="1"/>
    <xf numFmtId="0" fontId="16" fillId="0" borderId="0" xfId="0" applyFont="1" applyAlignment="1">
      <alignment horizontal="center" vertical="center"/>
    </xf>
    <xf numFmtId="0" fontId="17" fillId="0" borderId="26" xfId="0" applyFont="1" applyBorder="1" applyAlignment="1">
      <alignment horizontal="center" vertical="center"/>
    </xf>
    <xf numFmtId="0" fontId="17" fillId="0" borderId="0" xfId="0" applyFont="1" applyAlignment="1">
      <alignment horizontal="center" vertical="center"/>
    </xf>
    <xf numFmtId="0" fontId="17" fillId="0" borderId="30" xfId="0" applyFont="1" applyBorder="1" applyAlignment="1">
      <alignment horizontal="center" vertical="center"/>
    </xf>
    <xf numFmtId="0" fontId="9" fillId="0" borderId="36" xfId="0" applyFont="1" applyBorder="1" applyAlignment="1">
      <alignment horizontal="left" vertical="center"/>
    </xf>
    <xf numFmtId="0" fontId="9" fillId="0" borderId="36" xfId="0" applyFont="1" applyBorder="1" applyAlignment="1">
      <alignment vertical="center"/>
    </xf>
    <xf numFmtId="0" fontId="16" fillId="0" borderId="0" xfId="0" applyFont="1" applyAlignment="1">
      <alignment vertical="center"/>
    </xf>
    <xf numFmtId="0" fontId="3" fillId="0" borderId="26" xfId="0" applyFont="1" applyBorder="1"/>
    <xf numFmtId="0" fontId="20" fillId="0" borderId="0" xfId="0" applyFont="1" applyAlignment="1">
      <alignment horizontal="center" vertical="top"/>
    </xf>
    <xf numFmtId="0" fontId="21" fillId="0" borderId="0" xfId="0" applyFont="1" applyAlignment="1">
      <alignment horizontal="left" vertical="top"/>
    </xf>
    <xf numFmtId="0" fontId="9" fillId="0" borderId="36" xfId="0" applyFont="1" applyBorder="1"/>
    <xf numFmtId="0" fontId="9" fillId="0" borderId="0" xfId="0" applyFont="1" applyAlignment="1">
      <alignment horizontal="left" vertical="center"/>
    </xf>
    <xf numFmtId="0" fontId="9" fillId="0" borderId="0" xfId="0" applyFont="1"/>
    <xf numFmtId="0" fontId="16" fillId="0" borderId="0" xfId="0" applyFont="1" applyAlignment="1">
      <alignment horizontal="right" vertical="center"/>
    </xf>
    <xf numFmtId="0" fontId="9" fillId="0" borderId="36" xfId="0" applyFont="1" applyBorder="1" applyAlignment="1">
      <alignment horizontal="left"/>
    </xf>
    <xf numFmtId="0" fontId="22" fillId="0" borderId="0" xfId="0" applyFont="1"/>
    <xf numFmtId="0" fontId="13" fillId="0" borderId="0" xfId="0" applyFont="1" applyAlignment="1">
      <alignment vertical="top"/>
    </xf>
    <xf numFmtId="0" fontId="2" fillId="5" borderId="3" xfId="0" applyFont="1" applyFill="1" applyBorder="1" applyAlignment="1">
      <alignment vertical="center"/>
    </xf>
    <xf numFmtId="0" fontId="2" fillId="5" borderId="74" xfId="0" applyFont="1" applyFill="1" applyBorder="1" applyAlignment="1">
      <alignment vertical="center"/>
    </xf>
    <xf numFmtId="0" fontId="2" fillId="3" borderId="3" xfId="0" applyFont="1" applyFill="1" applyBorder="1" applyAlignment="1">
      <alignment vertical="center"/>
    </xf>
    <xf numFmtId="0" fontId="2" fillId="16" borderId="88" xfId="0" applyFont="1" applyFill="1" applyBorder="1" applyAlignment="1">
      <alignment horizontal="left" vertical="center"/>
    </xf>
    <xf numFmtId="0" fontId="3" fillId="0" borderId="90" xfId="0" applyFont="1" applyBorder="1"/>
    <xf numFmtId="0" fontId="3" fillId="0" borderId="91" xfId="0" applyFont="1" applyBorder="1"/>
    <xf numFmtId="0" fontId="2" fillId="18" borderId="106" xfId="0" applyFont="1" applyFill="1" applyBorder="1" applyAlignment="1">
      <alignment horizontal="left" vertical="center"/>
    </xf>
    <xf numFmtId="0" fontId="3" fillId="0" borderId="108" xfId="0" applyFont="1" applyBorder="1"/>
    <xf numFmtId="0" fontId="2" fillId="8" borderId="106" xfId="0" applyFont="1" applyFill="1" applyBorder="1" applyAlignment="1">
      <alignment horizontal="left" vertical="center"/>
    </xf>
    <xf numFmtId="0" fontId="2" fillId="7" borderId="106" xfId="0" applyFont="1" applyFill="1" applyBorder="1" applyAlignment="1">
      <alignment horizontal="left" vertical="center"/>
    </xf>
    <xf numFmtId="0" fontId="2" fillId="14" borderId="135" xfId="0" applyFont="1" applyFill="1" applyBorder="1" applyAlignment="1">
      <alignment horizontal="left" vertical="center"/>
    </xf>
    <xf numFmtId="0" fontId="3" fillId="0" borderId="137" xfId="0" applyFont="1" applyBorder="1"/>
    <xf numFmtId="0" fontId="3" fillId="0" borderId="138" xfId="0" applyFont="1" applyBorder="1"/>
    <xf numFmtId="0" fontId="3" fillId="0" borderId="147" xfId="0" applyFont="1" applyBorder="1"/>
    <xf numFmtId="0" fontId="3" fillId="0" borderId="148" xfId="0" applyFont="1" applyBorder="1"/>
    <xf numFmtId="0" fontId="3" fillId="0" borderId="161" xfId="0" applyFont="1" applyBorder="1"/>
    <xf numFmtId="0" fontId="3" fillId="0" borderId="183" xfId="0" applyFont="1" applyBorder="1"/>
    <xf numFmtId="0" fontId="3" fillId="0" borderId="187" xfId="0" applyFont="1" applyBorder="1"/>
    <xf numFmtId="0" fontId="3" fillId="0" borderId="0" xfId="0" applyFont="1" applyAlignment="1">
      <alignment vertical="center"/>
    </xf>
    <xf numFmtId="1" fontId="17" fillId="0" borderId="0" xfId="0" applyNumberFormat="1" applyFont="1" applyAlignment="1">
      <alignment vertical="center"/>
    </xf>
    <xf numFmtId="0" fontId="3" fillId="0" borderId="190" xfId="0" applyFont="1" applyBorder="1"/>
    <xf numFmtId="0" fontId="3" fillId="0" borderId="191" xfId="0" applyFont="1" applyBorder="1"/>
    <xf numFmtId="0" fontId="3" fillId="0" borderId="199" xfId="0" applyFont="1" applyBorder="1"/>
    <xf numFmtId="0" fontId="3" fillId="0" borderId="209" xfId="0" applyFont="1" applyBorder="1"/>
    <xf numFmtId="0" fontId="3" fillId="0" borderId="210" xfId="0" applyFont="1" applyBorder="1"/>
    <xf numFmtId="3" fontId="17" fillId="0" borderId="26" xfId="0" applyNumberFormat="1" applyFont="1" applyBorder="1" applyAlignment="1">
      <alignment horizontal="center" vertical="center"/>
    </xf>
    <xf numFmtId="9" fontId="16" fillId="0" borderId="0" xfId="0" applyNumberFormat="1" applyFont="1" applyAlignment="1">
      <alignment vertical="center"/>
    </xf>
    <xf numFmtId="3" fontId="17" fillId="0" borderId="0" xfId="0" applyNumberFormat="1" applyFont="1" applyAlignment="1">
      <alignment horizontal="center" vertical="center"/>
    </xf>
    <xf numFmtId="3" fontId="17" fillId="0" borderId="30" xfId="0" applyNumberFormat="1" applyFont="1" applyBorder="1" applyAlignment="1">
      <alignment horizontal="center" vertical="center"/>
    </xf>
    <xf numFmtId="0" fontId="3" fillId="0" borderId="30" xfId="0" applyFont="1" applyBorder="1"/>
    <xf numFmtId="0" fontId="3" fillId="0" borderId="0" xfId="0" applyFont="1" applyAlignment="1">
      <alignment horizontal="left" vertical="center"/>
    </xf>
    <xf numFmtId="0" fontId="3" fillId="0" borderId="212" xfId="0" applyFont="1" applyBorder="1"/>
    <xf numFmtId="0" fontId="9" fillId="0" borderId="0" xfId="0" applyFont="1" applyAlignment="1">
      <alignment horizontal="left"/>
    </xf>
    <xf numFmtId="0" fontId="17" fillId="0" borderId="215" xfId="0" applyFont="1" applyBorder="1" applyAlignment="1">
      <alignment horizontal="center" vertical="center"/>
    </xf>
    <xf numFmtId="9" fontId="2" fillId="0" borderId="215" xfId="0" applyNumberFormat="1" applyFont="1" applyBorder="1" applyAlignment="1">
      <alignment horizontal="center" vertical="center"/>
    </xf>
    <xf numFmtId="0" fontId="3" fillId="0" borderId="215" xfId="0" applyFont="1" applyBorder="1" applyAlignment="1">
      <alignment horizontal="center"/>
    </xf>
    <xf numFmtId="4" fontId="17" fillId="0" borderId="26" xfId="0" applyNumberFormat="1" applyFont="1" applyBorder="1" applyAlignment="1">
      <alignment horizontal="center" vertical="center"/>
    </xf>
    <xf numFmtId="0" fontId="3" fillId="0" borderId="0" xfId="0" applyFont="1" applyAlignment="1">
      <alignment horizontal="center"/>
    </xf>
    <xf numFmtId="0" fontId="18" fillId="17" borderId="2" xfId="0" applyFont="1" applyFill="1" applyBorder="1" applyAlignment="1">
      <alignment vertical="center" wrapText="1"/>
    </xf>
    <xf numFmtId="0" fontId="3" fillId="0" borderId="119" xfId="0" applyFont="1" applyBorder="1"/>
    <xf numFmtId="0" fontId="3" fillId="0" borderId="73" xfId="0" applyFont="1" applyBorder="1"/>
    <xf numFmtId="0" fontId="3" fillId="0" borderId="172" xfId="0" applyFont="1" applyBorder="1"/>
    <xf numFmtId="0" fontId="35" fillId="17" borderId="2" xfId="0" applyFont="1" applyFill="1" applyBorder="1" applyAlignment="1">
      <alignment vertical="center"/>
    </xf>
    <xf numFmtId="0" fontId="2" fillId="11" borderId="236" xfId="0" applyFont="1" applyFill="1" applyBorder="1" applyAlignment="1">
      <alignment vertical="center"/>
    </xf>
    <xf numFmtId="0" fontId="2" fillId="11" borderId="237" xfId="0" applyFont="1" applyFill="1" applyBorder="1" applyAlignment="1">
      <alignment vertical="center"/>
    </xf>
    <xf numFmtId="0" fontId="2" fillId="11" borderId="238" xfId="0" applyFont="1" applyFill="1" applyBorder="1" applyAlignment="1">
      <alignment vertical="center"/>
    </xf>
    <xf numFmtId="0" fontId="3" fillId="0" borderId="115" xfId="0" applyFont="1" applyBorder="1"/>
    <xf numFmtId="0" fontId="3" fillId="0" borderId="240" xfId="0" applyFont="1" applyBorder="1"/>
    <xf numFmtId="0" fontId="2" fillId="11" borderId="246" xfId="0" applyFont="1" applyFill="1" applyBorder="1" applyAlignment="1">
      <alignment vertical="center"/>
    </xf>
    <xf numFmtId="0" fontId="2" fillId="11" borderId="247" xfId="0" applyFont="1" applyFill="1" applyBorder="1" applyAlignment="1">
      <alignment vertical="center"/>
    </xf>
    <xf numFmtId="0" fontId="2" fillId="11" borderId="248" xfId="0" applyFont="1" applyFill="1" applyBorder="1" applyAlignment="1">
      <alignment vertical="center"/>
    </xf>
    <xf numFmtId="0" fontId="3" fillId="0" borderId="170" xfId="0" applyFont="1" applyBorder="1"/>
    <xf numFmtId="0" fontId="3" fillId="0" borderId="22" xfId="0" applyFont="1" applyBorder="1"/>
    <xf numFmtId="0" fontId="3" fillId="0" borderId="168" xfId="0" applyFont="1" applyBorder="1"/>
    <xf numFmtId="0" fontId="39" fillId="17" borderId="252" xfId="0" applyFont="1" applyFill="1" applyBorder="1" applyAlignment="1">
      <alignment horizontal="left" vertical="center"/>
    </xf>
    <xf numFmtId="0" fontId="40" fillId="0" borderId="253" xfId="0" applyFont="1" applyBorder="1"/>
    <xf numFmtId="0" fontId="3" fillId="0" borderId="253" xfId="0" applyFont="1" applyBorder="1"/>
    <xf numFmtId="0" fontId="41" fillId="0" borderId="0" xfId="0" applyFont="1" applyAlignment="1">
      <alignment horizontal="center" vertical="center"/>
    </xf>
    <xf numFmtId="0" fontId="3" fillId="0" borderId="254" xfId="0" applyFont="1" applyBorder="1"/>
    <xf numFmtId="0" fontId="16" fillId="0" borderId="254" xfId="0" applyFont="1" applyBorder="1" applyAlignment="1">
      <alignment horizontal="right" vertical="center"/>
    </xf>
    <xf numFmtId="0" fontId="16" fillId="0" borderId="255" xfId="0" applyFont="1" applyBorder="1" applyAlignment="1">
      <alignment vertical="center"/>
    </xf>
    <xf numFmtId="0" fontId="17" fillId="17" borderId="2" xfId="0" applyFont="1" applyFill="1" applyBorder="1" applyAlignment="1">
      <alignment vertical="center"/>
    </xf>
    <xf numFmtId="0" fontId="14" fillId="0" borderId="0" xfId="0" applyFont="1" applyAlignment="1">
      <alignment vertical="center"/>
    </xf>
    <xf numFmtId="3" fontId="2" fillId="3" borderId="3" xfId="0" applyNumberFormat="1" applyFont="1" applyFill="1" applyBorder="1" applyAlignment="1">
      <alignment vertical="center"/>
    </xf>
    <xf numFmtId="0" fontId="2" fillId="5" borderId="269" xfId="0" applyFont="1" applyFill="1" applyBorder="1" applyAlignment="1">
      <alignment vertical="center"/>
    </xf>
    <xf numFmtId="0" fontId="2" fillId="5" borderId="237" xfId="0" applyFont="1" applyFill="1" applyBorder="1" applyAlignment="1">
      <alignment vertical="center"/>
    </xf>
    <xf numFmtId="4" fontId="17" fillId="0" borderId="0" xfId="0" applyNumberFormat="1" applyFont="1" applyAlignment="1">
      <alignment horizontal="center" vertical="center"/>
    </xf>
    <xf numFmtId="4" fontId="17" fillId="0" borderId="30" xfId="0" applyNumberFormat="1" applyFont="1" applyBorder="1" applyAlignment="1">
      <alignment horizontal="center" vertical="center"/>
    </xf>
    <xf numFmtId="0" fontId="39" fillId="17" borderId="252" xfId="0" applyFont="1" applyFill="1" applyBorder="1" applyAlignment="1">
      <alignment horizontal="left"/>
    </xf>
    <xf numFmtId="3" fontId="17" fillId="0" borderId="56" xfId="0" applyNumberFormat="1" applyFont="1" applyBorder="1" applyAlignment="1">
      <alignment horizontal="center" vertical="center"/>
    </xf>
    <xf numFmtId="0" fontId="3" fillId="0" borderId="56" xfId="0" applyFont="1" applyBorder="1"/>
    <xf numFmtId="0" fontId="10" fillId="0" borderId="273" xfId="0" applyFont="1" applyBorder="1" applyAlignment="1">
      <alignment horizontal="center" vertical="top"/>
    </xf>
    <xf numFmtId="0" fontId="10" fillId="0" borderId="273" xfId="0" applyFont="1" applyBorder="1" applyAlignment="1">
      <alignment vertical="top"/>
    </xf>
    <xf numFmtId="166" fontId="10" fillId="0" borderId="274" xfId="0" applyNumberFormat="1" applyFont="1" applyBorder="1" applyAlignment="1">
      <alignment horizontal="center" vertical="center" wrapText="1"/>
    </xf>
    <xf numFmtId="0" fontId="10" fillId="0" borderId="274" xfId="0" applyFont="1" applyBorder="1" applyAlignment="1">
      <alignment horizontal="center" vertical="center" wrapText="1"/>
    </xf>
    <xf numFmtId="0" fontId="42" fillId="0" borderId="273" xfId="0" applyFont="1" applyBorder="1" applyAlignment="1">
      <alignment horizontal="center" vertical="center" wrapText="1"/>
    </xf>
    <xf numFmtId="3" fontId="42" fillId="0" borderId="273" xfId="0" applyNumberFormat="1" applyFont="1" applyBorder="1" applyAlignment="1">
      <alignment horizontal="center" vertical="center" wrapText="1"/>
    </xf>
    <xf numFmtId="167" fontId="42" fillId="0" borderId="273" xfId="0" applyNumberFormat="1" applyFont="1" applyBorder="1" applyAlignment="1">
      <alignment horizontal="center" vertical="center" wrapText="1"/>
    </xf>
    <xf numFmtId="0" fontId="10" fillId="0" borderId="273" xfId="0" applyFont="1" applyBorder="1" applyAlignment="1">
      <alignment horizontal="center" vertical="center" wrapText="1"/>
    </xf>
    <xf numFmtId="3" fontId="10" fillId="0" borderId="273" xfId="0" applyNumberFormat="1" applyFont="1" applyBorder="1" applyAlignment="1">
      <alignment horizontal="center" vertical="center" wrapText="1"/>
    </xf>
    <xf numFmtId="167" fontId="10" fillId="0" borderId="273" xfId="0" applyNumberFormat="1" applyFont="1" applyBorder="1" applyAlignment="1">
      <alignment horizontal="center" vertical="center" wrapText="1"/>
    </xf>
    <xf numFmtId="0" fontId="10" fillId="0" borderId="0" xfId="0" applyFont="1" applyAlignment="1">
      <alignment horizontal="center" vertical="center" wrapText="1"/>
    </xf>
    <xf numFmtId="0" fontId="2" fillId="0" borderId="274" xfId="0" applyFont="1" applyBorder="1" applyAlignment="1">
      <alignment horizontal="center" vertical="center" wrapText="1"/>
    </xf>
    <xf numFmtId="0" fontId="2" fillId="0" borderId="273" xfId="0" applyFont="1" applyBorder="1" applyAlignment="1">
      <alignment horizontal="left" vertical="center" shrinkToFit="1"/>
    </xf>
    <xf numFmtId="0" fontId="2" fillId="0" borderId="273" xfId="0" applyFont="1" applyBorder="1" applyAlignment="1">
      <alignment vertical="top" wrapText="1"/>
    </xf>
    <xf numFmtId="0" fontId="9" fillId="0" borderId="272" xfId="0" applyFont="1" applyBorder="1" applyAlignment="1">
      <alignment horizontal="center" vertical="center" wrapText="1"/>
    </xf>
    <xf numFmtId="167" fontId="10" fillId="0" borderId="273" xfId="0" applyNumberFormat="1" applyFont="1" applyBorder="1" applyAlignment="1">
      <alignment vertical="center"/>
    </xf>
    <xf numFmtId="0" fontId="10" fillId="0" borderId="273" xfId="0" applyFont="1" applyBorder="1" applyAlignment="1">
      <alignment vertical="center"/>
    </xf>
    <xf numFmtId="0" fontId="2" fillId="0" borderId="273" xfId="0" applyFont="1" applyBorder="1" applyAlignment="1">
      <alignment horizontal="center" vertical="center" wrapText="1"/>
    </xf>
    <xf numFmtId="0" fontId="2" fillId="0" borderId="274" xfId="0" applyFont="1" applyBorder="1" applyAlignment="1">
      <alignment vertical="center"/>
    </xf>
    <xf numFmtId="3" fontId="43" fillId="0" borderId="273" xfId="0" applyNumberFormat="1" applyFont="1" applyBorder="1" applyAlignment="1">
      <alignment horizontal="center" vertical="center"/>
    </xf>
    <xf numFmtId="0" fontId="44" fillId="0" borderId="272" xfId="0" applyFont="1" applyBorder="1" applyAlignment="1">
      <alignment horizontal="center" vertical="center" wrapText="1"/>
    </xf>
    <xf numFmtId="0" fontId="10" fillId="0" borderId="273" xfId="0" applyFont="1" applyBorder="1" applyAlignment="1">
      <alignment vertical="center" wrapText="1"/>
    </xf>
    <xf numFmtId="0" fontId="42" fillId="0" borderId="272" xfId="0" applyFont="1" applyBorder="1" applyAlignment="1">
      <alignment horizontal="center" vertical="center" wrapText="1"/>
    </xf>
    <xf numFmtId="0" fontId="45" fillId="0" borderId="273" xfId="0" applyFont="1" applyBorder="1" applyAlignment="1">
      <alignment horizontal="left" vertical="center" shrinkToFit="1"/>
    </xf>
    <xf numFmtId="0" fontId="46" fillId="0" borderId="273" xfId="0" applyFont="1" applyBorder="1" applyAlignment="1">
      <alignment wrapText="1"/>
    </xf>
    <xf numFmtId="0" fontId="45" fillId="0" borderId="273" xfId="0" applyFont="1" applyBorder="1" applyAlignment="1">
      <alignment wrapText="1"/>
    </xf>
    <xf numFmtId="0" fontId="2" fillId="0" borderId="273" xfId="0" applyFont="1" applyBorder="1" applyAlignment="1">
      <alignment vertical="center" wrapText="1"/>
    </xf>
    <xf numFmtId="0" fontId="2" fillId="0" borderId="273" xfId="0" applyFont="1" applyBorder="1" applyAlignment="1">
      <alignment horizontal="center" vertical="top" wrapText="1"/>
    </xf>
    <xf numFmtId="166" fontId="10"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10" fillId="0" borderId="273" xfId="0" applyNumberFormat="1" applyFont="1" applyBorder="1" applyAlignment="1">
      <alignment vertical="center"/>
    </xf>
    <xf numFmtId="0" fontId="2" fillId="0" borderId="273" xfId="0" applyFont="1" applyBorder="1" applyAlignment="1">
      <alignment horizontal="center" vertical="center"/>
    </xf>
    <xf numFmtId="0" fontId="2" fillId="0" borderId="273" xfId="0" applyFont="1" applyBorder="1" applyAlignment="1">
      <alignment vertical="top"/>
    </xf>
    <xf numFmtId="166" fontId="45" fillId="0" borderId="273" xfId="0" applyNumberFormat="1" applyFont="1" applyBorder="1" applyAlignment="1">
      <alignment vertical="center"/>
    </xf>
    <xf numFmtId="0" fontId="45" fillId="0" borderId="273" xfId="0" applyFont="1" applyBorder="1"/>
    <xf numFmtId="0" fontId="45" fillId="0" borderId="272" xfId="0" applyFont="1" applyBorder="1" applyAlignment="1">
      <alignment vertical="center"/>
    </xf>
    <xf numFmtId="0" fontId="45" fillId="0" borderId="273" xfId="0" applyFont="1" applyBorder="1" applyAlignment="1">
      <alignment vertical="center"/>
    </xf>
    <xf numFmtId="0" fontId="9" fillId="0" borderId="273" xfId="0" applyFont="1" applyBorder="1" applyAlignment="1">
      <alignment horizontal="center" vertical="center"/>
    </xf>
    <xf numFmtId="0" fontId="45" fillId="0" borderId="273" xfId="0" applyFont="1" applyBorder="1" applyAlignment="1">
      <alignment vertical="center" wrapText="1"/>
    </xf>
    <xf numFmtId="0" fontId="45" fillId="0" borderId="273" xfId="0" applyFont="1" applyBorder="1" applyAlignment="1">
      <alignment horizontal="left" vertical="center" wrapText="1"/>
    </xf>
    <xf numFmtId="0" fontId="2" fillId="0" borderId="270" xfId="0" applyFont="1" applyBorder="1" applyAlignment="1">
      <alignment horizontal="center" vertical="center" wrapText="1"/>
    </xf>
    <xf numFmtId="0" fontId="2" fillId="0" borderId="273" xfId="0" applyFont="1" applyBorder="1" applyAlignment="1">
      <alignment vertical="center"/>
    </xf>
    <xf numFmtId="0" fontId="45" fillId="0" borderId="0" xfId="0" applyFont="1"/>
    <xf numFmtId="0" fontId="10" fillId="0" borderId="0" xfId="0" applyFont="1" applyAlignment="1">
      <alignment horizontal="center" vertical="center"/>
    </xf>
    <xf numFmtId="0" fontId="29" fillId="0" borderId="0" xfId="0" applyFont="1" applyAlignment="1">
      <alignment horizontal="center" vertical="center"/>
    </xf>
    <xf numFmtId="3" fontId="43" fillId="0" borderId="0" xfId="0" applyNumberFormat="1" applyFont="1" applyAlignment="1">
      <alignment horizontal="center" vertical="center"/>
    </xf>
    <xf numFmtId="167" fontId="10" fillId="0" borderId="0" xfId="0" applyNumberFormat="1" applyFont="1" applyAlignment="1">
      <alignment horizontal="center" vertical="center"/>
    </xf>
    <xf numFmtId="3" fontId="10" fillId="0" borderId="0" xfId="0" applyNumberFormat="1" applyFont="1" applyAlignment="1">
      <alignment horizontal="center" vertical="center"/>
    </xf>
    <xf numFmtId="0" fontId="2" fillId="0" borderId="0" xfId="0" applyFont="1" applyAlignment="1">
      <alignment horizontal="center" vertical="center"/>
    </xf>
    <xf numFmtId="0" fontId="10" fillId="9" borderId="2" xfId="0" applyFont="1" applyFill="1" applyBorder="1" applyAlignment="1">
      <alignment horizontal="center" vertical="center" wrapText="1"/>
    </xf>
    <xf numFmtId="0" fontId="10" fillId="9" borderId="2" xfId="0" applyFont="1" applyFill="1" applyBorder="1" applyAlignment="1">
      <alignment horizontal="center" vertical="center"/>
    </xf>
    <xf numFmtId="168" fontId="29" fillId="9" borderId="2" xfId="0" applyNumberFormat="1" applyFont="1" applyFill="1" applyBorder="1" applyAlignment="1">
      <alignment horizontal="center" vertical="center"/>
    </xf>
    <xf numFmtId="3" fontId="10" fillId="9" borderId="2" xfId="0" applyNumberFormat="1" applyFont="1" applyFill="1" applyBorder="1" applyAlignment="1">
      <alignment horizontal="left" vertical="top"/>
    </xf>
    <xf numFmtId="168" fontId="2" fillId="9" borderId="2" xfId="0" applyNumberFormat="1" applyFont="1" applyFill="1" applyBorder="1" applyAlignment="1">
      <alignment horizontal="center" vertical="center"/>
    </xf>
    <xf numFmtId="0" fontId="48" fillId="9" borderId="2" xfId="0" applyFont="1" applyFill="1" applyBorder="1" applyAlignment="1">
      <alignment vertical="top"/>
    </xf>
    <xf numFmtId="0" fontId="29" fillId="9" borderId="2" xfId="0" applyFont="1" applyFill="1" applyBorder="1" applyAlignment="1">
      <alignment horizontal="center" vertical="center"/>
    </xf>
    <xf numFmtId="0" fontId="2" fillId="9" borderId="2" xfId="0" applyFont="1" applyFill="1" applyBorder="1" applyAlignment="1">
      <alignment horizontal="center" vertical="center"/>
    </xf>
    <xf numFmtId="166" fontId="45" fillId="0" borderId="0" xfId="0" applyNumberFormat="1" applyFont="1" applyAlignment="1">
      <alignment vertical="center" wrapText="1"/>
    </xf>
    <xf numFmtId="0" fontId="48" fillId="0" borderId="0" xfId="0" applyFont="1" applyAlignment="1">
      <alignment horizontal="center" vertical="center"/>
    </xf>
    <xf numFmtId="0" fontId="48" fillId="0" borderId="0" xfId="0" applyFont="1" applyAlignment="1">
      <alignment horizontal="center" vertical="center" wrapText="1"/>
    </xf>
    <xf numFmtId="0" fontId="49" fillId="0" borderId="0" xfId="0" applyFont="1" applyAlignment="1">
      <alignment vertical="top"/>
    </xf>
    <xf numFmtId="0" fontId="50" fillId="0" borderId="0" xfId="0" applyFont="1" applyAlignment="1">
      <alignment horizontal="center" vertical="center"/>
    </xf>
    <xf numFmtId="3" fontId="51" fillId="0" borderId="0" xfId="0" applyNumberFormat="1" applyFont="1" applyAlignment="1">
      <alignment horizontal="center" vertical="center"/>
    </xf>
    <xf numFmtId="167" fontId="48" fillId="0" borderId="0" xfId="0" applyNumberFormat="1" applyFont="1" applyAlignment="1">
      <alignment horizontal="center" vertical="center"/>
    </xf>
    <xf numFmtId="3" fontId="48" fillId="0" borderId="0" xfId="0" applyNumberFormat="1" applyFont="1" applyAlignment="1">
      <alignment horizontal="center" vertical="center"/>
    </xf>
    <xf numFmtId="0" fontId="49" fillId="0" borderId="0" xfId="0" applyFont="1" applyAlignment="1">
      <alignment horizontal="center" vertical="center"/>
    </xf>
    <xf numFmtId="166" fontId="45" fillId="0" borderId="0" xfId="0" applyNumberFormat="1" applyFont="1" applyAlignment="1">
      <alignment vertical="center"/>
    </xf>
    <xf numFmtId="166" fontId="10" fillId="0" borderId="0" xfId="0" applyNumberFormat="1" applyFont="1" applyAlignment="1">
      <alignment horizontal="center" vertical="center"/>
    </xf>
    <xf numFmtId="166" fontId="48" fillId="0" borderId="0" xfId="0" applyNumberFormat="1" applyFont="1" applyAlignment="1">
      <alignment horizontal="center" vertical="center"/>
    </xf>
    <xf numFmtId="14" fontId="53" fillId="25" borderId="273" xfId="0" applyNumberFormat="1" applyFont="1" applyFill="1" applyBorder="1" applyAlignment="1">
      <alignment horizontal="center" vertical="center" wrapText="1"/>
    </xf>
    <xf numFmtId="0" fontId="3" fillId="0" borderId="273" xfId="0" applyFont="1" applyBorder="1"/>
    <xf numFmtId="164" fontId="3" fillId="0" borderId="273" xfId="0" applyNumberFormat="1" applyFont="1" applyBorder="1"/>
    <xf numFmtId="0" fontId="10" fillId="5" borderId="281" xfId="0" applyFont="1" applyFill="1" applyBorder="1" applyAlignment="1">
      <alignment horizontal="left" vertical="center"/>
    </xf>
    <xf numFmtId="0" fontId="10" fillId="5" borderId="281" xfId="0" quotePrefix="1" applyFont="1" applyFill="1" applyBorder="1" applyAlignment="1">
      <alignment horizontal="left" vertical="center" wrapText="1"/>
    </xf>
    <xf numFmtId="0" fontId="10" fillId="5" borderId="281" xfId="0" quotePrefix="1" applyFont="1" applyFill="1" applyBorder="1" applyAlignment="1">
      <alignment vertical="center" wrapText="1"/>
    </xf>
    <xf numFmtId="0" fontId="54" fillId="0" borderId="0" xfId="0" applyFont="1"/>
    <xf numFmtId="0" fontId="55" fillId="0" borderId="282" xfId="0" applyFont="1" applyBorder="1" applyAlignment="1">
      <alignment horizontal="left" vertical="center" wrapText="1"/>
    </xf>
    <xf numFmtId="0" fontId="55" fillId="0" borderId="281" xfId="0" applyFont="1" applyBorder="1" applyAlignment="1">
      <alignment vertical="center" wrapText="1"/>
    </xf>
    <xf numFmtId="0" fontId="55" fillId="0" borderId="281" xfId="0" quotePrefix="1" applyFont="1" applyBorder="1" applyAlignment="1">
      <alignment horizontal="left" vertical="center" wrapText="1"/>
    </xf>
    <xf numFmtId="0" fontId="55" fillId="0" borderId="283" xfId="0" quotePrefix="1" applyFont="1" applyBorder="1" applyAlignment="1">
      <alignment vertical="center" wrapText="1"/>
    </xf>
    <xf numFmtId="0" fontId="55" fillId="0" borderId="282" xfId="0" quotePrefix="1" applyFont="1" applyBorder="1" applyAlignment="1">
      <alignment horizontal="left" vertical="center" wrapText="1"/>
    </xf>
    <xf numFmtId="0" fontId="55" fillId="0" borderId="281" xfId="0" applyFont="1" applyBorder="1" applyAlignment="1">
      <alignment horizontal="left" vertical="center" wrapText="1"/>
    </xf>
    <xf numFmtId="0" fontId="10" fillId="5" borderId="284" xfId="0" applyFont="1" applyFill="1" applyBorder="1" applyAlignment="1">
      <alignment horizontal="left" vertical="center" wrapText="1"/>
    </xf>
    <xf numFmtId="0" fontId="10" fillId="5" borderId="284" xfId="0" quotePrefix="1" applyFont="1" applyFill="1" applyBorder="1" applyAlignment="1">
      <alignment horizontal="left" vertical="center" wrapText="1"/>
    </xf>
    <xf numFmtId="0" fontId="42" fillId="5" borderId="281" xfId="0" quotePrefix="1" applyFont="1" applyFill="1" applyBorder="1" applyAlignment="1">
      <alignment horizontal="left" vertical="center" wrapText="1"/>
    </xf>
    <xf numFmtId="0" fontId="42" fillId="5" borderId="281" xfId="0" applyFont="1" applyFill="1" applyBorder="1" applyAlignment="1">
      <alignment horizontal="left" vertical="center"/>
    </xf>
    <xf numFmtId="0" fontId="4" fillId="0" borderId="281" xfId="0" applyFont="1" applyBorder="1" applyAlignment="1">
      <alignment vertical="center" wrapText="1"/>
    </xf>
    <xf numFmtId="0" fontId="55" fillId="0" borderId="283" xfId="0" quotePrefix="1" applyFont="1" applyBorder="1" applyAlignment="1">
      <alignment horizontal="left" vertical="center" wrapText="1"/>
    </xf>
    <xf numFmtId="0" fontId="55" fillId="0" borderId="281" xfId="0" quotePrefix="1" applyFont="1" applyBorder="1" applyAlignment="1">
      <alignment vertical="center" wrapText="1"/>
    </xf>
    <xf numFmtId="0" fontId="56" fillId="0" borderId="273" xfId="0" applyFont="1" applyBorder="1" applyAlignment="1">
      <alignment vertical="center"/>
    </xf>
    <xf numFmtId="0" fontId="56" fillId="0" borderId="273" xfId="0" applyFont="1" applyBorder="1"/>
    <xf numFmtId="0" fontId="4" fillId="23" borderId="281" xfId="0" applyFont="1" applyFill="1" applyBorder="1" applyAlignment="1">
      <alignment vertical="center" wrapText="1"/>
    </xf>
    <xf numFmtId="0" fontId="4" fillId="23" borderId="281" xfId="0" applyFont="1" applyFill="1" applyBorder="1" applyAlignment="1">
      <alignment horizontal="left" vertical="center"/>
    </xf>
    <xf numFmtId="0" fontId="57" fillId="0" borderId="273" xfId="0" applyFont="1" applyBorder="1"/>
    <xf numFmtId="0" fontId="58" fillId="0" borderId="0" xfId="0" applyFont="1"/>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61" fillId="0" borderId="272" xfId="0" applyFont="1" applyBorder="1" applyAlignment="1">
      <alignment horizontal="center" vertical="center" wrapText="1"/>
    </xf>
    <xf numFmtId="0" fontId="62" fillId="0" borderId="0" xfId="0" applyFont="1" applyAlignment="1">
      <alignment horizontal="left" vertical="center" indent="4"/>
    </xf>
    <xf numFmtId="167" fontId="63" fillId="0" borderId="273" xfId="0" applyNumberFormat="1" applyFont="1" applyBorder="1" applyAlignment="1">
      <alignment vertical="center"/>
    </xf>
    <xf numFmtId="0" fontId="59" fillId="0" borderId="274" xfId="0" applyFont="1" applyBorder="1" applyAlignment="1">
      <alignment horizontal="center" vertical="center" wrapText="1"/>
    </xf>
    <xf numFmtId="0" fontId="59" fillId="0" borderId="277" xfId="0" applyFont="1" applyBorder="1" applyAlignment="1">
      <alignment horizontal="center" vertical="center" wrapText="1"/>
    </xf>
    <xf numFmtId="0" fontId="59" fillId="0" borderId="273" xfId="0" applyFont="1" applyBorder="1" applyAlignment="1">
      <alignment horizontal="left" vertical="center" shrinkToFit="1"/>
    </xf>
    <xf numFmtId="0" fontId="59" fillId="0" borderId="273" xfId="0" applyFont="1" applyBorder="1" applyAlignment="1">
      <alignment vertical="top" wrapText="1"/>
    </xf>
    <xf numFmtId="0" fontId="64" fillId="0" borderId="272" xfId="0" applyFont="1" applyBorder="1" applyAlignment="1">
      <alignment horizontal="center" vertical="center" wrapText="1"/>
    </xf>
    <xf numFmtId="0" fontId="65" fillId="0" borderId="273" xfId="0" applyFont="1" applyBorder="1"/>
    <xf numFmtId="14" fontId="66" fillId="25" borderId="273" xfId="0" applyNumberFormat="1" applyFont="1" applyFill="1" applyBorder="1" applyAlignment="1">
      <alignment horizontal="center" vertical="center" wrapText="1"/>
    </xf>
    <xf numFmtId="0" fontId="67" fillId="0" borderId="272" xfId="0" applyFont="1" applyBorder="1" applyAlignment="1">
      <alignment horizontal="center" vertical="center" wrapText="1"/>
    </xf>
    <xf numFmtId="14" fontId="2" fillId="26" borderId="274" xfId="0" applyNumberFormat="1" applyFont="1" applyFill="1" applyBorder="1" applyAlignment="1">
      <alignment horizontal="center" vertical="center" wrapText="1"/>
    </xf>
    <xf numFmtId="0" fontId="5" fillId="26" borderId="275" xfId="0" applyFont="1" applyFill="1" applyBorder="1"/>
    <xf numFmtId="14" fontId="5" fillId="26" borderId="275" xfId="0" applyNumberFormat="1" applyFont="1" applyFill="1" applyBorder="1" applyAlignment="1">
      <alignment horizontal="center" vertical="center"/>
    </xf>
    <xf numFmtId="0" fontId="5" fillId="26" borderId="276" xfId="0" applyFont="1" applyFill="1" applyBorder="1"/>
    <xf numFmtId="167" fontId="71" fillId="0" borderId="273" xfId="0" applyNumberFormat="1" applyFont="1" applyBorder="1" applyAlignment="1">
      <alignment horizontal="center" vertical="center" wrapText="1"/>
    </xf>
    <xf numFmtId="0" fontId="72" fillId="0" borderId="273" xfId="0" applyFont="1" applyBorder="1"/>
    <xf numFmtId="0" fontId="73" fillId="0" borderId="0" xfId="0" applyFont="1"/>
    <xf numFmtId="164" fontId="70" fillId="0" borderId="273" xfId="0" applyNumberFormat="1" applyFont="1" applyBorder="1"/>
    <xf numFmtId="164" fontId="72" fillId="0" borderId="273" xfId="0" applyNumberFormat="1" applyFont="1" applyBorder="1"/>
    <xf numFmtId="0" fontId="73" fillId="0" borderId="285" xfId="0" applyFont="1" applyBorder="1"/>
    <xf numFmtId="0" fontId="73" fillId="0" borderId="286" xfId="0" applyFont="1" applyBorder="1"/>
    <xf numFmtId="0" fontId="73" fillId="0" borderId="0" xfId="0" applyFont="1" applyAlignment="1">
      <alignment vertical="center"/>
    </xf>
    <xf numFmtId="0" fontId="3" fillId="0" borderId="270" xfId="0" applyFont="1" applyBorder="1"/>
    <xf numFmtId="0" fontId="3" fillId="0" borderId="272" xfId="0" applyFont="1" applyBorder="1"/>
    <xf numFmtId="14" fontId="53" fillId="25" borderId="274" xfId="0" applyNumberFormat="1" applyFont="1" applyFill="1" applyBorder="1" applyAlignment="1">
      <alignment horizontal="center" vertical="center" wrapText="1"/>
    </xf>
    <xf numFmtId="0" fontId="3" fillId="0" borderId="276" xfId="0" applyFont="1" applyBorder="1"/>
    <xf numFmtId="0" fontId="74" fillId="0" borderId="287" xfId="0" applyFont="1" applyBorder="1"/>
    <xf numFmtId="0" fontId="75" fillId="0" borderId="287" xfId="0" applyFont="1" applyBorder="1" applyAlignment="1">
      <alignment vertical="center"/>
    </xf>
    <xf numFmtId="0" fontId="68" fillId="0" borderId="287" xfId="0" applyFont="1" applyBorder="1" applyAlignment="1">
      <alignment vertical="center"/>
    </xf>
    <xf numFmtId="0" fontId="71" fillId="0" borderId="287" xfId="0" applyFont="1" applyBorder="1" applyAlignment="1">
      <alignment vertical="center"/>
    </xf>
    <xf numFmtId="0" fontId="78" fillId="0" borderId="287" xfId="0" applyFont="1" applyBorder="1"/>
    <xf numFmtId="0" fontId="65" fillId="0" borderId="272" xfId="0" applyFont="1" applyBorder="1"/>
    <xf numFmtId="0" fontId="62" fillId="0" borderId="287" xfId="0" applyFont="1" applyBorder="1" applyAlignment="1">
      <alignment vertical="center"/>
    </xf>
    <xf numFmtId="0" fontId="62" fillId="0" borderId="287" xfId="0" applyFont="1" applyBorder="1"/>
    <xf numFmtId="0" fontId="3" fillId="0" borderId="287" xfId="0" applyFont="1" applyBorder="1"/>
    <xf numFmtId="0" fontId="7" fillId="8" borderId="17" xfId="0" applyFont="1" applyFill="1" applyBorder="1" applyAlignment="1">
      <alignment horizontal="left" vertical="center"/>
    </xf>
    <xf numFmtId="0" fontId="5" fillId="0" borderId="18" xfId="0" applyFont="1" applyBorder="1"/>
    <xf numFmtId="0" fontId="5" fillId="0" borderId="19" xfId="0" applyFont="1" applyBorder="1"/>
    <xf numFmtId="0" fontId="13" fillId="0" borderId="22" xfId="0" applyFont="1" applyBorder="1" applyAlignment="1">
      <alignment horizontal="center"/>
    </xf>
    <xf numFmtId="0" fontId="5" fillId="0" borderId="22" xfId="0" applyFont="1" applyBorder="1"/>
    <xf numFmtId="0" fontId="13" fillId="0" borderId="0" xfId="0" applyFont="1" applyAlignment="1">
      <alignment horizontal="center" vertical="top"/>
    </xf>
    <xf numFmtId="0" fontId="0" fillId="0" borderId="0" xfId="0"/>
    <xf numFmtId="0" fontId="2" fillId="0" borderId="0" xfId="0" applyFont="1" applyAlignment="1">
      <alignment horizontal="left" vertical="top" wrapText="1"/>
    </xf>
    <xf numFmtId="0" fontId="9" fillId="0" borderId="21" xfId="0" applyFont="1" applyBorder="1" applyAlignment="1">
      <alignment horizontal="left"/>
    </xf>
    <xf numFmtId="0" fontId="5" fillId="0" borderId="21" xfId="0" applyFont="1" applyBorder="1"/>
    <xf numFmtId="0" fontId="2" fillId="0" borderId="0" xfId="0" applyFont="1" applyAlignment="1">
      <alignment horizontal="left" vertical="top"/>
    </xf>
    <xf numFmtId="0" fontId="3" fillId="0" borderId="5" xfId="0" applyFont="1" applyBorder="1" applyAlignment="1">
      <alignment horizontal="center"/>
    </xf>
    <xf numFmtId="0" fontId="5" fillId="0" borderId="6" xfId="0" applyFont="1" applyBorder="1"/>
    <xf numFmtId="0" fontId="5" fillId="0" borderId="7" xfId="0" applyFont="1" applyBorder="1"/>
    <xf numFmtId="0" fontId="5" fillId="0" borderId="8" xfId="0" applyFont="1" applyBorder="1"/>
    <xf numFmtId="0" fontId="5" fillId="0" borderId="9" xfId="0" applyFont="1" applyBorder="1"/>
    <xf numFmtId="0" fontId="5" fillId="0" borderId="10" xfId="0" applyFont="1" applyBorder="1"/>
    <xf numFmtId="0" fontId="5" fillId="0" borderId="11" xfId="0" applyFont="1" applyBorder="1"/>
    <xf numFmtId="0" fontId="5" fillId="0" borderId="12" xfId="0" applyFont="1" applyBorder="1"/>
    <xf numFmtId="0" fontId="6" fillId="0" borderId="5" xfId="0" applyFont="1" applyBorder="1" applyAlignment="1">
      <alignment horizontal="left" vertical="center"/>
    </xf>
    <xf numFmtId="0" fontId="7" fillId="7" borderId="13" xfId="0" applyFont="1" applyFill="1" applyBorder="1" applyAlignment="1">
      <alignment horizontal="left" vertical="center"/>
    </xf>
    <xf numFmtId="0" fontId="5" fillId="0" borderId="14" xfId="0" applyFont="1" applyBorder="1"/>
    <xf numFmtId="0" fontId="5" fillId="0" borderId="15" xfId="0" applyFont="1" applyBorder="1"/>
    <xf numFmtId="0" fontId="16" fillId="4" borderId="33" xfId="0" applyFont="1" applyFill="1" applyBorder="1" applyAlignment="1">
      <alignment horizontal="right" vertical="center"/>
    </xf>
    <xf numFmtId="0" fontId="5" fillId="0" borderId="34" xfId="0" applyFont="1" applyBorder="1"/>
    <xf numFmtId="0" fontId="5" fillId="0" borderId="35" xfId="0" applyFont="1" applyBorder="1"/>
    <xf numFmtId="0" fontId="18" fillId="10" borderId="33" xfId="0" quotePrefix="1" applyFont="1" applyFill="1" applyBorder="1" applyAlignment="1">
      <alignment horizontal="center" vertical="center"/>
    </xf>
    <xf numFmtId="0" fontId="13" fillId="0" borderId="73" xfId="0" applyFont="1" applyBorder="1" applyAlignment="1">
      <alignment horizontal="center" vertical="top"/>
    </xf>
    <xf numFmtId="0" fontId="5" fillId="0" borderId="73" xfId="0" applyFont="1" applyBorder="1"/>
    <xf numFmtId="0" fontId="59" fillId="3" borderId="48" xfId="0" applyFont="1" applyFill="1" applyBorder="1" applyAlignment="1">
      <alignment horizontal="center" vertical="center" wrapText="1"/>
    </xf>
    <xf numFmtId="0" fontId="5" fillId="0" borderId="49" xfId="0" applyFont="1" applyBorder="1"/>
    <xf numFmtId="0" fontId="5" fillId="0" borderId="50" xfId="0" applyFont="1" applyBorder="1"/>
    <xf numFmtId="0" fontId="5" fillId="0" borderId="51" xfId="0" applyFont="1" applyBorder="1"/>
    <xf numFmtId="0" fontId="5" fillId="0" borderId="52" xfId="0" applyFont="1" applyBorder="1"/>
    <xf numFmtId="0" fontId="5" fillId="0" borderId="53" xfId="0" applyFont="1" applyBorder="1"/>
    <xf numFmtId="0" fontId="5" fillId="0" borderId="26" xfId="0" applyFont="1" applyBorder="1"/>
    <xf numFmtId="0" fontId="5" fillId="0" borderId="54" xfId="0" applyFont="1" applyBorder="1"/>
    <xf numFmtId="0" fontId="2" fillId="3" borderId="27" xfId="0" applyFont="1" applyFill="1" applyBorder="1" applyAlignment="1">
      <alignment horizontal="left" vertical="center" wrapText="1"/>
    </xf>
    <xf numFmtId="0" fontId="5" fillId="0" borderId="28" xfId="0" applyFont="1" applyBorder="1"/>
    <xf numFmtId="0" fontId="5" fillId="0" borderId="29" xfId="0" applyFont="1" applyBorder="1"/>
    <xf numFmtId="0" fontId="2" fillId="3" borderId="60" xfId="0" applyFont="1" applyFill="1" applyBorder="1" applyAlignment="1">
      <alignment horizontal="left" vertical="center" wrapText="1"/>
    </xf>
    <xf numFmtId="0" fontId="5" fillId="0" borderId="38" xfId="0" applyFont="1" applyBorder="1"/>
    <xf numFmtId="0" fontId="5" fillId="0" borderId="39" xfId="0" applyFont="1" applyBorder="1"/>
    <xf numFmtId="0" fontId="2" fillId="3" borderId="61" xfId="0" applyFont="1" applyFill="1" applyBorder="1" applyAlignment="1">
      <alignment horizontal="left" vertical="center" wrapText="1"/>
    </xf>
    <xf numFmtId="0" fontId="5" fillId="0" borderId="44" xfId="0" applyFont="1" applyBorder="1"/>
    <xf numFmtId="0" fontId="5" fillId="0" borderId="45" xfId="0" applyFont="1" applyBorder="1"/>
    <xf numFmtId="0" fontId="16" fillId="13" borderId="67" xfId="0" applyFont="1" applyFill="1" applyBorder="1" applyAlignment="1">
      <alignment horizontal="left" vertical="center"/>
    </xf>
    <xf numFmtId="0" fontId="5" fillId="0" borderId="68" xfId="0" applyFont="1" applyBorder="1"/>
    <xf numFmtId="0" fontId="5" fillId="0" borderId="69" xfId="0" applyFont="1" applyBorder="1"/>
    <xf numFmtId="0" fontId="5" fillId="0" borderId="70" xfId="0" applyFont="1" applyBorder="1"/>
    <xf numFmtId="0" fontId="5" fillId="0" borderId="71" xfId="0" applyFont="1" applyBorder="1"/>
    <xf numFmtId="0" fontId="5" fillId="0" borderId="72" xfId="0" applyFont="1" applyBorder="1"/>
    <xf numFmtId="0" fontId="16" fillId="2" borderId="46" xfId="0" applyFont="1" applyFill="1" applyBorder="1" applyAlignment="1">
      <alignment horizontal="center" vertical="center"/>
    </xf>
    <xf numFmtId="0" fontId="5" fillId="0" borderId="47" xfId="0" applyFont="1" applyBorder="1"/>
    <xf numFmtId="0" fontId="59" fillId="3" borderId="48" xfId="0" applyFont="1" applyFill="1" applyBorder="1" applyAlignment="1">
      <alignment horizontal="left" vertical="center" wrapText="1"/>
    </xf>
    <xf numFmtId="0" fontId="16" fillId="13" borderId="62" xfId="0" applyFont="1" applyFill="1" applyBorder="1" applyAlignment="1">
      <alignment horizontal="left" vertical="center"/>
    </xf>
    <xf numFmtId="0" fontId="5" fillId="0" borderId="63" xfId="0" applyFont="1" applyBorder="1"/>
    <xf numFmtId="0" fontId="5" fillId="0" borderId="64" xfId="0" applyFont="1" applyBorder="1"/>
    <xf numFmtId="0" fontId="2" fillId="5" borderId="65" xfId="0" applyFont="1" applyFill="1" applyBorder="1" applyAlignment="1">
      <alignment horizontal="center" vertical="center"/>
    </xf>
    <xf numFmtId="0" fontId="60" fillId="2" borderId="65" xfId="0" applyFont="1" applyFill="1" applyBorder="1" applyAlignment="1">
      <alignment horizontal="center" vertical="center"/>
    </xf>
    <xf numFmtId="0" fontId="5" fillId="0" borderId="66" xfId="0" applyFont="1" applyBorder="1"/>
    <xf numFmtId="0" fontId="16" fillId="2" borderId="46" xfId="0" quotePrefix="1" applyFont="1" applyFill="1" applyBorder="1" applyAlignment="1">
      <alignment horizontal="center" vertical="center"/>
    </xf>
    <xf numFmtId="0" fontId="2" fillId="3" borderId="48" xfId="0" applyFont="1" applyFill="1" applyBorder="1" applyAlignment="1">
      <alignment horizontal="center" vertical="center" wrapText="1"/>
    </xf>
    <xf numFmtId="0" fontId="2" fillId="11" borderId="23" xfId="0" applyFont="1" applyFill="1" applyBorder="1" applyAlignment="1">
      <alignment horizontal="left" vertical="center"/>
    </xf>
    <xf numFmtId="0" fontId="5" fillId="0" borderId="24" xfId="0" applyFont="1" applyBorder="1"/>
    <xf numFmtId="0" fontId="5" fillId="0" borderId="25" xfId="0" applyFont="1" applyBorder="1"/>
    <xf numFmtId="164" fontId="2" fillId="3" borderId="23" xfId="0" applyNumberFormat="1" applyFont="1" applyFill="1" applyBorder="1" applyAlignment="1">
      <alignment horizontal="left" vertical="center"/>
    </xf>
    <xf numFmtId="0" fontId="5" fillId="0" borderId="40" xfId="0" applyFont="1" applyBorder="1"/>
    <xf numFmtId="0" fontId="2" fillId="11" borderId="23" xfId="0" applyFont="1" applyFill="1" applyBorder="1" applyAlignment="1">
      <alignment horizontal="center" vertical="center"/>
    </xf>
    <xf numFmtId="0" fontId="2" fillId="12" borderId="41" xfId="0" applyFont="1" applyFill="1" applyBorder="1" applyAlignment="1">
      <alignment horizontal="left" vertical="center"/>
    </xf>
    <xf numFmtId="0" fontId="5" fillId="0" borderId="42" xfId="0" applyFont="1" applyBorder="1"/>
    <xf numFmtId="0" fontId="5" fillId="0" borderId="43" xfId="0" applyFont="1" applyBorder="1"/>
    <xf numFmtId="0" fontId="2" fillId="12" borderId="41" xfId="0" applyFont="1" applyFill="1" applyBorder="1" applyAlignment="1">
      <alignment horizontal="left" vertical="center" wrapText="1"/>
    </xf>
    <xf numFmtId="0" fontId="19" fillId="11" borderId="37" xfId="0" applyFont="1" applyFill="1" applyBorder="1" applyAlignment="1">
      <alignment horizontal="left" vertical="center"/>
    </xf>
    <xf numFmtId="0" fontId="2" fillId="3" borderId="55" xfId="0" applyFont="1" applyFill="1" applyBorder="1" applyAlignment="1">
      <alignment horizontal="left" vertical="center"/>
    </xf>
    <xf numFmtId="0" fontId="2" fillId="3" borderId="269" xfId="0" applyFont="1" applyFill="1" applyBorder="1" applyAlignment="1">
      <alignment horizontal="left" vertical="center" wrapText="1"/>
    </xf>
    <xf numFmtId="0" fontId="2" fillId="3" borderId="237" xfId="0" applyFont="1" applyFill="1" applyBorder="1" applyAlignment="1">
      <alignment horizontal="left" vertical="center" wrapText="1"/>
    </xf>
    <xf numFmtId="0" fontId="2" fillId="3" borderId="238" xfId="0" applyFont="1" applyFill="1" applyBorder="1" applyAlignment="1">
      <alignment horizontal="left" vertical="center" wrapText="1"/>
    </xf>
    <xf numFmtId="0" fontId="2" fillId="3" borderId="41" xfId="0" applyFont="1" applyFill="1" applyBorder="1" applyAlignment="1">
      <alignment horizontal="left" vertical="center" wrapText="1"/>
    </xf>
    <xf numFmtId="0" fontId="2" fillId="3" borderId="31" xfId="0" applyFont="1" applyFill="1" applyBorder="1" applyAlignment="1">
      <alignment horizontal="left" vertical="center"/>
    </xf>
    <xf numFmtId="0" fontId="5" fillId="0" borderId="30" xfId="0" applyFont="1" applyBorder="1"/>
    <xf numFmtId="0" fontId="5" fillId="0" borderId="32" xfId="0" applyFont="1" applyBorder="1"/>
    <xf numFmtId="0" fontId="2" fillId="3" borderId="23" xfId="0" applyFont="1" applyFill="1" applyBorder="1" applyAlignment="1">
      <alignment horizontal="left" vertical="center" wrapText="1"/>
    </xf>
    <xf numFmtId="0" fontId="2" fillId="3" borderId="23" xfId="0" applyFont="1" applyFill="1" applyBorder="1" applyAlignment="1">
      <alignment horizontal="left" vertical="center"/>
    </xf>
    <xf numFmtId="0" fontId="2" fillId="3" borderId="23" xfId="0" applyFont="1" applyFill="1" applyBorder="1" applyAlignment="1">
      <alignment horizontal="center" vertical="center"/>
    </xf>
    <xf numFmtId="0" fontId="2" fillId="3" borderId="27" xfId="0" applyFont="1" applyFill="1" applyBorder="1" applyAlignment="1">
      <alignment horizontal="left" vertical="center"/>
    </xf>
    <xf numFmtId="0" fontId="6" fillId="0" borderId="5" xfId="0" applyFont="1" applyBorder="1" applyAlignment="1">
      <alignment horizontal="center" vertical="center"/>
    </xf>
    <xf numFmtId="0" fontId="2" fillId="5" borderId="23" xfId="0" applyFont="1" applyFill="1" applyBorder="1" applyAlignment="1">
      <alignment horizontal="left" vertical="center"/>
    </xf>
    <xf numFmtId="9" fontId="2" fillId="2" borderId="23" xfId="0" applyNumberFormat="1" applyFont="1" applyFill="1" applyBorder="1" applyAlignment="1">
      <alignment horizontal="left" vertical="center" wrapText="1"/>
    </xf>
    <xf numFmtId="0" fontId="2" fillId="2" borderId="23" xfId="0" applyFont="1" applyFill="1" applyBorder="1" applyAlignment="1">
      <alignment horizontal="left" vertical="center"/>
    </xf>
    <xf numFmtId="4" fontId="2" fillId="2" borderId="23" xfId="0" applyNumberFormat="1" applyFont="1" applyFill="1" applyBorder="1" applyAlignment="1">
      <alignment horizontal="right" vertical="center" wrapText="1"/>
    </xf>
    <xf numFmtId="9" fontId="2" fillId="5" borderId="23" xfId="0" applyNumberFormat="1" applyFont="1" applyFill="1" applyBorder="1" applyAlignment="1">
      <alignment horizontal="left" vertical="center" wrapText="1"/>
    </xf>
    <xf numFmtId="165" fontId="2" fillId="3" borderId="23" xfId="0" applyNumberFormat="1" applyFont="1" applyFill="1" applyBorder="1" applyAlignment="1">
      <alignment horizontal="left" vertical="center" wrapText="1"/>
    </xf>
    <xf numFmtId="165" fontId="2" fillId="3" borderId="41" xfId="0" applyNumberFormat="1" applyFont="1" applyFill="1" applyBorder="1" applyAlignment="1">
      <alignment horizontal="left" vertical="center" wrapText="1"/>
    </xf>
    <xf numFmtId="0" fontId="9" fillId="0" borderId="36" xfId="0" applyFont="1" applyBorder="1" applyAlignment="1">
      <alignment horizontal="left"/>
    </xf>
    <xf numFmtId="0" fontId="5" fillId="0" borderId="36" xfId="0" applyFont="1" applyBorder="1"/>
    <xf numFmtId="0" fontId="16" fillId="2" borderId="213" xfId="0" applyFont="1" applyFill="1" applyBorder="1" applyAlignment="1">
      <alignment horizontal="center" vertical="center"/>
    </xf>
    <xf numFmtId="0" fontId="5" fillId="0" borderId="214" xfId="0" applyFont="1" applyBorder="1"/>
    <xf numFmtId="0" fontId="16" fillId="13" borderId="256" xfId="0" applyFont="1" applyFill="1" applyBorder="1" applyAlignment="1">
      <alignment horizontal="left" vertical="center"/>
    </xf>
    <xf numFmtId="0" fontId="5" fillId="0" borderId="257" xfId="0" applyFont="1" applyBorder="1"/>
    <xf numFmtId="0" fontId="5" fillId="0" borderId="258" xfId="0" applyFont="1" applyBorder="1"/>
    <xf numFmtId="0" fontId="5" fillId="0" borderId="259" xfId="0" applyFont="1" applyBorder="1"/>
    <xf numFmtId="0" fontId="5" fillId="0" borderId="260" xfId="0" applyFont="1" applyBorder="1"/>
    <xf numFmtId="0" fontId="5" fillId="0" borderId="261" xfId="0" applyFont="1" applyBorder="1"/>
    <xf numFmtId="9" fontId="2" fillId="11" borderId="23" xfId="0" applyNumberFormat="1" applyFont="1" applyFill="1" applyBorder="1" applyAlignment="1">
      <alignment horizontal="left" vertical="center" wrapText="1"/>
    </xf>
    <xf numFmtId="9" fontId="2" fillId="11" borderId="23" xfId="0" applyNumberFormat="1" applyFont="1" applyFill="1" applyBorder="1" applyAlignment="1">
      <alignment horizontal="right" vertical="center" wrapText="1"/>
    </xf>
    <xf numFmtId="0" fontId="2" fillId="3" borderId="41" xfId="0" applyFont="1" applyFill="1" applyBorder="1" applyAlignment="1">
      <alignment horizontal="center" vertical="center"/>
    </xf>
    <xf numFmtId="0" fontId="16" fillId="4" borderId="221" xfId="0" applyFont="1" applyFill="1" applyBorder="1" applyAlignment="1">
      <alignment horizontal="right" vertical="center"/>
    </xf>
    <xf numFmtId="0" fontId="2" fillId="3" borderId="23" xfId="0" applyFont="1" applyFill="1" applyBorder="1" applyAlignment="1">
      <alignment horizontal="right" vertical="center" wrapText="1"/>
    </xf>
    <xf numFmtId="0" fontId="2" fillId="3" borderId="41" xfId="0" applyFont="1" applyFill="1" applyBorder="1" applyAlignment="1">
      <alignment horizontal="right" vertical="center" wrapText="1"/>
    </xf>
    <xf numFmtId="0" fontId="2" fillId="2" borderId="41" xfId="0" applyFont="1" applyFill="1" applyBorder="1" applyAlignment="1">
      <alignment vertical="center" wrapText="1"/>
    </xf>
    <xf numFmtId="0" fontId="2" fillId="2" borderId="41" xfId="0" applyFont="1" applyFill="1" applyBorder="1" applyAlignment="1">
      <alignment horizontal="left" vertical="center"/>
    </xf>
    <xf numFmtId="0" fontId="2" fillId="5" borderId="23" xfId="0" applyFont="1" applyFill="1" applyBorder="1" applyAlignment="1">
      <alignment vertical="center"/>
    </xf>
    <xf numFmtId="0" fontId="2" fillId="2" borderId="23" xfId="0" applyFont="1" applyFill="1" applyBorder="1" applyAlignment="1">
      <alignment vertical="center" wrapText="1"/>
    </xf>
    <xf numFmtId="0" fontId="2" fillId="2" borderId="41" xfId="0" applyFont="1" applyFill="1" applyBorder="1" applyAlignment="1">
      <alignment horizontal="right" vertical="center"/>
    </xf>
    <xf numFmtId="0" fontId="2" fillId="2" borderId="41" xfId="0" applyFont="1" applyFill="1" applyBorder="1" applyAlignment="1">
      <alignment horizontal="left" vertical="center" wrapText="1"/>
    </xf>
    <xf numFmtId="0" fontId="2" fillId="5" borderId="23" xfId="0" applyFont="1" applyFill="1" applyBorder="1" applyAlignment="1">
      <alignment horizontal="center" vertical="center" wrapText="1"/>
    </xf>
    <xf numFmtId="0" fontId="4" fillId="5" borderId="23" xfId="0" applyFont="1" applyFill="1" applyBorder="1" applyAlignment="1">
      <alignment horizontal="center" vertical="center" wrapText="1"/>
    </xf>
    <xf numFmtId="0" fontId="23" fillId="0" borderId="215" xfId="0" applyFont="1" applyBorder="1" applyAlignment="1">
      <alignment horizontal="center" vertical="center"/>
    </xf>
    <xf numFmtId="0" fontId="5" fillId="0" borderId="215" xfId="0" applyFont="1" applyBorder="1"/>
    <xf numFmtId="0" fontId="3" fillId="0" borderId="0" xfId="0" applyFont="1" applyAlignment="1">
      <alignment horizontal="center"/>
    </xf>
    <xf numFmtId="0" fontId="2" fillId="2" borderId="23" xfId="0" applyFont="1" applyFill="1" applyBorder="1" applyAlignment="1">
      <alignment horizontal="right" vertical="center"/>
    </xf>
    <xf numFmtId="0" fontId="2" fillId="2" borderId="23" xfId="0" applyFont="1" applyFill="1" applyBorder="1" applyAlignment="1">
      <alignment horizontal="left" vertical="center" wrapText="1"/>
    </xf>
    <xf numFmtId="0" fontId="4" fillId="5" borderId="23" xfId="0" applyFont="1" applyFill="1" applyBorder="1" applyAlignment="1">
      <alignment horizontal="right" vertical="center" wrapText="1"/>
    </xf>
    <xf numFmtId="0" fontId="2" fillId="3" borderId="23" xfId="0" applyFont="1" applyFill="1" applyBorder="1" applyAlignment="1">
      <alignment horizontal="right" vertical="center"/>
    </xf>
    <xf numFmtId="0" fontId="2" fillId="11" borderId="41" xfId="0" applyFont="1" applyFill="1" applyBorder="1" applyAlignment="1">
      <alignment horizontal="left" vertical="center"/>
    </xf>
    <xf numFmtId="0" fontId="2" fillId="3" borderId="41" xfId="0" applyFont="1" applyFill="1" applyBorder="1" applyAlignment="1">
      <alignment horizontal="right" vertical="center"/>
    </xf>
    <xf numFmtId="0" fontId="2" fillId="3" borderId="41" xfId="0" applyFont="1" applyFill="1" applyBorder="1" applyAlignment="1">
      <alignment horizontal="left" vertical="center"/>
    </xf>
    <xf numFmtId="0" fontId="2" fillId="5" borderId="228" xfId="0" applyFont="1" applyFill="1" applyBorder="1" applyAlignment="1">
      <alignment horizontal="center" vertical="center"/>
    </xf>
    <xf numFmtId="0" fontId="5" fillId="0" borderId="226" xfId="0" applyFont="1" applyBorder="1"/>
    <xf numFmtId="0" fontId="5" fillId="0" borderId="229" xfId="0" applyFont="1" applyBorder="1"/>
    <xf numFmtId="0" fontId="5" fillId="0" borderId="239" xfId="0" applyFont="1" applyBorder="1"/>
    <xf numFmtId="0" fontId="2" fillId="3" borderId="249" xfId="0" applyFont="1" applyFill="1" applyBorder="1" applyAlignment="1">
      <alignment horizontal="right" vertical="center"/>
    </xf>
    <xf numFmtId="0" fontId="5" fillId="0" borderId="250" xfId="0" applyFont="1" applyBorder="1"/>
    <xf numFmtId="0" fontId="5" fillId="0" borderId="251" xfId="0" applyFont="1" applyBorder="1"/>
    <xf numFmtId="0" fontId="33" fillId="14" borderId="76" xfId="0" applyFont="1" applyFill="1" applyBorder="1" applyAlignment="1">
      <alignment horizontal="center" vertical="center" wrapText="1"/>
    </xf>
    <xf numFmtId="0" fontId="5" fillId="0" borderId="77" xfId="0" applyFont="1" applyBorder="1"/>
    <xf numFmtId="0" fontId="5" fillId="0" borderId="78" xfId="0" applyFont="1" applyBorder="1"/>
    <xf numFmtId="0" fontId="33" fillId="21" borderId="222" xfId="0" applyFont="1" applyFill="1" applyBorder="1" applyAlignment="1">
      <alignment horizontal="center" vertical="center" wrapText="1"/>
    </xf>
    <xf numFmtId="0" fontId="5" fillId="0" borderId="223" xfId="0" applyFont="1" applyBorder="1"/>
    <xf numFmtId="0" fontId="5" fillId="0" borderId="224" xfId="0" applyFont="1" applyBorder="1"/>
    <xf numFmtId="0" fontId="33" fillId="19" borderId="139" xfId="0" applyFont="1" applyFill="1" applyBorder="1" applyAlignment="1">
      <alignment horizontal="center" vertical="center" wrapText="1"/>
    </xf>
    <xf numFmtId="0" fontId="5" fillId="0" borderId="140" xfId="0" applyFont="1" applyBorder="1"/>
    <xf numFmtId="0" fontId="5" fillId="0" borderId="141" xfId="0" applyFont="1" applyBorder="1"/>
    <xf numFmtId="0" fontId="10" fillId="2" borderId="225" xfId="0" applyFont="1" applyFill="1" applyBorder="1" applyAlignment="1">
      <alignment horizontal="center" vertical="center" wrapText="1"/>
    </xf>
    <xf numFmtId="0" fontId="5" fillId="0" borderId="227" xfId="0" applyFont="1" applyBorder="1"/>
    <xf numFmtId="0" fontId="36" fillId="17" borderId="232" xfId="0" applyFont="1" applyFill="1" applyBorder="1" applyAlignment="1">
      <alignment horizontal="center" vertical="center"/>
    </xf>
    <xf numFmtId="0" fontId="5" fillId="0" borderId="233" xfId="0" applyFont="1" applyBorder="1"/>
    <xf numFmtId="0" fontId="5" fillId="0" borderId="241" xfId="0" applyFont="1" applyBorder="1"/>
    <xf numFmtId="0" fontId="5" fillId="0" borderId="242" xfId="0" applyFont="1" applyBorder="1"/>
    <xf numFmtId="0" fontId="5" fillId="0" borderId="243" xfId="0" applyFont="1" applyBorder="1"/>
    <xf numFmtId="0" fontId="5" fillId="0" borderId="244" xfId="0" applyFont="1" applyBorder="1"/>
    <xf numFmtId="0" fontId="5" fillId="0" borderId="245" xfId="0" applyFont="1" applyBorder="1"/>
    <xf numFmtId="0" fontId="37" fillId="17" borderId="234" xfId="0" applyFont="1" applyFill="1" applyBorder="1" applyAlignment="1">
      <alignment horizontal="center" vertical="center"/>
    </xf>
    <xf numFmtId="0" fontId="5" fillId="0" borderId="235" xfId="0" applyFont="1" applyBorder="1"/>
    <xf numFmtId="0" fontId="5" fillId="0" borderId="162" xfId="0" applyFont="1" applyBorder="1"/>
    <xf numFmtId="0" fontId="5" fillId="0" borderId="163" xfId="0" applyFont="1" applyBorder="1"/>
    <xf numFmtId="0" fontId="5" fillId="0" borderId="174" xfId="0" applyFont="1" applyBorder="1"/>
    <xf numFmtId="0" fontId="5" fillId="0" borderId="175" xfId="0" applyFont="1" applyBorder="1"/>
    <xf numFmtId="0" fontId="5" fillId="0" borderId="176" xfId="0" applyFont="1" applyBorder="1"/>
    <xf numFmtId="0" fontId="38" fillId="0" borderId="0" xfId="0" applyFont="1" applyAlignment="1">
      <alignment horizontal="center" vertical="center"/>
    </xf>
    <xf numFmtId="0" fontId="34" fillId="17" borderId="230" xfId="0" applyFont="1" applyFill="1" applyBorder="1" applyAlignment="1">
      <alignment horizontal="center" vertical="center"/>
    </xf>
    <xf numFmtId="0" fontId="5" fillId="0" borderId="231" xfId="0" applyFont="1" applyBorder="1"/>
    <xf numFmtId="0" fontId="5" fillId="0" borderId="109" xfId="0" applyFont="1" applyBorder="1"/>
    <xf numFmtId="0" fontId="5" fillId="0" borderId="110" xfId="0" applyFont="1" applyBorder="1"/>
    <xf numFmtId="0" fontId="5" fillId="0" borderId="121" xfId="0" applyFont="1" applyBorder="1"/>
    <xf numFmtId="0" fontId="5" fillId="0" borderId="122" xfId="0" applyFont="1" applyBorder="1"/>
    <xf numFmtId="0" fontId="5" fillId="0" borderId="123" xfId="0" applyFont="1" applyBorder="1"/>
    <xf numFmtId="0" fontId="2" fillId="2" borderId="23" xfId="0" applyFont="1" applyFill="1" applyBorder="1" applyAlignment="1">
      <alignment horizontal="center" vertical="center"/>
    </xf>
    <xf numFmtId="9" fontId="2" fillId="2" borderId="219" xfId="0" applyNumberFormat="1" applyFont="1" applyFill="1" applyBorder="1" applyAlignment="1">
      <alignment horizontal="center" vertical="center"/>
    </xf>
    <xf numFmtId="0" fontId="5" fillId="0" borderId="217" xfId="0" applyFont="1" applyBorder="1"/>
    <xf numFmtId="0" fontId="5" fillId="0" borderId="218" xfId="0" applyFont="1" applyBorder="1"/>
    <xf numFmtId="0" fontId="5" fillId="0" borderId="220" xfId="0" applyFont="1" applyBorder="1"/>
    <xf numFmtId="0" fontId="2" fillId="2" borderId="31" xfId="0" applyFont="1" applyFill="1" applyBorder="1" applyAlignment="1">
      <alignment horizontal="right" vertical="center"/>
    </xf>
    <xf numFmtId="4" fontId="2" fillId="3" borderId="31" xfId="0" applyNumberFormat="1" applyFont="1" applyFill="1" applyBorder="1" applyAlignment="1">
      <alignment horizontal="right" vertical="center" wrapText="1"/>
    </xf>
    <xf numFmtId="4" fontId="2" fillId="2" borderId="31" xfId="0" applyNumberFormat="1" applyFont="1" applyFill="1" applyBorder="1" applyAlignment="1">
      <alignment horizontal="right" vertical="center" wrapText="1"/>
    </xf>
    <xf numFmtId="0" fontId="17" fillId="0" borderId="215" xfId="0" applyFont="1" applyBorder="1" applyAlignment="1">
      <alignment horizontal="center" vertical="center"/>
    </xf>
    <xf numFmtId="9" fontId="2" fillId="2" borderId="216" xfId="0" applyNumberFormat="1" applyFont="1" applyFill="1" applyBorder="1" applyAlignment="1">
      <alignment horizontal="center" vertical="center"/>
    </xf>
    <xf numFmtId="0" fontId="2" fillId="2" borderId="27" xfId="0" applyFont="1" applyFill="1" applyBorder="1" applyAlignment="1">
      <alignment horizontal="right" vertical="center"/>
    </xf>
    <xf numFmtId="4" fontId="2" fillId="3" borderId="27" xfId="0" applyNumberFormat="1" applyFont="1" applyFill="1" applyBorder="1" applyAlignment="1">
      <alignment horizontal="right" vertical="center" wrapText="1"/>
    </xf>
    <xf numFmtId="4" fontId="2" fillId="2" borderId="27" xfId="0" applyNumberFormat="1" applyFont="1" applyFill="1" applyBorder="1" applyAlignment="1">
      <alignment horizontal="right" vertical="center" wrapText="1"/>
    </xf>
    <xf numFmtId="3" fontId="2" fillId="3" borderId="27" xfId="0" applyNumberFormat="1" applyFont="1" applyFill="1" applyBorder="1" applyAlignment="1">
      <alignment horizontal="right" vertical="center" wrapText="1"/>
    </xf>
    <xf numFmtId="3" fontId="2" fillId="3" borderId="31" xfId="0" applyNumberFormat="1" applyFont="1" applyFill="1" applyBorder="1" applyAlignment="1">
      <alignment horizontal="right" vertical="center" wrapText="1"/>
    </xf>
    <xf numFmtId="4" fontId="2" fillId="3" borderId="23" xfId="0" applyNumberFormat="1" applyFont="1" applyFill="1" applyBorder="1" applyAlignment="1">
      <alignment horizontal="right" vertical="center" wrapText="1"/>
    </xf>
    <xf numFmtId="3" fontId="2" fillId="3" borderId="23" xfId="0" applyNumberFormat="1" applyFont="1" applyFill="1" applyBorder="1" applyAlignment="1">
      <alignment horizontal="right" vertical="center" wrapText="1"/>
    </xf>
    <xf numFmtId="0" fontId="24" fillId="7" borderId="194" xfId="0" applyFont="1" applyFill="1" applyBorder="1" applyAlignment="1">
      <alignment horizontal="center" vertical="center"/>
    </xf>
    <xf numFmtId="0" fontId="5" fillId="0" borderId="195" xfId="0" applyFont="1" applyBorder="1"/>
    <xf numFmtId="0" fontId="5" fillId="0" borderId="196" xfId="0" applyFont="1" applyBorder="1"/>
    <xf numFmtId="1" fontId="2" fillId="2" borderId="200" xfId="0" applyNumberFormat="1" applyFont="1" applyFill="1" applyBorder="1" applyAlignment="1">
      <alignment horizontal="right" vertical="center"/>
    </xf>
    <xf numFmtId="0" fontId="2" fillId="5" borderId="23" xfId="0" applyFont="1" applyFill="1" applyBorder="1" applyAlignment="1">
      <alignment horizontal="right" vertical="center" wrapText="1"/>
    </xf>
    <xf numFmtId="1" fontId="2" fillId="2" borderId="202" xfId="0" applyNumberFormat="1" applyFont="1" applyFill="1" applyBorder="1" applyAlignment="1">
      <alignment horizontal="right" vertical="center"/>
    </xf>
    <xf numFmtId="0" fontId="5" fillId="0" borderId="203" xfId="0" applyFont="1" applyBorder="1"/>
    <xf numFmtId="0" fontId="5" fillId="0" borderId="204" xfId="0" applyFont="1" applyBorder="1"/>
    <xf numFmtId="1" fontId="2" fillId="2" borderId="205" xfId="0" applyNumberFormat="1" applyFont="1" applyFill="1" applyBorder="1" applyAlignment="1">
      <alignment horizontal="right" vertical="center"/>
    </xf>
    <xf numFmtId="0" fontId="5" fillId="0" borderId="206" xfId="0" applyFont="1" applyBorder="1"/>
    <xf numFmtId="0" fontId="5" fillId="0" borderId="207" xfId="0" applyFont="1" applyBorder="1"/>
    <xf numFmtId="9" fontId="19" fillId="5" borderId="23" xfId="0" applyNumberFormat="1" applyFont="1" applyFill="1" applyBorder="1" applyAlignment="1">
      <alignment horizontal="right" vertical="center" wrapText="1"/>
    </xf>
    <xf numFmtId="9" fontId="2" fillId="3" borderId="23" xfId="0" applyNumberFormat="1" applyFont="1" applyFill="1" applyBorder="1" applyAlignment="1">
      <alignment horizontal="right" vertical="center" wrapText="1"/>
    </xf>
    <xf numFmtId="0" fontId="3" fillId="5" borderId="23" xfId="0" applyFont="1" applyFill="1" applyBorder="1" applyAlignment="1">
      <alignment horizontal="center"/>
    </xf>
    <xf numFmtId="0" fontId="17" fillId="0" borderId="211" xfId="0" applyFont="1" applyBorder="1" applyAlignment="1">
      <alignment horizontal="right" vertical="center"/>
    </xf>
    <xf numFmtId="0" fontId="5" fillId="0" borderId="211" xfId="0" applyFont="1" applyBorder="1"/>
    <xf numFmtId="10" fontId="2" fillId="3" borderId="67" xfId="0" applyNumberFormat="1" applyFont="1" applyFill="1" applyBorder="1" applyAlignment="1">
      <alignment horizontal="left" vertical="top" wrapText="1"/>
    </xf>
    <xf numFmtId="0" fontId="5" fillId="0" borderId="192" xfId="0" applyFont="1" applyBorder="1"/>
    <xf numFmtId="0" fontId="5" fillId="0" borderId="193" xfId="0" applyFont="1" applyBorder="1"/>
    <xf numFmtId="9" fontId="19" fillId="5" borderId="152" xfId="0" applyNumberFormat="1" applyFont="1" applyFill="1" applyBorder="1" applyAlignment="1">
      <alignment horizontal="right" vertical="center" wrapText="1"/>
    </xf>
    <xf numFmtId="0" fontId="5" fillId="0" borderId="153" xfId="0" applyFont="1" applyBorder="1"/>
    <xf numFmtId="0" fontId="5" fillId="0" borderId="188" xfId="0" applyFont="1" applyBorder="1"/>
    <xf numFmtId="1" fontId="2" fillId="3" borderId="189" xfId="0" applyNumberFormat="1" applyFont="1" applyFill="1" applyBorder="1" applyAlignment="1">
      <alignment horizontal="right" vertical="center"/>
    </xf>
    <xf numFmtId="0" fontId="5" fillId="0" borderId="156" xfId="0" applyFont="1" applyBorder="1"/>
    <xf numFmtId="0" fontId="24" fillId="14" borderId="197" xfId="0" applyFont="1" applyFill="1" applyBorder="1" applyAlignment="1">
      <alignment horizontal="center" vertical="center"/>
    </xf>
    <xf numFmtId="0" fontId="24" fillId="8" borderId="197" xfId="0" applyFont="1" applyFill="1" applyBorder="1" applyAlignment="1">
      <alignment horizontal="center" vertical="center"/>
    </xf>
    <xf numFmtId="0" fontId="5" fillId="0" borderId="198" xfId="0" applyFont="1" applyBorder="1"/>
    <xf numFmtId="1" fontId="2" fillId="2" borderId="33" xfId="0" applyNumberFormat="1" applyFont="1" applyFill="1" applyBorder="1" applyAlignment="1">
      <alignment horizontal="right" vertical="center"/>
    </xf>
    <xf numFmtId="0" fontId="5" fillId="0" borderId="201" xfId="0" applyFont="1" applyBorder="1"/>
    <xf numFmtId="1" fontId="2" fillId="3" borderId="33" xfId="0" applyNumberFormat="1" applyFont="1" applyFill="1" applyBorder="1" applyAlignment="1">
      <alignment horizontal="right" vertical="center"/>
    </xf>
    <xf numFmtId="1" fontId="2" fillId="3" borderId="205" xfId="0" applyNumberFormat="1" applyFont="1" applyFill="1" applyBorder="1" applyAlignment="1">
      <alignment horizontal="right" vertical="center"/>
    </xf>
    <xf numFmtId="0" fontId="5" fillId="0" borderId="208" xfId="0" applyFont="1" applyBorder="1"/>
    <xf numFmtId="0" fontId="2" fillId="5" borderId="23" xfId="0" applyFont="1" applyFill="1" applyBorder="1" applyAlignment="1">
      <alignment horizontal="right" vertical="center"/>
    </xf>
    <xf numFmtId="0" fontId="24" fillId="19" borderId="139" xfId="0" applyFont="1" applyFill="1" applyBorder="1" applyAlignment="1">
      <alignment horizontal="center" vertical="center" wrapText="1"/>
    </xf>
    <xf numFmtId="0" fontId="24" fillId="20" borderId="144" xfId="0" applyFont="1" applyFill="1" applyBorder="1" applyAlignment="1">
      <alignment horizontal="center" vertical="center" wrapText="1"/>
    </xf>
    <xf numFmtId="0" fontId="5" fillId="0" borderId="145" xfId="0" applyFont="1" applyBorder="1"/>
    <xf numFmtId="0" fontId="5" fillId="0" borderId="146" xfId="0" applyFont="1" applyBorder="1"/>
    <xf numFmtId="4" fontId="30" fillId="0" borderId="149" xfId="0" applyNumberFormat="1" applyFont="1" applyBorder="1" applyAlignment="1">
      <alignment horizontal="center" vertical="center"/>
    </xf>
    <xf numFmtId="0" fontId="5" fillId="0" borderId="150" xfId="0" applyFont="1" applyBorder="1"/>
    <xf numFmtId="0" fontId="5" fillId="0" borderId="151" xfId="0" applyFont="1" applyBorder="1"/>
    <xf numFmtId="0" fontId="27" fillId="2" borderId="177" xfId="0" applyFont="1" applyFill="1" applyBorder="1" applyAlignment="1">
      <alignment horizontal="left" vertical="center"/>
    </xf>
    <xf numFmtId="0" fontId="5" fillId="0" borderId="178" xfId="0" applyFont="1" applyBorder="1"/>
    <xf numFmtId="0" fontId="5" fillId="0" borderId="179" xfId="0" applyFont="1" applyBorder="1"/>
    <xf numFmtId="0" fontId="31" fillId="0" borderId="180" xfId="0" applyFont="1" applyBorder="1" applyAlignment="1">
      <alignment horizontal="right" vertical="center"/>
    </xf>
    <xf numFmtId="0" fontId="5" fillId="0" borderId="181" xfId="0" applyFont="1" applyBorder="1"/>
    <xf numFmtId="0" fontId="24" fillId="7" borderId="142" xfId="0" applyFont="1" applyFill="1" applyBorder="1" applyAlignment="1">
      <alignment horizontal="center" vertical="center"/>
    </xf>
    <xf numFmtId="0" fontId="5" fillId="0" borderId="143" xfId="0" applyFont="1" applyBorder="1"/>
    <xf numFmtId="0" fontId="27" fillId="2" borderId="152" xfId="0" applyFont="1" applyFill="1" applyBorder="1" applyAlignment="1">
      <alignment horizontal="left" vertical="center"/>
    </xf>
    <xf numFmtId="0" fontId="5" fillId="0" borderId="154" xfId="0" applyFont="1" applyBorder="1"/>
    <xf numFmtId="0" fontId="31" fillId="0" borderId="155" xfId="0" applyFont="1" applyBorder="1" applyAlignment="1">
      <alignment horizontal="right" vertical="center"/>
    </xf>
    <xf numFmtId="0" fontId="2" fillId="17" borderId="160" xfId="0" applyFont="1" applyFill="1" applyBorder="1" applyAlignment="1">
      <alignment horizontal="right" vertical="center"/>
    </xf>
    <xf numFmtId="0" fontId="5" fillId="0" borderId="147" xfId="0" applyFont="1" applyBorder="1"/>
    <xf numFmtId="0" fontId="5" fillId="0" borderId="158" xfId="0" applyFont="1" applyBorder="1"/>
    <xf numFmtId="0" fontId="5" fillId="0" borderId="170" xfId="0" applyFont="1" applyBorder="1"/>
    <xf numFmtId="0" fontId="5" fillId="0" borderId="168" xfId="0" applyFont="1" applyBorder="1"/>
    <xf numFmtId="9" fontId="2" fillId="17" borderId="160" xfId="0" applyNumberFormat="1" applyFont="1" applyFill="1" applyBorder="1" applyAlignment="1">
      <alignment horizontal="right" vertical="center"/>
    </xf>
    <xf numFmtId="0" fontId="2" fillId="2" borderId="157" xfId="0" applyFont="1" applyFill="1" applyBorder="1" applyAlignment="1">
      <alignment horizontal="left" vertical="center" wrapText="1"/>
    </xf>
    <xf numFmtId="0" fontId="5" fillId="0" borderId="167" xfId="0" applyFont="1" applyBorder="1"/>
    <xf numFmtId="0" fontId="2" fillId="21" borderId="159" xfId="0" applyFont="1" applyFill="1" applyBorder="1" applyAlignment="1">
      <alignment horizontal="center" vertical="center"/>
    </xf>
    <xf numFmtId="0" fontId="5" fillId="0" borderId="169" xfId="0" applyFont="1" applyBorder="1"/>
    <xf numFmtId="0" fontId="27" fillId="2" borderId="164" xfId="0" applyFont="1" applyFill="1" applyBorder="1" applyAlignment="1">
      <alignment horizontal="left" vertical="center"/>
    </xf>
    <xf numFmtId="0" fontId="5" fillId="0" borderId="104" xfId="0" applyFont="1" applyBorder="1"/>
    <xf numFmtId="0" fontId="5" fillId="0" borderId="165" xfId="0" applyFont="1" applyBorder="1"/>
    <xf numFmtId="0" fontId="31" fillId="0" borderId="107" xfId="0" applyFont="1" applyBorder="1" applyAlignment="1">
      <alignment horizontal="right" vertical="center"/>
    </xf>
    <xf numFmtId="0" fontId="5" fillId="0" borderId="166" xfId="0" applyFont="1" applyBorder="1"/>
    <xf numFmtId="9" fontId="2" fillId="17" borderId="107" xfId="0" applyNumberFormat="1" applyFont="1" applyFill="1" applyBorder="1" applyAlignment="1">
      <alignment horizontal="right" vertical="center"/>
    </xf>
    <xf numFmtId="0" fontId="5" fillId="0" borderId="105" xfId="0" applyFont="1" applyBorder="1"/>
    <xf numFmtId="0" fontId="2" fillId="2" borderId="132" xfId="0" applyFont="1" applyFill="1" applyBorder="1" applyAlignment="1">
      <alignment horizontal="left" vertical="center"/>
    </xf>
    <xf numFmtId="0" fontId="5" fillId="0" borderId="133" xfId="0" applyFont="1" applyBorder="1"/>
    <xf numFmtId="0" fontId="5" fillId="0" borderId="134" xfId="0" applyFont="1" applyBorder="1"/>
    <xf numFmtId="0" fontId="2" fillId="17" borderId="136" xfId="0" applyFont="1" applyFill="1" applyBorder="1" applyAlignment="1">
      <alignment horizontal="right" vertical="center"/>
    </xf>
    <xf numFmtId="9" fontId="2" fillId="17" borderId="136" xfId="0" applyNumberFormat="1" applyFont="1" applyFill="1" applyBorder="1" applyAlignment="1">
      <alignment horizontal="right" vertical="center"/>
    </xf>
    <xf numFmtId="0" fontId="2" fillId="2" borderId="85" xfId="0" applyFont="1" applyFill="1" applyBorder="1" applyAlignment="1">
      <alignment horizontal="left" vertical="center"/>
    </xf>
    <xf numFmtId="0" fontId="5" fillId="0" borderId="86" xfId="0" applyFont="1" applyBorder="1"/>
    <xf numFmtId="0" fontId="5" fillId="0" borderId="87" xfId="0" applyFont="1" applyBorder="1"/>
    <xf numFmtId="9" fontId="2" fillId="17" borderId="89" xfId="0" applyNumberFormat="1" applyFont="1" applyFill="1" applyBorder="1" applyAlignment="1">
      <alignment horizontal="right" vertical="center"/>
    </xf>
    <xf numFmtId="0" fontId="32" fillId="0" borderId="107" xfId="0" applyFont="1" applyBorder="1" applyAlignment="1">
      <alignment horizontal="right" vertical="center"/>
    </xf>
    <xf numFmtId="0" fontId="2" fillId="2" borderId="171" xfId="0" applyFont="1" applyFill="1" applyBorder="1" applyAlignment="1">
      <alignment horizontal="left" vertical="center" wrapText="1"/>
    </xf>
    <xf numFmtId="0" fontId="5" fillId="0" borderId="172" xfId="0" applyFont="1" applyBorder="1"/>
    <xf numFmtId="0" fontId="5" fillId="0" borderId="182" xfId="0" applyFont="1" applyBorder="1"/>
    <xf numFmtId="0" fontId="5" fillId="0" borderId="183" xfId="0" applyFont="1" applyBorder="1"/>
    <xf numFmtId="0" fontId="5" fillId="0" borderId="184" xfId="0" applyFont="1" applyBorder="1"/>
    <xf numFmtId="0" fontId="2" fillId="22" borderId="173" xfId="0" applyFont="1" applyFill="1" applyBorder="1" applyAlignment="1">
      <alignment horizontal="center" vertical="center"/>
    </xf>
    <xf numFmtId="0" fontId="5" fillId="0" borderId="185" xfId="0" applyFont="1" applyBorder="1"/>
    <xf numFmtId="0" fontId="2" fillId="17" borderId="119" xfId="0" applyFont="1" applyFill="1" applyBorder="1" applyAlignment="1">
      <alignment horizontal="right" vertical="center"/>
    </xf>
    <xf numFmtId="0" fontId="5" fillId="0" borderId="186" xfId="0" applyFont="1" applyBorder="1"/>
    <xf numFmtId="9" fontId="2" fillId="17" borderId="119" xfId="0" applyNumberFormat="1" applyFont="1" applyFill="1" applyBorder="1" applyAlignment="1">
      <alignment horizontal="right" vertical="center"/>
    </xf>
    <xf numFmtId="9" fontId="19" fillId="11" borderId="23" xfId="0" applyNumberFormat="1" applyFont="1" applyFill="1" applyBorder="1" applyAlignment="1">
      <alignment horizontal="left" vertical="center" wrapText="1"/>
    </xf>
    <xf numFmtId="165" fontId="2" fillId="3" borderId="23" xfId="0" applyNumberFormat="1" applyFont="1" applyFill="1" applyBorder="1" applyAlignment="1">
      <alignment horizontal="left" vertical="center"/>
    </xf>
    <xf numFmtId="165" fontId="2" fillId="3" borderId="55" xfId="0" applyNumberFormat="1" applyFont="1" applyFill="1" applyBorder="1" applyAlignment="1">
      <alignment horizontal="left" vertical="center"/>
    </xf>
    <xf numFmtId="9" fontId="19" fillId="5" borderId="23" xfId="0" applyNumberFormat="1" applyFont="1" applyFill="1" applyBorder="1" applyAlignment="1">
      <alignment horizontal="left" vertical="center" wrapText="1"/>
    </xf>
    <xf numFmtId="10" fontId="2" fillId="3" borderId="23" xfId="0" applyNumberFormat="1" applyFont="1" applyFill="1" applyBorder="1" applyAlignment="1">
      <alignment horizontal="left" vertical="center" wrapText="1"/>
    </xf>
    <xf numFmtId="0" fontId="23" fillId="0" borderId="75" xfId="0" applyFont="1" applyBorder="1" applyAlignment="1">
      <alignment horizontal="center" vertical="center"/>
    </xf>
    <xf numFmtId="0" fontId="5" fillId="0" borderId="75" xfId="0" applyFont="1" applyBorder="1"/>
    <xf numFmtId="0" fontId="2" fillId="17" borderId="89" xfId="0" applyFont="1" applyFill="1" applyBorder="1" applyAlignment="1">
      <alignment horizontal="right" vertical="center"/>
    </xf>
    <xf numFmtId="0" fontId="2" fillId="17" borderId="107" xfId="0" applyFont="1" applyFill="1" applyBorder="1" applyAlignment="1">
      <alignment horizontal="right" vertical="center"/>
    </xf>
    <xf numFmtId="0" fontId="2" fillId="2" borderId="103" xfId="0" applyFont="1" applyFill="1" applyBorder="1" applyAlignment="1">
      <alignment horizontal="left" vertical="center"/>
    </xf>
    <xf numFmtId="0" fontId="24" fillId="14" borderId="76" xfId="0" applyFont="1" applyFill="1" applyBorder="1" applyAlignment="1">
      <alignment horizontal="center" vertical="center" wrapText="1"/>
    </xf>
    <xf numFmtId="0" fontId="24" fillId="15" borderId="79" xfId="0" applyFont="1" applyFill="1" applyBorder="1" applyAlignment="1">
      <alignment horizontal="center" vertical="center" wrapText="1"/>
    </xf>
    <xf numFmtId="0" fontId="5" fillId="0" borderId="80" xfId="0" applyFont="1" applyBorder="1"/>
    <xf numFmtId="0" fontId="5" fillId="0" borderId="81" xfId="0" applyFont="1" applyBorder="1"/>
    <xf numFmtId="0" fontId="25" fillId="0" borderId="92" xfId="0" applyFont="1" applyBorder="1" applyAlignment="1">
      <alignment horizontal="center" vertical="center"/>
    </xf>
    <xf numFmtId="0" fontId="5" fillId="0" borderId="93" xfId="0" applyFont="1" applyBorder="1"/>
    <xf numFmtId="0" fontId="5" fillId="0" borderId="94" xfId="0" applyFont="1" applyBorder="1"/>
    <xf numFmtId="0" fontId="26" fillId="0" borderId="95" xfId="0" applyFont="1" applyBorder="1" applyAlignment="1">
      <alignment horizontal="center" vertical="center"/>
    </xf>
    <xf numFmtId="0" fontId="5" fillId="0" borderId="96" xfId="0" applyFont="1" applyBorder="1"/>
    <xf numFmtId="0" fontId="5" fillId="0" borderId="97" xfId="0" applyFont="1" applyBorder="1"/>
    <xf numFmtId="0" fontId="5" fillId="0" borderId="111" xfId="0" applyFont="1" applyBorder="1"/>
    <xf numFmtId="0" fontId="5" fillId="0" borderId="112" xfId="0" applyFont="1" applyBorder="1"/>
    <xf numFmtId="0" fontId="5" fillId="0" borderId="124" xfId="0" applyFont="1" applyBorder="1"/>
    <xf numFmtId="0" fontId="5" fillId="0" borderId="125" xfId="0" applyFont="1" applyBorder="1"/>
    <xf numFmtId="0" fontId="5" fillId="0" borderId="126" xfId="0" applyFont="1" applyBorder="1"/>
    <xf numFmtId="9" fontId="29" fillId="17" borderId="107" xfId="0" applyNumberFormat="1" applyFont="1" applyFill="1" applyBorder="1" applyAlignment="1">
      <alignment horizontal="right" vertical="center"/>
    </xf>
    <xf numFmtId="0" fontId="24" fillId="8" borderId="82" xfId="0" applyFont="1" applyFill="1" applyBorder="1" applyAlignment="1">
      <alignment horizontal="center" vertical="center"/>
    </xf>
    <xf numFmtId="0" fontId="5" fillId="0" borderId="83" xfId="0" applyFont="1" applyBorder="1"/>
    <xf numFmtId="0" fontId="5" fillId="0" borderId="84" xfId="0" applyFont="1" applyBorder="1"/>
    <xf numFmtId="0" fontId="27" fillId="2" borderId="98" xfId="0" applyFont="1" applyFill="1" applyBorder="1" applyAlignment="1">
      <alignment horizontal="left" vertical="center"/>
    </xf>
    <xf numFmtId="0" fontId="5" fillId="0" borderId="99" xfId="0" applyFont="1" applyBorder="1"/>
    <xf numFmtId="0" fontId="5" fillId="0" borderId="100" xfId="0" applyFont="1" applyBorder="1"/>
    <xf numFmtId="0" fontId="5" fillId="0" borderId="113" xfId="0" applyFont="1" applyBorder="1"/>
    <xf numFmtId="0" fontId="5" fillId="0" borderId="114" xfId="0" applyFont="1" applyBorder="1"/>
    <xf numFmtId="0" fontId="28" fillId="0" borderId="101" xfId="0" applyFont="1" applyBorder="1" applyAlignment="1">
      <alignment horizontal="right" vertical="center"/>
    </xf>
    <xf numFmtId="0" fontId="5" fillId="0" borderId="102" xfId="0" applyFont="1" applyBorder="1"/>
    <xf numFmtId="0" fontId="5" fillId="0" borderId="115" xfId="0" applyFont="1" applyBorder="1"/>
    <xf numFmtId="0" fontId="5" fillId="0" borderId="116" xfId="0" applyFont="1" applyBorder="1"/>
    <xf numFmtId="0" fontId="27" fillId="2" borderId="117" xfId="0" applyFont="1" applyFill="1" applyBorder="1" applyAlignment="1">
      <alignment horizontal="left" vertical="center"/>
    </xf>
    <xf numFmtId="0" fontId="5" fillId="0" borderId="118" xfId="0" applyFont="1" applyBorder="1"/>
    <xf numFmtId="0" fontId="5" fillId="0" borderId="127" xfId="0" applyFont="1" applyBorder="1"/>
    <xf numFmtId="0" fontId="5" fillId="0" borderId="128" xfId="0" applyFont="1" applyBorder="1"/>
    <xf numFmtId="0" fontId="5" fillId="0" borderId="129" xfId="0" applyFont="1" applyBorder="1"/>
    <xf numFmtId="0" fontId="28" fillId="0" borderId="119" xfId="0" applyFont="1" applyBorder="1" applyAlignment="1">
      <alignment horizontal="right" vertical="center"/>
    </xf>
    <xf numFmtId="0" fontId="5" fillId="0" borderId="120" xfId="0" applyFont="1" applyBorder="1"/>
    <xf numFmtId="0" fontId="5" fillId="0" borderId="130" xfId="0" applyFont="1" applyBorder="1"/>
    <xf numFmtId="0" fontId="5" fillId="0" borderId="131" xfId="0" applyFont="1" applyBorder="1"/>
    <xf numFmtId="0" fontId="2" fillId="3" borderId="55" xfId="0" applyFont="1" applyFill="1" applyBorder="1" applyAlignment="1">
      <alignment horizontal="left" vertical="center" wrapText="1"/>
    </xf>
    <xf numFmtId="0" fontId="59" fillId="3" borderId="23" xfId="0" applyFont="1" applyFill="1" applyBorder="1" applyAlignment="1">
      <alignment horizontal="left" vertical="center" wrapText="1"/>
    </xf>
    <xf numFmtId="0" fontId="59" fillId="3" borderId="55" xfId="0" applyFont="1" applyFill="1" applyBorder="1" applyAlignment="1">
      <alignment horizontal="left" vertical="center" wrapText="1"/>
    </xf>
    <xf numFmtId="0" fontId="2" fillId="3" borderId="31" xfId="0" applyFont="1" applyFill="1" applyBorder="1" applyAlignment="1">
      <alignment horizontal="right" vertical="center"/>
    </xf>
    <xf numFmtId="0" fontId="2" fillId="3" borderId="27" xfId="0" applyFont="1" applyFill="1" applyBorder="1" applyAlignment="1">
      <alignment horizontal="right" vertical="center"/>
    </xf>
    <xf numFmtId="0" fontId="2" fillId="2" borderId="27" xfId="0" applyFont="1" applyFill="1" applyBorder="1" applyAlignment="1">
      <alignment vertical="center" wrapText="1"/>
    </xf>
    <xf numFmtId="0" fontId="2" fillId="2" borderId="57" xfId="0" applyFont="1" applyFill="1" applyBorder="1" applyAlignment="1">
      <alignment horizontal="right" vertical="center"/>
    </xf>
    <xf numFmtId="0" fontId="5" fillId="0" borderId="58" xfId="0" applyFont="1" applyBorder="1"/>
    <xf numFmtId="0" fontId="5" fillId="0" borderId="59" xfId="0" applyFont="1" applyBorder="1"/>
    <xf numFmtId="4" fontId="2" fillId="3" borderId="57" xfId="0" applyNumberFormat="1" applyFont="1" applyFill="1" applyBorder="1" applyAlignment="1">
      <alignment horizontal="right" vertical="center" wrapText="1"/>
    </xf>
    <xf numFmtId="0" fontId="2" fillId="2" borderId="31" xfId="0" applyFont="1" applyFill="1" applyBorder="1" applyAlignment="1">
      <alignment vertical="center" wrapText="1"/>
    </xf>
    <xf numFmtId="0" fontId="2" fillId="3" borderId="27" xfId="0" applyFont="1" applyFill="1" applyBorder="1" applyAlignment="1">
      <alignment horizontal="center" vertical="center" wrapText="1"/>
    </xf>
    <xf numFmtId="165" fontId="2" fillId="2" borderId="55" xfId="0" applyNumberFormat="1" applyFont="1" applyFill="1" applyBorder="1" applyAlignment="1">
      <alignment horizontal="left" vertical="center"/>
    </xf>
    <xf numFmtId="0" fontId="2" fillId="3" borderId="31" xfId="0" applyFont="1" applyFill="1" applyBorder="1" applyAlignment="1">
      <alignment horizontal="center" vertical="center"/>
    </xf>
    <xf numFmtId="0" fontId="2" fillId="3" borderId="31" xfId="0" applyFont="1" applyFill="1" applyBorder="1" applyAlignment="1">
      <alignment horizontal="left" vertical="center" wrapText="1"/>
    </xf>
    <xf numFmtId="0" fontId="2" fillId="3" borderId="27" xfId="0" applyFont="1" applyFill="1" applyBorder="1" applyAlignment="1">
      <alignment horizontal="right" vertical="center" wrapText="1"/>
    </xf>
    <xf numFmtId="0" fontId="2" fillId="3" borderId="31" xfId="0" applyFont="1" applyFill="1" applyBorder="1" applyAlignment="1">
      <alignment horizontal="right" vertical="center" wrapText="1"/>
    </xf>
    <xf numFmtId="0" fontId="2" fillId="2" borderId="31" xfId="0" applyFont="1" applyFill="1" applyBorder="1" applyAlignment="1">
      <alignment horizontal="left" vertical="center"/>
    </xf>
    <xf numFmtId="0" fontId="2" fillId="3" borderId="27" xfId="0" applyFont="1" applyFill="1" applyBorder="1" applyAlignment="1">
      <alignment horizontal="center" vertical="center"/>
    </xf>
    <xf numFmtId="0" fontId="2" fillId="2" borderId="27" xfId="0" applyFont="1" applyFill="1" applyBorder="1" applyAlignment="1">
      <alignment horizontal="left" vertical="center"/>
    </xf>
    <xf numFmtId="3" fontId="2" fillId="3" borderId="57" xfId="0" applyNumberFormat="1" applyFont="1" applyFill="1" applyBorder="1" applyAlignment="1">
      <alignment horizontal="right" vertical="center" wrapText="1"/>
    </xf>
    <xf numFmtId="4" fontId="2" fillId="2" borderId="57" xfId="0" applyNumberFormat="1" applyFont="1" applyFill="1" applyBorder="1" applyAlignment="1">
      <alignment horizontal="right" vertical="center" wrapText="1"/>
    </xf>
    <xf numFmtId="0" fontId="45" fillId="0" borderId="274" xfId="0" applyFont="1" applyBorder="1" applyAlignment="1">
      <alignment horizontal="center" vertical="center" wrapText="1"/>
    </xf>
    <xf numFmtId="0" fontId="5" fillId="0" borderId="275" xfId="0" applyFont="1" applyBorder="1"/>
    <xf numFmtId="0" fontId="5" fillId="0" borderId="276" xfId="0" applyFont="1" applyBorder="1"/>
    <xf numFmtId="0" fontId="45" fillId="0" borderId="274" xfId="0" applyFont="1" applyBorder="1" applyAlignment="1">
      <alignment vertical="center"/>
    </xf>
    <xf numFmtId="0" fontId="45" fillId="0" borderId="274" xfId="0" applyFont="1" applyBorder="1" applyAlignment="1">
      <alignment wrapText="1"/>
    </xf>
    <xf numFmtId="0" fontId="45" fillId="0" borderId="264" xfId="0" applyFont="1" applyBorder="1" applyAlignment="1">
      <alignment horizontal="center" vertical="center" wrapText="1"/>
    </xf>
    <xf numFmtId="0" fontId="5" fillId="0" borderId="266" xfId="0" applyFont="1" applyBorder="1"/>
    <xf numFmtId="0" fontId="5" fillId="0" borderId="268" xfId="0" applyFont="1" applyBorder="1"/>
    <xf numFmtId="0" fontId="46" fillId="0" borderId="274" xfId="0" applyFont="1" applyBorder="1" applyAlignment="1">
      <alignment horizontal="center" vertical="center" wrapText="1"/>
    </xf>
    <xf numFmtId="0" fontId="47" fillId="0" borderId="274" xfId="0" applyFont="1" applyBorder="1" applyAlignment="1">
      <alignment horizontal="center" vertical="center" wrapText="1"/>
    </xf>
    <xf numFmtId="0" fontId="9" fillId="0" borderId="274" xfId="0" applyFont="1" applyBorder="1" applyAlignment="1">
      <alignment horizontal="center" vertical="center" wrapText="1"/>
    </xf>
    <xf numFmtId="0" fontId="45" fillId="23" borderId="274" xfId="0" applyFont="1" applyFill="1" applyBorder="1" applyAlignment="1">
      <alignment horizontal="left" vertical="center" wrapText="1"/>
    </xf>
    <xf numFmtId="0" fontId="5" fillId="0" borderId="277" xfId="0" applyFont="1" applyBorder="1"/>
    <xf numFmtId="0" fontId="45" fillId="23" borderId="274" xfId="0" applyFont="1" applyFill="1" applyBorder="1" applyAlignment="1">
      <alignment wrapText="1"/>
    </xf>
    <xf numFmtId="0" fontId="45" fillId="23" borderId="274" xfId="0" applyFont="1" applyFill="1" applyBorder="1" applyAlignment="1">
      <alignment vertical="center"/>
    </xf>
    <xf numFmtId="0" fontId="45" fillId="0" borderId="274" xfId="0" applyFont="1" applyBorder="1" applyAlignment="1">
      <alignment horizontal="left" vertical="center" wrapText="1"/>
    </xf>
    <xf numFmtId="0" fontId="2" fillId="0" borderId="274" xfId="0" applyFont="1" applyBorder="1" applyAlignment="1">
      <alignment horizontal="center" vertical="top" wrapText="1"/>
    </xf>
    <xf numFmtId="0" fontId="2" fillId="0" borderId="274" xfId="0" applyFont="1" applyBorder="1" applyAlignment="1">
      <alignment horizontal="center" vertical="center" wrapText="1"/>
    </xf>
    <xf numFmtId="0" fontId="2" fillId="23" borderId="274" xfId="0" applyFont="1" applyFill="1" applyBorder="1" applyAlignment="1">
      <alignment horizontal="center" vertical="top" wrapText="1"/>
    </xf>
    <xf numFmtId="0" fontId="59" fillId="0" borderId="274" xfId="0" applyFont="1" applyBorder="1" applyAlignment="1">
      <alignment horizontal="center" vertical="center" wrapText="1"/>
    </xf>
    <xf numFmtId="0" fontId="5" fillId="0" borderId="275" xfId="0" applyFont="1" applyBorder="1" applyAlignment="1">
      <alignment vertical="center"/>
    </xf>
    <xf numFmtId="0" fontId="5" fillId="0" borderId="276" xfId="0" applyFont="1" applyBorder="1" applyAlignment="1">
      <alignment vertical="center"/>
    </xf>
    <xf numFmtId="0" fontId="59" fillId="23" borderId="274" xfId="0" applyFont="1" applyFill="1" applyBorder="1" applyAlignment="1">
      <alignment vertical="center" wrapText="1"/>
    </xf>
    <xf numFmtId="14" fontId="2" fillId="26" borderId="274" xfId="0" applyNumberFormat="1" applyFont="1" applyFill="1" applyBorder="1" applyAlignment="1">
      <alignment horizontal="center" vertical="center" wrapText="1"/>
    </xf>
    <xf numFmtId="0" fontId="5" fillId="26" borderId="275" xfId="0" applyFont="1" applyFill="1" applyBorder="1" applyAlignment="1">
      <alignment horizontal="center" vertical="center"/>
    </xf>
    <xf numFmtId="0" fontId="5" fillId="26" borderId="276" xfId="0" applyFont="1" applyFill="1" applyBorder="1" applyAlignment="1">
      <alignment horizontal="center" vertical="center"/>
    </xf>
    <xf numFmtId="0" fontId="59" fillId="0" borderId="274" xfId="0" applyFont="1" applyBorder="1" applyAlignment="1">
      <alignment vertical="top" wrapText="1"/>
    </xf>
    <xf numFmtId="0" fontId="59" fillId="0" borderId="274" xfId="0" applyFont="1" applyBorder="1" applyAlignment="1">
      <alignment horizontal="center" vertical="top" wrapText="1"/>
    </xf>
    <xf numFmtId="0" fontId="2" fillId="0" borderId="274" xfId="0" applyFont="1" applyBorder="1" applyAlignment="1">
      <alignment vertical="center" wrapText="1"/>
    </xf>
    <xf numFmtId="0" fontId="46" fillId="0" borderId="264" xfId="0" applyFont="1" applyBorder="1" applyAlignment="1">
      <alignment horizontal="center" vertical="center" wrapText="1"/>
    </xf>
    <xf numFmtId="0" fontId="2" fillId="23" borderId="274" xfId="0" applyFont="1" applyFill="1" applyBorder="1" applyAlignment="1">
      <alignment vertical="top" wrapText="1"/>
    </xf>
    <xf numFmtId="0" fontId="2" fillId="0" borderId="274" xfId="0" applyFont="1" applyBorder="1" applyAlignment="1">
      <alignment vertical="top" wrapText="1"/>
    </xf>
    <xf numFmtId="0" fontId="2" fillId="23" borderId="274" xfId="0" applyFont="1" applyFill="1" applyBorder="1" applyAlignment="1">
      <alignment vertical="center" wrapText="1"/>
    </xf>
    <xf numFmtId="14" fontId="2" fillId="0" borderId="274" xfId="0" applyNumberFormat="1" applyFont="1" applyBorder="1" applyAlignment="1">
      <alignment horizontal="center" vertical="center" wrapText="1"/>
    </xf>
    <xf numFmtId="0" fontId="5" fillId="0" borderId="275" xfId="0" applyFont="1" applyBorder="1" applyAlignment="1">
      <alignment horizontal="center" vertical="center"/>
    </xf>
    <xf numFmtId="0" fontId="5" fillId="0" borderId="276" xfId="0" applyFont="1" applyBorder="1" applyAlignment="1">
      <alignment horizontal="center" vertical="center"/>
    </xf>
    <xf numFmtId="14" fontId="2" fillId="27" borderId="274" xfId="0" applyNumberFormat="1" applyFont="1" applyFill="1" applyBorder="1" applyAlignment="1">
      <alignment horizontal="center" vertical="center" wrapText="1"/>
    </xf>
    <xf numFmtId="0" fontId="5" fillId="27" borderId="275" xfId="0" applyFont="1" applyFill="1" applyBorder="1" applyAlignment="1">
      <alignment horizontal="center" vertical="center"/>
    </xf>
    <xf numFmtId="0" fontId="5" fillId="27" borderId="276" xfId="0" applyFont="1" applyFill="1" applyBorder="1" applyAlignment="1">
      <alignment horizontal="center" vertical="center"/>
    </xf>
    <xf numFmtId="0" fontId="63" fillId="0" borderId="262" xfId="0" applyFont="1" applyBorder="1" applyAlignment="1">
      <alignment horizontal="center" vertical="center" wrapText="1"/>
    </xf>
    <xf numFmtId="0" fontId="5" fillId="0" borderId="263" xfId="0" applyFont="1" applyBorder="1"/>
    <xf numFmtId="0" fontId="5" fillId="0" borderId="264" xfId="0" applyFont="1" applyBorder="1"/>
    <xf numFmtId="0" fontId="5" fillId="0" borderId="265" xfId="0" applyFont="1" applyBorder="1"/>
    <xf numFmtId="0" fontId="5" fillId="0" borderId="267" xfId="0" applyFont="1" applyBorder="1"/>
    <xf numFmtId="0" fontId="5" fillId="0" borderId="1" xfId="0" applyFont="1" applyBorder="1"/>
    <xf numFmtId="0" fontId="5" fillId="0" borderId="280" xfId="0" applyFont="1" applyBorder="1"/>
    <xf numFmtId="0" fontId="10" fillId="0" borderId="262" xfId="0" applyFont="1" applyBorder="1" applyAlignment="1">
      <alignment horizontal="center" vertical="center"/>
    </xf>
    <xf numFmtId="0" fontId="42" fillId="0" borderId="270" xfId="0" applyFont="1" applyBorder="1" applyAlignment="1">
      <alignment horizontal="center" vertical="top"/>
    </xf>
    <xf numFmtId="0" fontId="5" fillId="0" borderId="271" xfId="0" applyFont="1" applyBorder="1"/>
    <xf numFmtId="0" fontId="5" fillId="0" borderId="272" xfId="0" applyFont="1" applyBorder="1"/>
    <xf numFmtId="0" fontId="10" fillId="0" borderId="270" xfId="0" applyFont="1" applyBorder="1" applyAlignment="1">
      <alignment horizontal="center" vertical="top"/>
    </xf>
    <xf numFmtId="0" fontId="2" fillId="0" borderId="277" xfId="0" applyFont="1" applyBorder="1" applyAlignment="1">
      <alignment horizontal="center" vertical="center" wrapText="1"/>
    </xf>
    <xf numFmtId="0" fontId="2" fillId="0" borderId="276" xfId="0" applyFont="1" applyBorder="1" applyAlignment="1">
      <alignment horizontal="center" vertical="center" wrapText="1"/>
    </xf>
    <xf numFmtId="0" fontId="10" fillId="0" borderId="270" xfId="0" applyFont="1" applyBorder="1" applyAlignment="1">
      <alignment horizontal="center" vertical="center"/>
    </xf>
    <xf numFmtId="0" fontId="59" fillId="0" borderId="274" xfId="0" applyFont="1" applyBorder="1" applyAlignment="1">
      <alignment vertical="center" wrapText="1"/>
    </xf>
    <xf numFmtId="0" fontId="2" fillId="0" borderId="277" xfId="0" applyFont="1" applyBorder="1" applyAlignment="1">
      <alignment vertical="center" wrapText="1"/>
    </xf>
    <xf numFmtId="0" fontId="2" fillId="0" borderId="276" xfId="0" applyFont="1" applyBorder="1" applyAlignment="1">
      <alignment vertical="center" wrapText="1"/>
    </xf>
    <xf numFmtId="0" fontId="2" fillId="26" borderId="277" xfId="0" applyFont="1" applyFill="1" applyBorder="1" applyAlignment="1">
      <alignment horizontal="center" vertical="center" wrapText="1"/>
    </xf>
    <xf numFmtId="0" fontId="2" fillId="26" borderId="276" xfId="0" applyFont="1" applyFill="1" applyBorder="1" applyAlignment="1">
      <alignment horizontal="center" vertical="center" wrapText="1"/>
    </xf>
    <xf numFmtId="0" fontId="52" fillId="24" borderId="278" xfId="0" applyFont="1" applyFill="1" applyBorder="1" applyAlignment="1">
      <alignment horizontal="center" vertical="center" wrapText="1"/>
    </xf>
    <xf numFmtId="0" fontId="52" fillId="24" borderId="280" xfId="0" applyFont="1" applyFill="1" applyBorder="1" applyAlignment="1">
      <alignment horizontal="center" vertical="center" wrapText="1"/>
    </xf>
    <xf numFmtId="0" fontId="5" fillId="0" borderId="279" xfId="0" applyFont="1" applyBorder="1"/>
    <xf numFmtId="0" fontId="57" fillId="0" borderId="270" xfId="0" applyFont="1" applyBorder="1" applyAlignment="1">
      <alignment horizontal="center" vertical="center" wrapText="1"/>
    </xf>
    <xf numFmtId="0" fontId="43" fillId="0" borderId="273" xfId="0" applyFont="1" applyBorder="1" applyAlignment="1">
      <alignment horizontal="center" vertical="center" wrapText="1"/>
    </xf>
    <xf numFmtId="0" fontId="3" fillId="28" borderId="272" xfId="0" applyFont="1" applyFill="1" applyBorder="1"/>
    <xf numFmtId="0" fontId="43" fillId="0" borderId="272" xfId="0" applyFont="1" applyBorder="1" applyAlignment="1">
      <alignment horizontal="center" vertical="center" wrapText="1"/>
    </xf>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7</xdr:col>
      <xdr:colOff>9525</xdr:colOff>
      <xdr:row>2</xdr:row>
      <xdr:rowOff>57150</xdr:rowOff>
    </xdr:from>
    <xdr:to>
      <xdr:col>12</xdr:col>
      <xdr:colOff>174742</xdr:colOff>
      <xdr:row>5</xdr:row>
      <xdr:rowOff>149085</xdr:rowOff>
    </xdr:to>
    <xdr:pic>
      <xdr:nvPicPr>
        <xdr:cNvPr id="3" name="Imagen 2">
          <a:extLst>
            <a:ext uri="{FF2B5EF4-FFF2-40B4-BE49-F238E27FC236}">
              <a16:creationId xmlns:a16="http://schemas.microsoft.com/office/drawing/2014/main" id="{9482D71A-9044-4048-876B-4A8B9A1E7F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33500" y="438150"/>
          <a:ext cx="1070092" cy="6634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twoCellAnchor editAs="oneCell">
    <xdr:from>
      <xdr:col>5</xdr:col>
      <xdr:colOff>114300</xdr:colOff>
      <xdr:row>2</xdr:row>
      <xdr:rowOff>76200</xdr:rowOff>
    </xdr:from>
    <xdr:to>
      <xdr:col>11</xdr:col>
      <xdr:colOff>98542</xdr:colOff>
      <xdr:row>5</xdr:row>
      <xdr:rowOff>168135</xdr:rowOff>
    </xdr:to>
    <xdr:pic>
      <xdr:nvPicPr>
        <xdr:cNvPr id="5" name="Imagen 4">
          <a:extLst>
            <a:ext uri="{FF2B5EF4-FFF2-40B4-BE49-F238E27FC236}">
              <a16:creationId xmlns:a16="http://schemas.microsoft.com/office/drawing/2014/main" id="{0E566C79-2ECD-42E3-B97D-9FE42B464E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19175" y="457200"/>
          <a:ext cx="1070092" cy="6634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5</xdr:col>
      <xdr:colOff>85725</xdr:colOff>
      <xdr:row>2</xdr:row>
      <xdr:rowOff>47625</xdr:rowOff>
    </xdr:from>
    <xdr:to>
      <xdr:col>11</xdr:col>
      <xdr:colOff>69967</xdr:colOff>
      <xdr:row>5</xdr:row>
      <xdr:rowOff>139560</xdr:rowOff>
    </xdr:to>
    <xdr:pic>
      <xdr:nvPicPr>
        <xdr:cNvPr id="4" name="Imagen 3">
          <a:extLst>
            <a:ext uri="{FF2B5EF4-FFF2-40B4-BE49-F238E27FC236}">
              <a16:creationId xmlns:a16="http://schemas.microsoft.com/office/drawing/2014/main" id="{1EBCC188-1998-4182-AA46-04D93890904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0" y="428625"/>
          <a:ext cx="1070092" cy="66343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5</xdr:col>
      <xdr:colOff>435093</xdr:colOff>
      <xdr:row>0</xdr:row>
      <xdr:rowOff>82316</xdr:rowOff>
    </xdr:from>
    <xdr:to>
      <xdr:col>7</xdr:col>
      <xdr:colOff>47037</xdr:colOff>
      <xdr:row>5</xdr:row>
      <xdr:rowOff>98992</xdr:rowOff>
    </xdr:to>
    <xdr:pic>
      <xdr:nvPicPr>
        <xdr:cNvPr id="3" name="Imagen 2">
          <a:extLst>
            <a:ext uri="{FF2B5EF4-FFF2-40B4-BE49-F238E27FC236}">
              <a16:creationId xmlns:a16="http://schemas.microsoft.com/office/drawing/2014/main" id="{41AC9D49-3DCA-7EF7-9D9F-EC031BB778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44445" y="82316"/>
          <a:ext cx="1070092" cy="66343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5</xdr:col>
      <xdr:colOff>57150</xdr:colOff>
      <xdr:row>2</xdr:row>
      <xdr:rowOff>47625</xdr:rowOff>
    </xdr:from>
    <xdr:to>
      <xdr:col>11</xdr:col>
      <xdr:colOff>41392</xdr:colOff>
      <xdr:row>5</xdr:row>
      <xdr:rowOff>139560</xdr:rowOff>
    </xdr:to>
    <xdr:pic>
      <xdr:nvPicPr>
        <xdr:cNvPr id="5" name="Imagen 4">
          <a:extLst>
            <a:ext uri="{FF2B5EF4-FFF2-40B4-BE49-F238E27FC236}">
              <a16:creationId xmlns:a16="http://schemas.microsoft.com/office/drawing/2014/main" id="{961AC2F3-D506-42CF-AB42-C8C1A084D4A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62025" y="428625"/>
          <a:ext cx="1070092" cy="66343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cuneduco-my.sharepoint.com/personal/gabriela_baron_cun_edu_co/Documents/Documentos/Trabajos%20QA/SOLICITUD%20DE%20AFILIACI&#211;N%20ARL/solicitud%20de%20afiliacion%20ARL%201..xlsm" TargetMode="External"/><Relationship Id="rId1" Type="http://schemas.openxmlformats.org/officeDocument/2006/relationships/externalLinkPath" Target="https://cuneduco-my.sharepoint.com/personal/gabriela_baron_cun_edu_co/Documents/Documentos/Trabajos%20QA/SOLICITUD%20DE%20AFILIACI&#211;N%20ARL/solicitud%20de%20afiliacion%20ARL%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rametros"/>
      <sheetName val="Instructivo"/>
      <sheetName val="PlanDePruebas"/>
      <sheetName val="Sprint"/>
      <sheetName val="ProductBacklog"/>
      <sheetName val="Sprint 2"/>
      <sheetName val="Sprint 3"/>
      <sheetName val="Sprint 4"/>
      <sheetName val="Sprint 5"/>
      <sheetName val="Sprint 6"/>
      <sheetName val="Sprint 7"/>
      <sheetName val="Sprint 8"/>
      <sheetName val="Sprint 9"/>
      <sheetName val="Sprint 10"/>
      <sheetName val="Sprint 11"/>
      <sheetName val="Sprint 12"/>
      <sheetName val="CasosDePrueba "/>
      <sheetName val="BugTracker"/>
      <sheetName val="Estimacion"/>
      <sheetName val="Listas"/>
      <sheetName val="ListasEditables"/>
      <sheetName val="AuxiliarImp"/>
      <sheetName val="Lista de Actividades"/>
      <sheetName val="AuxiliarDesfas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2">
          <cell r="A2" t="str">
            <v>BBVAMOVIL</v>
          </cell>
          <cell r="E2" t="str">
            <v>New</v>
          </cell>
        </row>
        <row r="3">
          <cell r="E3" t="str">
            <v>For assigned</v>
          </cell>
        </row>
        <row r="4">
          <cell r="E4" t="str">
            <v>Assigned</v>
          </cell>
        </row>
        <row r="5">
          <cell r="E5" t="str">
            <v>Resolved</v>
          </cell>
        </row>
        <row r="6">
          <cell r="E6" t="str">
            <v>Re-opened</v>
          </cell>
        </row>
        <row r="7">
          <cell r="E7" t="str">
            <v>Verified</v>
          </cell>
        </row>
        <row r="8">
          <cell r="E8" t="str">
            <v>No aplica</v>
          </cell>
        </row>
        <row r="9">
          <cell r="E9" t="str">
            <v>Closed by Tester</v>
          </cell>
        </row>
        <row r="10">
          <cell r="E10" t="str">
            <v>Next Version</v>
          </cell>
        </row>
        <row r="11">
          <cell r="E11" t="str">
            <v>Finding</v>
          </cell>
        </row>
        <row r="12">
          <cell r="E12" t="str">
            <v>Could not be replicated</v>
          </cell>
        </row>
      </sheetData>
      <sheetData sheetId="21"/>
      <sheetData sheetId="22"/>
      <sheetData sheetId="23"/>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311" workbookViewId="0">
      <selection activeCell="Y329" sqref="Y329"/>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68"/>
      <c r="F3" s="269"/>
      <c r="G3" s="269"/>
      <c r="H3" s="269"/>
      <c r="I3" s="269"/>
      <c r="J3" s="269"/>
      <c r="K3" s="269"/>
      <c r="L3" s="269"/>
      <c r="M3" s="269"/>
      <c r="N3" s="269"/>
      <c r="O3" s="269"/>
      <c r="P3" s="269"/>
      <c r="Q3" s="270"/>
      <c r="R3" s="276" t="s">
        <v>133</v>
      </c>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1"/>
      <c r="BG3" s="1"/>
      <c r="BH3" s="1"/>
      <c r="BI3" s="1"/>
    </row>
    <row r="4" spans="1:61" ht="15" customHeight="1" x14ac:dyDescent="0.25">
      <c r="A4" s="1"/>
      <c r="B4" s="1"/>
      <c r="C4" s="1"/>
      <c r="D4" s="1"/>
      <c r="E4" s="271"/>
      <c r="F4" s="263"/>
      <c r="G4" s="263"/>
      <c r="H4" s="263"/>
      <c r="I4" s="263"/>
      <c r="J4" s="263"/>
      <c r="K4" s="263"/>
      <c r="L4" s="263"/>
      <c r="M4" s="263"/>
      <c r="N4" s="263"/>
      <c r="O4" s="263"/>
      <c r="P4" s="263"/>
      <c r="Q4" s="272"/>
      <c r="R4" s="271"/>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1"/>
      <c r="BG4" s="1"/>
      <c r="BH4" s="1"/>
      <c r="BI4" s="1"/>
    </row>
    <row r="5" spans="1:61" ht="15" customHeight="1" x14ac:dyDescent="0.25">
      <c r="A5" s="1"/>
      <c r="B5" s="1"/>
      <c r="C5" s="1"/>
      <c r="D5" s="1"/>
      <c r="E5" s="271"/>
      <c r="F5" s="263"/>
      <c r="G5" s="263"/>
      <c r="H5" s="263"/>
      <c r="I5" s="263"/>
      <c r="J5" s="263"/>
      <c r="K5" s="263"/>
      <c r="L5" s="263"/>
      <c r="M5" s="263"/>
      <c r="N5" s="263"/>
      <c r="O5" s="263"/>
      <c r="P5" s="263"/>
      <c r="Q5" s="272"/>
      <c r="R5" s="271"/>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1"/>
      <c r="BG5" s="1"/>
      <c r="BH5" s="1"/>
      <c r="BI5" s="1"/>
    </row>
    <row r="6" spans="1:61" ht="15" customHeight="1" x14ac:dyDescent="0.25">
      <c r="A6" s="1"/>
      <c r="B6" s="1"/>
      <c r="C6" s="1"/>
      <c r="D6" s="1"/>
      <c r="E6" s="273"/>
      <c r="F6" s="274"/>
      <c r="G6" s="274"/>
      <c r="H6" s="274"/>
      <c r="I6" s="274"/>
      <c r="J6" s="274"/>
      <c r="K6" s="274"/>
      <c r="L6" s="274"/>
      <c r="M6" s="274"/>
      <c r="N6" s="274"/>
      <c r="O6" s="274"/>
      <c r="P6" s="274"/>
      <c r="Q6" s="275"/>
      <c r="R6" s="271"/>
      <c r="S6" s="263"/>
      <c r="T6" s="263"/>
      <c r="U6" s="263"/>
      <c r="V6" s="263"/>
      <c r="W6" s="263"/>
      <c r="X6" s="263"/>
      <c r="Y6" s="263"/>
      <c r="Z6" s="263"/>
      <c r="AA6" s="263"/>
      <c r="AB6" s="263"/>
      <c r="AC6" s="263"/>
      <c r="AD6" s="263"/>
      <c r="AE6" s="263"/>
      <c r="AF6" s="263"/>
      <c r="AG6" s="263"/>
      <c r="AH6" s="263"/>
      <c r="AI6" s="263"/>
      <c r="AJ6" s="263"/>
      <c r="AK6" s="263"/>
      <c r="AL6" s="263"/>
      <c r="AM6" s="263"/>
      <c r="AN6" s="263"/>
      <c r="AO6" s="263"/>
      <c r="AP6" s="263"/>
      <c r="AQ6" s="263"/>
      <c r="AR6" s="263"/>
      <c r="AS6" s="263"/>
      <c r="AT6" s="263"/>
      <c r="AU6" s="263"/>
      <c r="AV6" s="263"/>
      <c r="AW6" s="263"/>
      <c r="AX6" s="263"/>
      <c r="AY6" s="263"/>
      <c r="AZ6" s="263"/>
      <c r="BA6" s="263"/>
      <c r="BB6" s="263"/>
      <c r="BC6" s="263"/>
      <c r="BD6" s="263"/>
      <c r="BE6" s="263"/>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77" t="s">
        <v>134</v>
      </c>
      <c r="F9" s="278"/>
      <c r="G9" s="278"/>
      <c r="H9" s="278"/>
      <c r="I9" s="278"/>
      <c r="J9" s="278"/>
      <c r="K9" s="278"/>
      <c r="L9" s="278"/>
      <c r="M9" s="278"/>
      <c r="N9" s="278"/>
      <c r="O9" s="278"/>
      <c r="P9" s="278"/>
      <c r="Q9" s="278"/>
      <c r="R9" s="278"/>
      <c r="S9" s="278"/>
      <c r="T9" s="278"/>
      <c r="U9" s="278"/>
      <c r="V9" s="278"/>
      <c r="W9" s="278"/>
      <c r="X9" s="279"/>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67" t="s">
        <v>136</v>
      </c>
      <c r="G11" s="263"/>
      <c r="H11" s="263"/>
      <c r="I11" s="263"/>
      <c r="J11" s="263"/>
      <c r="K11" s="263"/>
      <c r="L11" s="263"/>
      <c r="M11" s="263"/>
      <c r="N11" s="263"/>
      <c r="O11" s="263"/>
      <c r="P11" s="263"/>
      <c r="Q11" s="263"/>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1"/>
      <c r="BG11" s="1"/>
      <c r="BH11" s="1"/>
      <c r="BI11" s="1"/>
    </row>
    <row r="12" spans="1:61" ht="12.75" customHeight="1" x14ac:dyDescent="0.25">
      <c r="A12" s="1"/>
      <c r="B12" s="1"/>
      <c r="C12" s="1"/>
      <c r="D12" s="1"/>
      <c r="E12" s="1"/>
      <c r="F12" s="263"/>
      <c r="G12" s="263"/>
      <c r="H12" s="263"/>
      <c r="I12" s="263"/>
      <c r="J12" s="263"/>
      <c r="K12" s="263"/>
      <c r="L12" s="263"/>
      <c r="M12" s="263"/>
      <c r="N12" s="263"/>
      <c r="O12" s="263"/>
      <c r="P12" s="263"/>
      <c r="Q12" s="263"/>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57" t="s">
        <v>143</v>
      </c>
      <c r="F18" s="258"/>
      <c r="G18" s="258"/>
      <c r="H18" s="258"/>
      <c r="I18" s="258"/>
      <c r="J18" s="258"/>
      <c r="K18" s="258"/>
      <c r="L18" s="258"/>
      <c r="M18" s="258"/>
      <c r="N18" s="258"/>
      <c r="O18" s="258"/>
      <c r="P18" s="258"/>
      <c r="Q18" s="258"/>
      <c r="R18" s="258"/>
      <c r="S18" s="258"/>
      <c r="T18" s="258"/>
      <c r="U18" s="258"/>
      <c r="V18" s="258"/>
      <c r="W18" s="258"/>
      <c r="X18" s="259"/>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65" t="s">
        <v>144</v>
      </c>
      <c r="F21" s="266"/>
      <c r="G21" s="266"/>
      <c r="H21" s="266"/>
      <c r="I21" s="266"/>
      <c r="J21" s="266"/>
      <c r="K21" s="266"/>
      <c r="L21" s="266"/>
      <c r="M21" s="266"/>
      <c r="N21" s="266"/>
      <c r="O21" s="266"/>
      <c r="P21" s="266"/>
      <c r="Q21" s="266"/>
      <c r="R21" s="266"/>
      <c r="S21" s="266"/>
      <c r="T21" s="266"/>
      <c r="U21" s="266"/>
      <c r="V21" s="266"/>
      <c r="W21" s="266"/>
      <c r="X21" s="266"/>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65" t="s">
        <v>146</v>
      </c>
      <c r="F25" s="266"/>
      <c r="G25" s="266"/>
      <c r="H25" s="266"/>
      <c r="I25" s="266"/>
      <c r="J25" s="266"/>
      <c r="K25" s="266"/>
      <c r="L25" s="266"/>
      <c r="M25" s="266"/>
      <c r="N25" s="266"/>
      <c r="O25" s="266"/>
      <c r="P25" s="266"/>
      <c r="Q25" s="266"/>
      <c r="R25" s="266"/>
      <c r="S25" s="266"/>
      <c r="T25" s="266"/>
      <c r="U25" s="266"/>
      <c r="V25" s="266"/>
      <c r="W25" s="266"/>
      <c r="X25" s="266"/>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64" t="s">
        <v>150</v>
      </c>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3"/>
      <c r="AI30" s="263"/>
      <c r="AJ30" s="263"/>
      <c r="AK30" s="263"/>
      <c r="AL30" s="263"/>
      <c r="AM30" s="263"/>
      <c r="AN30" s="263"/>
      <c r="AO30" s="263"/>
      <c r="AP30" s="263"/>
      <c r="AQ30" s="263"/>
      <c r="AR30" s="263"/>
      <c r="AS30" s="263"/>
      <c r="AT30" s="263"/>
      <c r="AU30" s="263"/>
      <c r="AV30" s="263"/>
      <c r="AW30" s="263"/>
      <c r="AX30" s="263"/>
      <c r="AY30" s="263"/>
      <c r="AZ30" s="263"/>
      <c r="BA30" s="263"/>
      <c r="BB30" s="263"/>
      <c r="BC30" s="263"/>
      <c r="BD30" s="263"/>
      <c r="BE30" s="263"/>
      <c r="BF30" s="1"/>
      <c r="BG30" s="1"/>
      <c r="BH30" s="1"/>
      <c r="BI30" s="1"/>
    </row>
    <row r="31" spans="1:61" ht="12.75" customHeight="1" x14ac:dyDescent="0.25">
      <c r="A31" s="20"/>
      <c r="B31" s="20"/>
      <c r="C31" s="20"/>
      <c r="D31" s="20"/>
      <c r="E31" s="20"/>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3"/>
      <c r="AI31" s="263"/>
      <c r="AJ31" s="263"/>
      <c r="AK31" s="263"/>
      <c r="AL31" s="263"/>
      <c r="AM31" s="263"/>
      <c r="AN31" s="263"/>
      <c r="AO31" s="263"/>
      <c r="AP31" s="263"/>
      <c r="AQ31" s="263"/>
      <c r="AR31" s="263"/>
      <c r="AS31" s="263"/>
      <c r="AT31" s="263"/>
      <c r="AU31" s="263"/>
      <c r="AV31" s="263"/>
      <c r="AW31" s="263"/>
      <c r="AX31" s="263"/>
      <c r="AY31" s="263"/>
      <c r="AZ31" s="263"/>
      <c r="BA31" s="263"/>
      <c r="BB31" s="263"/>
      <c r="BC31" s="263"/>
      <c r="BD31" s="263"/>
      <c r="BE31" s="263"/>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65" t="s">
        <v>168</v>
      </c>
      <c r="F42" s="266"/>
      <c r="G42" s="266"/>
      <c r="H42" s="266"/>
      <c r="I42" s="266"/>
      <c r="J42" s="266"/>
      <c r="K42" s="266"/>
      <c r="L42" s="266"/>
      <c r="M42" s="266"/>
      <c r="N42" s="266"/>
      <c r="O42" s="266"/>
      <c r="P42" s="266"/>
      <c r="Q42" s="266"/>
      <c r="R42" s="266"/>
      <c r="S42" s="266"/>
      <c r="T42" s="266"/>
      <c r="U42" s="266"/>
      <c r="V42" s="266"/>
      <c r="W42" s="266"/>
      <c r="X42" s="266"/>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64" t="s">
        <v>169</v>
      </c>
      <c r="F44" s="263"/>
      <c r="G44" s="263"/>
      <c r="H44" s="263"/>
      <c r="I44" s="263"/>
      <c r="J44" s="263"/>
      <c r="K44" s="263"/>
      <c r="L44" s="263"/>
      <c r="M44" s="263"/>
      <c r="N44" s="263"/>
      <c r="O44" s="263"/>
      <c r="P44" s="263"/>
      <c r="Q44" s="263"/>
      <c r="R44" s="263"/>
      <c r="S44" s="263"/>
      <c r="T44" s="263"/>
      <c r="U44" s="263"/>
      <c r="V44" s="263"/>
      <c r="W44" s="263"/>
      <c r="X44" s="263"/>
      <c r="Y44" s="263"/>
      <c r="Z44" s="263"/>
      <c r="AA44" s="263"/>
      <c r="AB44" s="263"/>
      <c r="AC44" s="263"/>
      <c r="AD44" s="263"/>
      <c r="AE44" s="263"/>
      <c r="AF44" s="263"/>
      <c r="AG44" s="263"/>
      <c r="AH44" s="263"/>
      <c r="AI44" s="263"/>
      <c r="AJ44" s="263"/>
      <c r="AK44" s="263"/>
      <c r="AL44" s="263"/>
      <c r="AM44" s="263"/>
      <c r="AN44" s="263"/>
      <c r="AO44" s="263"/>
      <c r="AP44" s="263"/>
      <c r="AQ44" s="263"/>
      <c r="AR44" s="263"/>
      <c r="AS44" s="263"/>
      <c r="AT44" s="263"/>
      <c r="AU44" s="263"/>
      <c r="AV44" s="263"/>
      <c r="AW44" s="263"/>
      <c r="AX44" s="263"/>
      <c r="AY44" s="263"/>
      <c r="AZ44" s="263"/>
      <c r="BA44" s="263"/>
      <c r="BB44" s="263"/>
      <c r="BC44" s="263"/>
      <c r="BD44" s="263"/>
      <c r="BE44" s="263"/>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65" t="s">
        <v>170</v>
      </c>
      <c r="F46" s="266"/>
      <c r="G46" s="266"/>
      <c r="H46" s="266"/>
      <c r="I46" s="266"/>
      <c r="J46" s="266"/>
      <c r="K46" s="266"/>
      <c r="L46" s="266"/>
      <c r="M46" s="266"/>
      <c r="N46" s="266"/>
      <c r="O46" s="266"/>
      <c r="P46" s="266"/>
      <c r="Q46" s="266"/>
      <c r="R46" s="266"/>
      <c r="S46" s="266"/>
      <c r="T46" s="266"/>
      <c r="U46" s="266"/>
      <c r="V46" s="266"/>
      <c r="W46" s="266"/>
      <c r="X46" s="266"/>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64" t="s">
        <v>171</v>
      </c>
      <c r="F48" s="263"/>
      <c r="G48" s="263"/>
      <c r="H48" s="263"/>
      <c r="I48" s="263"/>
      <c r="J48" s="263"/>
      <c r="K48" s="263"/>
      <c r="L48" s="263"/>
      <c r="M48" s="263"/>
      <c r="N48" s="263"/>
      <c r="O48" s="263"/>
      <c r="P48" s="263"/>
      <c r="Q48" s="263"/>
      <c r="R48" s="263"/>
      <c r="S48" s="263"/>
      <c r="T48" s="263"/>
      <c r="U48" s="263"/>
      <c r="V48" s="263"/>
      <c r="W48" s="263"/>
      <c r="X48" s="263"/>
      <c r="Y48" s="263"/>
      <c r="Z48" s="263"/>
      <c r="AA48" s="263"/>
      <c r="AB48" s="263"/>
      <c r="AC48" s="263"/>
      <c r="AD48" s="263"/>
      <c r="AE48" s="263"/>
      <c r="AF48" s="263"/>
      <c r="AG48" s="263"/>
      <c r="AH48" s="263"/>
      <c r="AI48" s="263"/>
      <c r="AJ48" s="263"/>
      <c r="AK48" s="263"/>
      <c r="AL48" s="263"/>
      <c r="AM48" s="263"/>
      <c r="AN48" s="263"/>
      <c r="AO48" s="263"/>
      <c r="AP48" s="263"/>
      <c r="AQ48" s="263"/>
      <c r="AR48" s="263"/>
      <c r="AS48" s="263"/>
      <c r="AT48" s="263"/>
      <c r="AU48" s="263"/>
      <c r="AV48" s="263"/>
      <c r="AW48" s="263"/>
      <c r="AX48" s="263"/>
      <c r="AY48" s="263"/>
      <c r="AZ48" s="263"/>
      <c r="BA48" s="263"/>
      <c r="BB48" s="263"/>
      <c r="BC48" s="263"/>
      <c r="BD48" s="263"/>
      <c r="BE48" s="263"/>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65" t="s">
        <v>175</v>
      </c>
      <c r="F54" s="266"/>
      <c r="G54" s="266"/>
      <c r="H54" s="266"/>
      <c r="I54" s="266"/>
      <c r="J54" s="266"/>
      <c r="K54" s="266"/>
      <c r="L54" s="266"/>
      <c r="M54" s="266"/>
      <c r="N54" s="266"/>
      <c r="O54" s="266"/>
      <c r="P54" s="266"/>
      <c r="Q54" s="266"/>
      <c r="R54" s="266"/>
      <c r="S54" s="266"/>
      <c r="T54" s="266"/>
      <c r="U54" s="266"/>
      <c r="V54" s="266"/>
      <c r="W54" s="266"/>
      <c r="X54" s="266"/>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64" t="s">
        <v>176</v>
      </c>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3"/>
      <c r="AI56" s="263"/>
      <c r="AJ56" s="263"/>
      <c r="AK56" s="263"/>
      <c r="AL56" s="263"/>
      <c r="AM56" s="263"/>
      <c r="AN56" s="263"/>
      <c r="AO56" s="263"/>
      <c r="AP56" s="263"/>
      <c r="AQ56" s="263"/>
      <c r="AR56" s="263"/>
      <c r="AS56" s="263"/>
      <c r="AT56" s="263"/>
      <c r="AU56" s="263"/>
      <c r="AV56" s="263"/>
      <c r="AW56" s="263"/>
      <c r="AX56" s="263"/>
      <c r="AY56" s="263"/>
      <c r="AZ56" s="263"/>
      <c r="BA56" s="263"/>
      <c r="BB56" s="263"/>
      <c r="BC56" s="263"/>
      <c r="BD56" s="263"/>
      <c r="BE56" s="263"/>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65" t="s">
        <v>184</v>
      </c>
      <c r="F65" s="266"/>
      <c r="G65" s="266"/>
      <c r="H65" s="266"/>
      <c r="I65" s="266"/>
      <c r="J65" s="266"/>
      <c r="K65" s="266"/>
      <c r="L65" s="266"/>
      <c r="M65" s="266"/>
      <c r="N65" s="266"/>
      <c r="O65" s="266"/>
      <c r="P65" s="266"/>
      <c r="Q65" s="266"/>
      <c r="R65" s="266"/>
      <c r="S65" s="266"/>
      <c r="T65" s="266"/>
      <c r="U65" s="266"/>
      <c r="V65" s="266"/>
      <c r="W65" s="266"/>
      <c r="X65" s="266"/>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64" t="s">
        <v>185</v>
      </c>
      <c r="F67" s="263"/>
      <c r="G67" s="263"/>
      <c r="H67" s="263"/>
      <c r="I67" s="263"/>
      <c r="J67" s="263"/>
      <c r="K67" s="263"/>
      <c r="L67" s="263"/>
      <c r="M67" s="263"/>
      <c r="N67" s="263"/>
      <c r="O67" s="263"/>
      <c r="P67" s="263"/>
      <c r="Q67" s="263"/>
      <c r="R67" s="263"/>
      <c r="S67" s="263"/>
      <c r="T67" s="263"/>
      <c r="U67" s="263"/>
      <c r="V67" s="263"/>
      <c r="W67" s="263"/>
      <c r="X67" s="263"/>
      <c r="Y67" s="263"/>
      <c r="Z67" s="263"/>
      <c r="AA67" s="263"/>
      <c r="AB67" s="263"/>
      <c r="AC67" s="263"/>
      <c r="AD67" s="263"/>
      <c r="AE67" s="263"/>
      <c r="AF67" s="263"/>
      <c r="AG67" s="263"/>
      <c r="AH67" s="263"/>
      <c r="AI67" s="263"/>
      <c r="AJ67" s="263"/>
      <c r="AK67" s="263"/>
      <c r="AL67" s="263"/>
      <c r="AM67" s="263"/>
      <c r="AN67" s="263"/>
      <c r="AO67" s="263"/>
      <c r="AP67" s="263"/>
      <c r="AQ67" s="263"/>
      <c r="AR67" s="263"/>
      <c r="AS67" s="263"/>
      <c r="AT67" s="263"/>
      <c r="AU67" s="263"/>
      <c r="AV67" s="263"/>
      <c r="AW67" s="263"/>
      <c r="AX67" s="263"/>
      <c r="AY67" s="263"/>
      <c r="AZ67" s="263"/>
      <c r="BA67" s="263"/>
      <c r="BB67" s="263"/>
      <c r="BC67" s="263"/>
      <c r="BD67" s="263"/>
      <c r="BE67" s="263"/>
      <c r="BF67" s="1"/>
      <c r="BG67" s="1"/>
      <c r="BH67" s="1"/>
      <c r="BI67" s="1"/>
    </row>
    <row r="68" spans="1:61" ht="12.75" customHeight="1" x14ac:dyDescent="0.25">
      <c r="A68" s="20"/>
      <c r="B68" s="20"/>
      <c r="C68" s="20"/>
      <c r="D68" s="20"/>
      <c r="E68" s="263"/>
      <c r="F68" s="263"/>
      <c r="G68" s="263"/>
      <c r="H68" s="263"/>
      <c r="I68" s="263"/>
      <c r="J68" s="263"/>
      <c r="K68" s="263"/>
      <c r="L68" s="263"/>
      <c r="M68" s="263"/>
      <c r="N68" s="263"/>
      <c r="O68" s="263"/>
      <c r="P68" s="263"/>
      <c r="Q68" s="263"/>
      <c r="R68" s="263"/>
      <c r="S68" s="263"/>
      <c r="T68" s="263"/>
      <c r="U68" s="263"/>
      <c r="V68" s="263"/>
      <c r="W68" s="263"/>
      <c r="X68" s="263"/>
      <c r="Y68" s="263"/>
      <c r="Z68" s="263"/>
      <c r="AA68" s="263"/>
      <c r="AB68" s="263"/>
      <c r="AC68" s="263"/>
      <c r="AD68" s="263"/>
      <c r="AE68" s="263"/>
      <c r="AF68" s="263"/>
      <c r="AG68" s="263"/>
      <c r="AH68" s="263"/>
      <c r="AI68" s="263"/>
      <c r="AJ68" s="263"/>
      <c r="AK68" s="263"/>
      <c r="AL68" s="263"/>
      <c r="AM68" s="263"/>
      <c r="AN68" s="263"/>
      <c r="AO68" s="263"/>
      <c r="AP68" s="263"/>
      <c r="AQ68" s="263"/>
      <c r="AR68" s="263"/>
      <c r="AS68" s="263"/>
      <c r="AT68" s="263"/>
      <c r="AU68" s="263"/>
      <c r="AV68" s="263"/>
      <c r="AW68" s="263"/>
      <c r="AX68" s="263"/>
      <c r="AY68" s="263"/>
      <c r="AZ68" s="263"/>
      <c r="BA68" s="263"/>
      <c r="BB68" s="263"/>
      <c r="BC68" s="263"/>
      <c r="BD68" s="263"/>
      <c r="BE68" s="263"/>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65" t="s">
        <v>186</v>
      </c>
      <c r="F70" s="266"/>
      <c r="G70" s="266"/>
      <c r="H70" s="266"/>
      <c r="I70" s="266"/>
      <c r="J70" s="266"/>
      <c r="K70" s="266"/>
      <c r="L70" s="266"/>
      <c r="M70" s="266"/>
      <c r="N70" s="266"/>
      <c r="O70" s="266"/>
      <c r="P70" s="266"/>
      <c r="Q70" s="266"/>
      <c r="R70" s="266"/>
      <c r="S70" s="266"/>
      <c r="T70" s="266"/>
      <c r="U70" s="266"/>
      <c r="V70" s="266"/>
      <c r="W70" s="266"/>
      <c r="X70" s="266"/>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64" t="s">
        <v>187</v>
      </c>
      <c r="F72" s="263"/>
      <c r="G72" s="263"/>
      <c r="H72" s="263"/>
      <c r="I72" s="263"/>
      <c r="J72" s="263"/>
      <c r="K72" s="263"/>
      <c r="L72" s="263"/>
      <c r="M72" s="263"/>
      <c r="N72" s="263"/>
      <c r="O72" s="263"/>
      <c r="P72" s="263"/>
      <c r="Q72" s="263"/>
      <c r="R72" s="263"/>
      <c r="S72" s="263"/>
      <c r="T72" s="263"/>
      <c r="U72" s="263"/>
      <c r="V72" s="263"/>
      <c r="W72" s="263"/>
      <c r="X72" s="263"/>
      <c r="Y72" s="263"/>
      <c r="Z72" s="263"/>
      <c r="AA72" s="263"/>
      <c r="AB72" s="263"/>
      <c r="AC72" s="263"/>
      <c r="AD72" s="263"/>
      <c r="AE72" s="263"/>
      <c r="AF72" s="263"/>
      <c r="AG72" s="263"/>
      <c r="AH72" s="263"/>
      <c r="AI72" s="263"/>
      <c r="AJ72" s="263"/>
      <c r="AK72" s="263"/>
      <c r="AL72" s="263"/>
      <c r="AM72" s="263"/>
      <c r="AN72" s="263"/>
      <c r="AO72" s="263"/>
      <c r="AP72" s="263"/>
      <c r="AQ72" s="263"/>
      <c r="AR72" s="263"/>
      <c r="AS72" s="263"/>
      <c r="AT72" s="263"/>
      <c r="AU72" s="263"/>
      <c r="AV72" s="263"/>
      <c r="AW72" s="263"/>
      <c r="AX72" s="263"/>
      <c r="AY72" s="263"/>
      <c r="AZ72" s="263"/>
      <c r="BA72" s="263"/>
      <c r="BB72" s="263"/>
      <c r="BC72" s="263"/>
      <c r="BD72" s="263"/>
      <c r="BE72" s="263"/>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65" t="s">
        <v>188</v>
      </c>
      <c r="F74" s="266"/>
      <c r="G74" s="266"/>
      <c r="H74" s="266"/>
      <c r="I74" s="266"/>
      <c r="J74" s="266"/>
      <c r="K74" s="266"/>
      <c r="L74" s="266"/>
      <c r="M74" s="266"/>
      <c r="N74" s="266"/>
      <c r="O74" s="266"/>
      <c r="P74" s="266"/>
      <c r="Q74" s="266"/>
      <c r="R74" s="266"/>
      <c r="S74" s="266"/>
      <c r="T74" s="266"/>
      <c r="U74" s="266"/>
      <c r="V74" s="266"/>
      <c r="W74" s="266"/>
      <c r="X74" s="266"/>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64" t="s">
        <v>189</v>
      </c>
      <c r="F76" s="263"/>
      <c r="G76" s="263"/>
      <c r="H76" s="263"/>
      <c r="I76" s="263"/>
      <c r="J76" s="263"/>
      <c r="K76" s="263"/>
      <c r="L76" s="263"/>
      <c r="M76" s="263"/>
      <c r="N76" s="263"/>
      <c r="O76" s="263"/>
      <c r="P76" s="263"/>
      <c r="Q76" s="263"/>
      <c r="R76" s="263"/>
      <c r="S76" s="263"/>
      <c r="T76" s="263"/>
      <c r="U76" s="263"/>
      <c r="V76" s="263"/>
      <c r="W76" s="263"/>
      <c r="X76" s="263"/>
      <c r="Y76" s="263"/>
      <c r="Z76" s="263"/>
      <c r="AA76" s="263"/>
      <c r="AB76" s="263"/>
      <c r="AC76" s="263"/>
      <c r="AD76" s="263"/>
      <c r="AE76" s="263"/>
      <c r="AF76" s="263"/>
      <c r="AG76" s="263"/>
      <c r="AH76" s="263"/>
      <c r="AI76" s="263"/>
      <c r="AJ76" s="263"/>
      <c r="AK76" s="263"/>
      <c r="AL76" s="263"/>
      <c r="AM76" s="263"/>
      <c r="AN76" s="263"/>
      <c r="AO76" s="263"/>
      <c r="AP76" s="263"/>
      <c r="AQ76" s="263"/>
      <c r="AR76" s="263"/>
      <c r="AS76" s="263"/>
      <c r="AT76" s="263"/>
      <c r="AU76" s="263"/>
      <c r="AV76" s="263"/>
      <c r="AW76" s="263"/>
      <c r="AX76" s="263"/>
      <c r="AY76" s="263"/>
      <c r="AZ76" s="263"/>
      <c r="BA76" s="263"/>
      <c r="BB76" s="263"/>
      <c r="BC76" s="263"/>
      <c r="BD76" s="263"/>
      <c r="BE76" s="263"/>
      <c r="BF76" s="1"/>
      <c r="BG76" s="1"/>
      <c r="BH76" s="1"/>
      <c r="BI76" s="1"/>
    </row>
    <row r="77" spans="1:61" ht="12.75" customHeight="1" x14ac:dyDescent="0.25">
      <c r="A77" s="20"/>
      <c r="B77" s="20"/>
      <c r="C77" s="20"/>
      <c r="D77" s="20"/>
      <c r="E77" s="263"/>
      <c r="F77" s="263"/>
      <c r="G77" s="263"/>
      <c r="H77" s="263"/>
      <c r="I77" s="263"/>
      <c r="J77" s="263"/>
      <c r="K77" s="263"/>
      <c r="L77" s="263"/>
      <c r="M77" s="263"/>
      <c r="N77" s="263"/>
      <c r="O77" s="263"/>
      <c r="P77" s="263"/>
      <c r="Q77" s="263"/>
      <c r="R77" s="263"/>
      <c r="S77" s="263"/>
      <c r="T77" s="263"/>
      <c r="U77" s="263"/>
      <c r="V77" s="263"/>
      <c r="W77" s="263"/>
      <c r="X77" s="263"/>
      <c r="Y77" s="263"/>
      <c r="Z77" s="263"/>
      <c r="AA77" s="263"/>
      <c r="AB77" s="263"/>
      <c r="AC77" s="263"/>
      <c r="AD77" s="263"/>
      <c r="AE77" s="263"/>
      <c r="AF77" s="263"/>
      <c r="AG77" s="263"/>
      <c r="AH77" s="263"/>
      <c r="AI77" s="263"/>
      <c r="AJ77" s="263"/>
      <c r="AK77" s="263"/>
      <c r="AL77" s="263"/>
      <c r="AM77" s="263"/>
      <c r="AN77" s="263"/>
      <c r="AO77" s="263"/>
      <c r="AP77" s="263"/>
      <c r="AQ77" s="263"/>
      <c r="AR77" s="263"/>
      <c r="AS77" s="263"/>
      <c r="AT77" s="263"/>
      <c r="AU77" s="263"/>
      <c r="AV77" s="263"/>
      <c r="AW77" s="263"/>
      <c r="AX77" s="263"/>
      <c r="AY77" s="263"/>
      <c r="AZ77" s="263"/>
      <c r="BA77" s="263"/>
      <c r="BB77" s="263"/>
      <c r="BC77" s="263"/>
      <c r="BD77" s="263"/>
      <c r="BE77" s="263"/>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65" t="s">
        <v>190</v>
      </c>
      <c r="F79" s="266"/>
      <c r="G79" s="266"/>
      <c r="H79" s="266"/>
      <c r="I79" s="266"/>
      <c r="J79" s="266"/>
      <c r="K79" s="266"/>
      <c r="L79" s="266"/>
      <c r="M79" s="266"/>
      <c r="N79" s="266"/>
      <c r="O79" s="266"/>
      <c r="P79" s="266"/>
      <c r="Q79" s="266"/>
      <c r="R79" s="266"/>
      <c r="S79" s="266"/>
      <c r="T79" s="266"/>
      <c r="U79" s="266"/>
      <c r="V79" s="266"/>
      <c r="W79" s="266"/>
      <c r="X79" s="266"/>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64" t="s">
        <v>191</v>
      </c>
      <c r="F81" s="263"/>
      <c r="G81" s="263"/>
      <c r="H81" s="263"/>
      <c r="I81" s="263"/>
      <c r="J81" s="263"/>
      <c r="K81" s="263"/>
      <c r="L81" s="263"/>
      <c r="M81" s="263"/>
      <c r="N81" s="263"/>
      <c r="O81" s="263"/>
      <c r="P81" s="263"/>
      <c r="Q81" s="263"/>
      <c r="R81" s="263"/>
      <c r="S81" s="263"/>
      <c r="T81" s="263"/>
      <c r="U81" s="263"/>
      <c r="V81" s="263"/>
      <c r="W81" s="263"/>
      <c r="X81" s="263"/>
      <c r="Y81" s="263"/>
      <c r="Z81" s="263"/>
      <c r="AA81" s="263"/>
      <c r="AB81" s="263"/>
      <c r="AC81" s="263"/>
      <c r="AD81" s="263"/>
      <c r="AE81" s="263"/>
      <c r="AF81" s="263"/>
      <c r="AG81" s="263"/>
      <c r="AH81" s="263"/>
      <c r="AI81" s="263"/>
      <c r="AJ81" s="263"/>
      <c r="AK81" s="263"/>
      <c r="AL81" s="263"/>
      <c r="AM81" s="263"/>
      <c r="AN81" s="263"/>
      <c r="AO81" s="263"/>
      <c r="AP81" s="263"/>
      <c r="AQ81" s="263"/>
      <c r="AR81" s="263"/>
      <c r="AS81" s="263"/>
      <c r="AT81" s="263"/>
      <c r="AU81" s="263"/>
      <c r="AV81" s="263"/>
      <c r="AW81" s="263"/>
      <c r="AX81" s="263"/>
      <c r="AY81" s="263"/>
      <c r="AZ81" s="263"/>
      <c r="BA81" s="263"/>
      <c r="BB81" s="263"/>
      <c r="BC81" s="263"/>
      <c r="BD81" s="263"/>
      <c r="BE81" s="263"/>
      <c r="BF81" s="1"/>
      <c r="BG81" s="1"/>
      <c r="BH81" s="1"/>
      <c r="BI81" s="1"/>
    </row>
    <row r="82" spans="1:61" ht="12.75" customHeight="1" x14ac:dyDescent="0.25">
      <c r="A82" s="20"/>
      <c r="B82" s="20"/>
      <c r="C82" s="20"/>
      <c r="D82" s="20"/>
      <c r="E82" s="263"/>
      <c r="F82" s="263"/>
      <c r="G82" s="263"/>
      <c r="H82" s="263"/>
      <c r="I82" s="263"/>
      <c r="J82" s="263"/>
      <c r="K82" s="263"/>
      <c r="L82" s="263"/>
      <c r="M82" s="263"/>
      <c r="N82" s="263"/>
      <c r="O82" s="263"/>
      <c r="P82" s="263"/>
      <c r="Q82" s="263"/>
      <c r="R82" s="263"/>
      <c r="S82" s="263"/>
      <c r="T82" s="263"/>
      <c r="U82" s="263"/>
      <c r="V82" s="263"/>
      <c r="W82" s="263"/>
      <c r="X82" s="263"/>
      <c r="Y82" s="263"/>
      <c r="Z82" s="263"/>
      <c r="AA82" s="263"/>
      <c r="AB82" s="263"/>
      <c r="AC82" s="263"/>
      <c r="AD82" s="263"/>
      <c r="AE82" s="263"/>
      <c r="AF82" s="263"/>
      <c r="AG82" s="263"/>
      <c r="AH82" s="263"/>
      <c r="AI82" s="263"/>
      <c r="AJ82" s="263"/>
      <c r="AK82" s="263"/>
      <c r="AL82" s="263"/>
      <c r="AM82" s="263"/>
      <c r="AN82" s="263"/>
      <c r="AO82" s="263"/>
      <c r="AP82" s="263"/>
      <c r="AQ82" s="263"/>
      <c r="AR82" s="263"/>
      <c r="AS82" s="263"/>
      <c r="AT82" s="263"/>
      <c r="AU82" s="263"/>
      <c r="AV82" s="263"/>
      <c r="AW82" s="263"/>
      <c r="AX82" s="263"/>
      <c r="AY82" s="263"/>
      <c r="AZ82" s="263"/>
      <c r="BA82" s="263"/>
      <c r="BB82" s="263"/>
      <c r="BC82" s="263"/>
      <c r="BD82" s="263"/>
      <c r="BE82" s="263"/>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65" t="s">
        <v>192</v>
      </c>
      <c r="F84" s="266"/>
      <c r="G84" s="266"/>
      <c r="H84" s="266"/>
      <c r="I84" s="266"/>
      <c r="J84" s="266"/>
      <c r="K84" s="266"/>
      <c r="L84" s="266"/>
      <c r="M84" s="266"/>
      <c r="N84" s="266"/>
      <c r="O84" s="266"/>
      <c r="P84" s="266"/>
      <c r="Q84" s="266"/>
      <c r="R84" s="266"/>
      <c r="S84" s="266"/>
      <c r="T84" s="266"/>
      <c r="U84" s="266"/>
      <c r="V84" s="266"/>
      <c r="W84" s="266"/>
      <c r="X84" s="266"/>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64" t="s">
        <v>176</v>
      </c>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263"/>
      <c r="AG86" s="263"/>
      <c r="AH86" s="263"/>
      <c r="AI86" s="263"/>
      <c r="AJ86" s="263"/>
      <c r="AK86" s="263"/>
      <c r="AL86" s="263"/>
      <c r="AM86" s="263"/>
      <c r="AN86" s="263"/>
      <c r="AO86" s="263"/>
      <c r="AP86" s="263"/>
      <c r="AQ86" s="263"/>
      <c r="AR86" s="263"/>
      <c r="AS86" s="263"/>
      <c r="AT86" s="263"/>
      <c r="AU86" s="263"/>
      <c r="AV86" s="263"/>
      <c r="AW86" s="263"/>
      <c r="AX86" s="263"/>
      <c r="AY86" s="263"/>
      <c r="AZ86" s="263"/>
      <c r="BA86" s="263"/>
      <c r="BB86" s="263"/>
      <c r="BC86" s="263"/>
      <c r="BD86" s="263"/>
      <c r="BE86" s="263"/>
      <c r="BF86" s="1"/>
      <c r="BG86" s="1"/>
      <c r="BH86" s="1"/>
      <c r="BI86" s="1"/>
    </row>
    <row r="87" spans="1:61" ht="12.75" customHeight="1" x14ac:dyDescent="0.25">
      <c r="A87" s="20"/>
      <c r="B87" s="20"/>
      <c r="C87" s="20"/>
      <c r="D87" s="20"/>
      <c r="E87" s="263"/>
      <c r="F87" s="263"/>
      <c r="G87" s="263"/>
      <c r="H87" s="263"/>
      <c r="I87" s="263"/>
      <c r="J87" s="263"/>
      <c r="K87" s="263"/>
      <c r="L87" s="263"/>
      <c r="M87" s="263"/>
      <c r="N87" s="263"/>
      <c r="O87" s="263"/>
      <c r="P87" s="263"/>
      <c r="Q87" s="263"/>
      <c r="R87" s="263"/>
      <c r="S87" s="263"/>
      <c r="T87" s="263"/>
      <c r="U87" s="263"/>
      <c r="V87" s="263"/>
      <c r="W87" s="263"/>
      <c r="X87" s="263"/>
      <c r="Y87" s="263"/>
      <c r="Z87" s="263"/>
      <c r="AA87" s="263"/>
      <c r="AB87" s="263"/>
      <c r="AC87" s="263"/>
      <c r="AD87" s="263"/>
      <c r="AE87" s="263"/>
      <c r="AF87" s="263"/>
      <c r="AG87" s="263"/>
      <c r="AH87" s="263"/>
      <c r="AI87" s="263"/>
      <c r="AJ87" s="263"/>
      <c r="AK87" s="263"/>
      <c r="AL87" s="263"/>
      <c r="AM87" s="263"/>
      <c r="AN87" s="263"/>
      <c r="AO87" s="263"/>
      <c r="AP87" s="263"/>
      <c r="AQ87" s="263"/>
      <c r="AR87" s="263"/>
      <c r="AS87" s="263"/>
      <c r="AT87" s="263"/>
      <c r="AU87" s="263"/>
      <c r="AV87" s="263"/>
      <c r="AW87" s="263"/>
      <c r="AX87" s="263"/>
      <c r="AY87" s="263"/>
      <c r="AZ87" s="263"/>
      <c r="BA87" s="263"/>
      <c r="BB87" s="263"/>
      <c r="BC87" s="263"/>
      <c r="BD87" s="263"/>
      <c r="BE87" s="263"/>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65" t="s">
        <v>193</v>
      </c>
      <c r="F89" s="266"/>
      <c r="G89" s="266"/>
      <c r="H89" s="266"/>
      <c r="I89" s="266"/>
      <c r="J89" s="266"/>
      <c r="K89" s="266"/>
      <c r="L89" s="266"/>
      <c r="M89" s="266"/>
      <c r="N89" s="266"/>
      <c r="O89" s="266"/>
      <c r="P89" s="266"/>
      <c r="Q89" s="266"/>
      <c r="R89" s="266"/>
      <c r="S89" s="266"/>
      <c r="T89" s="266"/>
      <c r="U89" s="266"/>
      <c r="V89" s="266"/>
      <c r="W89" s="266"/>
      <c r="X89" s="266"/>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57" t="s">
        <v>199</v>
      </c>
      <c r="F97" s="258"/>
      <c r="G97" s="258"/>
      <c r="H97" s="258"/>
      <c r="I97" s="258"/>
      <c r="J97" s="258"/>
      <c r="K97" s="258"/>
      <c r="L97" s="258"/>
      <c r="M97" s="258"/>
      <c r="N97" s="258"/>
      <c r="O97" s="258"/>
      <c r="P97" s="258"/>
      <c r="Q97" s="258"/>
      <c r="R97" s="258"/>
      <c r="S97" s="258"/>
      <c r="T97" s="258"/>
      <c r="U97" s="258"/>
      <c r="V97" s="258"/>
      <c r="W97" s="258"/>
      <c r="X97" s="259"/>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65" t="s">
        <v>146</v>
      </c>
      <c r="F100" s="266"/>
      <c r="G100" s="266"/>
      <c r="H100" s="266"/>
      <c r="I100" s="266"/>
      <c r="J100" s="266"/>
      <c r="K100" s="266"/>
      <c r="L100" s="266"/>
      <c r="M100" s="266"/>
      <c r="N100" s="266"/>
      <c r="O100" s="266"/>
      <c r="P100" s="266"/>
      <c r="Q100" s="266"/>
      <c r="R100" s="266"/>
      <c r="S100" s="266"/>
      <c r="T100" s="266"/>
      <c r="U100" s="266"/>
      <c r="V100" s="266"/>
      <c r="W100" s="266"/>
      <c r="X100" s="266"/>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64" t="s">
        <v>203</v>
      </c>
      <c r="G105" s="263"/>
      <c r="H105" s="263"/>
      <c r="I105" s="263"/>
      <c r="J105" s="263"/>
      <c r="K105" s="263"/>
      <c r="L105" s="263"/>
      <c r="M105" s="263"/>
      <c r="N105" s="263"/>
      <c r="O105" s="263"/>
      <c r="P105" s="263"/>
      <c r="Q105" s="263"/>
      <c r="R105" s="263"/>
      <c r="S105" s="263"/>
      <c r="T105" s="263"/>
      <c r="U105" s="263"/>
      <c r="V105" s="263"/>
      <c r="W105" s="263"/>
      <c r="X105" s="263"/>
      <c r="Y105" s="263"/>
      <c r="Z105" s="263"/>
      <c r="AA105" s="263"/>
      <c r="AB105" s="263"/>
      <c r="AC105" s="263"/>
      <c r="AD105" s="263"/>
      <c r="AE105" s="263"/>
      <c r="AF105" s="263"/>
      <c r="AG105" s="263"/>
      <c r="AH105" s="263"/>
      <c r="AI105" s="263"/>
      <c r="AJ105" s="263"/>
      <c r="AK105" s="263"/>
      <c r="AL105" s="263"/>
      <c r="AM105" s="263"/>
      <c r="AN105" s="263"/>
      <c r="AO105" s="263"/>
      <c r="AP105" s="263"/>
      <c r="AQ105" s="263"/>
      <c r="AR105" s="263"/>
      <c r="AS105" s="263"/>
      <c r="AT105" s="263"/>
      <c r="AU105" s="263"/>
      <c r="AV105" s="263"/>
      <c r="AW105" s="263"/>
      <c r="AX105" s="263"/>
      <c r="AY105" s="263"/>
      <c r="AZ105" s="263"/>
      <c r="BA105" s="263"/>
      <c r="BB105" s="263"/>
      <c r="BC105" s="263"/>
      <c r="BD105" s="263"/>
      <c r="BE105" s="263"/>
      <c r="BF105" s="1"/>
      <c r="BG105" s="1"/>
      <c r="BH105" s="1"/>
      <c r="BI105" s="1"/>
    </row>
    <row r="106" spans="1:61" ht="12.75" customHeight="1" x14ac:dyDescent="0.25">
      <c r="A106" s="20"/>
      <c r="B106" s="20"/>
      <c r="C106" s="20"/>
      <c r="D106" s="20"/>
      <c r="E106" s="20"/>
      <c r="F106" s="263"/>
      <c r="G106" s="263"/>
      <c r="H106" s="263"/>
      <c r="I106" s="263"/>
      <c r="J106" s="263"/>
      <c r="K106" s="263"/>
      <c r="L106" s="263"/>
      <c r="M106" s="263"/>
      <c r="N106" s="263"/>
      <c r="O106" s="263"/>
      <c r="P106" s="263"/>
      <c r="Q106" s="263"/>
      <c r="R106" s="263"/>
      <c r="S106" s="263"/>
      <c r="T106" s="263"/>
      <c r="U106" s="263"/>
      <c r="V106" s="263"/>
      <c r="W106" s="263"/>
      <c r="X106" s="263"/>
      <c r="Y106" s="263"/>
      <c r="Z106" s="263"/>
      <c r="AA106" s="263"/>
      <c r="AB106" s="263"/>
      <c r="AC106" s="263"/>
      <c r="AD106" s="263"/>
      <c r="AE106" s="263"/>
      <c r="AF106" s="263"/>
      <c r="AG106" s="263"/>
      <c r="AH106" s="263"/>
      <c r="AI106" s="263"/>
      <c r="AJ106" s="263"/>
      <c r="AK106" s="263"/>
      <c r="AL106" s="263"/>
      <c r="AM106" s="263"/>
      <c r="AN106" s="263"/>
      <c r="AO106" s="263"/>
      <c r="AP106" s="263"/>
      <c r="AQ106" s="263"/>
      <c r="AR106" s="263"/>
      <c r="AS106" s="263"/>
      <c r="AT106" s="263"/>
      <c r="AU106" s="263"/>
      <c r="AV106" s="263"/>
      <c r="AW106" s="263"/>
      <c r="AX106" s="263"/>
      <c r="AY106" s="263"/>
      <c r="AZ106" s="263"/>
      <c r="BA106" s="263"/>
      <c r="BB106" s="263"/>
      <c r="BC106" s="263"/>
      <c r="BD106" s="263"/>
      <c r="BE106" s="263"/>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64" t="s">
        <v>209</v>
      </c>
      <c r="G112" s="263"/>
      <c r="H112" s="263"/>
      <c r="I112" s="263"/>
      <c r="J112" s="263"/>
      <c r="K112" s="263"/>
      <c r="L112" s="263"/>
      <c r="M112" s="263"/>
      <c r="N112" s="263"/>
      <c r="O112" s="263"/>
      <c r="P112" s="263"/>
      <c r="Q112" s="263"/>
      <c r="R112" s="263"/>
      <c r="S112" s="263"/>
      <c r="T112" s="263"/>
      <c r="U112" s="263"/>
      <c r="V112" s="263"/>
      <c r="W112" s="263"/>
      <c r="X112" s="263"/>
      <c r="Y112" s="263"/>
      <c r="Z112" s="263"/>
      <c r="AA112" s="263"/>
      <c r="AB112" s="263"/>
      <c r="AC112" s="263"/>
      <c r="AD112" s="263"/>
      <c r="AE112" s="263"/>
      <c r="AF112" s="263"/>
      <c r="AG112" s="263"/>
      <c r="AH112" s="263"/>
      <c r="AI112" s="263"/>
      <c r="AJ112" s="263"/>
      <c r="AK112" s="263"/>
      <c r="AL112" s="263"/>
      <c r="AM112" s="263"/>
      <c r="AN112" s="263"/>
      <c r="AO112" s="263"/>
      <c r="AP112" s="263"/>
      <c r="AQ112" s="263"/>
      <c r="AR112" s="263"/>
      <c r="AS112" s="263"/>
      <c r="AT112" s="263"/>
      <c r="AU112" s="263"/>
      <c r="AV112" s="263"/>
      <c r="AW112" s="263"/>
      <c r="AX112" s="263"/>
      <c r="AY112" s="263"/>
      <c r="AZ112" s="263"/>
      <c r="BA112" s="263"/>
      <c r="BB112" s="263"/>
      <c r="BC112" s="263"/>
      <c r="BD112" s="263"/>
      <c r="BE112" s="263"/>
      <c r="BF112" s="1"/>
      <c r="BG112" s="1"/>
      <c r="BH112" s="1"/>
      <c r="BI112" s="1"/>
    </row>
    <row r="113" spans="1:61" ht="12.75" customHeight="1" x14ac:dyDescent="0.25">
      <c r="A113" s="20"/>
      <c r="B113" s="20"/>
      <c r="C113" s="20"/>
      <c r="D113" s="20"/>
      <c r="E113" s="20"/>
      <c r="F113" s="263"/>
      <c r="G113" s="263"/>
      <c r="H113" s="263"/>
      <c r="I113" s="263"/>
      <c r="J113" s="263"/>
      <c r="K113" s="263"/>
      <c r="L113" s="263"/>
      <c r="M113" s="263"/>
      <c r="N113" s="263"/>
      <c r="O113" s="263"/>
      <c r="P113" s="263"/>
      <c r="Q113" s="263"/>
      <c r="R113" s="263"/>
      <c r="S113" s="263"/>
      <c r="T113" s="263"/>
      <c r="U113" s="263"/>
      <c r="V113" s="263"/>
      <c r="W113" s="263"/>
      <c r="X113" s="263"/>
      <c r="Y113" s="263"/>
      <c r="Z113" s="263"/>
      <c r="AA113" s="263"/>
      <c r="AB113" s="263"/>
      <c r="AC113" s="263"/>
      <c r="AD113" s="263"/>
      <c r="AE113" s="263"/>
      <c r="AF113" s="263"/>
      <c r="AG113" s="263"/>
      <c r="AH113" s="263"/>
      <c r="AI113" s="263"/>
      <c r="AJ113" s="263"/>
      <c r="AK113" s="263"/>
      <c r="AL113" s="263"/>
      <c r="AM113" s="263"/>
      <c r="AN113" s="263"/>
      <c r="AO113" s="263"/>
      <c r="AP113" s="263"/>
      <c r="AQ113" s="263"/>
      <c r="AR113" s="263"/>
      <c r="AS113" s="263"/>
      <c r="AT113" s="263"/>
      <c r="AU113" s="263"/>
      <c r="AV113" s="263"/>
      <c r="AW113" s="263"/>
      <c r="AX113" s="263"/>
      <c r="AY113" s="263"/>
      <c r="AZ113" s="263"/>
      <c r="BA113" s="263"/>
      <c r="BB113" s="263"/>
      <c r="BC113" s="263"/>
      <c r="BD113" s="263"/>
      <c r="BE113" s="263"/>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65" t="s">
        <v>213</v>
      </c>
      <c r="F118" s="266"/>
      <c r="G118" s="266"/>
      <c r="H118" s="266"/>
      <c r="I118" s="266"/>
      <c r="J118" s="266"/>
      <c r="K118" s="266"/>
      <c r="L118" s="266"/>
      <c r="M118" s="266"/>
      <c r="N118" s="266"/>
      <c r="O118" s="266"/>
      <c r="P118" s="266"/>
      <c r="Q118" s="266"/>
      <c r="R118" s="266"/>
      <c r="S118" s="266"/>
      <c r="T118" s="266"/>
      <c r="U118" s="266"/>
      <c r="V118" s="266"/>
      <c r="W118" s="266"/>
      <c r="X118" s="266"/>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65" t="s">
        <v>170</v>
      </c>
      <c r="F128" s="266"/>
      <c r="G128" s="266"/>
      <c r="H128" s="266"/>
      <c r="I128" s="266"/>
      <c r="J128" s="266"/>
      <c r="K128" s="266"/>
      <c r="L128" s="266"/>
      <c r="M128" s="266"/>
      <c r="N128" s="266"/>
      <c r="O128" s="266"/>
      <c r="P128" s="266"/>
      <c r="Q128" s="266"/>
      <c r="R128" s="266"/>
      <c r="S128" s="266"/>
      <c r="T128" s="266"/>
      <c r="U128" s="266"/>
      <c r="V128" s="266"/>
      <c r="W128" s="266"/>
      <c r="X128" s="266"/>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65" t="s">
        <v>225</v>
      </c>
      <c r="F138" s="266"/>
      <c r="G138" s="266"/>
      <c r="H138" s="266"/>
      <c r="I138" s="266"/>
      <c r="J138" s="266"/>
      <c r="K138" s="266"/>
      <c r="L138" s="266"/>
      <c r="M138" s="266"/>
      <c r="N138" s="266"/>
      <c r="O138" s="266"/>
      <c r="P138" s="266"/>
      <c r="Q138" s="266"/>
      <c r="R138" s="266"/>
      <c r="S138" s="266"/>
      <c r="T138" s="266"/>
      <c r="U138" s="266"/>
      <c r="V138" s="266"/>
      <c r="W138" s="266"/>
      <c r="X138" s="266"/>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57" t="s">
        <v>229</v>
      </c>
      <c r="F145" s="258"/>
      <c r="G145" s="258"/>
      <c r="H145" s="258"/>
      <c r="I145" s="258"/>
      <c r="J145" s="258"/>
      <c r="K145" s="258"/>
      <c r="L145" s="258"/>
      <c r="M145" s="258"/>
      <c r="N145" s="258"/>
      <c r="O145" s="258"/>
      <c r="P145" s="258"/>
      <c r="Q145" s="258"/>
      <c r="R145" s="258"/>
      <c r="S145" s="258"/>
      <c r="T145" s="258"/>
      <c r="U145" s="258"/>
      <c r="V145" s="258"/>
      <c r="W145" s="258"/>
      <c r="X145" s="259"/>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67" t="s">
        <v>233</v>
      </c>
      <c r="G154" s="263"/>
      <c r="H154" s="263"/>
      <c r="I154" s="263"/>
      <c r="J154" s="263"/>
      <c r="K154" s="263"/>
      <c r="L154" s="263"/>
      <c r="M154" s="263"/>
      <c r="N154" s="263"/>
      <c r="O154" s="263"/>
      <c r="P154" s="263"/>
      <c r="Q154" s="263"/>
      <c r="R154" s="263"/>
      <c r="S154" s="263"/>
      <c r="T154" s="263"/>
      <c r="U154" s="263"/>
      <c r="V154" s="263"/>
      <c r="W154" s="263"/>
      <c r="X154" s="263"/>
      <c r="Y154" s="263"/>
      <c r="Z154" s="263"/>
      <c r="AA154" s="263"/>
      <c r="AB154" s="263"/>
      <c r="AC154" s="263"/>
      <c r="AD154" s="263"/>
      <c r="AE154" s="263"/>
      <c r="AF154" s="263"/>
      <c r="AG154" s="263"/>
      <c r="AH154" s="263"/>
      <c r="AI154" s="263"/>
      <c r="AJ154" s="263"/>
      <c r="AK154" s="263"/>
      <c r="AL154" s="263"/>
      <c r="AM154" s="263"/>
      <c r="AN154" s="263"/>
      <c r="AO154" s="263"/>
      <c r="AP154" s="263"/>
      <c r="AQ154" s="263"/>
      <c r="AR154" s="263"/>
      <c r="AS154" s="263"/>
      <c r="AT154" s="263"/>
      <c r="AU154" s="263"/>
      <c r="AV154" s="263"/>
      <c r="AW154" s="263"/>
      <c r="AX154" s="263"/>
      <c r="AY154" s="263"/>
      <c r="AZ154" s="263"/>
      <c r="BA154" s="263"/>
      <c r="BB154" s="263"/>
      <c r="BC154" s="263"/>
      <c r="BD154" s="263"/>
      <c r="BE154" s="263"/>
      <c r="BF154" s="1"/>
      <c r="BG154" s="1"/>
      <c r="BH154" s="1"/>
      <c r="BI154" s="1"/>
    </row>
    <row r="155" spans="1:61" ht="12.75" customHeight="1" x14ac:dyDescent="0.25">
      <c r="A155" s="20"/>
      <c r="B155" s="20"/>
      <c r="C155" s="20"/>
      <c r="D155" s="20"/>
      <c r="E155" s="14" t="s">
        <v>139</v>
      </c>
      <c r="F155" s="267" t="s">
        <v>234</v>
      </c>
      <c r="G155" s="263"/>
      <c r="H155" s="263"/>
      <c r="I155" s="263"/>
      <c r="J155" s="263"/>
      <c r="K155" s="263"/>
      <c r="L155" s="263"/>
      <c r="M155" s="263"/>
      <c r="N155" s="263"/>
      <c r="O155" s="263"/>
      <c r="P155" s="263"/>
      <c r="Q155" s="263"/>
      <c r="R155" s="263"/>
      <c r="S155" s="263"/>
      <c r="T155" s="263"/>
      <c r="U155" s="263"/>
      <c r="V155" s="263"/>
      <c r="W155" s="263"/>
      <c r="X155" s="263"/>
      <c r="Y155" s="263"/>
      <c r="Z155" s="263"/>
      <c r="AA155" s="263"/>
      <c r="AB155" s="263"/>
      <c r="AC155" s="263"/>
      <c r="AD155" s="263"/>
      <c r="AE155" s="263"/>
      <c r="AF155" s="263"/>
      <c r="AG155" s="263"/>
      <c r="AH155" s="263"/>
      <c r="AI155" s="263"/>
      <c r="AJ155" s="263"/>
      <c r="AK155" s="263"/>
      <c r="AL155" s="263"/>
      <c r="AM155" s="263"/>
      <c r="AN155" s="263"/>
      <c r="AO155" s="263"/>
      <c r="AP155" s="263"/>
      <c r="AQ155" s="263"/>
      <c r="AR155" s="263"/>
      <c r="AS155" s="263"/>
      <c r="AT155" s="263"/>
      <c r="AU155" s="263"/>
      <c r="AV155" s="263"/>
      <c r="AW155" s="263"/>
      <c r="AX155" s="263"/>
      <c r="AY155" s="263"/>
      <c r="AZ155" s="263"/>
      <c r="BA155" s="263"/>
      <c r="BB155" s="263"/>
      <c r="BC155" s="263"/>
      <c r="BD155" s="263"/>
      <c r="BE155" s="263"/>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57" t="s">
        <v>239</v>
      </c>
      <c r="F161" s="258"/>
      <c r="G161" s="258"/>
      <c r="H161" s="258"/>
      <c r="I161" s="258"/>
      <c r="J161" s="258"/>
      <c r="K161" s="258"/>
      <c r="L161" s="258"/>
      <c r="M161" s="258"/>
      <c r="N161" s="258"/>
      <c r="O161" s="258"/>
      <c r="P161" s="258"/>
      <c r="Q161" s="258"/>
      <c r="R161" s="258"/>
      <c r="S161" s="258"/>
      <c r="T161" s="258"/>
      <c r="U161" s="258"/>
      <c r="V161" s="258"/>
      <c r="W161" s="258"/>
      <c r="X161" s="259"/>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65" t="s">
        <v>146</v>
      </c>
      <c r="F164" s="266"/>
      <c r="G164" s="266"/>
      <c r="H164" s="266"/>
      <c r="I164" s="266"/>
      <c r="J164" s="266"/>
      <c r="K164" s="266"/>
      <c r="L164" s="266"/>
      <c r="M164" s="266"/>
      <c r="N164" s="266"/>
      <c r="O164" s="266"/>
      <c r="P164" s="266"/>
      <c r="Q164" s="266"/>
      <c r="R164" s="266"/>
      <c r="S164" s="266"/>
      <c r="T164" s="266"/>
      <c r="U164" s="266"/>
      <c r="V164" s="266"/>
      <c r="W164" s="266"/>
      <c r="X164" s="266"/>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65" t="s">
        <v>247</v>
      </c>
      <c r="F175" s="266"/>
      <c r="G175" s="266"/>
      <c r="H175" s="266"/>
      <c r="I175" s="266"/>
      <c r="J175" s="266"/>
      <c r="K175" s="266"/>
      <c r="L175" s="266"/>
      <c r="M175" s="266"/>
      <c r="N175" s="266"/>
      <c r="O175" s="266"/>
      <c r="P175" s="266"/>
      <c r="Q175" s="266"/>
      <c r="R175" s="266"/>
      <c r="S175" s="266"/>
      <c r="T175" s="266"/>
      <c r="U175" s="266"/>
      <c r="V175" s="266"/>
      <c r="W175" s="266"/>
      <c r="X175" s="266"/>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64" t="s">
        <v>251</v>
      </c>
      <c r="G182" s="263"/>
      <c r="H182" s="263"/>
      <c r="I182" s="263"/>
      <c r="J182" s="263"/>
      <c r="K182" s="263"/>
      <c r="L182" s="263"/>
      <c r="M182" s="263"/>
      <c r="N182" s="263"/>
      <c r="O182" s="263"/>
      <c r="P182" s="263"/>
      <c r="Q182" s="263"/>
      <c r="R182" s="263"/>
      <c r="S182" s="263"/>
      <c r="T182" s="263"/>
      <c r="U182" s="263"/>
      <c r="V182" s="263"/>
      <c r="W182" s="263"/>
      <c r="X182" s="263"/>
      <c r="Y182" s="263"/>
      <c r="Z182" s="263"/>
      <c r="AA182" s="263"/>
      <c r="AB182" s="263"/>
      <c r="AC182" s="263"/>
      <c r="AD182" s="263"/>
      <c r="AE182" s="263"/>
      <c r="AF182" s="263"/>
      <c r="AG182" s="263"/>
      <c r="AH182" s="263"/>
      <c r="AI182" s="263"/>
      <c r="AJ182" s="263"/>
      <c r="AK182" s="263"/>
      <c r="AL182" s="263"/>
      <c r="AM182" s="263"/>
      <c r="AN182" s="263"/>
      <c r="AO182" s="263"/>
      <c r="AP182" s="263"/>
      <c r="AQ182" s="263"/>
      <c r="AR182" s="263"/>
      <c r="AS182" s="263"/>
      <c r="AT182" s="263"/>
      <c r="AU182" s="263"/>
      <c r="AV182" s="263"/>
      <c r="AW182" s="263"/>
      <c r="AX182" s="263"/>
      <c r="AY182" s="263"/>
      <c r="AZ182" s="263"/>
      <c r="BA182" s="263"/>
      <c r="BB182" s="263"/>
      <c r="BC182" s="263"/>
      <c r="BD182" s="263"/>
      <c r="BE182" s="263"/>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65" t="s">
        <v>255</v>
      </c>
      <c r="F187" s="266"/>
      <c r="G187" s="266"/>
      <c r="H187" s="266"/>
      <c r="I187" s="266"/>
      <c r="J187" s="266"/>
      <c r="K187" s="266"/>
      <c r="L187" s="266"/>
      <c r="M187" s="266"/>
      <c r="N187" s="266"/>
      <c r="O187" s="266"/>
      <c r="P187" s="266"/>
      <c r="Q187" s="266"/>
      <c r="R187" s="266"/>
      <c r="S187" s="266"/>
      <c r="T187" s="266"/>
      <c r="U187" s="266"/>
      <c r="V187" s="266"/>
      <c r="W187" s="266"/>
      <c r="X187" s="266"/>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65" t="s">
        <v>257</v>
      </c>
      <c r="F192" s="266"/>
      <c r="G192" s="266"/>
      <c r="H192" s="266"/>
      <c r="I192" s="266"/>
      <c r="J192" s="266"/>
      <c r="K192" s="266"/>
      <c r="L192" s="266"/>
      <c r="M192" s="266"/>
      <c r="N192" s="266"/>
      <c r="O192" s="266"/>
      <c r="P192" s="266"/>
      <c r="Q192" s="266"/>
      <c r="R192" s="266"/>
      <c r="S192" s="266"/>
      <c r="T192" s="266"/>
      <c r="U192" s="266"/>
      <c r="V192" s="266"/>
      <c r="W192" s="266"/>
      <c r="X192" s="266"/>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65" t="s">
        <v>259</v>
      </c>
      <c r="F196" s="266"/>
      <c r="G196" s="266"/>
      <c r="H196" s="266"/>
      <c r="I196" s="266"/>
      <c r="J196" s="266"/>
      <c r="K196" s="266"/>
      <c r="L196" s="266"/>
      <c r="M196" s="266"/>
      <c r="N196" s="266"/>
      <c r="O196" s="266"/>
      <c r="P196" s="266"/>
      <c r="Q196" s="266"/>
      <c r="R196" s="266"/>
      <c r="S196" s="266"/>
      <c r="T196" s="266"/>
      <c r="U196" s="266"/>
      <c r="V196" s="266"/>
      <c r="W196" s="266"/>
      <c r="X196" s="266"/>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67" t="s">
        <v>263</v>
      </c>
      <c r="G201" s="263"/>
      <c r="H201" s="263"/>
      <c r="I201" s="263"/>
      <c r="J201" s="263"/>
      <c r="K201" s="263"/>
      <c r="L201" s="263"/>
      <c r="M201" s="263"/>
      <c r="N201" s="263"/>
      <c r="O201" s="263"/>
      <c r="P201" s="263"/>
      <c r="Q201" s="263"/>
      <c r="R201" s="263"/>
      <c r="S201" s="263"/>
      <c r="T201" s="263"/>
      <c r="U201" s="263"/>
      <c r="V201" s="263"/>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263"/>
      <c r="AS201" s="263"/>
      <c r="AT201" s="263"/>
      <c r="AU201" s="263"/>
      <c r="AV201" s="263"/>
      <c r="AW201" s="263"/>
      <c r="AX201" s="263"/>
      <c r="AY201" s="263"/>
      <c r="AZ201" s="263"/>
      <c r="BA201" s="263"/>
      <c r="BB201" s="263"/>
      <c r="BC201" s="263"/>
      <c r="BD201" s="263"/>
      <c r="BE201" s="263"/>
      <c r="BF201" s="1"/>
      <c r="BG201" s="1"/>
      <c r="BH201" s="1"/>
      <c r="BI201" s="1"/>
    </row>
    <row r="202" spans="1:61" ht="12.75" customHeight="1" x14ac:dyDescent="0.25">
      <c r="A202" s="20"/>
      <c r="B202" s="20"/>
      <c r="C202" s="20"/>
      <c r="D202" s="20"/>
      <c r="E202" s="14"/>
      <c r="F202" s="263"/>
      <c r="G202" s="263"/>
      <c r="H202" s="263"/>
      <c r="I202" s="263"/>
      <c r="J202" s="263"/>
      <c r="K202" s="263"/>
      <c r="L202" s="263"/>
      <c r="M202" s="263"/>
      <c r="N202" s="263"/>
      <c r="O202" s="263"/>
      <c r="P202" s="263"/>
      <c r="Q202" s="263"/>
      <c r="R202" s="263"/>
      <c r="S202" s="263"/>
      <c r="T202" s="263"/>
      <c r="U202" s="263"/>
      <c r="V202" s="263"/>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263"/>
      <c r="AS202" s="263"/>
      <c r="AT202" s="263"/>
      <c r="AU202" s="263"/>
      <c r="AV202" s="263"/>
      <c r="AW202" s="263"/>
      <c r="AX202" s="263"/>
      <c r="AY202" s="263"/>
      <c r="AZ202" s="263"/>
      <c r="BA202" s="263"/>
      <c r="BB202" s="263"/>
      <c r="BC202" s="263"/>
      <c r="BD202" s="263"/>
      <c r="BE202" s="263"/>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65" t="s">
        <v>265</v>
      </c>
      <c r="F205" s="266"/>
      <c r="G205" s="266"/>
      <c r="H205" s="266"/>
      <c r="I205" s="266"/>
      <c r="J205" s="266"/>
      <c r="K205" s="266"/>
      <c r="L205" s="266"/>
      <c r="M205" s="266"/>
      <c r="N205" s="266"/>
      <c r="O205" s="266"/>
      <c r="P205" s="266"/>
      <c r="Q205" s="266"/>
      <c r="R205" s="266"/>
      <c r="S205" s="266"/>
      <c r="T205" s="266"/>
      <c r="U205" s="266"/>
      <c r="V205" s="266"/>
      <c r="W205" s="266"/>
      <c r="X205" s="266"/>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67" t="s">
        <v>268</v>
      </c>
      <c r="G211" s="263"/>
      <c r="H211" s="263"/>
      <c r="I211" s="263"/>
      <c r="J211" s="263"/>
      <c r="K211" s="263"/>
      <c r="L211" s="263"/>
      <c r="M211" s="263"/>
      <c r="N211" s="263"/>
      <c r="O211" s="263"/>
      <c r="P211" s="263"/>
      <c r="Q211" s="263"/>
      <c r="R211" s="263"/>
      <c r="S211" s="263"/>
      <c r="T211" s="263"/>
      <c r="U211" s="263"/>
      <c r="V211" s="263"/>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263"/>
      <c r="AS211" s="263"/>
      <c r="AT211" s="263"/>
      <c r="AU211" s="263"/>
      <c r="AV211" s="263"/>
      <c r="AW211" s="263"/>
      <c r="AX211" s="263"/>
      <c r="AY211" s="263"/>
      <c r="AZ211" s="263"/>
      <c r="BA211" s="263"/>
      <c r="BB211" s="263"/>
      <c r="BC211" s="263"/>
      <c r="BD211" s="263"/>
      <c r="BE211" s="263"/>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67" t="s">
        <v>276</v>
      </c>
      <c r="F219" s="263"/>
      <c r="G219" s="263"/>
      <c r="H219" s="263"/>
      <c r="I219" s="263"/>
      <c r="J219" s="263"/>
      <c r="K219" s="263"/>
      <c r="L219" s="263"/>
      <c r="M219" s="263"/>
      <c r="N219" s="263"/>
      <c r="O219" s="263"/>
      <c r="P219" s="263"/>
      <c r="Q219" s="263"/>
      <c r="R219" s="263"/>
      <c r="S219" s="263"/>
      <c r="T219" s="263"/>
      <c r="U219" s="263"/>
      <c r="V219" s="263"/>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263"/>
      <c r="AS219" s="263"/>
      <c r="AT219" s="263"/>
      <c r="AU219" s="263"/>
      <c r="AV219" s="263"/>
      <c r="AW219" s="263"/>
      <c r="AX219" s="263"/>
      <c r="AY219" s="263"/>
      <c r="AZ219" s="263"/>
      <c r="BA219" s="263"/>
      <c r="BB219" s="263"/>
      <c r="BC219" s="263"/>
      <c r="BD219" s="263"/>
      <c r="BE219" s="263"/>
      <c r="BF219" s="1"/>
      <c r="BG219" s="1"/>
      <c r="BH219" s="1"/>
      <c r="BI219" s="1"/>
    </row>
    <row r="220" spans="1:61" ht="12.75" customHeight="1" x14ac:dyDescent="0.25">
      <c r="A220" s="20"/>
      <c r="B220" s="20"/>
      <c r="C220" s="20"/>
      <c r="D220" s="20"/>
      <c r="E220" s="263"/>
      <c r="F220" s="263"/>
      <c r="G220" s="263"/>
      <c r="H220" s="263"/>
      <c r="I220" s="263"/>
      <c r="J220" s="263"/>
      <c r="K220" s="263"/>
      <c r="L220" s="263"/>
      <c r="M220" s="263"/>
      <c r="N220" s="263"/>
      <c r="O220" s="263"/>
      <c r="P220" s="263"/>
      <c r="Q220" s="263"/>
      <c r="R220" s="263"/>
      <c r="S220" s="263"/>
      <c r="T220" s="263"/>
      <c r="U220" s="263"/>
      <c r="V220" s="263"/>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263"/>
      <c r="AS220" s="263"/>
      <c r="AT220" s="263"/>
      <c r="AU220" s="263"/>
      <c r="AV220" s="263"/>
      <c r="AW220" s="263"/>
      <c r="AX220" s="263"/>
      <c r="AY220" s="263"/>
      <c r="AZ220" s="263"/>
      <c r="BA220" s="263"/>
      <c r="BB220" s="263"/>
      <c r="BC220" s="263"/>
      <c r="BD220" s="263"/>
      <c r="BE220" s="263"/>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65" t="s">
        <v>277</v>
      </c>
      <c r="F222" s="266"/>
      <c r="G222" s="266"/>
      <c r="H222" s="266"/>
      <c r="I222" s="266"/>
      <c r="J222" s="266"/>
      <c r="K222" s="266"/>
      <c r="L222" s="266"/>
      <c r="M222" s="266"/>
      <c r="N222" s="266"/>
      <c r="O222" s="266"/>
      <c r="P222" s="266"/>
      <c r="Q222" s="266"/>
      <c r="R222" s="266"/>
      <c r="S222" s="266"/>
      <c r="T222" s="266"/>
      <c r="U222" s="266"/>
      <c r="V222" s="266"/>
      <c r="W222" s="266"/>
      <c r="X222" s="266"/>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67" t="s">
        <v>279</v>
      </c>
      <c r="G225" s="263"/>
      <c r="H225" s="263"/>
      <c r="I225" s="263"/>
      <c r="J225" s="263"/>
      <c r="K225" s="263"/>
      <c r="L225" s="263"/>
      <c r="M225" s="263"/>
      <c r="N225" s="263"/>
      <c r="O225" s="263"/>
      <c r="P225" s="263"/>
      <c r="Q225" s="263"/>
      <c r="R225" s="263"/>
      <c r="S225" s="263"/>
      <c r="T225" s="263"/>
      <c r="U225" s="263"/>
      <c r="V225" s="263"/>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263"/>
      <c r="AS225" s="263"/>
      <c r="AT225" s="263"/>
      <c r="AU225" s="263"/>
      <c r="AV225" s="263"/>
      <c r="AW225" s="263"/>
      <c r="AX225" s="263"/>
      <c r="AY225" s="263"/>
      <c r="AZ225" s="263"/>
      <c r="BA225" s="263"/>
      <c r="BB225" s="263"/>
      <c r="BC225" s="263"/>
      <c r="BD225" s="263"/>
      <c r="BE225" s="263"/>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64" t="s">
        <v>281</v>
      </c>
      <c r="G227" s="263"/>
      <c r="H227" s="263"/>
      <c r="I227" s="263"/>
      <c r="J227" s="263"/>
      <c r="K227" s="263"/>
      <c r="L227" s="263"/>
      <c r="M227" s="263"/>
      <c r="N227" s="263"/>
      <c r="O227" s="263"/>
      <c r="P227" s="263"/>
      <c r="Q227" s="263"/>
      <c r="R227" s="263"/>
      <c r="S227" s="263"/>
      <c r="T227" s="263"/>
      <c r="U227" s="263"/>
      <c r="V227" s="263"/>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263"/>
      <c r="AS227" s="263"/>
      <c r="AT227" s="263"/>
      <c r="AU227" s="263"/>
      <c r="AV227" s="263"/>
      <c r="AW227" s="263"/>
      <c r="AX227" s="263"/>
      <c r="AY227" s="263"/>
      <c r="AZ227" s="263"/>
      <c r="BA227" s="263"/>
      <c r="BB227" s="263"/>
      <c r="BC227" s="263"/>
      <c r="BD227" s="263"/>
      <c r="BE227" s="263"/>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65" t="s">
        <v>290</v>
      </c>
      <c r="F237" s="266"/>
      <c r="G237" s="266"/>
      <c r="H237" s="266"/>
      <c r="I237" s="266"/>
      <c r="J237" s="266"/>
      <c r="K237" s="266"/>
      <c r="L237" s="266"/>
      <c r="M237" s="266"/>
      <c r="N237" s="266"/>
      <c r="O237" s="266"/>
      <c r="P237" s="266"/>
      <c r="Q237" s="266"/>
      <c r="R237" s="266"/>
      <c r="S237" s="266"/>
      <c r="T237" s="266"/>
      <c r="U237" s="266"/>
      <c r="V237" s="266"/>
      <c r="W237" s="266"/>
      <c r="X237" s="266"/>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67" t="s">
        <v>292</v>
      </c>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263"/>
      <c r="AS242" s="263"/>
      <c r="AT242" s="263"/>
      <c r="AU242" s="263"/>
      <c r="AV242" s="263"/>
      <c r="AW242" s="263"/>
      <c r="AX242" s="263"/>
      <c r="AY242" s="263"/>
      <c r="AZ242" s="263"/>
      <c r="BA242" s="263"/>
      <c r="BB242" s="263"/>
      <c r="BC242" s="263"/>
      <c r="BD242" s="263"/>
      <c r="BE242" s="263"/>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67" t="s">
        <v>300</v>
      </c>
      <c r="F250" s="263"/>
      <c r="G250" s="263"/>
      <c r="H250" s="263"/>
      <c r="I250" s="263"/>
      <c r="J250" s="263"/>
      <c r="K250" s="263"/>
      <c r="L250" s="263"/>
      <c r="M250" s="263"/>
      <c r="N250" s="263"/>
      <c r="O250" s="263"/>
      <c r="P250" s="263"/>
      <c r="Q250" s="263"/>
      <c r="R250" s="263"/>
      <c r="S250" s="263"/>
      <c r="T250" s="263"/>
      <c r="U250" s="263"/>
      <c r="V250" s="263"/>
      <c r="W250" s="263"/>
      <c r="X250" s="263"/>
      <c r="Y250" s="263"/>
      <c r="Z250" s="263"/>
      <c r="AA250" s="263"/>
      <c r="AB250" s="263"/>
      <c r="AC250" s="263"/>
      <c r="AD250" s="263"/>
      <c r="AE250" s="263"/>
      <c r="AF250" s="263"/>
      <c r="AG250" s="263"/>
      <c r="AH250" s="263"/>
      <c r="AI250" s="263"/>
      <c r="AJ250" s="263"/>
      <c r="AK250" s="263"/>
      <c r="AL250" s="263"/>
      <c r="AM250" s="263"/>
      <c r="AN250" s="263"/>
      <c r="AO250" s="263"/>
      <c r="AP250" s="263"/>
      <c r="AQ250" s="263"/>
      <c r="AR250" s="263"/>
      <c r="AS250" s="263"/>
      <c r="AT250" s="263"/>
      <c r="AU250" s="263"/>
      <c r="AV250" s="263"/>
      <c r="AW250" s="263"/>
      <c r="AX250" s="263"/>
      <c r="AY250" s="263"/>
      <c r="AZ250" s="263"/>
      <c r="BA250" s="263"/>
      <c r="BB250" s="263"/>
      <c r="BC250" s="263"/>
      <c r="BD250" s="263"/>
      <c r="BE250" s="263"/>
      <c r="BF250" s="1"/>
      <c r="BG250" s="1"/>
      <c r="BH250" s="1"/>
      <c r="BI250" s="1"/>
    </row>
    <row r="251" spans="1:61" ht="12.75" customHeight="1" x14ac:dyDescent="0.25">
      <c r="A251" s="20"/>
      <c r="B251" s="20"/>
      <c r="C251" s="20"/>
      <c r="D251" s="20"/>
      <c r="E251" s="263"/>
      <c r="F251" s="263"/>
      <c r="G251" s="263"/>
      <c r="H251" s="263"/>
      <c r="I251" s="263"/>
      <c r="J251" s="263"/>
      <c r="K251" s="263"/>
      <c r="L251" s="263"/>
      <c r="M251" s="263"/>
      <c r="N251" s="263"/>
      <c r="O251" s="263"/>
      <c r="P251" s="263"/>
      <c r="Q251" s="263"/>
      <c r="R251" s="263"/>
      <c r="S251" s="263"/>
      <c r="T251" s="263"/>
      <c r="U251" s="263"/>
      <c r="V251" s="263"/>
      <c r="W251" s="263"/>
      <c r="X251" s="263"/>
      <c r="Y251" s="263"/>
      <c r="Z251" s="263"/>
      <c r="AA251" s="263"/>
      <c r="AB251" s="263"/>
      <c r="AC251" s="263"/>
      <c r="AD251" s="263"/>
      <c r="AE251" s="263"/>
      <c r="AF251" s="263"/>
      <c r="AG251" s="263"/>
      <c r="AH251" s="263"/>
      <c r="AI251" s="263"/>
      <c r="AJ251" s="263"/>
      <c r="AK251" s="263"/>
      <c r="AL251" s="263"/>
      <c r="AM251" s="263"/>
      <c r="AN251" s="263"/>
      <c r="AO251" s="263"/>
      <c r="AP251" s="263"/>
      <c r="AQ251" s="263"/>
      <c r="AR251" s="263"/>
      <c r="AS251" s="263"/>
      <c r="AT251" s="263"/>
      <c r="AU251" s="263"/>
      <c r="AV251" s="263"/>
      <c r="AW251" s="263"/>
      <c r="AX251" s="263"/>
      <c r="AY251" s="263"/>
      <c r="AZ251" s="263"/>
      <c r="BA251" s="263"/>
      <c r="BB251" s="263"/>
      <c r="BC251" s="263"/>
      <c r="BD251" s="263"/>
      <c r="BE251" s="263"/>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65" t="s">
        <v>301</v>
      </c>
      <c r="F253" s="266"/>
      <c r="G253" s="266"/>
      <c r="H253" s="266"/>
      <c r="I253" s="266"/>
      <c r="J253" s="266"/>
      <c r="K253" s="266"/>
      <c r="L253" s="266"/>
      <c r="M253" s="266"/>
      <c r="N253" s="266"/>
      <c r="O253" s="266"/>
      <c r="P253" s="266"/>
      <c r="Q253" s="266"/>
      <c r="R253" s="266"/>
      <c r="S253" s="266"/>
      <c r="T253" s="266"/>
      <c r="U253" s="266"/>
      <c r="V253" s="266"/>
      <c r="W253" s="266"/>
      <c r="X253" s="266"/>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64" t="s">
        <v>312</v>
      </c>
      <c r="G265" s="263"/>
      <c r="H265" s="263"/>
      <c r="I265" s="263"/>
      <c r="J265" s="263"/>
      <c r="K265" s="263"/>
      <c r="L265" s="263"/>
      <c r="M265" s="263"/>
      <c r="N265" s="263"/>
      <c r="O265" s="263"/>
      <c r="P265" s="263"/>
      <c r="Q265" s="263"/>
      <c r="R265" s="263"/>
      <c r="S265" s="263"/>
      <c r="T265" s="263"/>
      <c r="U265" s="263"/>
      <c r="V265" s="263"/>
      <c r="W265" s="263"/>
      <c r="X265" s="263"/>
      <c r="Y265" s="263"/>
      <c r="Z265" s="263"/>
      <c r="AA265" s="263"/>
      <c r="AB265" s="263"/>
      <c r="AC265" s="263"/>
      <c r="AD265" s="263"/>
      <c r="AE265" s="263"/>
      <c r="AF265" s="263"/>
      <c r="AG265" s="263"/>
      <c r="AH265" s="263"/>
      <c r="AI265" s="263"/>
      <c r="AJ265" s="263"/>
      <c r="AK265" s="263"/>
      <c r="AL265" s="263"/>
      <c r="AM265" s="263"/>
      <c r="AN265" s="263"/>
      <c r="AO265" s="263"/>
      <c r="AP265" s="263"/>
      <c r="AQ265" s="263"/>
      <c r="AR265" s="263"/>
      <c r="AS265" s="263"/>
      <c r="AT265" s="263"/>
      <c r="AU265" s="263"/>
      <c r="AV265" s="263"/>
      <c r="AW265" s="263"/>
      <c r="AX265" s="263"/>
      <c r="AY265" s="263"/>
      <c r="AZ265" s="263"/>
      <c r="BA265" s="263"/>
      <c r="BB265" s="263"/>
      <c r="BC265" s="263"/>
      <c r="BD265" s="263"/>
      <c r="BE265" s="263"/>
      <c r="BF265" s="1"/>
      <c r="BG265" s="1"/>
      <c r="BH265" s="1"/>
      <c r="BI265" s="1"/>
    </row>
    <row r="266" spans="1:61" ht="12.75" customHeight="1" x14ac:dyDescent="0.25">
      <c r="A266" s="20"/>
      <c r="B266" s="20"/>
      <c r="C266" s="20"/>
      <c r="D266" s="20"/>
      <c r="E266" s="14"/>
      <c r="F266" s="263"/>
      <c r="G266" s="263"/>
      <c r="H266" s="263"/>
      <c r="I266" s="263"/>
      <c r="J266" s="263"/>
      <c r="K266" s="263"/>
      <c r="L266" s="263"/>
      <c r="M266" s="263"/>
      <c r="N266" s="263"/>
      <c r="O266" s="263"/>
      <c r="P266" s="263"/>
      <c r="Q266" s="263"/>
      <c r="R266" s="263"/>
      <c r="S266" s="263"/>
      <c r="T266" s="263"/>
      <c r="U266" s="263"/>
      <c r="V266" s="263"/>
      <c r="W266" s="263"/>
      <c r="X266" s="263"/>
      <c r="Y266" s="263"/>
      <c r="Z266" s="263"/>
      <c r="AA266" s="263"/>
      <c r="AB266" s="263"/>
      <c r="AC266" s="263"/>
      <c r="AD266" s="263"/>
      <c r="AE266" s="263"/>
      <c r="AF266" s="263"/>
      <c r="AG266" s="263"/>
      <c r="AH266" s="263"/>
      <c r="AI266" s="263"/>
      <c r="AJ266" s="263"/>
      <c r="AK266" s="263"/>
      <c r="AL266" s="263"/>
      <c r="AM266" s="263"/>
      <c r="AN266" s="263"/>
      <c r="AO266" s="263"/>
      <c r="AP266" s="263"/>
      <c r="AQ266" s="263"/>
      <c r="AR266" s="263"/>
      <c r="AS266" s="263"/>
      <c r="AT266" s="263"/>
      <c r="AU266" s="263"/>
      <c r="AV266" s="263"/>
      <c r="AW266" s="263"/>
      <c r="AX266" s="263"/>
      <c r="AY266" s="263"/>
      <c r="AZ266" s="263"/>
      <c r="BA266" s="263"/>
      <c r="BB266" s="263"/>
      <c r="BC266" s="263"/>
      <c r="BD266" s="263"/>
      <c r="BE266" s="263"/>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64" t="s">
        <v>316</v>
      </c>
      <c r="F272" s="263"/>
      <c r="G272" s="263"/>
      <c r="H272" s="263"/>
      <c r="I272" s="263"/>
      <c r="J272" s="263"/>
      <c r="K272" s="263"/>
      <c r="L272" s="263"/>
      <c r="M272" s="263"/>
      <c r="N272" s="263"/>
      <c r="O272" s="263"/>
      <c r="P272" s="263"/>
      <c r="Q272" s="263"/>
      <c r="R272" s="263"/>
      <c r="S272" s="263"/>
      <c r="T272" s="263"/>
      <c r="U272" s="263"/>
      <c r="V272" s="263"/>
      <c r="W272" s="263"/>
      <c r="X272" s="263"/>
      <c r="Y272" s="263"/>
      <c r="Z272" s="263"/>
      <c r="AA272" s="263"/>
      <c r="AB272" s="263"/>
      <c r="AC272" s="263"/>
      <c r="AD272" s="263"/>
      <c r="AE272" s="263"/>
      <c r="AF272" s="263"/>
      <c r="AG272" s="263"/>
      <c r="AH272" s="263"/>
      <c r="AI272" s="263"/>
      <c r="AJ272" s="263"/>
      <c r="AK272" s="263"/>
      <c r="AL272" s="263"/>
      <c r="AM272" s="263"/>
      <c r="AN272" s="263"/>
      <c r="AO272" s="263"/>
      <c r="AP272" s="263"/>
      <c r="AQ272" s="263"/>
      <c r="AR272" s="263"/>
      <c r="AS272" s="263"/>
      <c r="AT272" s="263"/>
      <c r="AU272" s="263"/>
      <c r="AV272" s="263"/>
      <c r="AW272" s="263"/>
      <c r="AX272" s="263"/>
      <c r="AY272" s="263"/>
      <c r="AZ272" s="263"/>
      <c r="BA272" s="263"/>
      <c r="BB272" s="263"/>
      <c r="BC272" s="263"/>
      <c r="BD272" s="263"/>
      <c r="BE272" s="263"/>
      <c r="BF272" s="1"/>
      <c r="BG272" s="1"/>
      <c r="BH272" s="1"/>
      <c r="BI272" s="1"/>
    </row>
    <row r="273" spans="1:61" ht="12.75" customHeight="1" x14ac:dyDescent="0.25">
      <c r="A273" s="20"/>
      <c r="B273" s="20"/>
      <c r="C273" s="20"/>
      <c r="D273" s="20"/>
      <c r="E273" s="263"/>
      <c r="F273" s="263"/>
      <c r="G273" s="263"/>
      <c r="H273" s="263"/>
      <c r="I273" s="263"/>
      <c r="J273" s="263"/>
      <c r="K273" s="263"/>
      <c r="L273" s="263"/>
      <c r="M273" s="263"/>
      <c r="N273" s="263"/>
      <c r="O273" s="263"/>
      <c r="P273" s="263"/>
      <c r="Q273" s="263"/>
      <c r="R273" s="263"/>
      <c r="S273" s="263"/>
      <c r="T273" s="263"/>
      <c r="U273" s="263"/>
      <c r="V273" s="263"/>
      <c r="W273" s="263"/>
      <c r="X273" s="263"/>
      <c r="Y273" s="263"/>
      <c r="Z273" s="263"/>
      <c r="AA273" s="263"/>
      <c r="AB273" s="263"/>
      <c r="AC273" s="263"/>
      <c r="AD273" s="263"/>
      <c r="AE273" s="263"/>
      <c r="AF273" s="263"/>
      <c r="AG273" s="263"/>
      <c r="AH273" s="263"/>
      <c r="AI273" s="263"/>
      <c r="AJ273" s="263"/>
      <c r="AK273" s="263"/>
      <c r="AL273" s="263"/>
      <c r="AM273" s="263"/>
      <c r="AN273" s="263"/>
      <c r="AO273" s="263"/>
      <c r="AP273" s="263"/>
      <c r="AQ273" s="263"/>
      <c r="AR273" s="263"/>
      <c r="AS273" s="263"/>
      <c r="AT273" s="263"/>
      <c r="AU273" s="263"/>
      <c r="AV273" s="263"/>
      <c r="AW273" s="263"/>
      <c r="AX273" s="263"/>
      <c r="AY273" s="263"/>
      <c r="AZ273" s="263"/>
      <c r="BA273" s="263"/>
      <c r="BB273" s="263"/>
      <c r="BC273" s="263"/>
      <c r="BD273" s="263"/>
      <c r="BE273" s="263"/>
      <c r="BF273" s="1"/>
      <c r="BG273" s="1"/>
      <c r="BH273" s="1"/>
      <c r="BI273" s="1"/>
    </row>
    <row r="274" spans="1:61" ht="12.75" customHeight="1" x14ac:dyDescent="0.25">
      <c r="A274" s="20"/>
      <c r="B274" s="20"/>
      <c r="C274" s="20"/>
      <c r="D274" s="20"/>
      <c r="E274" s="263"/>
      <c r="F274" s="263"/>
      <c r="G274" s="263"/>
      <c r="H274" s="263"/>
      <c r="I274" s="263"/>
      <c r="J274" s="263"/>
      <c r="K274" s="263"/>
      <c r="L274" s="263"/>
      <c r="M274" s="263"/>
      <c r="N274" s="263"/>
      <c r="O274" s="263"/>
      <c r="P274" s="263"/>
      <c r="Q274" s="263"/>
      <c r="R274" s="263"/>
      <c r="S274" s="263"/>
      <c r="T274" s="263"/>
      <c r="U274" s="263"/>
      <c r="V274" s="263"/>
      <c r="W274" s="263"/>
      <c r="X274" s="263"/>
      <c r="Y274" s="263"/>
      <c r="Z274" s="263"/>
      <c r="AA274" s="263"/>
      <c r="AB274" s="263"/>
      <c r="AC274" s="263"/>
      <c r="AD274" s="263"/>
      <c r="AE274" s="263"/>
      <c r="AF274" s="263"/>
      <c r="AG274" s="263"/>
      <c r="AH274" s="263"/>
      <c r="AI274" s="263"/>
      <c r="AJ274" s="263"/>
      <c r="AK274" s="263"/>
      <c r="AL274" s="263"/>
      <c r="AM274" s="263"/>
      <c r="AN274" s="263"/>
      <c r="AO274" s="263"/>
      <c r="AP274" s="263"/>
      <c r="AQ274" s="263"/>
      <c r="AR274" s="263"/>
      <c r="AS274" s="263"/>
      <c r="AT274" s="263"/>
      <c r="AU274" s="263"/>
      <c r="AV274" s="263"/>
      <c r="AW274" s="263"/>
      <c r="AX274" s="263"/>
      <c r="AY274" s="263"/>
      <c r="AZ274" s="263"/>
      <c r="BA274" s="263"/>
      <c r="BB274" s="263"/>
      <c r="BC274" s="263"/>
      <c r="BD274" s="263"/>
      <c r="BE274" s="263"/>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64" t="s">
        <v>317</v>
      </c>
      <c r="F276" s="263"/>
      <c r="G276" s="263"/>
      <c r="H276" s="263"/>
      <c r="I276" s="263"/>
      <c r="J276" s="263"/>
      <c r="K276" s="263"/>
      <c r="L276" s="263"/>
      <c r="M276" s="263"/>
      <c r="N276" s="263"/>
      <c r="O276" s="263"/>
      <c r="P276" s="263"/>
      <c r="Q276" s="263"/>
      <c r="R276" s="263"/>
      <c r="S276" s="263"/>
      <c r="T276" s="263"/>
      <c r="U276" s="263"/>
      <c r="V276" s="263"/>
      <c r="W276" s="263"/>
      <c r="X276" s="263"/>
      <c r="Y276" s="263"/>
      <c r="Z276" s="263"/>
      <c r="AA276" s="263"/>
      <c r="AB276" s="263"/>
      <c r="AC276" s="263"/>
      <c r="AD276" s="263"/>
      <c r="AE276" s="263"/>
      <c r="AF276" s="263"/>
      <c r="AG276" s="263"/>
      <c r="AH276" s="263"/>
      <c r="AI276" s="263"/>
      <c r="AJ276" s="263"/>
      <c r="AK276" s="263"/>
      <c r="AL276" s="263"/>
      <c r="AM276" s="263"/>
      <c r="AN276" s="263"/>
      <c r="AO276" s="263"/>
      <c r="AP276" s="263"/>
      <c r="AQ276" s="263"/>
      <c r="AR276" s="263"/>
      <c r="AS276" s="263"/>
      <c r="AT276" s="263"/>
      <c r="AU276" s="263"/>
      <c r="AV276" s="263"/>
      <c r="AW276" s="263"/>
      <c r="AX276" s="263"/>
      <c r="AY276" s="263"/>
      <c r="AZ276" s="263"/>
      <c r="BA276" s="263"/>
      <c r="BB276" s="263"/>
      <c r="BC276" s="263"/>
      <c r="BD276" s="263"/>
      <c r="BE276" s="263"/>
      <c r="BF276" s="1"/>
      <c r="BG276" s="1"/>
      <c r="BH276" s="1"/>
      <c r="BI276" s="1"/>
    </row>
    <row r="277" spans="1:61" ht="12.75" customHeight="1" x14ac:dyDescent="0.25">
      <c r="A277" s="20"/>
      <c r="B277" s="20"/>
      <c r="C277" s="20"/>
      <c r="D277" s="20"/>
      <c r="E277" s="263"/>
      <c r="F277" s="263"/>
      <c r="G277" s="263"/>
      <c r="H277" s="263"/>
      <c r="I277" s="263"/>
      <c r="J277" s="263"/>
      <c r="K277" s="263"/>
      <c r="L277" s="263"/>
      <c r="M277" s="263"/>
      <c r="N277" s="263"/>
      <c r="O277" s="263"/>
      <c r="P277" s="263"/>
      <c r="Q277" s="263"/>
      <c r="R277" s="263"/>
      <c r="S277" s="263"/>
      <c r="T277" s="263"/>
      <c r="U277" s="263"/>
      <c r="V277" s="263"/>
      <c r="W277" s="263"/>
      <c r="X277" s="263"/>
      <c r="Y277" s="263"/>
      <c r="Z277" s="263"/>
      <c r="AA277" s="263"/>
      <c r="AB277" s="263"/>
      <c r="AC277" s="263"/>
      <c r="AD277" s="263"/>
      <c r="AE277" s="263"/>
      <c r="AF277" s="263"/>
      <c r="AG277" s="263"/>
      <c r="AH277" s="263"/>
      <c r="AI277" s="263"/>
      <c r="AJ277" s="263"/>
      <c r="AK277" s="263"/>
      <c r="AL277" s="263"/>
      <c r="AM277" s="263"/>
      <c r="AN277" s="263"/>
      <c r="AO277" s="263"/>
      <c r="AP277" s="263"/>
      <c r="AQ277" s="263"/>
      <c r="AR277" s="263"/>
      <c r="AS277" s="263"/>
      <c r="AT277" s="263"/>
      <c r="AU277" s="263"/>
      <c r="AV277" s="263"/>
      <c r="AW277" s="263"/>
      <c r="AX277" s="263"/>
      <c r="AY277" s="263"/>
      <c r="AZ277" s="263"/>
      <c r="BA277" s="263"/>
      <c r="BB277" s="263"/>
      <c r="BC277" s="263"/>
      <c r="BD277" s="263"/>
      <c r="BE277" s="263"/>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65" t="s">
        <v>318</v>
      </c>
      <c r="F279" s="266"/>
      <c r="G279" s="266"/>
      <c r="H279" s="266"/>
      <c r="I279" s="266"/>
      <c r="J279" s="266"/>
      <c r="K279" s="266"/>
      <c r="L279" s="266"/>
      <c r="M279" s="266"/>
      <c r="N279" s="266"/>
      <c r="O279" s="266"/>
      <c r="P279" s="266"/>
      <c r="Q279" s="266"/>
      <c r="R279" s="266"/>
      <c r="S279" s="266"/>
      <c r="T279" s="266"/>
      <c r="U279" s="266"/>
      <c r="V279" s="266"/>
      <c r="W279" s="266"/>
      <c r="X279" s="266"/>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65" t="s">
        <v>327</v>
      </c>
      <c r="F290" s="266"/>
      <c r="G290" s="266"/>
      <c r="H290" s="266"/>
      <c r="I290" s="266"/>
      <c r="J290" s="266"/>
      <c r="K290" s="266"/>
      <c r="L290" s="266"/>
      <c r="M290" s="266"/>
      <c r="N290" s="266"/>
      <c r="O290" s="266"/>
      <c r="P290" s="266"/>
      <c r="Q290" s="266"/>
      <c r="R290" s="266"/>
      <c r="S290" s="266"/>
      <c r="T290" s="266"/>
      <c r="U290" s="266"/>
      <c r="V290" s="266"/>
      <c r="W290" s="266"/>
      <c r="X290" s="266"/>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65" t="s">
        <v>193</v>
      </c>
      <c r="F295" s="266"/>
      <c r="G295" s="266"/>
      <c r="H295" s="266"/>
      <c r="I295" s="266"/>
      <c r="J295" s="266"/>
      <c r="K295" s="266"/>
      <c r="L295" s="266"/>
      <c r="M295" s="266"/>
      <c r="N295" s="266"/>
      <c r="O295" s="266"/>
      <c r="P295" s="266"/>
      <c r="Q295" s="266"/>
      <c r="R295" s="266"/>
      <c r="S295" s="266"/>
      <c r="T295" s="266"/>
      <c r="U295" s="266"/>
      <c r="V295" s="266"/>
      <c r="W295" s="266"/>
      <c r="X295" s="266"/>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57" t="s">
        <v>332</v>
      </c>
      <c r="F304" s="258"/>
      <c r="G304" s="258"/>
      <c r="H304" s="258"/>
      <c r="I304" s="258"/>
      <c r="J304" s="258"/>
      <c r="K304" s="258"/>
      <c r="L304" s="258"/>
      <c r="M304" s="258"/>
      <c r="N304" s="258"/>
      <c r="O304" s="258"/>
      <c r="P304" s="258"/>
      <c r="Q304" s="258"/>
      <c r="R304" s="258"/>
      <c r="S304" s="258"/>
      <c r="T304" s="258"/>
      <c r="U304" s="258"/>
      <c r="V304" s="258"/>
      <c r="W304" s="258"/>
      <c r="X304" s="259"/>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67" t="s">
        <v>335</v>
      </c>
      <c r="G312" s="263"/>
      <c r="H312" s="263"/>
      <c r="I312" s="263"/>
      <c r="J312" s="263"/>
      <c r="K312" s="263"/>
      <c r="L312" s="263"/>
      <c r="M312" s="263"/>
      <c r="N312" s="263"/>
      <c r="O312" s="263"/>
      <c r="P312" s="263"/>
      <c r="Q312" s="263"/>
      <c r="R312" s="263"/>
      <c r="S312" s="263"/>
      <c r="T312" s="263"/>
      <c r="U312" s="263"/>
      <c r="V312" s="263"/>
      <c r="W312" s="263"/>
      <c r="X312" s="263"/>
      <c r="Y312" s="263"/>
      <c r="Z312" s="263"/>
      <c r="AA312" s="263"/>
      <c r="AB312" s="263"/>
      <c r="AC312" s="263"/>
      <c r="AD312" s="263"/>
      <c r="AE312" s="263"/>
      <c r="AF312" s="263"/>
      <c r="AG312" s="263"/>
      <c r="AH312" s="263"/>
      <c r="AI312" s="263"/>
      <c r="AJ312" s="263"/>
      <c r="AK312" s="263"/>
      <c r="AL312" s="263"/>
      <c r="AM312" s="263"/>
      <c r="AN312" s="263"/>
      <c r="AO312" s="263"/>
      <c r="AP312" s="263"/>
      <c r="AQ312" s="263"/>
      <c r="AR312" s="263"/>
      <c r="AS312" s="263"/>
      <c r="AT312" s="263"/>
      <c r="AU312" s="263"/>
      <c r="AV312" s="263"/>
      <c r="AW312" s="263"/>
      <c r="AX312" s="263"/>
      <c r="AY312" s="263"/>
      <c r="AZ312" s="263"/>
      <c r="BA312" s="263"/>
      <c r="BB312" s="263"/>
      <c r="BC312" s="263"/>
      <c r="BD312" s="263"/>
      <c r="BE312" s="263"/>
      <c r="BF312" s="1"/>
      <c r="BG312" s="1"/>
      <c r="BH312" s="1"/>
      <c r="BI312" s="1"/>
    </row>
    <row r="313" spans="1:61" ht="12.75" customHeight="1" x14ac:dyDescent="0.25">
      <c r="A313" s="20"/>
      <c r="B313" s="20"/>
      <c r="C313" s="20"/>
      <c r="D313" s="20"/>
      <c r="E313" s="32"/>
      <c r="F313" s="263"/>
      <c r="G313" s="263"/>
      <c r="H313" s="263"/>
      <c r="I313" s="263"/>
      <c r="J313" s="263"/>
      <c r="K313" s="263"/>
      <c r="L313" s="263"/>
      <c r="M313" s="263"/>
      <c r="N313" s="263"/>
      <c r="O313" s="263"/>
      <c r="P313" s="263"/>
      <c r="Q313" s="263"/>
      <c r="R313" s="263"/>
      <c r="S313" s="263"/>
      <c r="T313" s="263"/>
      <c r="U313" s="263"/>
      <c r="V313" s="263"/>
      <c r="W313" s="263"/>
      <c r="X313" s="263"/>
      <c r="Y313" s="263"/>
      <c r="Z313" s="263"/>
      <c r="AA313" s="263"/>
      <c r="AB313" s="263"/>
      <c r="AC313" s="263"/>
      <c r="AD313" s="263"/>
      <c r="AE313" s="263"/>
      <c r="AF313" s="263"/>
      <c r="AG313" s="263"/>
      <c r="AH313" s="263"/>
      <c r="AI313" s="263"/>
      <c r="AJ313" s="263"/>
      <c r="AK313" s="263"/>
      <c r="AL313" s="263"/>
      <c r="AM313" s="263"/>
      <c r="AN313" s="263"/>
      <c r="AO313" s="263"/>
      <c r="AP313" s="263"/>
      <c r="AQ313" s="263"/>
      <c r="AR313" s="263"/>
      <c r="AS313" s="263"/>
      <c r="AT313" s="263"/>
      <c r="AU313" s="263"/>
      <c r="AV313" s="263"/>
      <c r="AW313" s="263"/>
      <c r="AX313" s="263"/>
      <c r="AY313" s="263"/>
      <c r="AZ313" s="263"/>
      <c r="BA313" s="263"/>
      <c r="BB313" s="263"/>
      <c r="BC313" s="263"/>
      <c r="BD313" s="263"/>
      <c r="BE313" s="263"/>
      <c r="BF313" s="1"/>
      <c r="BG313" s="1"/>
      <c r="BH313" s="1"/>
      <c r="BI313" s="1"/>
    </row>
    <row r="314" spans="1:61" ht="12.75" customHeight="1" x14ac:dyDescent="0.25">
      <c r="A314" s="20"/>
      <c r="B314" s="20"/>
      <c r="C314" s="20"/>
      <c r="D314" s="20"/>
      <c r="E314" s="14" t="s">
        <v>139</v>
      </c>
      <c r="F314" s="267" t="s">
        <v>336</v>
      </c>
      <c r="G314" s="263"/>
      <c r="H314" s="263"/>
      <c r="I314" s="263"/>
      <c r="J314" s="263"/>
      <c r="K314" s="263"/>
      <c r="L314" s="263"/>
      <c r="M314" s="263"/>
      <c r="N314" s="263"/>
      <c r="O314" s="263"/>
      <c r="P314" s="263"/>
      <c r="Q314" s="263"/>
      <c r="R314" s="263"/>
      <c r="S314" s="263"/>
      <c r="T314" s="263"/>
      <c r="U314" s="263"/>
      <c r="V314" s="263"/>
      <c r="W314" s="263"/>
      <c r="X314" s="263"/>
      <c r="Y314" s="263"/>
      <c r="Z314" s="263"/>
      <c r="AA314" s="263"/>
      <c r="AB314" s="263"/>
      <c r="AC314" s="263"/>
      <c r="AD314" s="263"/>
      <c r="AE314" s="263"/>
      <c r="AF314" s="263"/>
      <c r="AG314" s="263"/>
      <c r="AH314" s="263"/>
      <c r="AI314" s="263"/>
      <c r="AJ314" s="263"/>
      <c r="AK314" s="263"/>
      <c r="AL314" s="263"/>
      <c r="AM314" s="263"/>
      <c r="AN314" s="263"/>
      <c r="AO314" s="263"/>
      <c r="AP314" s="263"/>
      <c r="AQ314" s="263"/>
      <c r="AR314" s="263"/>
      <c r="AS314" s="263"/>
      <c r="AT314" s="263"/>
      <c r="AU314" s="263"/>
      <c r="AV314" s="263"/>
      <c r="AW314" s="263"/>
      <c r="AX314" s="263"/>
      <c r="AY314" s="263"/>
      <c r="AZ314" s="263"/>
      <c r="BA314" s="263"/>
      <c r="BB314" s="263"/>
      <c r="BC314" s="263"/>
      <c r="BD314" s="263"/>
      <c r="BE314" s="263"/>
      <c r="BF314" s="1"/>
      <c r="BG314" s="1"/>
      <c r="BH314" s="1"/>
      <c r="BI314" s="1"/>
    </row>
    <row r="315" spans="1:61" ht="12.75" customHeight="1" x14ac:dyDescent="0.25">
      <c r="A315" s="20"/>
      <c r="B315" s="20"/>
      <c r="C315" s="20"/>
      <c r="D315" s="20"/>
      <c r="E315" s="32"/>
      <c r="F315" s="263"/>
      <c r="G315" s="263"/>
      <c r="H315" s="263"/>
      <c r="I315" s="263"/>
      <c r="J315" s="263"/>
      <c r="K315" s="263"/>
      <c r="L315" s="263"/>
      <c r="M315" s="263"/>
      <c r="N315" s="263"/>
      <c r="O315" s="263"/>
      <c r="P315" s="263"/>
      <c r="Q315" s="263"/>
      <c r="R315" s="263"/>
      <c r="S315" s="263"/>
      <c r="T315" s="263"/>
      <c r="U315" s="263"/>
      <c r="V315" s="263"/>
      <c r="W315" s="263"/>
      <c r="X315" s="263"/>
      <c r="Y315" s="263"/>
      <c r="Z315" s="263"/>
      <c r="AA315" s="263"/>
      <c r="AB315" s="263"/>
      <c r="AC315" s="263"/>
      <c r="AD315" s="263"/>
      <c r="AE315" s="263"/>
      <c r="AF315" s="263"/>
      <c r="AG315" s="263"/>
      <c r="AH315" s="263"/>
      <c r="AI315" s="263"/>
      <c r="AJ315" s="263"/>
      <c r="AK315" s="263"/>
      <c r="AL315" s="263"/>
      <c r="AM315" s="263"/>
      <c r="AN315" s="263"/>
      <c r="AO315" s="263"/>
      <c r="AP315" s="263"/>
      <c r="AQ315" s="263"/>
      <c r="AR315" s="263"/>
      <c r="AS315" s="263"/>
      <c r="AT315" s="263"/>
      <c r="AU315" s="263"/>
      <c r="AV315" s="263"/>
      <c r="AW315" s="263"/>
      <c r="AX315" s="263"/>
      <c r="AY315" s="263"/>
      <c r="AZ315" s="263"/>
      <c r="BA315" s="263"/>
      <c r="BB315" s="263"/>
      <c r="BC315" s="263"/>
      <c r="BD315" s="263"/>
      <c r="BE315" s="263"/>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57" t="s">
        <v>341</v>
      </c>
      <c r="F322" s="258"/>
      <c r="G322" s="258"/>
      <c r="H322" s="258"/>
      <c r="I322" s="258"/>
      <c r="J322" s="258"/>
      <c r="K322" s="258"/>
      <c r="L322" s="258"/>
      <c r="M322" s="258"/>
      <c r="N322" s="258"/>
      <c r="O322" s="258"/>
      <c r="P322" s="258"/>
      <c r="Q322" s="258"/>
      <c r="R322" s="258"/>
      <c r="S322" s="258"/>
      <c r="T322" s="258"/>
      <c r="U322" s="258"/>
      <c r="V322" s="258"/>
      <c r="W322" s="258"/>
      <c r="X322" s="259"/>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57" t="s">
        <v>343</v>
      </c>
      <c r="F327" s="258"/>
      <c r="G327" s="258"/>
      <c r="H327" s="258"/>
      <c r="I327" s="258"/>
      <c r="J327" s="258"/>
      <c r="K327" s="258"/>
      <c r="L327" s="258"/>
      <c r="M327" s="258"/>
      <c r="N327" s="258"/>
      <c r="O327" s="258"/>
      <c r="P327" s="258"/>
      <c r="Q327" s="258"/>
      <c r="R327" s="258"/>
      <c r="S327" s="258"/>
      <c r="T327" s="258"/>
      <c r="U327" s="258"/>
      <c r="V327" s="258"/>
      <c r="W327" s="258"/>
      <c r="X327" s="259"/>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57" t="s">
        <v>345</v>
      </c>
      <c r="F332" s="258"/>
      <c r="G332" s="258"/>
      <c r="H332" s="258"/>
      <c r="I332" s="258"/>
      <c r="J332" s="258"/>
      <c r="K332" s="258"/>
      <c r="L332" s="258"/>
      <c r="M332" s="258"/>
      <c r="N332" s="258"/>
      <c r="O332" s="258"/>
      <c r="P332" s="258"/>
      <c r="Q332" s="258"/>
      <c r="R332" s="258"/>
      <c r="S332" s="258"/>
      <c r="T332" s="258"/>
      <c r="U332" s="258"/>
      <c r="V332" s="258"/>
      <c r="W332" s="258"/>
      <c r="X332" s="259"/>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57" t="s">
        <v>354</v>
      </c>
      <c r="F345" s="258"/>
      <c r="G345" s="258"/>
      <c r="H345" s="258"/>
      <c r="I345" s="258"/>
      <c r="J345" s="258"/>
      <c r="K345" s="258"/>
      <c r="L345" s="258"/>
      <c r="M345" s="258"/>
      <c r="N345" s="258"/>
      <c r="O345" s="258"/>
      <c r="P345" s="258"/>
      <c r="Q345" s="258"/>
      <c r="R345" s="258"/>
      <c r="S345" s="258"/>
      <c r="T345" s="258"/>
      <c r="U345" s="258"/>
      <c r="V345" s="258"/>
      <c r="W345" s="258"/>
      <c r="X345" s="259"/>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60" t="s">
        <v>356</v>
      </c>
      <c r="F351" s="261"/>
      <c r="G351" s="261"/>
      <c r="H351" s="261"/>
      <c r="I351" s="261"/>
      <c r="J351" s="261"/>
      <c r="K351" s="261"/>
      <c r="L351" s="261"/>
      <c r="M351" s="261"/>
      <c r="N351" s="261"/>
      <c r="O351" s="261"/>
      <c r="P351" s="261"/>
      <c r="Q351" s="261"/>
      <c r="R351" s="261"/>
      <c r="S351" s="261"/>
      <c r="T351" s="261"/>
      <c r="U351" s="261"/>
      <c r="V351" s="261"/>
      <c r="W351" s="261"/>
      <c r="X351" s="261"/>
      <c r="Y351" s="261"/>
      <c r="Z351" s="261"/>
      <c r="AA351" s="261"/>
      <c r="AB351" s="261"/>
      <c r="AC351" s="261"/>
      <c r="AD351" s="261"/>
      <c r="AE351" s="261"/>
      <c r="AF351" s="261"/>
      <c r="AG351" s="261"/>
      <c r="AH351" s="261"/>
      <c r="AI351" s="261"/>
      <c r="AJ351" s="261"/>
      <c r="AK351" s="261"/>
      <c r="AL351" s="261"/>
      <c r="AM351" s="261"/>
      <c r="AN351" s="261"/>
      <c r="AO351" s="261"/>
      <c r="AP351" s="261"/>
      <c r="AQ351" s="261"/>
      <c r="AR351" s="261"/>
      <c r="AS351" s="261"/>
      <c r="AT351" s="261"/>
      <c r="AU351" s="261"/>
      <c r="AV351" s="261"/>
      <c r="AW351" s="261"/>
      <c r="AX351" s="261"/>
      <c r="AY351" s="261"/>
      <c r="AZ351" s="261"/>
      <c r="BA351" s="261"/>
      <c r="BB351" s="261"/>
      <c r="BC351" s="261"/>
      <c r="BD351" s="261"/>
      <c r="BE351" s="261"/>
      <c r="BF351" s="1"/>
      <c r="BG351" s="1"/>
      <c r="BH351" s="1"/>
      <c r="BI351" s="1"/>
    </row>
    <row r="352" spans="1:61" ht="12.75" customHeight="1" x14ac:dyDescent="0.25">
      <c r="A352" s="20"/>
      <c r="B352" s="20"/>
      <c r="C352" s="20"/>
      <c r="D352" s="20"/>
      <c r="E352" s="262" t="str">
        <f>"versión "&amp;Parametros!A1&amp;"   -   CONFIDENCIAL"</f>
        <v>versión 3.5   -   CONFIDENCIAL</v>
      </c>
      <c r="F352" s="263"/>
      <c r="G352" s="263"/>
      <c r="H352" s="263"/>
      <c r="I352" s="263"/>
      <c r="J352" s="263"/>
      <c r="K352" s="263"/>
      <c r="L352" s="263"/>
      <c r="M352" s="263"/>
      <c r="N352" s="263"/>
      <c r="O352" s="263"/>
      <c r="P352" s="263"/>
      <c r="Q352" s="263"/>
      <c r="R352" s="263"/>
      <c r="S352" s="263"/>
      <c r="T352" s="263"/>
      <c r="U352" s="263"/>
      <c r="V352" s="263"/>
      <c r="W352" s="263"/>
      <c r="X352" s="263"/>
      <c r="Y352" s="263"/>
      <c r="Z352" s="263"/>
      <c r="AA352" s="263"/>
      <c r="AB352" s="263"/>
      <c r="AC352" s="263"/>
      <c r="AD352" s="263"/>
      <c r="AE352" s="263"/>
      <c r="AF352" s="263"/>
      <c r="AG352" s="263"/>
      <c r="AH352" s="263"/>
      <c r="AI352" s="263"/>
      <c r="AJ352" s="263"/>
      <c r="AK352" s="263"/>
      <c r="AL352" s="263"/>
      <c r="AM352" s="263"/>
      <c r="AN352" s="263"/>
      <c r="AO352" s="263"/>
      <c r="AP352" s="263"/>
      <c r="AQ352" s="263"/>
      <c r="AR352" s="263"/>
      <c r="AS352" s="263"/>
      <c r="AT352" s="263"/>
      <c r="AU352" s="263"/>
      <c r="AV352" s="263"/>
      <c r="AW352" s="263"/>
      <c r="AX352" s="263"/>
      <c r="AY352" s="263"/>
      <c r="AZ352" s="263"/>
      <c r="BA352" s="263"/>
      <c r="BB352" s="263"/>
      <c r="BC352" s="263"/>
      <c r="BD352" s="263"/>
      <c r="BE352" s="263"/>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 ref="E3:Q6"/>
    <mergeCell ref="R3:BE6"/>
    <mergeCell ref="E9:X9"/>
    <mergeCell ref="F11:BE12"/>
    <mergeCell ref="E18:X18"/>
    <mergeCell ref="E48:BE48"/>
    <mergeCell ref="E56:BE56"/>
    <mergeCell ref="E67:BE68"/>
    <mergeCell ref="E72:BE72"/>
    <mergeCell ref="E76:BE77"/>
    <mergeCell ref="E81:BE82"/>
    <mergeCell ref="E86:BE87"/>
    <mergeCell ref="F105:BE106"/>
    <mergeCell ref="F112:BE113"/>
    <mergeCell ref="E97:X97"/>
    <mergeCell ref="E100:X100"/>
    <mergeCell ref="E118:X118"/>
    <mergeCell ref="E128:X128"/>
    <mergeCell ref="E138:X138"/>
    <mergeCell ref="E145:X145"/>
    <mergeCell ref="F154:BE154"/>
    <mergeCell ref="F155:BE155"/>
    <mergeCell ref="E161:X161"/>
    <mergeCell ref="E164:X164"/>
    <mergeCell ref="E175:X175"/>
    <mergeCell ref="F182:BE182"/>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E345:X345"/>
    <mergeCell ref="E351:BE351"/>
    <mergeCell ref="E352:BE352"/>
    <mergeCell ref="E272:BE274"/>
    <mergeCell ref="E276:BE277"/>
    <mergeCell ref="E279:X279"/>
    <mergeCell ref="E290:X290"/>
    <mergeCell ref="E295:X295"/>
    <mergeCell ref="F312:BE313"/>
    <mergeCell ref="F314:BE315"/>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topLeftCell="A24" workbookViewId="0">
      <selection activeCell="C48" sqref="C48:BJ50"/>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68"/>
      <c r="D3" s="269"/>
      <c r="E3" s="269"/>
      <c r="F3" s="269"/>
      <c r="G3" s="269"/>
      <c r="H3" s="269"/>
      <c r="I3" s="269"/>
      <c r="J3" s="269"/>
      <c r="K3" s="269"/>
      <c r="L3" s="269"/>
      <c r="M3" s="269"/>
      <c r="N3" s="269"/>
      <c r="O3" s="270"/>
      <c r="P3" s="343" t="s">
        <v>357</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1"/>
      <c r="BO3" s="1"/>
    </row>
    <row r="4" spans="1:67"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1"/>
      <c r="BO4" s="1"/>
    </row>
    <row r="5" spans="1:67"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1"/>
      <c r="BO5" s="1"/>
    </row>
    <row r="6" spans="1:67"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344" t="s">
        <v>358</v>
      </c>
      <c r="D8" s="321"/>
      <c r="E8" s="321"/>
      <c r="F8" s="321"/>
      <c r="G8" s="322"/>
      <c r="H8" s="344" t="s">
        <v>359</v>
      </c>
      <c r="I8" s="321"/>
      <c r="J8" s="321"/>
      <c r="K8" s="321"/>
      <c r="L8" s="322"/>
      <c r="M8" s="344" t="s">
        <v>360</v>
      </c>
      <c r="N8" s="321"/>
      <c r="O8" s="321"/>
      <c r="P8" s="321"/>
      <c r="Q8" s="322"/>
      <c r="R8" s="344" t="s">
        <v>361</v>
      </c>
      <c r="S8" s="321"/>
      <c r="T8" s="321"/>
      <c r="U8" s="321"/>
      <c r="V8" s="321"/>
      <c r="W8" s="321"/>
      <c r="X8" s="321"/>
      <c r="Y8" s="321"/>
      <c r="Z8" s="321"/>
      <c r="AA8" s="321"/>
      <c r="AB8" s="321"/>
      <c r="AC8" s="321"/>
      <c r="AD8" s="321"/>
      <c r="AE8" s="321"/>
      <c r="AF8" s="322"/>
      <c r="AG8" s="344" t="s">
        <v>362</v>
      </c>
      <c r="AH8" s="321"/>
      <c r="AI8" s="321"/>
      <c r="AJ8" s="321"/>
      <c r="AK8" s="321"/>
      <c r="AL8" s="321"/>
      <c r="AM8" s="321"/>
      <c r="AN8" s="321"/>
      <c r="AO8" s="321"/>
      <c r="AP8" s="321"/>
      <c r="AQ8" s="321"/>
      <c r="AR8" s="321"/>
      <c r="AS8" s="321"/>
      <c r="AT8" s="321"/>
      <c r="AU8" s="322"/>
      <c r="AV8" s="344" t="s">
        <v>363</v>
      </c>
      <c r="AW8" s="321"/>
      <c r="AX8" s="321"/>
      <c r="AY8" s="321"/>
      <c r="AZ8" s="321"/>
      <c r="BA8" s="321"/>
      <c r="BB8" s="321"/>
      <c r="BC8" s="321"/>
      <c r="BD8" s="321"/>
      <c r="BE8" s="321"/>
      <c r="BF8" s="321"/>
      <c r="BG8" s="321"/>
      <c r="BH8" s="321"/>
      <c r="BI8" s="321"/>
      <c r="BJ8" s="322"/>
      <c r="BK8" s="1"/>
      <c r="BL8" s="1"/>
      <c r="BM8" s="36"/>
      <c r="BN8" s="1"/>
      <c r="BO8" s="1"/>
    </row>
    <row r="9" spans="1:67" ht="24.75" customHeight="1" x14ac:dyDescent="0.25">
      <c r="A9" s="1">
        <v>4</v>
      </c>
      <c r="B9" s="37">
        <f t="shared" ref="B9:B11" si="0">COUNTA(C9:BJ9)</f>
        <v>6</v>
      </c>
      <c r="C9" s="340">
        <v>1</v>
      </c>
      <c r="D9" s="321"/>
      <c r="E9" s="321"/>
      <c r="F9" s="321"/>
      <c r="G9" s="322"/>
      <c r="H9" s="340" t="s">
        <v>364</v>
      </c>
      <c r="I9" s="321"/>
      <c r="J9" s="321"/>
      <c r="K9" s="321"/>
      <c r="L9" s="322"/>
      <c r="M9" s="323">
        <v>45405</v>
      </c>
      <c r="N9" s="321"/>
      <c r="O9" s="321"/>
      <c r="P9" s="321"/>
      <c r="Q9" s="322"/>
      <c r="R9" s="340" t="s">
        <v>365</v>
      </c>
      <c r="S9" s="321"/>
      <c r="T9" s="321"/>
      <c r="U9" s="321"/>
      <c r="V9" s="321"/>
      <c r="W9" s="321"/>
      <c r="X9" s="321"/>
      <c r="Y9" s="321"/>
      <c r="Z9" s="321"/>
      <c r="AA9" s="321"/>
      <c r="AB9" s="321"/>
      <c r="AC9" s="321"/>
      <c r="AD9" s="321"/>
      <c r="AE9" s="321"/>
      <c r="AF9" s="322"/>
      <c r="AG9" s="340" t="s">
        <v>366</v>
      </c>
      <c r="AH9" s="321"/>
      <c r="AI9" s="321"/>
      <c r="AJ9" s="321"/>
      <c r="AK9" s="321"/>
      <c r="AL9" s="321"/>
      <c r="AM9" s="321"/>
      <c r="AN9" s="321"/>
      <c r="AO9" s="321"/>
      <c r="AP9" s="321"/>
      <c r="AQ9" s="321"/>
      <c r="AR9" s="321"/>
      <c r="AS9" s="321"/>
      <c r="AT9" s="321"/>
      <c r="AU9" s="322"/>
      <c r="AV9" s="340" t="s">
        <v>367</v>
      </c>
      <c r="AW9" s="321"/>
      <c r="AX9" s="321"/>
      <c r="AY9" s="321"/>
      <c r="AZ9" s="321"/>
      <c r="BA9" s="321"/>
      <c r="BB9" s="321"/>
      <c r="BC9" s="321"/>
      <c r="BD9" s="321"/>
      <c r="BE9" s="321"/>
      <c r="BF9" s="321"/>
      <c r="BG9" s="321"/>
      <c r="BH9" s="321"/>
      <c r="BI9" s="321"/>
      <c r="BJ9" s="322"/>
      <c r="BK9" s="1"/>
      <c r="BL9" s="1"/>
      <c r="BM9" s="36"/>
      <c r="BN9" s="1"/>
      <c r="BO9" s="1"/>
    </row>
    <row r="10" spans="1:67" ht="24.75" customHeight="1" x14ac:dyDescent="0.25">
      <c r="A10" s="1"/>
      <c r="B10" s="38">
        <f t="shared" si="0"/>
        <v>0</v>
      </c>
      <c r="C10" s="342"/>
      <c r="D10" s="295"/>
      <c r="E10" s="295"/>
      <c r="F10" s="295"/>
      <c r="G10" s="296"/>
      <c r="H10" s="342"/>
      <c r="I10" s="295"/>
      <c r="J10" s="295"/>
      <c r="K10" s="295"/>
      <c r="L10" s="296"/>
      <c r="M10" s="342"/>
      <c r="N10" s="295"/>
      <c r="O10" s="295"/>
      <c r="P10" s="295"/>
      <c r="Q10" s="296"/>
      <c r="R10" s="342"/>
      <c r="S10" s="295"/>
      <c r="T10" s="295"/>
      <c r="U10" s="295"/>
      <c r="V10" s="295"/>
      <c r="W10" s="295"/>
      <c r="X10" s="295"/>
      <c r="Y10" s="295"/>
      <c r="Z10" s="295"/>
      <c r="AA10" s="295"/>
      <c r="AB10" s="295"/>
      <c r="AC10" s="295"/>
      <c r="AD10" s="295"/>
      <c r="AE10" s="295"/>
      <c r="AF10" s="296"/>
      <c r="AG10" s="342"/>
      <c r="AH10" s="295"/>
      <c r="AI10" s="295"/>
      <c r="AJ10" s="295"/>
      <c r="AK10" s="295"/>
      <c r="AL10" s="295"/>
      <c r="AM10" s="295"/>
      <c r="AN10" s="295"/>
      <c r="AO10" s="295"/>
      <c r="AP10" s="295"/>
      <c r="AQ10" s="295"/>
      <c r="AR10" s="295"/>
      <c r="AS10" s="295"/>
      <c r="AT10" s="295"/>
      <c r="AU10" s="296"/>
      <c r="AV10" s="342"/>
      <c r="AW10" s="295"/>
      <c r="AX10" s="295"/>
      <c r="AY10" s="295"/>
      <c r="AZ10" s="295"/>
      <c r="BA10" s="295"/>
      <c r="BB10" s="295"/>
      <c r="BC10" s="295"/>
      <c r="BD10" s="295"/>
      <c r="BE10" s="295"/>
      <c r="BF10" s="295"/>
      <c r="BG10" s="295"/>
      <c r="BH10" s="295"/>
      <c r="BI10" s="295"/>
      <c r="BJ10" s="296"/>
      <c r="BK10" s="1"/>
      <c r="BL10" s="1"/>
      <c r="BM10" s="36"/>
      <c r="BN10" s="1"/>
      <c r="BO10" s="1"/>
    </row>
    <row r="11" spans="1:67" ht="24.75" customHeight="1" x14ac:dyDescent="0.25">
      <c r="A11" s="1"/>
      <c r="B11" s="39">
        <f t="shared" si="0"/>
        <v>0</v>
      </c>
      <c r="C11" s="336"/>
      <c r="D11" s="337"/>
      <c r="E11" s="337"/>
      <c r="F11" s="337"/>
      <c r="G11" s="338"/>
      <c r="H11" s="336"/>
      <c r="I11" s="337"/>
      <c r="J11" s="337"/>
      <c r="K11" s="337"/>
      <c r="L11" s="338"/>
      <c r="M11" s="336"/>
      <c r="N11" s="337"/>
      <c r="O11" s="337"/>
      <c r="P11" s="337"/>
      <c r="Q11" s="338"/>
      <c r="R11" s="336"/>
      <c r="S11" s="337"/>
      <c r="T11" s="337"/>
      <c r="U11" s="337"/>
      <c r="V11" s="337"/>
      <c r="W11" s="337"/>
      <c r="X11" s="337"/>
      <c r="Y11" s="337"/>
      <c r="Z11" s="337"/>
      <c r="AA11" s="337"/>
      <c r="AB11" s="337"/>
      <c r="AC11" s="337"/>
      <c r="AD11" s="337"/>
      <c r="AE11" s="337"/>
      <c r="AF11" s="338"/>
      <c r="AG11" s="336"/>
      <c r="AH11" s="337"/>
      <c r="AI11" s="337"/>
      <c r="AJ11" s="337"/>
      <c r="AK11" s="337"/>
      <c r="AL11" s="337"/>
      <c r="AM11" s="337"/>
      <c r="AN11" s="337"/>
      <c r="AO11" s="337"/>
      <c r="AP11" s="337"/>
      <c r="AQ11" s="337"/>
      <c r="AR11" s="337"/>
      <c r="AS11" s="337"/>
      <c r="AT11" s="337"/>
      <c r="AU11" s="338"/>
      <c r="AV11" s="336"/>
      <c r="AW11" s="337"/>
      <c r="AX11" s="337"/>
      <c r="AY11" s="337"/>
      <c r="AZ11" s="337"/>
      <c r="BA11" s="337"/>
      <c r="BB11" s="337"/>
      <c r="BC11" s="337"/>
      <c r="BD11" s="337"/>
      <c r="BE11" s="337"/>
      <c r="BF11" s="337"/>
      <c r="BG11" s="337"/>
      <c r="BH11" s="337"/>
      <c r="BI11" s="337"/>
      <c r="BJ11" s="338"/>
      <c r="BK11" s="1"/>
      <c r="BL11" s="1"/>
      <c r="BM11" s="36"/>
      <c r="BN11" s="1"/>
      <c r="BO11" s="1"/>
    </row>
    <row r="12" spans="1:67" ht="24.75" customHeight="1" x14ac:dyDescent="0.25">
      <c r="A12" s="1"/>
      <c r="B12" s="1"/>
      <c r="C12" s="280" t="s">
        <v>368</v>
      </c>
      <c r="D12" s="281"/>
      <c r="E12" s="281"/>
      <c r="F12" s="281"/>
      <c r="G12" s="281"/>
      <c r="H12" s="281"/>
      <c r="I12" s="281"/>
      <c r="J12" s="281"/>
      <c r="K12" s="281"/>
      <c r="L12" s="281"/>
      <c r="M12" s="281"/>
      <c r="N12" s="281"/>
      <c r="O12" s="281"/>
      <c r="P12" s="281"/>
      <c r="Q12" s="281"/>
      <c r="R12" s="281"/>
      <c r="S12" s="281"/>
      <c r="T12" s="281"/>
      <c r="U12" s="281"/>
      <c r="V12" s="281"/>
      <c r="W12" s="281"/>
      <c r="X12" s="281"/>
      <c r="Y12" s="281"/>
      <c r="Z12" s="281"/>
      <c r="AA12" s="281"/>
      <c r="AB12" s="281"/>
      <c r="AC12" s="281"/>
      <c r="AD12" s="281"/>
      <c r="AE12" s="281"/>
      <c r="AF12" s="281"/>
      <c r="AG12" s="281"/>
      <c r="AH12" s="281"/>
      <c r="AI12" s="281"/>
      <c r="AJ12" s="281"/>
      <c r="AK12" s="281"/>
      <c r="AL12" s="281"/>
      <c r="AM12" s="281"/>
      <c r="AN12" s="281"/>
      <c r="AO12" s="281"/>
      <c r="AP12" s="281"/>
      <c r="AQ12" s="281"/>
      <c r="AR12" s="281"/>
      <c r="AS12" s="281"/>
      <c r="AT12" s="281"/>
      <c r="AU12" s="281"/>
      <c r="AV12" s="281"/>
      <c r="AW12" s="281"/>
      <c r="AX12" s="281"/>
      <c r="AY12" s="281"/>
      <c r="AZ12" s="281"/>
      <c r="BA12" s="281"/>
      <c r="BB12" s="281"/>
      <c r="BC12" s="281"/>
      <c r="BD12" s="281"/>
      <c r="BE12" s="281"/>
      <c r="BF12" s="282"/>
      <c r="BG12" s="283" t="s">
        <v>304</v>
      </c>
      <c r="BH12" s="282"/>
      <c r="BI12" s="283" t="s">
        <v>369</v>
      </c>
      <c r="BJ12" s="282"/>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330" t="s">
        <v>371</v>
      </c>
      <c r="D16" s="298"/>
      <c r="E16" s="298"/>
      <c r="F16" s="298"/>
      <c r="G16" s="298"/>
      <c r="H16" s="298"/>
      <c r="I16" s="298"/>
      <c r="J16" s="298"/>
      <c r="K16" s="298"/>
      <c r="L16" s="298"/>
      <c r="M16" s="298"/>
      <c r="N16" s="299"/>
      <c r="O16" s="339" t="s">
        <v>1326</v>
      </c>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1"/>
      <c r="AM16" s="321"/>
      <c r="AN16" s="321"/>
      <c r="AO16" s="321"/>
      <c r="AP16" s="321"/>
      <c r="AQ16" s="321"/>
      <c r="AR16" s="321"/>
      <c r="AS16" s="321"/>
      <c r="AT16" s="321"/>
      <c r="AU16" s="321"/>
      <c r="AV16" s="321"/>
      <c r="AW16" s="321"/>
      <c r="AX16" s="321"/>
      <c r="AY16" s="321"/>
      <c r="AZ16" s="321"/>
      <c r="BA16" s="321"/>
      <c r="BB16" s="321"/>
      <c r="BC16" s="321"/>
      <c r="BD16" s="321"/>
      <c r="BE16" s="321"/>
      <c r="BF16" s="321"/>
      <c r="BG16" s="321"/>
      <c r="BH16" s="321"/>
      <c r="BI16" s="321"/>
      <c r="BJ16" s="322"/>
      <c r="BK16" s="1"/>
      <c r="BL16" s="1"/>
      <c r="BM16" s="36"/>
      <c r="BN16" s="1"/>
      <c r="BO16" s="1"/>
    </row>
    <row r="17" spans="1:67" ht="24.75" customHeight="1" x14ac:dyDescent="0.25">
      <c r="A17" s="1"/>
      <c r="B17" s="1"/>
      <c r="C17" s="330" t="s">
        <v>372</v>
      </c>
      <c r="D17" s="298"/>
      <c r="E17" s="298"/>
      <c r="F17" s="298"/>
      <c r="G17" s="298"/>
      <c r="H17" s="298"/>
      <c r="I17" s="298"/>
      <c r="J17" s="298"/>
      <c r="K17" s="298"/>
      <c r="L17" s="298"/>
      <c r="M17" s="298"/>
      <c r="N17" s="299"/>
      <c r="O17" s="340" t="s">
        <v>373</v>
      </c>
      <c r="P17" s="321"/>
      <c r="Q17" s="321"/>
      <c r="R17" s="321"/>
      <c r="S17" s="321"/>
      <c r="T17" s="321"/>
      <c r="U17" s="321"/>
      <c r="V17" s="321"/>
      <c r="W17" s="321"/>
      <c r="X17" s="321"/>
      <c r="Y17" s="321"/>
      <c r="Z17" s="324"/>
      <c r="AA17" s="341"/>
      <c r="AB17" s="321"/>
      <c r="AC17" s="321"/>
      <c r="AD17" s="321"/>
      <c r="AE17" s="321"/>
      <c r="AF17" s="321"/>
      <c r="AG17" s="321"/>
      <c r="AH17" s="321"/>
      <c r="AI17" s="321"/>
      <c r="AJ17" s="321"/>
      <c r="AK17" s="321"/>
      <c r="AL17" s="321"/>
      <c r="AM17" s="321"/>
      <c r="AN17" s="321"/>
      <c r="AO17" s="321"/>
      <c r="AP17" s="321"/>
      <c r="AQ17" s="321"/>
      <c r="AR17" s="321"/>
      <c r="AS17" s="321"/>
      <c r="AT17" s="321"/>
      <c r="AU17" s="321"/>
      <c r="AV17" s="321"/>
      <c r="AW17" s="321"/>
      <c r="AX17" s="321"/>
      <c r="AY17" s="321"/>
      <c r="AZ17" s="321"/>
      <c r="BA17" s="321"/>
      <c r="BB17" s="321"/>
      <c r="BC17" s="321"/>
      <c r="BD17" s="321"/>
      <c r="BE17" s="321"/>
      <c r="BF17" s="321"/>
      <c r="BG17" s="321"/>
      <c r="BH17" s="321"/>
      <c r="BI17" s="321"/>
      <c r="BJ17" s="324"/>
      <c r="BK17" s="1"/>
      <c r="BL17" s="1"/>
      <c r="BM17" s="36"/>
      <c r="BN17" s="42"/>
      <c r="BO17" s="42"/>
    </row>
    <row r="18" spans="1:67" ht="24.75" customHeight="1" x14ac:dyDescent="0.25">
      <c r="A18" s="1"/>
      <c r="B18" s="1"/>
      <c r="C18" s="330" t="s">
        <v>0</v>
      </c>
      <c r="D18" s="298"/>
      <c r="E18" s="298"/>
      <c r="F18" s="298"/>
      <c r="G18" s="298"/>
      <c r="H18" s="298"/>
      <c r="I18" s="298"/>
      <c r="J18" s="298"/>
      <c r="K18" s="298"/>
      <c r="L18" s="298"/>
      <c r="M18" s="298"/>
      <c r="N18" s="299"/>
      <c r="O18" s="340" t="s">
        <v>374</v>
      </c>
      <c r="P18" s="321"/>
      <c r="Q18" s="321"/>
      <c r="R18" s="321"/>
      <c r="S18" s="321"/>
      <c r="T18" s="321"/>
      <c r="U18" s="321"/>
      <c r="V18" s="321"/>
      <c r="W18" s="321"/>
      <c r="X18" s="321"/>
      <c r="Y18" s="321"/>
      <c r="Z18" s="324"/>
      <c r="AA18" s="341"/>
      <c r="AB18" s="321"/>
      <c r="AC18" s="321"/>
      <c r="AD18" s="321"/>
      <c r="AE18" s="321"/>
      <c r="AF18" s="321"/>
      <c r="AG18" s="321"/>
      <c r="AH18" s="321"/>
      <c r="AI18" s="321"/>
      <c r="AJ18" s="321"/>
      <c r="AK18" s="321"/>
      <c r="AL18" s="321"/>
      <c r="AM18" s="321"/>
      <c r="AN18" s="321"/>
      <c r="AO18" s="321"/>
      <c r="AP18" s="321"/>
      <c r="AQ18" s="321"/>
      <c r="AR18" s="321"/>
      <c r="AS18" s="321"/>
      <c r="AT18" s="321"/>
      <c r="AU18" s="321"/>
      <c r="AV18" s="321"/>
      <c r="AW18" s="321"/>
      <c r="AX18" s="321"/>
      <c r="AY18" s="321"/>
      <c r="AZ18" s="321"/>
      <c r="BA18" s="321"/>
      <c r="BB18" s="321"/>
      <c r="BC18" s="321"/>
      <c r="BD18" s="321"/>
      <c r="BE18" s="321"/>
      <c r="BF18" s="321"/>
      <c r="BG18" s="321"/>
      <c r="BH18" s="321"/>
      <c r="BI18" s="321"/>
      <c r="BJ18" s="324"/>
      <c r="BK18" s="1"/>
      <c r="BL18" s="1"/>
      <c r="BM18" s="36"/>
      <c r="BN18" s="1"/>
      <c r="BO18" s="1"/>
    </row>
    <row r="19" spans="1:67" ht="24.75" customHeight="1" x14ac:dyDescent="0.25">
      <c r="A19" s="1"/>
      <c r="B19" s="43"/>
      <c r="C19" s="330" t="s">
        <v>1</v>
      </c>
      <c r="D19" s="298"/>
      <c r="E19" s="298"/>
      <c r="F19" s="298"/>
      <c r="G19" s="298"/>
      <c r="H19" s="298"/>
      <c r="I19" s="298"/>
      <c r="J19" s="298"/>
      <c r="K19" s="298"/>
      <c r="L19" s="298"/>
      <c r="M19" s="298"/>
      <c r="N19" s="299"/>
      <c r="O19" s="332" t="s">
        <v>366</v>
      </c>
      <c r="P19" s="333"/>
      <c r="Q19" s="333"/>
      <c r="R19" s="333"/>
      <c r="S19" s="333"/>
      <c r="T19" s="333"/>
      <c r="U19" s="333"/>
      <c r="V19" s="333"/>
      <c r="W19" s="333"/>
      <c r="X19" s="333"/>
      <c r="Y19" s="333"/>
      <c r="Z19" s="333"/>
      <c r="AA19" s="333"/>
      <c r="AB19" s="333"/>
      <c r="AC19" s="333"/>
      <c r="AD19" s="333"/>
      <c r="AE19" s="333"/>
      <c r="AF19" s="333"/>
      <c r="AG19" s="333"/>
      <c r="AH19" s="333"/>
      <c r="AI19" s="333"/>
      <c r="AJ19" s="333"/>
      <c r="AK19" s="333"/>
      <c r="AL19" s="333"/>
      <c r="AM19" s="333"/>
      <c r="AN19" s="333"/>
      <c r="AO19" s="333"/>
      <c r="AP19" s="333"/>
      <c r="AQ19" s="333"/>
      <c r="AR19" s="333"/>
      <c r="AS19" s="333"/>
      <c r="AT19" s="333"/>
      <c r="AU19" s="333"/>
      <c r="AV19" s="333"/>
      <c r="AW19" s="333"/>
      <c r="AX19" s="333"/>
      <c r="AY19" s="333"/>
      <c r="AZ19" s="333"/>
      <c r="BA19" s="333"/>
      <c r="BB19" s="333"/>
      <c r="BC19" s="333"/>
      <c r="BD19" s="333"/>
      <c r="BE19" s="333"/>
      <c r="BF19" s="333"/>
      <c r="BG19" s="333"/>
      <c r="BH19" s="333"/>
      <c r="BI19" s="333"/>
      <c r="BJ19" s="334"/>
      <c r="BK19" s="43"/>
      <c r="BL19" s="1"/>
      <c r="BM19" s="36"/>
      <c r="BN19" s="1"/>
      <c r="BO19" s="1"/>
    </row>
    <row r="20" spans="1:67" ht="24.75" customHeight="1" x14ac:dyDescent="0.25">
      <c r="A20" s="1"/>
      <c r="B20" s="43"/>
      <c r="C20" s="330" t="s">
        <v>376</v>
      </c>
      <c r="D20" s="298"/>
      <c r="E20" s="298"/>
      <c r="F20" s="298"/>
      <c r="G20" s="298"/>
      <c r="H20" s="298"/>
      <c r="I20" s="298"/>
      <c r="J20" s="298"/>
      <c r="K20" s="298"/>
      <c r="L20" s="298"/>
      <c r="M20" s="298"/>
      <c r="N20" s="299"/>
      <c r="O20" s="335" t="s">
        <v>365</v>
      </c>
      <c r="P20" s="327"/>
      <c r="Q20" s="327"/>
      <c r="R20" s="327"/>
      <c r="S20" s="327"/>
      <c r="T20" s="327"/>
      <c r="U20" s="327"/>
      <c r="V20" s="327"/>
      <c r="W20" s="327"/>
      <c r="X20" s="327"/>
      <c r="Y20" s="327"/>
      <c r="Z20" s="327"/>
      <c r="AA20" s="327"/>
      <c r="AB20" s="327"/>
      <c r="AC20" s="327"/>
      <c r="AD20" s="327"/>
      <c r="AE20" s="327"/>
      <c r="AF20" s="327"/>
      <c r="AG20" s="327"/>
      <c r="AH20" s="327"/>
      <c r="AI20" s="327"/>
      <c r="AJ20" s="327"/>
      <c r="AK20" s="327"/>
      <c r="AL20" s="327"/>
      <c r="AM20" s="327"/>
      <c r="AN20" s="327"/>
      <c r="AO20" s="327"/>
      <c r="AP20" s="327"/>
      <c r="AQ20" s="327"/>
      <c r="AR20" s="327"/>
      <c r="AS20" s="327"/>
      <c r="AT20" s="327"/>
      <c r="AU20" s="327"/>
      <c r="AV20" s="327"/>
      <c r="AW20" s="327"/>
      <c r="AX20" s="327"/>
      <c r="AY20" s="327"/>
      <c r="AZ20" s="327"/>
      <c r="BA20" s="327"/>
      <c r="BB20" s="327"/>
      <c r="BC20" s="327"/>
      <c r="BD20" s="327"/>
      <c r="BE20" s="327"/>
      <c r="BF20" s="327"/>
      <c r="BG20" s="327"/>
      <c r="BH20" s="327"/>
      <c r="BI20" s="327"/>
      <c r="BJ20" s="328"/>
      <c r="BK20" s="43"/>
      <c r="BL20" s="1"/>
      <c r="BM20" s="36"/>
      <c r="BN20" s="1"/>
      <c r="BO20" s="1"/>
    </row>
    <row r="21" spans="1:67" ht="24.75" customHeight="1" x14ac:dyDescent="0.25">
      <c r="A21" s="1"/>
      <c r="B21" s="43"/>
      <c r="C21" s="330" t="s">
        <v>379</v>
      </c>
      <c r="D21" s="298"/>
      <c r="E21" s="298"/>
      <c r="F21" s="298"/>
      <c r="G21" s="298"/>
      <c r="H21" s="298"/>
      <c r="I21" s="298"/>
      <c r="J21" s="298"/>
      <c r="K21" s="298"/>
      <c r="L21" s="298"/>
      <c r="M21" s="298"/>
      <c r="N21" s="299"/>
      <c r="O21" s="335" t="s">
        <v>367</v>
      </c>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7"/>
      <c r="BC21" s="327"/>
      <c r="BD21" s="327"/>
      <c r="BE21" s="327"/>
      <c r="BF21" s="327"/>
      <c r="BG21" s="327"/>
      <c r="BH21" s="327"/>
      <c r="BI21" s="327"/>
      <c r="BJ21" s="328"/>
      <c r="BK21" s="43"/>
      <c r="BL21" s="1"/>
      <c r="BM21" s="36"/>
      <c r="BN21" s="1"/>
      <c r="BO21" s="1"/>
    </row>
    <row r="22" spans="1:67" ht="24.75" customHeight="1" x14ac:dyDescent="0.25">
      <c r="A22" s="1"/>
      <c r="B22" s="1"/>
      <c r="C22" s="280" t="s">
        <v>368</v>
      </c>
      <c r="D22" s="281"/>
      <c r="E22" s="281"/>
      <c r="F22" s="281"/>
      <c r="G22" s="281"/>
      <c r="H22" s="281"/>
      <c r="I22" s="281"/>
      <c r="J22" s="281"/>
      <c r="K22" s="281"/>
      <c r="L22" s="281"/>
      <c r="M22" s="281"/>
      <c r="N22" s="281"/>
      <c r="O22" s="281"/>
      <c r="P22" s="281"/>
      <c r="Q22" s="281"/>
      <c r="R22" s="281"/>
      <c r="S22" s="281"/>
      <c r="T22" s="281"/>
      <c r="U22" s="281"/>
      <c r="V22" s="281"/>
      <c r="W22" s="281"/>
      <c r="X22" s="281"/>
      <c r="Y22" s="281"/>
      <c r="Z22" s="281"/>
      <c r="AA22" s="281"/>
      <c r="AB22" s="281"/>
      <c r="AC22" s="281"/>
      <c r="AD22" s="281"/>
      <c r="AE22" s="281"/>
      <c r="AF22" s="281"/>
      <c r="AG22" s="281"/>
      <c r="AH22" s="281"/>
      <c r="AI22" s="281"/>
      <c r="AJ22" s="281"/>
      <c r="AK22" s="281"/>
      <c r="AL22" s="281"/>
      <c r="AM22" s="281"/>
      <c r="AN22" s="281"/>
      <c r="AO22" s="281"/>
      <c r="AP22" s="281"/>
      <c r="AQ22" s="281"/>
      <c r="AR22" s="281"/>
      <c r="AS22" s="281"/>
      <c r="AT22" s="281"/>
      <c r="AU22" s="281"/>
      <c r="AV22" s="281"/>
      <c r="AW22" s="281"/>
      <c r="AX22" s="281"/>
      <c r="AY22" s="281"/>
      <c r="AZ22" s="281"/>
      <c r="BA22" s="281"/>
      <c r="BB22" s="281"/>
      <c r="BC22" s="281"/>
      <c r="BD22" s="281"/>
      <c r="BE22" s="281"/>
      <c r="BF22" s="282"/>
      <c r="BG22" s="283" t="s">
        <v>304</v>
      </c>
      <c r="BH22" s="282"/>
      <c r="BI22" s="283" t="s">
        <v>369</v>
      </c>
      <c r="BJ22" s="282"/>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318" t="s">
        <v>382</v>
      </c>
      <c r="BJ25" s="310"/>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319" t="s">
        <v>1327</v>
      </c>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7"/>
      <c r="AI27" s="287"/>
      <c r="AJ27" s="287"/>
      <c r="AK27" s="287"/>
      <c r="AL27" s="287"/>
      <c r="AM27" s="287"/>
      <c r="AN27" s="287"/>
      <c r="AO27" s="287"/>
      <c r="AP27" s="287"/>
      <c r="AQ27" s="287"/>
      <c r="AR27" s="287"/>
      <c r="AS27" s="287"/>
      <c r="AT27" s="287"/>
      <c r="AU27" s="287"/>
      <c r="AV27" s="287"/>
      <c r="AW27" s="287"/>
      <c r="AX27" s="287"/>
      <c r="AY27" s="287"/>
      <c r="AZ27" s="287"/>
      <c r="BA27" s="287"/>
      <c r="BB27" s="287"/>
      <c r="BC27" s="287"/>
      <c r="BD27" s="287"/>
      <c r="BE27" s="287"/>
      <c r="BF27" s="287"/>
      <c r="BG27" s="287"/>
      <c r="BH27" s="287"/>
      <c r="BI27" s="287"/>
      <c r="BJ27" s="288"/>
      <c r="BK27" s="1"/>
      <c r="BL27" s="1"/>
      <c r="BM27" s="36">
        <f t="shared" si="1"/>
        <v>1</v>
      </c>
      <c r="BN27" s="1"/>
      <c r="BO27" s="1"/>
    </row>
    <row r="28" spans="1:67" ht="38.25" customHeight="1" x14ac:dyDescent="0.25">
      <c r="A28" s="1"/>
      <c r="B28" s="37">
        <f t="shared" si="2"/>
        <v>0</v>
      </c>
      <c r="C28" s="289"/>
      <c r="D28" s="263"/>
      <c r="E28" s="263"/>
      <c r="F28" s="263"/>
      <c r="G28" s="263"/>
      <c r="H28" s="263"/>
      <c r="I28" s="263"/>
      <c r="J28" s="263"/>
      <c r="K28" s="263"/>
      <c r="L28" s="263"/>
      <c r="M28" s="263"/>
      <c r="N28" s="263"/>
      <c r="O28" s="263"/>
      <c r="P28" s="263"/>
      <c r="Q28" s="263"/>
      <c r="R28" s="263"/>
      <c r="S28" s="263"/>
      <c r="T28" s="263"/>
      <c r="U28" s="263"/>
      <c r="V28" s="263"/>
      <c r="W28" s="263"/>
      <c r="X28" s="263"/>
      <c r="Y28" s="263"/>
      <c r="Z28" s="263"/>
      <c r="AA28" s="263"/>
      <c r="AB28" s="263"/>
      <c r="AC28" s="263"/>
      <c r="AD28" s="263"/>
      <c r="AE28" s="263"/>
      <c r="AF28" s="263"/>
      <c r="AG28" s="263"/>
      <c r="AH28" s="263"/>
      <c r="AI28" s="263"/>
      <c r="AJ28" s="263"/>
      <c r="AK28" s="263"/>
      <c r="AL28" s="263"/>
      <c r="AM28" s="263"/>
      <c r="AN28" s="263"/>
      <c r="AO28" s="263"/>
      <c r="AP28" s="263"/>
      <c r="AQ28" s="263"/>
      <c r="AR28" s="263"/>
      <c r="AS28" s="263"/>
      <c r="AT28" s="263"/>
      <c r="AU28" s="263"/>
      <c r="AV28" s="263"/>
      <c r="AW28" s="263"/>
      <c r="AX28" s="263"/>
      <c r="AY28" s="263"/>
      <c r="AZ28" s="263"/>
      <c r="BA28" s="263"/>
      <c r="BB28" s="263"/>
      <c r="BC28" s="263"/>
      <c r="BD28" s="263"/>
      <c r="BE28" s="263"/>
      <c r="BF28" s="263"/>
      <c r="BG28" s="263"/>
      <c r="BH28" s="263"/>
      <c r="BI28" s="263"/>
      <c r="BJ28" s="290"/>
      <c r="BK28" s="1"/>
      <c r="BL28" s="1"/>
      <c r="BM28" s="36">
        <f t="shared" si="1"/>
        <v>1</v>
      </c>
      <c r="BN28" s="1"/>
      <c r="BO28" s="1"/>
    </row>
    <row r="29" spans="1:67" ht="57" customHeight="1" x14ac:dyDescent="0.25">
      <c r="A29" s="1"/>
      <c r="B29" s="37">
        <f t="shared" si="2"/>
        <v>0</v>
      </c>
      <c r="C29" s="291"/>
      <c r="D29" s="292"/>
      <c r="E29" s="292"/>
      <c r="F29" s="292"/>
      <c r="G29" s="292"/>
      <c r="H29" s="292"/>
      <c r="I29" s="292"/>
      <c r="J29" s="292"/>
      <c r="K29" s="292"/>
      <c r="L29" s="292"/>
      <c r="M29" s="292"/>
      <c r="N29" s="292"/>
      <c r="O29" s="292"/>
      <c r="P29" s="292"/>
      <c r="Q29" s="292"/>
      <c r="R29" s="292"/>
      <c r="S29" s="292"/>
      <c r="T29" s="292"/>
      <c r="U29" s="292"/>
      <c r="V29" s="292"/>
      <c r="W29" s="292"/>
      <c r="X29" s="292"/>
      <c r="Y29" s="292"/>
      <c r="Z29" s="292"/>
      <c r="AA29" s="292"/>
      <c r="AB29" s="292"/>
      <c r="AC29" s="292"/>
      <c r="AD29" s="292"/>
      <c r="AE29" s="292"/>
      <c r="AF29" s="292"/>
      <c r="AG29" s="292"/>
      <c r="AH29" s="292"/>
      <c r="AI29" s="292"/>
      <c r="AJ29" s="292"/>
      <c r="AK29" s="292"/>
      <c r="AL29" s="292"/>
      <c r="AM29" s="292"/>
      <c r="AN29" s="292"/>
      <c r="AO29" s="292"/>
      <c r="AP29" s="292"/>
      <c r="AQ29" s="292"/>
      <c r="AR29" s="292"/>
      <c r="AS29" s="292"/>
      <c r="AT29" s="292"/>
      <c r="AU29" s="292"/>
      <c r="AV29" s="292"/>
      <c r="AW29" s="292"/>
      <c r="AX29" s="292"/>
      <c r="AY29" s="292"/>
      <c r="AZ29" s="292"/>
      <c r="BA29" s="292"/>
      <c r="BB29" s="292"/>
      <c r="BC29" s="292"/>
      <c r="BD29" s="292"/>
      <c r="BE29" s="292"/>
      <c r="BF29" s="292"/>
      <c r="BG29" s="292"/>
      <c r="BH29" s="292"/>
      <c r="BI29" s="292"/>
      <c r="BJ29" s="293"/>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318" t="s">
        <v>382</v>
      </c>
      <c r="BJ32" s="310"/>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320" t="s">
        <v>3</v>
      </c>
      <c r="D34" s="321"/>
      <c r="E34" s="321"/>
      <c r="F34" s="321"/>
      <c r="G34" s="321"/>
      <c r="H34" s="321"/>
      <c r="I34" s="321"/>
      <c r="J34" s="321"/>
      <c r="K34" s="321"/>
      <c r="L34" s="322"/>
      <c r="M34" s="323">
        <v>45405</v>
      </c>
      <c r="N34" s="321"/>
      <c r="O34" s="321"/>
      <c r="P34" s="321"/>
      <c r="Q34" s="321"/>
      <c r="R34" s="321"/>
      <c r="S34" s="321"/>
      <c r="T34" s="321"/>
      <c r="U34" s="321"/>
      <c r="V34" s="321"/>
      <c r="W34" s="321"/>
      <c r="X34" s="324"/>
      <c r="Y34" s="331"/>
      <c r="Z34" s="321"/>
      <c r="AA34" s="321"/>
      <c r="AB34" s="321"/>
      <c r="AC34" s="321"/>
      <c r="AD34" s="321"/>
      <c r="AE34" s="321"/>
      <c r="AF34" s="321"/>
      <c r="AG34" s="321"/>
      <c r="AH34" s="321"/>
      <c r="AI34" s="321"/>
      <c r="AJ34" s="321"/>
      <c r="AK34" s="321"/>
      <c r="AL34" s="321"/>
      <c r="AM34" s="321"/>
      <c r="AN34" s="321"/>
      <c r="AO34" s="321"/>
      <c r="AP34" s="321"/>
      <c r="AQ34" s="321"/>
      <c r="AR34" s="321"/>
      <c r="AS34" s="321"/>
      <c r="AT34" s="321"/>
      <c r="AU34" s="321"/>
      <c r="AV34" s="321"/>
      <c r="AW34" s="321"/>
      <c r="AX34" s="321"/>
      <c r="AY34" s="321"/>
      <c r="AZ34" s="321"/>
      <c r="BA34" s="321"/>
      <c r="BB34" s="321"/>
      <c r="BC34" s="321"/>
      <c r="BD34" s="321"/>
      <c r="BE34" s="321"/>
      <c r="BF34" s="321"/>
      <c r="BG34" s="321"/>
      <c r="BH34" s="321"/>
      <c r="BI34" s="321"/>
      <c r="BJ34" s="324"/>
      <c r="BK34" s="1"/>
      <c r="BL34" s="1"/>
      <c r="BM34" s="36" t="e">
        <f>IF(#REF!="No",1,"")</f>
        <v>#REF!</v>
      </c>
      <c r="BN34" s="1"/>
      <c r="BO34" s="1"/>
    </row>
    <row r="35" spans="1:67" ht="24.75" customHeight="1" x14ac:dyDescent="0.25">
      <c r="A35" s="1"/>
      <c r="B35" s="1"/>
      <c r="C35" s="320" t="s">
        <v>4</v>
      </c>
      <c r="D35" s="321"/>
      <c r="E35" s="321"/>
      <c r="F35" s="321"/>
      <c r="G35" s="321"/>
      <c r="H35" s="321"/>
      <c r="I35" s="321"/>
      <c r="J35" s="321"/>
      <c r="K35" s="321"/>
      <c r="L35" s="322"/>
      <c r="M35" s="323">
        <v>45406</v>
      </c>
      <c r="N35" s="321"/>
      <c r="O35" s="321"/>
      <c r="P35" s="321"/>
      <c r="Q35" s="321"/>
      <c r="R35" s="321"/>
      <c r="S35" s="321"/>
      <c r="T35" s="321"/>
      <c r="U35" s="321"/>
      <c r="V35" s="321"/>
      <c r="W35" s="321"/>
      <c r="X35" s="324"/>
      <c r="Y35" s="331"/>
      <c r="Z35" s="321"/>
      <c r="AA35" s="321"/>
      <c r="AB35" s="321"/>
      <c r="AC35" s="321"/>
      <c r="AD35" s="321"/>
      <c r="AE35" s="321"/>
      <c r="AF35" s="321"/>
      <c r="AG35" s="321"/>
      <c r="AH35" s="321"/>
      <c r="AI35" s="321"/>
      <c r="AJ35" s="321"/>
      <c r="AK35" s="321"/>
      <c r="AL35" s="321"/>
      <c r="AM35" s="321"/>
      <c r="AN35" s="321"/>
      <c r="AO35" s="321"/>
      <c r="AP35" s="321"/>
      <c r="AQ35" s="321"/>
      <c r="AR35" s="321"/>
      <c r="AS35" s="321"/>
      <c r="AT35" s="321"/>
      <c r="AU35" s="321"/>
      <c r="AV35" s="321"/>
      <c r="AW35" s="321"/>
      <c r="AX35" s="321"/>
      <c r="AY35" s="321"/>
      <c r="AZ35" s="321"/>
      <c r="BA35" s="321"/>
      <c r="BB35" s="321"/>
      <c r="BC35" s="321"/>
      <c r="BD35" s="321"/>
      <c r="BE35" s="321"/>
      <c r="BF35" s="321"/>
      <c r="BG35" s="321"/>
      <c r="BH35" s="321"/>
      <c r="BI35" s="321"/>
      <c r="BJ35" s="324"/>
      <c r="BK35" s="1"/>
      <c r="BL35" s="1"/>
      <c r="BM35" s="36" t="e">
        <f>IF(#REF!="No",1,"")</f>
        <v>#REF!</v>
      </c>
      <c r="BN35" s="1"/>
      <c r="BO35" s="1"/>
    </row>
    <row r="36" spans="1:67" ht="24.75" customHeight="1" x14ac:dyDescent="0.25">
      <c r="A36" s="1"/>
      <c r="B36" s="1"/>
      <c r="C36" s="320" t="s">
        <v>384</v>
      </c>
      <c r="D36" s="321"/>
      <c r="E36" s="321"/>
      <c r="F36" s="321"/>
      <c r="G36" s="321"/>
      <c r="H36" s="321"/>
      <c r="I36" s="321"/>
      <c r="J36" s="321"/>
      <c r="K36" s="321"/>
      <c r="L36" s="322"/>
      <c r="M36" s="323"/>
      <c r="N36" s="321"/>
      <c r="O36" s="321"/>
      <c r="P36" s="321"/>
      <c r="Q36" s="321"/>
      <c r="R36" s="321"/>
      <c r="S36" s="321"/>
      <c r="T36" s="321"/>
      <c r="U36" s="321"/>
      <c r="V36" s="321"/>
      <c r="W36" s="321"/>
      <c r="X36" s="324"/>
      <c r="Y36" s="331"/>
      <c r="Z36" s="321"/>
      <c r="AA36" s="321"/>
      <c r="AB36" s="321"/>
      <c r="AC36" s="321"/>
      <c r="AD36" s="321"/>
      <c r="AE36" s="321"/>
      <c r="AF36" s="321"/>
      <c r="AG36" s="321"/>
      <c r="AH36" s="321"/>
      <c r="AI36" s="321"/>
      <c r="AJ36" s="321"/>
      <c r="AK36" s="321"/>
      <c r="AL36" s="321"/>
      <c r="AM36" s="321"/>
      <c r="AN36" s="321"/>
      <c r="AO36" s="321"/>
      <c r="AP36" s="321"/>
      <c r="AQ36" s="321"/>
      <c r="AR36" s="321"/>
      <c r="AS36" s="321"/>
      <c r="AT36" s="321"/>
      <c r="AU36" s="321"/>
      <c r="AV36" s="321"/>
      <c r="AW36" s="321"/>
      <c r="AX36" s="321"/>
      <c r="AY36" s="321"/>
      <c r="AZ36" s="321"/>
      <c r="BA36" s="321"/>
      <c r="BB36" s="321"/>
      <c r="BC36" s="321"/>
      <c r="BD36" s="321"/>
      <c r="BE36" s="321"/>
      <c r="BF36" s="321"/>
      <c r="BG36" s="321"/>
      <c r="BH36" s="321"/>
      <c r="BI36" s="321"/>
      <c r="BJ36" s="324"/>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309" t="s">
        <v>387</v>
      </c>
      <c r="BJ39" s="310"/>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320" t="s">
        <v>388</v>
      </c>
      <c r="D41" s="321"/>
      <c r="E41" s="321"/>
      <c r="F41" s="321"/>
      <c r="G41" s="321"/>
      <c r="H41" s="321"/>
      <c r="I41" s="321"/>
      <c r="J41" s="321"/>
      <c r="K41" s="321"/>
      <c r="L41" s="321"/>
      <c r="M41" s="321"/>
      <c r="N41" s="321"/>
      <c r="O41" s="321"/>
      <c r="P41" s="321"/>
      <c r="Q41" s="321"/>
      <c r="R41" s="321"/>
      <c r="S41" s="321"/>
      <c r="T41" s="321"/>
      <c r="U41" s="321"/>
      <c r="V41" s="321"/>
      <c r="W41" s="321"/>
      <c r="X41" s="321"/>
      <c r="Y41" s="321"/>
      <c r="Z41" s="321"/>
      <c r="AA41" s="324"/>
      <c r="AB41" s="325" t="s">
        <v>389</v>
      </c>
      <c r="AC41" s="321"/>
      <c r="AD41" s="321"/>
      <c r="AE41" s="321"/>
      <c r="AF41" s="322"/>
      <c r="AG41" s="325" t="s">
        <v>390</v>
      </c>
      <c r="AH41" s="321"/>
      <c r="AI41" s="321"/>
      <c r="AJ41" s="321"/>
      <c r="AK41" s="322"/>
      <c r="AL41" s="320" t="s">
        <v>391</v>
      </c>
      <c r="AM41" s="321"/>
      <c r="AN41" s="321"/>
      <c r="AO41" s="321"/>
      <c r="AP41" s="321"/>
      <c r="AQ41" s="321"/>
      <c r="AR41" s="321"/>
      <c r="AS41" s="321"/>
      <c r="AT41" s="321"/>
      <c r="AU41" s="321"/>
      <c r="AV41" s="321"/>
      <c r="AW41" s="321"/>
      <c r="AX41" s="321"/>
      <c r="AY41" s="321"/>
      <c r="AZ41" s="321"/>
      <c r="BA41" s="321"/>
      <c r="BB41" s="321"/>
      <c r="BC41" s="321"/>
      <c r="BD41" s="321"/>
      <c r="BE41" s="321"/>
      <c r="BF41" s="321"/>
      <c r="BG41" s="321"/>
      <c r="BH41" s="321"/>
      <c r="BI41" s="321"/>
      <c r="BJ41" s="322"/>
      <c r="BK41" s="1"/>
      <c r="BL41" s="1"/>
      <c r="BM41" s="36" t="str">
        <f t="shared" si="3"/>
        <v/>
      </c>
      <c r="BN41" s="1"/>
      <c r="BO41" s="1"/>
    </row>
    <row r="42" spans="1:67" ht="24.75" hidden="1" customHeight="1" x14ac:dyDescent="0.25">
      <c r="A42" s="1"/>
      <c r="B42" s="37">
        <f>COUNTA(C42:BJ42)</f>
        <v>0</v>
      </c>
      <c r="C42" s="326"/>
      <c r="D42" s="327"/>
      <c r="E42" s="327"/>
      <c r="F42" s="327"/>
      <c r="G42" s="327"/>
      <c r="H42" s="327"/>
      <c r="I42" s="327"/>
      <c r="J42" s="327"/>
      <c r="K42" s="327"/>
      <c r="L42" s="327"/>
      <c r="M42" s="327"/>
      <c r="N42" s="327"/>
      <c r="O42" s="327"/>
      <c r="P42" s="327"/>
      <c r="Q42" s="327"/>
      <c r="R42" s="327"/>
      <c r="S42" s="327"/>
      <c r="T42" s="327"/>
      <c r="U42" s="327"/>
      <c r="V42" s="327"/>
      <c r="W42" s="327"/>
      <c r="X42" s="327"/>
      <c r="Y42" s="327"/>
      <c r="Z42" s="327"/>
      <c r="AA42" s="328"/>
      <c r="AB42" s="326"/>
      <c r="AC42" s="327"/>
      <c r="AD42" s="327"/>
      <c r="AE42" s="327"/>
      <c r="AF42" s="328"/>
      <c r="AG42" s="326"/>
      <c r="AH42" s="327"/>
      <c r="AI42" s="327"/>
      <c r="AJ42" s="327"/>
      <c r="AK42" s="328"/>
      <c r="AL42" s="329"/>
      <c r="AM42" s="327"/>
      <c r="AN42" s="327"/>
      <c r="AO42" s="327"/>
      <c r="AP42" s="327"/>
      <c r="AQ42" s="327"/>
      <c r="AR42" s="327"/>
      <c r="AS42" s="327"/>
      <c r="AT42" s="327"/>
      <c r="AU42" s="327"/>
      <c r="AV42" s="327"/>
      <c r="AW42" s="327"/>
      <c r="AX42" s="327"/>
      <c r="AY42" s="327"/>
      <c r="AZ42" s="327"/>
      <c r="BA42" s="327"/>
      <c r="BB42" s="327"/>
      <c r="BC42" s="327"/>
      <c r="BD42" s="327"/>
      <c r="BE42" s="327"/>
      <c r="BF42" s="327"/>
      <c r="BG42" s="327"/>
      <c r="BH42" s="327"/>
      <c r="BI42" s="327"/>
      <c r="BJ42" s="328"/>
      <c r="BK42" s="43"/>
      <c r="BL42" s="1"/>
      <c r="BM42" s="36" t="str">
        <f t="shared" si="3"/>
        <v/>
      </c>
      <c r="BN42" s="1"/>
      <c r="BO42" s="1"/>
    </row>
    <row r="43" spans="1:67" ht="24.75" hidden="1" customHeight="1" x14ac:dyDescent="0.25">
      <c r="A43" s="1"/>
      <c r="B43" s="1"/>
      <c r="C43" s="280" t="s">
        <v>368</v>
      </c>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c r="AH43" s="281"/>
      <c r="AI43" s="281"/>
      <c r="AJ43" s="281"/>
      <c r="AK43" s="281"/>
      <c r="AL43" s="281"/>
      <c r="AM43" s="281"/>
      <c r="AN43" s="281"/>
      <c r="AO43" s="281"/>
      <c r="AP43" s="281"/>
      <c r="AQ43" s="281"/>
      <c r="AR43" s="281"/>
      <c r="AS43" s="281"/>
      <c r="AT43" s="281"/>
      <c r="AU43" s="281"/>
      <c r="AV43" s="281"/>
      <c r="AW43" s="281"/>
      <c r="AX43" s="281"/>
      <c r="AY43" s="281"/>
      <c r="AZ43" s="281"/>
      <c r="BA43" s="281"/>
      <c r="BB43" s="281"/>
      <c r="BC43" s="281"/>
      <c r="BD43" s="281"/>
      <c r="BE43" s="281"/>
      <c r="BF43" s="282"/>
      <c r="BG43" s="283" t="s">
        <v>304</v>
      </c>
      <c r="BH43" s="282"/>
      <c r="BI43" s="283" t="s">
        <v>369</v>
      </c>
      <c r="BJ43" s="282"/>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309" t="s">
        <v>387</v>
      </c>
      <c r="BJ46" s="310"/>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286" t="s">
        <v>1328</v>
      </c>
      <c r="D48" s="287"/>
      <c r="E48" s="287"/>
      <c r="F48" s="287"/>
      <c r="G48" s="287"/>
      <c r="H48" s="287"/>
      <c r="I48" s="287"/>
      <c r="J48" s="287"/>
      <c r="K48" s="287"/>
      <c r="L48" s="287"/>
      <c r="M48" s="287"/>
      <c r="N48" s="287"/>
      <c r="O48" s="287"/>
      <c r="P48" s="287"/>
      <c r="Q48" s="287"/>
      <c r="R48" s="287"/>
      <c r="S48" s="287"/>
      <c r="T48" s="287"/>
      <c r="U48" s="287"/>
      <c r="V48" s="287"/>
      <c r="W48" s="287"/>
      <c r="X48" s="287"/>
      <c r="Y48" s="287"/>
      <c r="Z48" s="287"/>
      <c r="AA48" s="287"/>
      <c r="AB48" s="287"/>
      <c r="AC48" s="287"/>
      <c r="AD48" s="287"/>
      <c r="AE48" s="287"/>
      <c r="AF48" s="287"/>
      <c r="AG48" s="287"/>
      <c r="AH48" s="287"/>
      <c r="AI48" s="287"/>
      <c r="AJ48" s="287"/>
      <c r="AK48" s="287"/>
      <c r="AL48" s="287"/>
      <c r="AM48" s="287"/>
      <c r="AN48" s="287"/>
      <c r="AO48" s="287"/>
      <c r="AP48" s="287"/>
      <c r="AQ48" s="287"/>
      <c r="AR48" s="287"/>
      <c r="AS48" s="287"/>
      <c r="AT48" s="287"/>
      <c r="AU48" s="287"/>
      <c r="AV48" s="287"/>
      <c r="AW48" s="287"/>
      <c r="AX48" s="287"/>
      <c r="AY48" s="287"/>
      <c r="AZ48" s="287"/>
      <c r="BA48" s="287"/>
      <c r="BB48" s="287"/>
      <c r="BC48" s="287"/>
      <c r="BD48" s="287"/>
      <c r="BE48" s="287"/>
      <c r="BF48" s="287"/>
      <c r="BG48" s="287"/>
      <c r="BH48" s="287"/>
      <c r="BI48" s="287"/>
      <c r="BJ48" s="288"/>
      <c r="BK48" s="1"/>
      <c r="BL48" s="1"/>
      <c r="BM48" s="36" t="str">
        <f t="shared" si="4"/>
        <v/>
      </c>
      <c r="BN48" s="1"/>
      <c r="BO48" s="1"/>
    </row>
    <row r="49" spans="1:67" ht="47.25" customHeight="1" x14ac:dyDescent="0.25">
      <c r="A49" s="1"/>
      <c r="B49" s="37">
        <f t="shared" si="5"/>
        <v>0</v>
      </c>
      <c r="C49" s="289"/>
      <c r="D49" s="263"/>
      <c r="E49" s="263"/>
      <c r="F49" s="263"/>
      <c r="G49" s="263"/>
      <c r="H49" s="263"/>
      <c r="I49" s="263"/>
      <c r="J49" s="263"/>
      <c r="K49" s="263"/>
      <c r="L49" s="263"/>
      <c r="M49" s="263"/>
      <c r="N49" s="263"/>
      <c r="O49" s="263"/>
      <c r="P49" s="263"/>
      <c r="Q49" s="263"/>
      <c r="R49" s="263"/>
      <c r="S49" s="263"/>
      <c r="T49" s="263"/>
      <c r="U49" s="263"/>
      <c r="V49" s="263"/>
      <c r="W49" s="263"/>
      <c r="X49" s="263"/>
      <c r="Y49" s="263"/>
      <c r="Z49" s="263"/>
      <c r="AA49" s="263"/>
      <c r="AB49" s="263"/>
      <c r="AC49" s="263"/>
      <c r="AD49" s="263"/>
      <c r="AE49" s="263"/>
      <c r="AF49" s="263"/>
      <c r="AG49" s="263"/>
      <c r="AH49" s="263"/>
      <c r="AI49" s="263"/>
      <c r="AJ49" s="263"/>
      <c r="AK49" s="263"/>
      <c r="AL49" s="263"/>
      <c r="AM49" s="263"/>
      <c r="AN49" s="263"/>
      <c r="AO49" s="263"/>
      <c r="AP49" s="263"/>
      <c r="AQ49" s="263"/>
      <c r="AR49" s="263"/>
      <c r="AS49" s="263"/>
      <c r="AT49" s="263"/>
      <c r="AU49" s="263"/>
      <c r="AV49" s="263"/>
      <c r="AW49" s="263"/>
      <c r="AX49" s="263"/>
      <c r="AY49" s="263"/>
      <c r="AZ49" s="263"/>
      <c r="BA49" s="263"/>
      <c r="BB49" s="263"/>
      <c r="BC49" s="263"/>
      <c r="BD49" s="263"/>
      <c r="BE49" s="263"/>
      <c r="BF49" s="263"/>
      <c r="BG49" s="263"/>
      <c r="BH49" s="263"/>
      <c r="BI49" s="263"/>
      <c r="BJ49" s="290"/>
      <c r="BK49" s="1"/>
      <c r="BL49" s="1"/>
      <c r="BM49" s="36" t="str">
        <f t="shared" si="4"/>
        <v/>
      </c>
      <c r="BN49" s="1"/>
      <c r="BO49" s="1"/>
    </row>
    <row r="50" spans="1:67" ht="56.25" customHeight="1" x14ac:dyDescent="0.25">
      <c r="A50" s="1"/>
      <c r="B50" s="37">
        <f t="shared" si="5"/>
        <v>0</v>
      </c>
      <c r="C50" s="291"/>
      <c r="D50" s="292"/>
      <c r="E50" s="292"/>
      <c r="F50" s="292"/>
      <c r="G50" s="292"/>
      <c r="H50" s="292"/>
      <c r="I50" s="292"/>
      <c r="J50" s="292"/>
      <c r="K50" s="292"/>
      <c r="L50" s="292"/>
      <c r="M50" s="292"/>
      <c r="N50" s="292"/>
      <c r="O50" s="292"/>
      <c r="P50" s="292"/>
      <c r="Q50" s="292"/>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92"/>
      <c r="BE50" s="292"/>
      <c r="BF50" s="292"/>
      <c r="BG50" s="292"/>
      <c r="BH50" s="292"/>
      <c r="BI50" s="292"/>
      <c r="BJ50" s="293"/>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309" t="s">
        <v>387</v>
      </c>
      <c r="BJ53" s="310"/>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294" t="s">
        <v>394</v>
      </c>
      <c r="D55" s="295"/>
      <c r="E55" s="295"/>
      <c r="F55" s="295"/>
      <c r="G55" s="295"/>
      <c r="H55" s="295"/>
      <c r="I55" s="295"/>
      <c r="J55" s="295"/>
      <c r="K55" s="295"/>
      <c r="L55" s="295"/>
      <c r="M55" s="295"/>
      <c r="N55" s="295"/>
      <c r="O55" s="295"/>
      <c r="P55" s="295"/>
      <c r="Q55" s="295"/>
      <c r="R55" s="295"/>
      <c r="S55" s="295"/>
      <c r="T55" s="295"/>
      <c r="U55" s="295"/>
      <c r="V55" s="295"/>
      <c r="W55" s="295"/>
      <c r="X55" s="295"/>
      <c r="Y55" s="295"/>
      <c r="Z55" s="295"/>
      <c r="AA55" s="295"/>
      <c r="AB55" s="295"/>
      <c r="AC55" s="295"/>
      <c r="AD55" s="295"/>
      <c r="AE55" s="295"/>
      <c r="AF55" s="295"/>
      <c r="AG55" s="295"/>
      <c r="AH55" s="295"/>
      <c r="AI55" s="295"/>
      <c r="AJ55" s="295"/>
      <c r="AK55" s="295"/>
      <c r="AL55" s="295"/>
      <c r="AM55" s="295"/>
      <c r="AN55" s="295"/>
      <c r="AO55" s="295"/>
      <c r="AP55" s="295"/>
      <c r="AQ55" s="295"/>
      <c r="AR55" s="295"/>
      <c r="AS55" s="295"/>
      <c r="AT55" s="295"/>
      <c r="AU55" s="295"/>
      <c r="AV55" s="295"/>
      <c r="AW55" s="295"/>
      <c r="AX55" s="295"/>
      <c r="AY55" s="295"/>
      <c r="AZ55" s="295"/>
      <c r="BA55" s="295"/>
      <c r="BB55" s="295"/>
      <c r="BC55" s="295"/>
      <c r="BD55" s="295"/>
      <c r="BE55" s="295"/>
      <c r="BF55" s="295"/>
      <c r="BG55" s="295"/>
      <c r="BH55" s="295"/>
      <c r="BI55" s="295"/>
      <c r="BJ55" s="296"/>
      <c r="BK55" s="1"/>
      <c r="BL55" s="1"/>
      <c r="BM55" s="36" t="str">
        <f t="shared" si="6"/>
        <v/>
      </c>
      <c r="BN55" s="1"/>
      <c r="BO55" s="1"/>
    </row>
    <row r="56" spans="1:67" ht="46.5" customHeight="1" x14ac:dyDescent="0.25">
      <c r="A56" s="1"/>
      <c r="B56" s="37">
        <f t="shared" si="7"/>
        <v>1</v>
      </c>
      <c r="C56" s="297" t="s">
        <v>395</v>
      </c>
      <c r="D56" s="298"/>
      <c r="E56" s="298"/>
      <c r="F56" s="298"/>
      <c r="G56" s="298"/>
      <c r="H56" s="298"/>
      <c r="I56" s="298"/>
      <c r="J56" s="298"/>
      <c r="K56" s="298"/>
      <c r="L56" s="298"/>
      <c r="M56" s="298"/>
      <c r="N56" s="298"/>
      <c r="O56" s="298"/>
      <c r="P56" s="298"/>
      <c r="Q56" s="298"/>
      <c r="R56" s="298"/>
      <c r="S56" s="298"/>
      <c r="T56" s="298"/>
      <c r="U56" s="298"/>
      <c r="V56" s="298"/>
      <c r="W56" s="298"/>
      <c r="X56" s="298"/>
      <c r="Y56" s="298"/>
      <c r="Z56" s="298"/>
      <c r="AA56" s="298"/>
      <c r="AB56" s="298"/>
      <c r="AC56" s="298"/>
      <c r="AD56" s="298"/>
      <c r="AE56" s="298"/>
      <c r="AF56" s="298"/>
      <c r="AG56" s="298"/>
      <c r="AH56" s="298"/>
      <c r="AI56" s="298"/>
      <c r="AJ56" s="298"/>
      <c r="AK56" s="298"/>
      <c r="AL56" s="298"/>
      <c r="AM56" s="298"/>
      <c r="AN56" s="298"/>
      <c r="AO56" s="298"/>
      <c r="AP56" s="298"/>
      <c r="AQ56" s="298"/>
      <c r="AR56" s="298"/>
      <c r="AS56" s="298"/>
      <c r="AT56" s="298"/>
      <c r="AU56" s="298"/>
      <c r="AV56" s="298"/>
      <c r="AW56" s="298"/>
      <c r="AX56" s="298"/>
      <c r="AY56" s="298"/>
      <c r="AZ56" s="298"/>
      <c r="BA56" s="298"/>
      <c r="BB56" s="298"/>
      <c r="BC56" s="298"/>
      <c r="BD56" s="298"/>
      <c r="BE56" s="298"/>
      <c r="BF56" s="298"/>
      <c r="BG56" s="298"/>
      <c r="BH56" s="298"/>
      <c r="BI56" s="298"/>
      <c r="BJ56" s="299"/>
      <c r="BK56" s="1"/>
      <c r="BL56" s="1"/>
      <c r="BM56" s="36" t="str">
        <f t="shared" si="6"/>
        <v/>
      </c>
      <c r="BN56" s="1"/>
      <c r="BO56" s="1"/>
    </row>
    <row r="57" spans="1:67" ht="55.5" customHeight="1" x14ac:dyDescent="0.25">
      <c r="A57" s="1"/>
      <c r="B57" s="37">
        <f t="shared" si="7"/>
        <v>0</v>
      </c>
      <c r="C57" s="300"/>
      <c r="D57" s="301"/>
      <c r="E57" s="301"/>
      <c r="F57" s="301"/>
      <c r="G57" s="301"/>
      <c r="H57" s="301"/>
      <c r="I57" s="301"/>
      <c r="J57" s="301"/>
      <c r="K57" s="301"/>
      <c r="L57" s="301"/>
      <c r="M57" s="301"/>
      <c r="N57" s="301"/>
      <c r="O57" s="301"/>
      <c r="P57" s="301"/>
      <c r="Q57" s="301"/>
      <c r="R57" s="301"/>
      <c r="S57" s="301"/>
      <c r="T57" s="301"/>
      <c r="U57" s="301"/>
      <c r="V57" s="301"/>
      <c r="W57" s="301"/>
      <c r="X57" s="301"/>
      <c r="Y57" s="301"/>
      <c r="Z57" s="301"/>
      <c r="AA57" s="301"/>
      <c r="AB57" s="301"/>
      <c r="AC57" s="301"/>
      <c r="AD57" s="301"/>
      <c r="AE57" s="301"/>
      <c r="AF57" s="301"/>
      <c r="AG57" s="301"/>
      <c r="AH57" s="301"/>
      <c r="AI57" s="301"/>
      <c r="AJ57" s="301"/>
      <c r="AK57" s="301"/>
      <c r="AL57" s="301"/>
      <c r="AM57" s="301"/>
      <c r="AN57" s="301"/>
      <c r="AO57" s="301"/>
      <c r="AP57" s="301"/>
      <c r="AQ57" s="301"/>
      <c r="AR57" s="301"/>
      <c r="AS57" s="301"/>
      <c r="AT57" s="301"/>
      <c r="AU57" s="301"/>
      <c r="AV57" s="301"/>
      <c r="AW57" s="301"/>
      <c r="AX57" s="301"/>
      <c r="AY57" s="301"/>
      <c r="AZ57" s="301"/>
      <c r="BA57" s="301"/>
      <c r="BB57" s="301"/>
      <c r="BC57" s="301"/>
      <c r="BD57" s="301"/>
      <c r="BE57" s="301"/>
      <c r="BF57" s="301"/>
      <c r="BG57" s="301"/>
      <c r="BH57" s="301"/>
      <c r="BI57" s="301"/>
      <c r="BJ57" s="302"/>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309" t="s">
        <v>387</v>
      </c>
      <c r="BJ61" s="310"/>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311" t="s">
        <v>1241</v>
      </c>
      <c r="D63" s="287"/>
      <c r="E63" s="287"/>
      <c r="F63" s="287"/>
      <c r="G63" s="287"/>
      <c r="H63" s="287"/>
      <c r="I63" s="287"/>
      <c r="J63" s="287"/>
      <c r="K63" s="287"/>
      <c r="L63" s="287"/>
      <c r="M63" s="287"/>
      <c r="N63" s="287"/>
      <c r="O63" s="287"/>
      <c r="P63" s="287"/>
      <c r="Q63" s="287"/>
      <c r="R63" s="287"/>
      <c r="S63" s="287"/>
      <c r="T63" s="287"/>
      <c r="U63" s="287"/>
      <c r="V63" s="287"/>
      <c r="W63" s="287"/>
      <c r="X63" s="287"/>
      <c r="Y63" s="287"/>
      <c r="Z63" s="287"/>
      <c r="AA63" s="287"/>
      <c r="AB63" s="287"/>
      <c r="AC63" s="287"/>
      <c r="AD63" s="287"/>
      <c r="AE63" s="287"/>
      <c r="AF63" s="287"/>
      <c r="AG63" s="287"/>
      <c r="AH63" s="287"/>
      <c r="AI63" s="287"/>
      <c r="AJ63" s="287"/>
      <c r="AK63" s="287"/>
      <c r="AL63" s="287"/>
      <c r="AM63" s="287"/>
      <c r="AN63" s="287"/>
      <c r="AO63" s="287"/>
      <c r="AP63" s="287"/>
      <c r="AQ63" s="287"/>
      <c r="AR63" s="287"/>
      <c r="AS63" s="287"/>
      <c r="AT63" s="287"/>
      <c r="AU63" s="287"/>
      <c r="AV63" s="287"/>
      <c r="AW63" s="287"/>
      <c r="AX63" s="287"/>
      <c r="AY63" s="287"/>
      <c r="AZ63" s="287"/>
      <c r="BA63" s="287"/>
      <c r="BB63" s="287"/>
      <c r="BC63" s="287"/>
      <c r="BD63" s="287"/>
      <c r="BE63" s="287"/>
      <c r="BF63" s="287"/>
      <c r="BG63" s="287"/>
      <c r="BH63" s="287"/>
      <c r="BI63" s="287"/>
      <c r="BJ63" s="288"/>
      <c r="BK63" s="1"/>
      <c r="BL63" s="1"/>
      <c r="BM63" s="36" t="str">
        <f t="shared" si="8"/>
        <v/>
      </c>
      <c r="BN63" s="1"/>
      <c r="BO63" s="1"/>
    </row>
    <row r="64" spans="1:67" ht="37.5" customHeight="1" x14ac:dyDescent="0.25">
      <c r="A64" s="1"/>
      <c r="B64" s="37">
        <f t="shared" si="9"/>
        <v>0</v>
      </c>
      <c r="C64" s="289"/>
      <c r="D64" s="263"/>
      <c r="E64" s="263"/>
      <c r="F64" s="263"/>
      <c r="G64" s="263"/>
      <c r="H64" s="263"/>
      <c r="I64" s="263"/>
      <c r="J64" s="263"/>
      <c r="K64" s="263"/>
      <c r="L64" s="263"/>
      <c r="M64" s="263"/>
      <c r="N64" s="263"/>
      <c r="O64" s="263"/>
      <c r="P64" s="263"/>
      <c r="Q64" s="263"/>
      <c r="R64" s="263"/>
      <c r="S64" s="263"/>
      <c r="T64" s="263"/>
      <c r="U64" s="263"/>
      <c r="V64" s="263"/>
      <c r="W64" s="263"/>
      <c r="X64" s="263"/>
      <c r="Y64" s="263"/>
      <c r="Z64" s="263"/>
      <c r="AA64" s="263"/>
      <c r="AB64" s="263"/>
      <c r="AC64" s="263"/>
      <c r="AD64" s="263"/>
      <c r="AE64" s="263"/>
      <c r="AF64" s="263"/>
      <c r="AG64" s="263"/>
      <c r="AH64" s="263"/>
      <c r="AI64" s="263"/>
      <c r="AJ64" s="263"/>
      <c r="AK64" s="263"/>
      <c r="AL64" s="263"/>
      <c r="AM64" s="263"/>
      <c r="AN64" s="263"/>
      <c r="AO64" s="263"/>
      <c r="AP64" s="263"/>
      <c r="AQ64" s="263"/>
      <c r="AR64" s="263"/>
      <c r="AS64" s="263"/>
      <c r="AT64" s="263"/>
      <c r="AU64" s="263"/>
      <c r="AV64" s="263"/>
      <c r="AW64" s="263"/>
      <c r="AX64" s="263"/>
      <c r="AY64" s="263"/>
      <c r="AZ64" s="263"/>
      <c r="BA64" s="263"/>
      <c r="BB64" s="263"/>
      <c r="BC64" s="263"/>
      <c r="BD64" s="263"/>
      <c r="BE64" s="263"/>
      <c r="BF64" s="263"/>
      <c r="BG64" s="263"/>
      <c r="BH64" s="263"/>
      <c r="BI64" s="263"/>
      <c r="BJ64" s="290"/>
      <c r="BK64" s="1"/>
      <c r="BL64" s="1"/>
      <c r="BM64" s="36" t="str">
        <f t="shared" si="8"/>
        <v/>
      </c>
      <c r="BN64" s="1"/>
      <c r="BO64" s="1"/>
    </row>
    <row r="65" spans="1:67" ht="40.5" customHeight="1" x14ac:dyDescent="0.25">
      <c r="A65" s="1"/>
      <c r="B65" s="37">
        <f t="shared" si="9"/>
        <v>0</v>
      </c>
      <c r="C65" s="291"/>
      <c r="D65" s="292"/>
      <c r="E65" s="292"/>
      <c r="F65" s="292"/>
      <c r="G65" s="292"/>
      <c r="H65" s="292"/>
      <c r="I65" s="292"/>
      <c r="J65" s="292"/>
      <c r="K65" s="292"/>
      <c r="L65" s="292"/>
      <c r="M65" s="292"/>
      <c r="N65" s="292"/>
      <c r="O65" s="292"/>
      <c r="P65" s="292"/>
      <c r="Q65" s="292"/>
      <c r="R65" s="292"/>
      <c r="S65" s="292"/>
      <c r="T65" s="292"/>
      <c r="U65" s="292"/>
      <c r="V65" s="292"/>
      <c r="W65" s="292"/>
      <c r="X65" s="292"/>
      <c r="Y65" s="292"/>
      <c r="Z65" s="292"/>
      <c r="AA65" s="292"/>
      <c r="AB65" s="292"/>
      <c r="AC65" s="292"/>
      <c r="AD65" s="292"/>
      <c r="AE65" s="292"/>
      <c r="AF65" s="292"/>
      <c r="AG65" s="292"/>
      <c r="AH65" s="292"/>
      <c r="AI65" s="292"/>
      <c r="AJ65" s="292"/>
      <c r="AK65" s="292"/>
      <c r="AL65" s="292"/>
      <c r="AM65" s="292"/>
      <c r="AN65" s="292"/>
      <c r="AO65" s="292"/>
      <c r="AP65" s="292"/>
      <c r="AQ65" s="292"/>
      <c r="AR65" s="292"/>
      <c r="AS65" s="292"/>
      <c r="AT65" s="292"/>
      <c r="AU65" s="292"/>
      <c r="AV65" s="292"/>
      <c r="AW65" s="292"/>
      <c r="AX65" s="292"/>
      <c r="AY65" s="292"/>
      <c r="AZ65" s="292"/>
      <c r="BA65" s="292"/>
      <c r="BB65" s="292"/>
      <c r="BC65" s="292"/>
      <c r="BD65" s="292"/>
      <c r="BE65" s="292"/>
      <c r="BF65" s="292"/>
      <c r="BG65" s="292"/>
      <c r="BH65" s="292"/>
      <c r="BI65" s="292"/>
      <c r="BJ65" s="293"/>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312"/>
      <c r="L69" s="313"/>
      <c r="M69" s="313"/>
      <c r="N69" s="313"/>
      <c r="O69" s="313"/>
      <c r="P69" s="313"/>
      <c r="Q69" s="313"/>
      <c r="R69" s="313"/>
      <c r="S69" s="313"/>
      <c r="T69" s="313"/>
      <c r="U69" s="313"/>
      <c r="V69" s="313"/>
      <c r="W69" s="313"/>
      <c r="X69" s="313"/>
      <c r="Y69" s="313"/>
      <c r="Z69" s="313"/>
      <c r="AA69" s="313"/>
      <c r="AB69" s="313"/>
      <c r="AC69" s="313"/>
      <c r="AD69" s="313"/>
      <c r="AE69" s="313"/>
      <c r="AF69" s="314"/>
      <c r="AG69" s="315" t="s">
        <v>398</v>
      </c>
      <c r="AH69" s="313"/>
      <c r="AI69" s="313"/>
      <c r="AJ69" s="313"/>
      <c r="AK69" s="313"/>
      <c r="AL69" s="313"/>
      <c r="AM69" s="313"/>
      <c r="AN69" s="313"/>
      <c r="AO69" s="313"/>
      <c r="AP69" s="313"/>
      <c r="AQ69" s="313"/>
      <c r="AR69" s="313"/>
      <c r="AS69" s="314"/>
      <c r="AT69" s="316" t="s">
        <v>1240</v>
      </c>
      <c r="AU69" s="313"/>
      <c r="AV69" s="313"/>
      <c r="AW69" s="313"/>
      <c r="AX69" s="313"/>
      <c r="AY69" s="313"/>
      <c r="AZ69" s="313"/>
      <c r="BA69" s="313"/>
      <c r="BB69" s="313"/>
      <c r="BC69" s="313"/>
      <c r="BD69" s="313"/>
      <c r="BE69" s="313"/>
      <c r="BF69" s="313"/>
      <c r="BG69" s="313"/>
      <c r="BH69" s="313"/>
      <c r="BI69" s="313"/>
      <c r="BJ69" s="317"/>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303" t="s">
        <v>400</v>
      </c>
      <c r="O75" s="304"/>
      <c r="P75" s="304"/>
      <c r="Q75" s="304"/>
      <c r="R75" s="304"/>
      <c r="S75" s="304"/>
      <c r="T75" s="304"/>
      <c r="U75" s="304"/>
      <c r="V75" s="304"/>
      <c r="W75" s="304"/>
      <c r="X75" s="304"/>
      <c r="Y75" s="304"/>
      <c r="Z75" s="304"/>
      <c r="AA75" s="304"/>
      <c r="AB75" s="304"/>
      <c r="AC75" s="304"/>
      <c r="AD75" s="304"/>
      <c r="AE75" s="304"/>
      <c r="AF75" s="304"/>
      <c r="AG75" s="304"/>
      <c r="AH75" s="304"/>
      <c r="AI75" s="304"/>
      <c r="AJ75" s="304"/>
      <c r="AK75" s="304"/>
      <c r="AL75" s="304"/>
      <c r="AM75" s="304"/>
      <c r="AN75" s="304"/>
      <c r="AO75" s="304"/>
      <c r="AP75" s="304"/>
      <c r="AQ75" s="304"/>
      <c r="AR75" s="304"/>
      <c r="AS75" s="304"/>
      <c r="AT75" s="304"/>
      <c r="AU75" s="304"/>
      <c r="AV75" s="304"/>
      <c r="AW75" s="304"/>
      <c r="AX75" s="304"/>
      <c r="AY75" s="304"/>
      <c r="AZ75" s="304"/>
      <c r="BA75" s="304"/>
      <c r="BB75" s="304"/>
      <c r="BC75" s="304"/>
      <c r="BD75" s="304"/>
      <c r="BE75" s="304"/>
      <c r="BF75" s="304"/>
      <c r="BG75" s="304"/>
      <c r="BH75" s="304"/>
      <c r="BI75" s="304"/>
      <c r="BJ75" s="305"/>
      <c r="BK75" s="1"/>
      <c r="BL75" s="1"/>
      <c r="BM75" s="36">
        <v>1</v>
      </c>
      <c r="BN75" s="1"/>
      <c r="BO75" s="1"/>
    </row>
    <row r="76" spans="1:67" ht="15.75" customHeight="1" x14ac:dyDescent="0.25">
      <c r="A76" s="1"/>
      <c r="B76" s="1"/>
      <c r="C76" s="1"/>
      <c r="D76" s="1"/>
      <c r="E76" s="1"/>
      <c r="F76" s="1"/>
      <c r="G76" s="1"/>
      <c r="H76" s="1"/>
      <c r="I76" s="1"/>
      <c r="J76" s="1"/>
      <c r="K76" s="52"/>
      <c r="L76" s="52"/>
      <c r="M76" s="52"/>
      <c r="N76" s="306"/>
      <c r="O76" s="307"/>
      <c r="P76" s="307"/>
      <c r="Q76" s="307"/>
      <c r="R76" s="307"/>
      <c r="S76" s="307"/>
      <c r="T76" s="307"/>
      <c r="U76" s="307"/>
      <c r="V76" s="307"/>
      <c r="W76" s="307"/>
      <c r="X76" s="307"/>
      <c r="Y76" s="307"/>
      <c r="Z76" s="307"/>
      <c r="AA76" s="307"/>
      <c r="AB76" s="307"/>
      <c r="AC76" s="307"/>
      <c r="AD76" s="307"/>
      <c r="AE76" s="307"/>
      <c r="AF76" s="307"/>
      <c r="AG76" s="307"/>
      <c r="AH76" s="307"/>
      <c r="AI76" s="307"/>
      <c r="AJ76" s="307"/>
      <c r="AK76" s="307"/>
      <c r="AL76" s="307"/>
      <c r="AM76" s="307"/>
      <c r="AN76" s="307"/>
      <c r="AO76" s="307"/>
      <c r="AP76" s="307"/>
      <c r="AQ76" s="307"/>
      <c r="AR76" s="307"/>
      <c r="AS76" s="307"/>
      <c r="AT76" s="307"/>
      <c r="AU76" s="307"/>
      <c r="AV76" s="307"/>
      <c r="AW76" s="307"/>
      <c r="AX76" s="307"/>
      <c r="AY76" s="307"/>
      <c r="AZ76" s="307"/>
      <c r="BA76" s="307"/>
      <c r="BB76" s="307"/>
      <c r="BC76" s="307"/>
      <c r="BD76" s="307"/>
      <c r="BE76" s="307"/>
      <c r="BF76" s="307"/>
      <c r="BG76" s="307"/>
      <c r="BH76" s="307"/>
      <c r="BI76" s="307"/>
      <c r="BJ76" s="308"/>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60" t="s">
        <v>401</v>
      </c>
      <c r="D78" s="261"/>
      <c r="E78" s="261"/>
      <c r="F78" s="261"/>
      <c r="G78" s="261"/>
      <c r="H78" s="261"/>
      <c r="I78" s="261"/>
      <c r="J78" s="261"/>
      <c r="K78" s="261"/>
      <c r="L78" s="261"/>
      <c r="M78" s="261"/>
      <c r="N78" s="261"/>
      <c r="O78" s="261"/>
      <c r="P78" s="261"/>
      <c r="Q78" s="261"/>
      <c r="R78" s="261"/>
      <c r="S78" s="261"/>
      <c r="T78" s="261"/>
      <c r="U78" s="261"/>
      <c r="V78" s="261"/>
      <c r="W78" s="261"/>
      <c r="X78" s="261"/>
      <c r="Y78" s="261"/>
      <c r="Z78" s="261"/>
      <c r="AA78" s="261"/>
      <c r="AB78" s="261"/>
      <c r="AC78" s="261"/>
      <c r="AD78" s="261"/>
      <c r="AE78" s="261"/>
      <c r="AF78" s="261"/>
      <c r="AG78" s="261"/>
      <c r="AH78" s="261"/>
      <c r="AI78" s="261"/>
      <c r="AJ78" s="261"/>
      <c r="AK78" s="261"/>
      <c r="AL78" s="261"/>
      <c r="AM78" s="261"/>
      <c r="AN78" s="261"/>
      <c r="AO78" s="261"/>
      <c r="AP78" s="261"/>
      <c r="AQ78" s="261"/>
      <c r="AR78" s="261"/>
      <c r="AS78" s="261"/>
      <c r="AT78" s="261"/>
      <c r="AU78" s="261"/>
      <c r="AV78" s="261"/>
      <c r="AW78" s="261"/>
      <c r="AX78" s="261"/>
      <c r="AY78" s="261"/>
      <c r="AZ78" s="261"/>
      <c r="BA78" s="261"/>
      <c r="BB78" s="261"/>
      <c r="BC78" s="261"/>
      <c r="BD78" s="261"/>
      <c r="BE78" s="261"/>
      <c r="BF78" s="261"/>
      <c r="BG78" s="1"/>
      <c r="BH78" s="1"/>
      <c r="BI78" s="1"/>
      <c r="BJ78" s="1"/>
      <c r="BK78" s="1"/>
      <c r="BL78" s="1"/>
      <c r="BM78" s="36"/>
      <c r="BN78" s="1"/>
      <c r="BO78" s="1"/>
    </row>
    <row r="79" spans="1:67" ht="30" customHeight="1" x14ac:dyDescent="0.25">
      <c r="A79" s="1"/>
      <c r="B79" s="1"/>
      <c r="C79" s="284" t="str">
        <f>"versión "&amp;Parametros!A1&amp;"   -   CONFIDENCIAL"</f>
        <v>versión 3.5   -   CONFIDENCIAL</v>
      </c>
      <c r="D79" s="285"/>
      <c r="E79" s="285"/>
      <c r="F79" s="285"/>
      <c r="G79" s="285"/>
      <c r="H79" s="285"/>
      <c r="I79" s="285"/>
      <c r="J79" s="285"/>
      <c r="K79" s="285"/>
      <c r="L79" s="285"/>
      <c r="M79" s="285"/>
      <c r="N79" s="285"/>
      <c r="O79" s="285"/>
      <c r="P79" s="285"/>
      <c r="Q79" s="285"/>
      <c r="R79" s="285"/>
      <c r="S79" s="285"/>
      <c r="T79" s="285"/>
      <c r="U79" s="285"/>
      <c r="V79" s="285"/>
      <c r="W79" s="285"/>
      <c r="X79" s="285"/>
      <c r="Y79" s="285"/>
      <c r="Z79" s="285"/>
      <c r="AA79" s="285"/>
      <c r="AB79" s="285"/>
      <c r="AC79" s="285"/>
      <c r="AD79" s="285"/>
      <c r="AE79" s="285"/>
      <c r="AF79" s="285"/>
      <c r="AG79" s="285"/>
      <c r="AH79" s="285"/>
      <c r="AI79" s="285"/>
      <c r="AJ79" s="285"/>
      <c r="AK79" s="285"/>
      <c r="AL79" s="285"/>
      <c r="AM79" s="285"/>
      <c r="AN79" s="285"/>
      <c r="AO79" s="285"/>
      <c r="AP79" s="285"/>
      <c r="AQ79" s="285"/>
      <c r="AR79" s="285"/>
      <c r="AS79" s="285"/>
      <c r="AT79" s="285"/>
      <c r="AU79" s="285"/>
      <c r="AV79" s="285"/>
      <c r="AW79" s="285"/>
      <c r="AX79" s="285"/>
      <c r="AY79" s="285"/>
      <c r="AZ79" s="285"/>
      <c r="BA79" s="285"/>
      <c r="BB79" s="285"/>
      <c r="BC79" s="285"/>
      <c r="BD79" s="285"/>
      <c r="BE79" s="285"/>
      <c r="BF79" s="285"/>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AV9:BJ9"/>
    <mergeCell ref="O18:Z18"/>
    <mergeCell ref="AA18:BJ18"/>
    <mergeCell ref="O20:BJ20"/>
    <mergeCell ref="AV10:BJ10"/>
    <mergeCell ref="BG12:BH12"/>
    <mergeCell ref="BI12:BJ12"/>
    <mergeCell ref="C9:G9"/>
    <mergeCell ref="H9:L9"/>
    <mergeCell ref="M9:Q9"/>
    <mergeCell ref="R9:AF9"/>
    <mergeCell ref="AG9:AU9"/>
    <mergeCell ref="C3:O6"/>
    <mergeCell ref="P3:BJ6"/>
    <mergeCell ref="H8:L8"/>
    <mergeCell ref="M8:Q8"/>
    <mergeCell ref="R8:AF8"/>
    <mergeCell ref="AG8:AU8"/>
    <mergeCell ref="AV8:BJ8"/>
    <mergeCell ref="C8:G8"/>
    <mergeCell ref="C10:G10"/>
    <mergeCell ref="H10:L10"/>
    <mergeCell ref="M10:Q10"/>
    <mergeCell ref="R10:AF10"/>
    <mergeCell ref="AG10:AU10"/>
    <mergeCell ref="H11:L11"/>
    <mergeCell ref="M11:Q11"/>
    <mergeCell ref="C16:N16"/>
    <mergeCell ref="C17:N17"/>
    <mergeCell ref="R11:AF11"/>
    <mergeCell ref="C12:BF12"/>
    <mergeCell ref="O16:BJ16"/>
    <mergeCell ref="O17:Z17"/>
    <mergeCell ref="AA17:BJ17"/>
    <mergeCell ref="C11:G11"/>
    <mergeCell ref="AV11:BJ11"/>
    <mergeCell ref="AG11:AU11"/>
    <mergeCell ref="AL42:BJ42"/>
    <mergeCell ref="C18:N18"/>
    <mergeCell ref="C21:N21"/>
    <mergeCell ref="Y34:BJ34"/>
    <mergeCell ref="C35:L35"/>
    <mergeCell ref="M35:X35"/>
    <mergeCell ref="Y35:BJ35"/>
    <mergeCell ref="C36:L36"/>
    <mergeCell ref="M36:X36"/>
    <mergeCell ref="Y36:BJ36"/>
    <mergeCell ref="C19:N19"/>
    <mergeCell ref="O19:BJ19"/>
    <mergeCell ref="BI39:BJ39"/>
    <mergeCell ref="C20:N20"/>
    <mergeCell ref="O21:BJ21"/>
    <mergeCell ref="BI53:BJ53"/>
    <mergeCell ref="BI25:BJ25"/>
    <mergeCell ref="C27:BJ29"/>
    <mergeCell ref="BI32:BJ32"/>
    <mergeCell ref="C34:L34"/>
    <mergeCell ref="M34:X34"/>
    <mergeCell ref="C41:AA41"/>
    <mergeCell ref="AB41:AF41"/>
    <mergeCell ref="AG41:AK41"/>
    <mergeCell ref="AL41:BJ41"/>
    <mergeCell ref="C43:BF43"/>
    <mergeCell ref="BG43:BH43"/>
    <mergeCell ref="BI43:BJ43"/>
    <mergeCell ref="C42:AA42"/>
    <mergeCell ref="AB42:AF42"/>
    <mergeCell ref="AG42:AK42"/>
    <mergeCell ref="C22:BF22"/>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 ref="BI46:BJ46"/>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406</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0" t="e">
        <f>#REF!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BI78</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0" t="e">
        <f>#REF!</f>
        <v>#REF!</v>
      </c>
      <c r="N11" s="321"/>
      <c r="O11" s="321"/>
      <c r="P11" s="321"/>
      <c r="Q11" s="321"/>
      <c r="R11" s="321"/>
      <c r="S11" s="321"/>
      <c r="T11" s="321"/>
      <c r="U11" s="321"/>
      <c r="V11" s="321"/>
      <c r="W11" s="321"/>
      <c r="X11" s="324"/>
      <c r="Y11" s="531"/>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v>43101</v>
      </c>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v>43133</v>
      </c>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t="s">
        <v>374</v>
      </c>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427</v>
      </c>
      <c r="D16" s="321"/>
      <c r="E16" s="321"/>
      <c r="F16" s="321"/>
      <c r="G16" s="321"/>
      <c r="H16" s="321"/>
      <c r="I16" s="321"/>
      <c r="J16" s="321"/>
      <c r="K16" s="321"/>
      <c r="L16" s="322"/>
      <c r="M16" s="533"/>
      <c r="N16" s="321"/>
      <c r="O16" s="321"/>
      <c r="P16" s="321"/>
      <c r="Q16" s="321"/>
      <c r="R16" s="321"/>
      <c r="S16" s="321"/>
      <c r="T16" s="321"/>
      <c r="U16" s="321"/>
      <c r="V16" s="321"/>
      <c r="W16" s="321"/>
      <c r="X16" s="324"/>
      <c r="Y16" s="531"/>
      <c r="Z16" s="321"/>
      <c r="AA16" s="321"/>
      <c r="AB16" s="321"/>
      <c r="AC16" s="321"/>
      <c r="AD16" s="321"/>
      <c r="AE16" s="321"/>
      <c r="AF16" s="321"/>
      <c r="AG16" s="321"/>
      <c r="AH16" s="321"/>
      <c r="AI16" s="321"/>
      <c r="AJ16" s="321"/>
      <c r="AK16" s="321"/>
      <c r="AL16" s="321"/>
      <c r="AM16" s="321"/>
      <c r="AN16" s="321"/>
      <c r="AO16" s="321"/>
      <c r="AP16" s="321"/>
      <c r="AQ16" s="321"/>
      <c r="AR16" s="321"/>
      <c r="AS16" s="321"/>
      <c r="AT16" s="321"/>
      <c r="AU16" s="321"/>
      <c r="AV16" s="321"/>
      <c r="AW16" s="321"/>
      <c r="AX16" s="321"/>
      <c r="AY16" s="321"/>
      <c r="AZ16" s="321"/>
      <c r="BA16" s="321"/>
      <c r="BB16" s="321"/>
      <c r="BC16" s="321"/>
      <c r="BD16" s="321"/>
      <c r="BE16" s="321"/>
      <c r="BF16" s="321"/>
      <c r="BG16" s="321"/>
      <c r="BH16" s="321"/>
      <c r="BI16" s="321"/>
      <c r="BJ16" s="322"/>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C81</f>
        <v>0</v>
      </c>
      <c r="D21" s="544"/>
      <c r="E21" s="544"/>
      <c r="F21" s="544"/>
      <c r="G21" s="544"/>
      <c r="H21" s="544"/>
      <c r="I21" s="544"/>
      <c r="J21" s="544"/>
      <c r="K21" s="544"/>
      <c r="L21" s="545"/>
      <c r="M21" s="1"/>
      <c r="N21" s="1"/>
      <c r="O21" s="546">
        <f>K87+K88+K89</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SUM(BC148:BJ153)</f>
        <v>0</v>
      </c>
      <c r="T27" s="480"/>
      <c r="U27" s="480"/>
      <c r="V27" s="480"/>
      <c r="W27" s="480"/>
      <c r="X27" s="481"/>
      <c r="Y27" s="1"/>
      <c r="Z27" s="1"/>
      <c r="AA27" s="489" t="s">
        <v>444</v>
      </c>
      <c r="AB27" s="462"/>
      <c r="AC27" s="462"/>
      <c r="AD27" s="462"/>
      <c r="AE27" s="490"/>
      <c r="AF27" s="491">
        <f>SUM(W60:AA65)-SUM(AB60:AF65)</f>
        <v>0</v>
      </c>
      <c r="AG27" s="462"/>
      <c r="AH27" s="462"/>
      <c r="AI27" s="462"/>
      <c r="AJ27" s="465"/>
      <c r="AK27" s="1"/>
      <c r="AL27" s="1"/>
      <c r="AM27" s="498" t="s">
        <v>445</v>
      </c>
      <c r="AN27" s="493"/>
      <c r="AO27" s="493"/>
      <c r="AP27" s="493"/>
      <c r="AQ27" s="493"/>
      <c r="AR27" s="493"/>
      <c r="AS27" s="493"/>
      <c r="AT27" s="493"/>
      <c r="AU27" s="494"/>
      <c r="AV27" s="500"/>
      <c r="AW27" s="492">
        <f>SUM(AV60:AZ65)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SUM(AG60:AK65)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SUM(AL60:AP65)</f>
        <v>0</v>
      </c>
      <c r="AG29" s="503"/>
      <c r="AH29" s="503"/>
      <c r="AI29" s="503"/>
      <c r="AJ29" s="506"/>
      <c r="AK29" s="1"/>
      <c r="AL29" s="1"/>
      <c r="AM29" s="519" t="s">
        <v>448</v>
      </c>
      <c r="AN29" s="285"/>
      <c r="AO29" s="285"/>
      <c r="AP29" s="285"/>
      <c r="AQ29" s="285"/>
      <c r="AR29" s="285"/>
      <c r="AS29" s="285"/>
      <c r="AT29" s="285"/>
      <c r="AU29" s="520"/>
      <c r="AV29" s="524"/>
      <c r="AW29" s="526">
        <f>SUM(W60:AA65)-AW27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SUM(AQ60:AU65)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433">
        <f>SUM(W60:AA65)</f>
        <v>0</v>
      </c>
      <c r="X57" s="376"/>
      <c r="Y57" s="376"/>
      <c r="Z57" s="376"/>
      <c r="AA57" s="376"/>
      <c r="AB57" s="434">
        <f>IF(W57=0,0,SUM(AB60:AF65)/W57)</f>
        <v>0</v>
      </c>
      <c r="AC57" s="427"/>
      <c r="AD57" s="427"/>
      <c r="AE57" s="427"/>
      <c r="AF57" s="428"/>
      <c r="AG57" s="426">
        <f>IF(W57=0,0,SUM(AG60:AK65)/(W57-SUM(AB60:AF65)))</f>
        <v>0</v>
      </c>
      <c r="AH57" s="427"/>
      <c r="AI57" s="427"/>
      <c r="AJ57" s="427"/>
      <c r="AK57" s="428"/>
      <c r="AL57" s="426">
        <f>IF(W57=0,0,SUM(AL60:AP65)/(W57-SUM(AB60:AF65)))</f>
        <v>0</v>
      </c>
      <c r="AM57" s="427"/>
      <c r="AN57" s="427"/>
      <c r="AO57" s="427"/>
      <c r="AP57" s="428"/>
      <c r="AQ57" s="426">
        <f>IF(W57=0,0,SUM(AQ60:AU65)/(W57-SUM(AB60:AF65)))</f>
        <v>0</v>
      </c>
      <c r="AR57" s="427"/>
      <c r="AS57" s="427"/>
      <c r="AT57" s="427"/>
      <c r="AU57" s="428"/>
      <c r="AV57" s="426">
        <f>IF(W57=0,0,SUM(AV60:AZ65)/W57)</f>
        <v>0</v>
      </c>
      <c r="AW57" s="427"/>
      <c r="AX57" s="427"/>
      <c r="AY57" s="427"/>
      <c r="AZ57" s="428"/>
      <c r="BA57" s="426">
        <f>IF(W57=0,0,SUM(BA60:BE65)/W57)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69" t="s">
        <v>458</v>
      </c>
      <c r="D59" s="321"/>
      <c r="E59" s="321"/>
      <c r="F59" s="321"/>
      <c r="G59" s="322"/>
      <c r="H59" s="369" t="s">
        <v>459</v>
      </c>
      <c r="I59" s="321"/>
      <c r="J59" s="321"/>
      <c r="K59" s="321"/>
      <c r="L59" s="321"/>
      <c r="M59" s="321"/>
      <c r="N59" s="321"/>
      <c r="O59" s="321"/>
      <c r="P59" s="321"/>
      <c r="Q59" s="321"/>
      <c r="R59" s="321"/>
      <c r="S59" s="321"/>
      <c r="T59" s="321"/>
      <c r="U59" s="321"/>
      <c r="V59" s="322"/>
      <c r="W59" s="380" t="s">
        <v>471</v>
      </c>
      <c r="X59" s="321"/>
      <c r="Y59" s="321"/>
      <c r="Z59" s="321"/>
      <c r="AA59" s="322"/>
      <c r="AB59" s="380" t="s">
        <v>472</v>
      </c>
      <c r="AC59" s="321"/>
      <c r="AD59" s="321"/>
      <c r="AE59" s="321"/>
      <c r="AF59" s="322"/>
      <c r="AG59" s="380" t="s">
        <v>473</v>
      </c>
      <c r="AH59" s="321"/>
      <c r="AI59" s="321"/>
      <c r="AJ59" s="321"/>
      <c r="AK59" s="322"/>
      <c r="AL59" s="380" t="s">
        <v>474</v>
      </c>
      <c r="AM59" s="321"/>
      <c r="AN59" s="321"/>
      <c r="AO59" s="321"/>
      <c r="AP59" s="322"/>
      <c r="AQ59" s="380" t="s">
        <v>475</v>
      </c>
      <c r="AR59" s="321"/>
      <c r="AS59" s="321"/>
      <c r="AT59" s="321"/>
      <c r="AU59" s="322"/>
      <c r="AV59" s="380" t="s">
        <v>476</v>
      </c>
      <c r="AW59" s="321"/>
      <c r="AX59" s="321"/>
      <c r="AY59" s="321"/>
      <c r="AZ59" s="322"/>
      <c r="BA59" s="380" t="s">
        <v>477</v>
      </c>
      <c r="BB59" s="321"/>
      <c r="BC59" s="321"/>
      <c r="BD59" s="321"/>
      <c r="BE59" s="322"/>
      <c r="BF59" s="380" t="s">
        <v>478</v>
      </c>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ref="C60:C64" si="13">IF(TRIM(C47)="","",TRIM(C47))</f>
        <v/>
      </c>
      <c r="D60" s="321"/>
      <c r="E60" s="321"/>
      <c r="F60" s="321"/>
      <c r="G60" s="322"/>
      <c r="H60" s="379" t="str">
        <f t="shared" ref="H60:H64" si="14">IF(TRIM(H47)="","",TRIM(H47))</f>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ref="AQ60:AQ64" si="15">(W60-AB60)-AG60</f>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8" t="str">
        <f t="shared" si="13"/>
        <v/>
      </c>
      <c r="D63" s="321"/>
      <c r="E63" s="321"/>
      <c r="F63" s="321"/>
      <c r="G63" s="322"/>
      <c r="H63" s="379" t="str">
        <f t="shared" si="14"/>
        <v/>
      </c>
      <c r="I63" s="321"/>
      <c r="J63" s="321"/>
      <c r="K63" s="321"/>
      <c r="L63" s="321"/>
      <c r="M63" s="321"/>
      <c r="N63" s="321"/>
      <c r="O63" s="321"/>
      <c r="P63" s="321"/>
      <c r="Q63" s="321"/>
      <c r="R63" s="321"/>
      <c r="S63" s="321"/>
      <c r="T63" s="321"/>
      <c r="U63" s="321"/>
      <c r="V63" s="322"/>
      <c r="W63" s="365"/>
      <c r="X63" s="321"/>
      <c r="Y63" s="321"/>
      <c r="Z63" s="321"/>
      <c r="AA63" s="322"/>
      <c r="AB63" s="365"/>
      <c r="AC63" s="321"/>
      <c r="AD63" s="321"/>
      <c r="AE63" s="321"/>
      <c r="AF63" s="322"/>
      <c r="AG63" s="365"/>
      <c r="AH63" s="321"/>
      <c r="AI63" s="321"/>
      <c r="AJ63" s="321"/>
      <c r="AK63" s="322"/>
      <c r="AL63" s="365"/>
      <c r="AM63" s="321"/>
      <c r="AN63" s="321"/>
      <c r="AO63" s="321"/>
      <c r="AP63" s="322"/>
      <c r="AQ63" s="378">
        <f t="shared" si="15"/>
        <v>0</v>
      </c>
      <c r="AR63" s="321"/>
      <c r="AS63" s="321"/>
      <c r="AT63" s="321"/>
      <c r="AU63" s="322"/>
      <c r="AV63" s="365"/>
      <c r="AW63" s="321"/>
      <c r="AX63" s="321"/>
      <c r="AY63" s="321"/>
      <c r="AZ63" s="322"/>
      <c r="BA63" s="365"/>
      <c r="BB63" s="321"/>
      <c r="BC63" s="321"/>
      <c r="BD63" s="321"/>
      <c r="BE63" s="322"/>
      <c r="BF63" s="365"/>
      <c r="BG63" s="321"/>
      <c r="BH63" s="321"/>
      <c r="BI63" s="321"/>
      <c r="BJ63" s="322"/>
      <c r="BK63" s="1"/>
      <c r="BL63" s="1"/>
      <c r="BM63" s="36" t="str">
        <f t="shared" si="12"/>
        <v/>
      </c>
      <c r="BN63" s="1"/>
      <c r="BO63" s="1"/>
      <c r="BP63" s="1"/>
      <c r="BQ63" s="1"/>
      <c r="BR63" s="1"/>
      <c r="BS63" s="1"/>
      <c r="BT63" s="1"/>
      <c r="BU63" s="1"/>
      <c r="BV63" s="1"/>
      <c r="BW63" s="1"/>
    </row>
    <row r="64" spans="1:75" ht="24.75" customHeight="1" x14ac:dyDescent="0.25">
      <c r="A64" s="1"/>
      <c r="B64" s="89"/>
      <c r="C64" s="371" t="str">
        <f t="shared" si="13"/>
        <v/>
      </c>
      <c r="D64" s="327"/>
      <c r="E64" s="327"/>
      <c r="F64" s="327"/>
      <c r="G64" s="328"/>
      <c r="H64" s="372" t="str">
        <f t="shared" si="14"/>
        <v/>
      </c>
      <c r="I64" s="327"/>
      <c r="J64" s="327"/>
      <c r="K64" s="327"/>
      <c r="L64" s="327"/>
      <c r="M64" s="327"/>
      <c r="N64" s="327"/>
      <c r="O64" s="327"/>
      <c r="P64" s="327"/>
      <c r="Q64" s="327"/>
      <c r="R64" s="327"/>
      <c r="S64" s="327"/>
      <c r="T64" s="327"/>
      <c r="U64" s="327"/>
      <c r="V64" s="328"/>
      <c r="W64" s="366"/>
      <c r="X64" s="327"/>
      <c r="Y64" s="327"/>
      <c r="Z64" s="327"/>
      <c r="AA64" s="328"/>
      <c r="AB64" s="366"/>
      <c r="AC64" s="327"/>
      <c r="AD64" s="327"/>
      <c r="AE64" s="327"/>
      <c r="AF64" s="328"/>
      <c r="AG64" s="366"/>
      <c r="AH64" s="327"/>
      <c r="AI64" s="327"/>
      <c r="AJ64" s="327"/>
      <c r="AK64" s="328"/>
      <c r="AL64" s="366"/>
      <c r="AM64" s="327"/>
      <c r="AN64" s="327"/>
      <c r="AO64" s="327"/>
      <c r="AP64" s="328"/>
      <c r="AQ64" s="371">
        <f t="shared" si="15"/>
        <v>0</v>
      </c>
      <c r="AR64" s="327"/>
      <c r="AS64" s="327"/>
      <c r="AT64" s="327"/>
      <c r="AU64" s="328"/>
      <c r="AV64" s="366"/>
      <c r="AW64" s="327"/>
      <c r="AX64" s="327"/>
      <c r="AY64" s="327"/>
      <c r="AZ64" s="328"/>
      <c r="BA64" s="366"/>
      <c r="BB64" s="327"/>
      <c r="BC64" s="327"/>
      <c r="BD64" s="327"/>
      <c r="BE64" s="328"/>
      <c r="BF64" s="366"/>
      <c r="BG64" s="327"/>
      <c r="BH64" s="327"/>
      <c r="BI64" s="327"/>
      <c r="BJ64" s="328"/>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4"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364" t="s">
        <v>368</v>
      </c>
      <c r="D75" s="281"/>
      <c r="E75" s="281"/>
      <c r="F75" s="281"/>
      <c r="G75" s="281"/>
      <c r="H75" s="281"/>
      <c r="I75" s="281"/>
      <c r="J75" s="281"/>
      <c r="K75" s="281"/>
      <c r="L75" s="281"/>
      <c r="M75" s="281"/>
      <c r="N75" s="281"/>
      <c r="O75" s="281"/>
      <c r="P75" s="281"/>
      <c r="Q75" s="281"/>
      <c r="R75" s="281"/>
      <c r="S75" s="281"/>
      <c r="T75" s="281"/>
      <c r="U75" s="281"/>
      <c r="V75" s="281"/>
      <c r="W75" s="281"/>
      <c r="X75" s="281"/>
      <c r="Y75" s="281"/>
      <c r="Z75" s="281"/>
      <c r="AA75" s="281"/>
      <c r="AB75" s="281"/>
      <c r="AC75" s="281"/>
      <c r="AD75" s="281"/>
      <c r="AE75" s="281"/>
      <c r="AF75" s="281"/>
      <c r="AG75" s="281"/>
      <c r="AH75" s="281"/>
      <c r="AI75" s="281"/>
      <c r="AJ75" s="281"/>
      <c r="AK75" s="281"/>
      <c r="AL75" s="281"/>
      <c r="AM75" s="281"/>
      <c r="AN75" s="281"/>
      <c r="AO75" s="281"/>
      <c r="AP75" s="281"/>
      <c r="AQ75" s="281"/>
      <c r="AR75" s="281"/>
      <c r="AS75" s="281"/>
      <c r="AT75" s="281"/>
      <c r="AU75" s="281"/>
      <c r="AV75" s="281"/>
      <c r="AW75" s="281"/>
      <c r="AX75" s="281"/>
      <c r="AY75" s="281"/>
      <c r="AZ75" s="281"/>
      <c r="BA75" s="281"/>
      <c r="BB75" s="281"/>
      <c r="BC75" s="281"/>
      <c r="BD75" s="281"/>
      <c r="BE75" s="281"/>
      <c r="BF75" s="282"/>
      <c r="BG75" s="283" t="s">
        <v>304</v>
      </c>
      <c r="BH75" s="282"/>
      <c r="BI75" s="283" t="s">
        <v>369</v>
      </c>
      <c r="BJ75" s="282"/>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351" t="s">
        <v>485</v>
      </c>
      <c r="D77" s="352"/>
      <c r="E77" s="352"/>
      <c r="F77" s="352"/>
      <c r="G77" s="352"/>
      <c r="H77" s="352"/>
      <c r="I77" s="352"/>
      <c r="J77" s="352"/>
      <c r="K77" s="352"/>
      <c r="L77" s="352"/>
      <c r="M77" s="352"/>
      <c r="N77" s="352"/>
      <c r="O77" s="352"/>
      <c r="P77" s="352"/>
      <c r="Q77" s="352"/>
      <c r="R77" s="352"/>
      <c r="S77" s="352"/>
      <c r="T77" s="352"/>
      <c r="U77" s="352"/>
      <c r="V77" s="352"/>
      <c r="W77" s="352"/>
      <c r="X77" s="352"/>
      <c r="Y77" s="352"/>
      <c r="Z77" s="352"/>
      <c r="AA77" s="352"/>
      <c r="AB77" s="352"/>
      <c r="AC77" s="352"/>
      <c r="AD77" s="352"/>
      <c r="AE77" s="352"/>
      <c r="AF77" s="352"/>
      <c r="AG77" s="352"/>
      <c r="AH77" s="352"/>
      <c r="AI77" s="352"/>
      <c r="AJ77" s="352"/>
      <c r="AK77" s="352"/>
      <c r="AL77" s="352"/>
      <c r="AM77" s="352"/>
      <c r="AN77" s="352"/>
      <c r="AO77" s="352"/>
      <c r="AP77" s="352"/>
      <c r="AQ77" s="352"/>
      <c r="AR77" s="352"/>
      <c r="AS77" s="352"/>
      <c r="AT77" s="352"/>
      <c r="AU77" s="352"/>
      <c r="AV77" s="352"/>
      <c r="AW77" s="352"/>
      <c r="AX77" s="352"/>
      <c r="AY77" s="352"/>
      <c r="AZ77" s="352"/>
      <c r="BA77" s="352"/>
      <c r="BB77" s="352"/>
      <c r="BC77" s="352"/>
      <c r="BD77" s="352"/>
      <c r="BE77" s="352"/>
      <c r="BF77" s="352"/>
      <c r="BG77" s="352"/>
      <c r="BH77" s="352"/>
      <c r="BI77" s="352"/>
      <c r="BJ77" s="352"/>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353" t="s">
        <v>382</v>
      </c>
      <c r="BJ78" s="354"/>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392" t="s">
        <v>486</v>
      </c>
      <c r="D80" s="393"/>
      <c r="E80" s="393"/>
      <c r="F80" s="393"/>
      <c r="G80" s="393"/>
      <c r="H80" s="393"/>
      <c r="I80" s="393"/>
      <c r="J80" s="393"/>
      <c r="K80" s="394"/>
      <c r="L80" s="91"/>
      <c r="M80" s="395" t="s">
        <v>487</v>
      </c>
      <c r="N80" s="396"/>
      <c r="O80" s="396"/>
      <c r="P80" s="396"/>
      <c r="Q80" s="396"/>
      <c r="R80" s="396"/>
      <c r="S80" s="396"/>
      <c r="T80" s="396"/>
      <c r="U80" s="397"/>
      <c r="V80" s="1"/>
      <c r="W80" s="398" t="s">
        <v>488</v>
      </c>
      <c r="X80" s="399"/>
      <c r="Y80" s="399"/>
      <c r="Z80" s="399"/>
      <c r="AA80" s="399"/>
      <c r="AB80" s="399"/>
      <c r="AC80" s="399"/>
      <c r="AD80" s="399"/>
      <c r="AE80" s="400"/>
      <c r="AF80" s="35"/>
      <c r="AG80" s="35"/>
      <c r="AH80" s="401" t="s">
        <v>385</v>
      </c>
      <c r="AI80" s="386"/>
      <c r="AJ80" s="386"/>
      <c r="AK80" s="386"/>
      <c r="AL80" s="386"/>
      <c r="AM80" s="386"/>
      <c r="AN80" s="386"/>
      <c r="AO80" s="402"/>
      <c r="AP80" s="385" t="s">
        <v>489</v>
      </c>
      <c r="AQ80" s="386"/>
      <c r="AR80" s="387"/>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418">
        <f>SUM(K87:M93)</f>
        <v>0</v>
      </c>
      <c r="D81" s="304"/>
      <c r="E81" s="304"/>
      <c r="F81" s="304"/>
      <c r="G81" s="304"/>
      <c r="H81" s="304"/>
      <c r="I81" s="304"/>
      <c r="J81" s="304"/>
      <c r="K81" s="419"/>
      <c r="L81" s="95"/>
      <c r="M81" s="403">
        <v>0</v>
      </c>
      <c r="N81" s="304"/>
      <c r="O81" s="304"/>
      <c r="P81" s="304"/>
      <c r="Q81" s="304"/>
      <c r="R81" s="304"/>
      <c r="S81" s="304"/>
      <c r="T81" s="304"/>
      <c r="U81" s="404"/>
      <c r="V81" s="1"/>
      <c r="W81" s="410">
        <f>K94</f>
        <v>0</v>
      </c>
      <c r="X81" s="304"/>
      <c r="Y81" s="304"/>
      <c r="Z81" s="304"/>
      <c r="AA81" s="304"/>
      <c r="AB81" s="304"/>
      <c r="AC81" s="304"/>
      <c r="AD81" s="304"/>
      <c r="AE81" s="411"/>
      <c r="AF81" s="35"/>
      <c r="AG81" s="35"/>
      <c r="AH81" s="96" t="s">
        <v>490</v>
      </c>
      <c r="AI81" s="97"/>
      <c r="AJ81" s="97"/>
      <c r="AK81" s="97"/>
      <c r="AL81" s="97"/>
      <c r="AM81" s="97"/>
      <c r="AN81" s="97"/>
      <c r="AO81" s="98"/>
      <c r="AP81" s="381"/>
      <c r="AQ81" s="321"/>
      <c r="AR81" s="388"/>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420"/>
      <c r="D82" s="263"/>
      <c r="E82" s="263"/>
      <c r="F82" s="263"/>
      <c r="G82" s="263"/>
      <c r="H82" s="263"/>
      <c r="I82" s="263"/>
      <c r="J82" s="263"/>
      <c r="K82" s="421"/>
      <c r="L82" s="95"/>
      <c r="M82" s="405"/>
      <c r="N82" s="263"/>
      <c r="O82" s="263"/>
      <c r="P82" s="263"/>
      <c r="Q82" s="263"/>
      <c r="R82" s="263"/>
      <c r="S82" s="263"/>
      <c r="T82" s="263"/>
      <c r="U82" s="406"/>
      <c r="V82" s="1"/>
      <c r="W82" s="412"/>
      <c r="X82" s="263"/>
      <c r="Y82" s="263"/>
      <c r="Z82" s="263"/>
      <c r="AA82" s="263"/>
      <c r="AB82" s="263"/>
      <c r="AC82" s="263"/>
      <c r="AD82" s="263"/>
      <c r="AE82" s="413"/>
      <c r="AF82" s="35"/>
      <c r="AG82" s="35"/>
      <c r="AH82" s="96" t="s">
        <v>491</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492</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422"/>
      <c r="D84" s="423"/>
      <c r="E84" s="423"/>
      <c r="F84" s="423"/>
      <c r="G84" s="423"/>
      <c r="H84" s="423"/>
      <c r="I84" s="423"/>
      <c r="J84" s="423"/>
      <c r="K84" s="424"/>
      <c r="L84" s="95"/>
      <c r="M84" s="407"/>
      <c r="N84" s="408"/>
      <c r="O84" s="408"/>
      <c r="P84" s="408"/>
      <c r="Q84" s="408"/>
      <c r="R84" s="408"/>
      <c r="S84" s="408"/>
      <c r="T84" s="408"/>
      <c r="U84" s="409"/>
      <c r="V84" s="1"/>
      <c r="W84" s="414"/>
      <c r="X84" s="415"/>
      <c r="Y84" s="415"/>
      <c r="Z84" s="415"/>
      <c r="AA84" s="415"/>
      <c r="AB84" s="415"/>
      <c r="AC84" s="415"/>
      <c r="AD84" s="415"/>
      <c r="AE84" s="416"/>
      <c r="AF84" s="35"/>
      <c r="AG84" s="35"/>
      <c r="AH84" s="101" t="s">
        <v>493</v>
      </c>
      <c r="AI84" s="102"/>
      <c r="AJ84" s="102"/>
      <c r="AK84" s="102"/>
      <c r="AL84" s="102"/>
      <c r="AM84" s="102"/>
      <c r="AN84" s="102"/>
      <c r="AO84" s="103"/>
      <c r="AP84" s="389"/>
      <c r="AQ84" s="390"/>
      <c r="AR84" s="391"/>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417" t="str">
        <f>IF(OR(SUM(K87:M94)&lt;&gt;SUM(AP81:AR84),SUM(K87:M94)&lt;&gt;SUM(AP87:AR94)),"La cantidad de issues ingresados en las tablas: Impacto, Estado y Naturaleza deber igual","")</f>
        <v/>
      </c>
      <c r="D85" s="263"/>
      <c r="E85" s="263"/>
      <c r="F85" s="263"/>
      <c r="G85" s="263"/>
      <c r="H85" s="263"/>
      <c r="I85" s="263"/>
      <c r="J85" s="263"/>
      <c r="K85" s="263"/>
      <c r="L85" s="263"/>
      <c r="M85" s="263"/>
      <c r="N85" s="263"/>
      <c r="O85" s="263"/>
      <c r="P85" s="263"/>
      <c r="Q85" s="263"/>
      <c r="R85" s="263"/>
      <c r="S85" s="263"/>
      <c r="T85" s="263"/>
      <c r="U85" s="263"/>
      <c r="V85" s="263"/>
      <c r="W85" s="263"/>
      <c r="X85" s="263"/>
      <c r="Y85" s="263"/>
      <c r="Z85" s="263"/>
      <c r="AA85" s="263"/>
      <c r="AB85" s="263"/>
      <c r="AC85" s="263"/>
      <c r="AD85" s="263"/>
      <c r="AE85" s="263"/>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401" t="s">
        <v>460</v>
      </c>
      <c r="D86" s="386"/>
      <c r="E86" s="386"/>
      <c r="F86" s="386"/>
      <c r="G86" s="386"/>
      <c r="H86" s="386"/>
      <c r="I86" s="386"/>
      <c r="J86" s="402"/>
      <c r="K86" s="385" t="s">
        <v>489</v>
      </c>
      <c r="L86" s="386"/>
      <c r="M86" s="387"/>
      <c r="N86" s="92"/>
      <c r="O86" s="93"/>
      <c r="P86" s="93"/>
      <c r="Q86" s="93"/>
      <c r="R86" s="93"/>
      <c r="S86" s="93"/>
      <c r="T86" s="93"/>
      <c r="U86" s="93"/>
      <c r="V86" s="93"/>
      <c r="W86" s="93"/>
      <c r="X86" s="93"/>
      <c r="Y86" s="93"/>
      <c r="Z86" s="93"/>
      <c r="AA86" s="93"/>
      <c r="AB86" s="93"/>
      <c r="AC86" s="93"/>
      <c r="AD86" s="93"/>
      <c r="AE86" s="94"/>
      <c r="AF86" s="1"/>
      <c r="AG86" s="1"/>
      <c r="AH86" s="401" t="s">
        <v>494</v>
      </c>
      <c r="AI86" s="386"/>
      <c r="AJ86" s="386"/>
      <c r="AK86" s="386"/>
      <c r="AL86" s="386"/>
      <c r="AM86" s="386"/>
      <c r="AN86" s="386"/>
      <c r="AO86" s="402"/>
      <c r="AP86" s="385" t="s">
        <v>489</v>
      </c>
      <c r="AQ86" s="386"/>
      <c r="AR86" s="387"/>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381"/>
      <c r="L87" s="321"/>
      <c r="M87" s="388"/>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381"/>
      <c r="AQ87" s="321"/>
      <c r="AR87" s="388"/>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389"/>
      <c r="L94" s="390"/>
      <c r="M94" s="391"/>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389"/>
      <c r="AQ94" s="390"/>
      <c r="AR94" s="391"/>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346" t="s">
        <v>512</v>
      </c>
      <c r="D98" s="321"/>
      <c r="E98" s="321"/>
      <c r="F98" s="321"/>
      <c r="G98" s="321"/>
      <c r="H98" s="321"/>
      <c r="I98" s="321"/>
      <c r="J98" s="321"/>
      <c r="K98" s="321"/>
      <c r="L98" s="321"/>
      <c r="M98" s="321"/>
      <c r="N98" s="321"/>
      <c r="O98" s="321"/>
      <c r="P98" s="321"/>
      <c r="Q98" s="321"/>
      <c r="R98" s="321"/>
      <c r="S98" s="322"/>
      <c r="T98" s="425" t="s">
        <v>513</v>
      </c>
      <c r="U98" s="321"/>
      <c r="V98" s="322"/>
      <c r="W98" s="346" t="s">
        <v>391</v>
      </c>
      <c r="X98" s="321"/>
      <c r="Y98" s="321"/>
      <c r="Z98" s="321"/>
      <c r="AA98" s="321"/>
      <c r="AB98" s="321"/>
      <c r="AC98" s="321"/>
      <c r="AD98" s="321"/>
      <c r="AE98" s="321"/>
      <c r="AF98" s="321"/>
      <c r="AG98" s="321"/>
      <c r="AH98" s="321"/>
      <c r="AI98" s="321"/>
      <c r="AJ98" s="321"/>
      <c r="AK98" s="321"/>
      <c r="AL98" s="321"/>
      <c r="AM98" s="321"/>
      <c r="AN98" s="321"/>
      <c r="AO98" s="321"/>
      <c r="AP98" s="321"/>
      <c r="AQ98" s="321"/>
      <c r="AR98" s="321"/>
      <c r="AS98" s="321"/>
      <c r="AT98" s="321"/>
      <c r="AU98" s="321"/>
      <c r="AV98" s="321"/>
      <c r="AW98" s="321"/>
      <c r="AX98" s="321"/>
      <c r="AY98" s="321"/>
      <c r="AZ98" s="321"/>
      <c r="BA98" s="321"/>
      <c r="BB98" s="321"/>
      <c r="BC98" s="321"/>
      <c r="BD98" s="321"/>
      <c r="BE98" s="321"/>
      <c r="BF98" s="321"/>
      <c r="BG98" s="321"/>
      <c r="BH98" s="321"/>
      <c r="BI98" s="321"/>
      <c r="BJ98" s="322"/>
      <c r="BK98" s="1"/>
      <c r="BL98" s="1"/>
      <c r="BM98" s="36">
        <f t="shared" si="23"/>
        <v>1</v>
      </c>
      <c r="BN98" s="1"/>
      <c r="BO98" s="1"/>
      <c r="BP98" s="1"/>
      <c r="BQ98" s="1"/>
      <c r="BR98" s="1"/>
      <c r="BS98" s="1"/>
      <c r="BT98" s="1"/>
      <c r="BU98" s="1"/>
      <c r="BV98" s="1"/>
      <c r="BW98" s="1"/>
    </row>
    <row r="99" spans="1:75" ht="24.75" customHeight="1" x14ac:dyDescent="0.25">
      <c r="A99" s="1"/>
      <c r="B99" s="1"/>
      <c r="C99" s="320" t="s">
        <v>313</v>
      </c>
      <c r="D99" s="321"/>
      <c r="E99" s="321"/>
      <c r="F99" s="321"/>
      <c r="G99" s="321"/>
      <c r="H99" s="321"/>
      <c r="I99" s="321"/>
      <c r="J99" s="321"/>
      <c r="K99" s="321"/>
      <c r="L99" s="321"/>
      <c r="M99" s="321"/>
      <c r="N99" s="321"/>
      <c r="O99" s="321"/>
      <c r="P99" s="321"/>
      <c r="Q99" s="321"/>
      <c r="R99" s="321"/>
      <c r="S99" s="322"/>
      <c r="T99" s="381"/>
      <c r="U99" s="321"/>
      <c r="V99" s="322"/>
      <c r="W99" s="340"/>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382" t="s">
        <v>314</v>
      </c>
      <c r="D100" s="327"/>
      <c r="E100" s="327"/>
      <c r="F100" s="327"/>
      <c r="G100" s="327"/>
      <c r="H100" s="327"/>
      <c r="I100" s="327"/>
      <c r="J100" s="327"/>
      <c r="K100" s="327"/>
      <c r="L100" s="327"/>
      <c r="M100" s="327"/>
      <c r="N100" s="327"/>
      <c r="O100" s="327"/>
      <c r="P100" s="327"/>
      <c r="Q100" s="327"/>
      <c r="R100" s="327"/>
      <c r="S100" s="328"/>
      <c r="T100" s="383"/>
      <c r="U100" s="327"/>
      <c r="V100" s="328"/>
      <c r="W100" s="384"/>
      <c r="X100" s="327"/>
      <c r="Y100" s="327"/>
      <c r="Z100" s="327"/>
      <c r="AA100" s="327"/>
      <c r="AB100" s="327"/>
      <c r="AC100" s="327"/>
      <c r="AD100" s="327"/>
      <c r="AE100" s="327"/>
      <c r="AF100" s="327"/>
      <c r="AG100" s="327"/>
      <c r="AH100" s="327"/>
      <c r="AI100" s="327"/>
      <c r="AJ100" s="327"/>
      <c r="AK100" s="327"/>
      <c r="AL100" s="327"/>
      <c r="AM100" s="327"/>
      <c r="AN100" s="327"/>
      <c r="AO100" s="327"/>
      <c r="AP100" s="327"/>
      <c r="AQ100" s="327"/>
      <c r="AR100" s="327"/>
      <c r="AS100" s="327"/>
      <c r="AT100" s="327"/>
      <c r="AU100" s="327"/>
      <c r="AV100" s="327"/>
      <c r="AW100" s="327"/>
      <c r="AX100" s="327"/>
      <c r="AY100" s="327"/>
      <c r="AZ100" s="327"/>
      <c r="BA100" s="327"/>
      <c r="BB100" s="327"/>
      <c r="BC100" s="327"/>
      <c r="BD100" s="327"/>
      <c r="BE100" s="327"/>
      <c r="BF100" s="327"/>
      <c r="BG100" s="327"/>
      <c r="BH100" s="327"/>
      <c r="BI100" s="327"/>
      <c r="BJ100" s="328"/>
      <c r="BK100" s="43"/>
      <c r="BL100" s="1"/>
      <c r="BM100" s="36">
        <f t="shared" si="23"/>
        <v>1</v>
      </c>
      <c r="BN100" s="1"/>
      <c r="BO100" s="1"/>
      <c r="BP100" s="1"/>
      <c r="BQ100" s="1"/>
      <c r="BR100" s="1"/>
      <c r="BS100" s="1"/>
      <c r="BT100" s="1"/>
      <c r="BU100" s="1"/>
      <c r="BV100" s="1"/>
      <c r="BW100" s="1"/>
    </row>
    <row r="101" spans="1:75" ht="24.75" customHeight="1" x14ac:dyDescent="0.25">
      <c r="A101" s="1"/>
      <c r="B101" s="38"/>
      <c r="C101" s="280" t="s">
        <v>368</v>
      </c>
      <c r="D101" s="281"/>
      <c r="E101" s="281"/>
      <c r="F101" s="281"/>
      <c r="G101" s="281"/>
      <c r="H101" s="281"/>
      <c r="I101" s="281"/>
      <c r="J101" s="281"/>
      <c r="K101" s="281"/>
      <c r="L101" s="281"/>
      <c r="M101" s="281"/>
      <c r="N101" s="281"/>
      <c r="O101" s="281"/>
      <c r="P101" s="281"/>
      <c r="Q101" s="281"/>
      <c r="R101" s="281"/>
      <c r="S101" s="281"/>
      <c r="T101" s="281"/>
      <c r="U101" s="281"/>
      <c r="V101" s="281"/>
      <c r="W101" s="281"/>
      <c r="X101" s="281"/>
      <c r="Y101" s="281"/>
      <c r="Z101" s="281"/>
      <c r="AA101" s="281"/>
      <c r="AB101" s="281"/>
      <c r="AC101" s="281"/>
      <c r="AD101" s="281"/>
      <c r="AE101" s="281"/>
      <c r="AF101" s="281"/>
      <c r="AG101" s="281"/>
      <c r="AH101" s="281"/>
      <c r="AI101" s="281"/>
      <c r="AJ101" s="281"/>
      <c r="AK101" s="281"/>
      <c r="AL101" s="281"/>
      <c r="AM101" s="281"/>
      <c r="AN101" s="281"/>
      <c r="AO101" s="281"/>
      <c r="AP101" s="281"/>
      <c r="AQ101" s="281"/>
      <c r="AR101" s="281"/>
      <c r="AS101" s="281"/>
      <c r="AT101" s="281"/>
      <c r="AU101" s="281"/>
      <c r="AV101" s="281"/>
      <c r="AW101" s="281"/>
      <c r="AX101" s="281"/>
      <c r="AY101" s="281"/>
      <c r="AZ101" s="281"/>
      <c r="BA101" s="281"/>
      <c r="BB101" s="281"/>
      <c r="BC101" s="281"/>
      <c r="BD101" s="281"/>
      <c r="BE101" s="281"/>
      <c r="BF101" s="282"/>
      <c r="BG101" s="283" t="s">
        <v>304</v>
      </c>
      <c r="BH101" s="282"/>
      <c r="BI101" s="283" t="s">
        <v>369</v>
      </c>
      <c r="BJ101" s="282"/>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351" t="s">
        <v>514</v>
      </c>
      <c r="D103" s="352"/>
      <c r="E103" s="352"/>
      <c r="F103" s="352"/>
      <c r="G103" s="352"/>
      <c r="H103" s="352"/>
      <c r="I103" s="352"/>
      <c r="J103" s="352"/>
      <c r="K103" s="352"/>
      <c r="L103" s="352"/>
      <c r="M103" s="352"/>
      <c r="N103" s="352"/>
      <c r="O103" s="352"/>
      <c r="P103" s="352"/>
      <c r="Q103" s="352"/>
      <c r="R103" s="352"/>
      <c r="S103" s="352"/>
      <c r="T103" s="352"/>
      <c r="U103" s="352"/>
      <c r="V103" s="352"/>
      <c r="W103" s="352"/>
      <c r="X103" s="352"/>
      <c r="Y103" s="352"/>
      <c r="Z103" s="352"/>
      <c r="AA103" s="352"/>
      <c r="AB103" s="352"/>
      <c r="AC103" s="352"/>
      <c r="AD103" s="352"/>
      <c r="AE103" s="352"/>
      <c r="AF103" s="352"/>
      <c r="AG103" s="352"/>
      <c r="AH103" s="352"/>
      <c r="AI103" s="352"/>
      <c r="AJ103" s="352"/>
      <c r="AK103" s="352"/>
      <c r="AL103" s="352"/>
      <c r="AM103" s="352"/>
      <c r="AN103" s="352"/>
      <c r="AO103" s="352"/>
      <c r="AP103" s="352"/>
      <c r="AQ103" s="352"/>
      <c r="AR103" s="352"/>
      <c r="AS103" s="352"/>
      <c r="AT103" s="352"/>
      <c r="AU103" s="352"/>
      <c r="AV103" s="352"/>
      <c r="AW103" s="352"/>
      <c r="AX103" s="352"/>
      <c r="AY103" s="352"/>
      <c r="AZ103" s="352"/>
      <c r="BA103" s="352"/>
      <c r="BB103" s="352"/>
      <c r="BC103" s="352"/>
      <c r="BD103" s="352"/>
      <c r="BE103" s="352"/>
      <c r="BF103" s="352"/>
      <c r="BG103" s="352"/>
      <c r="BH103" s="352"/>
      <c r="BI103" s="352"/>
      <c r="BJ103" s="352"/>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353" t="s">
        <v>387</v>
      </c>
      <c r="BJ106" s="354"/>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348" t="s">
        <v>515</v>
      </c>
      <c r="D108" s="321"/>
      <c r="E108" s="321"/>
      <c r="F108" s="321"/>
      <c r="G108" s="321"/>
      <c r="H108" s="321"/>
      <c r="I108" s="321"/>
      <c r="J108" s="322"/>
      <c r="K108" s="344" t="s">
        <v>516</v>
      </c>
      <c r="L108" s="321"/>
      <c r="M108" s="321"/>
      <c r="N108" s="321"/>
      <c r="O108" s="321"/>
      <c r="P108" s="321"/>
      <c r="Q108" s="321"/>
      <c r="R108" s="321"/>
      <c r="S108" s="321"/>
      <c r="T108" s="321"/>
      <c r="U108" s="321"/>
      <c r="V108" s="321"/>
      <c r="W108" s="321"/>
      <c r="X108" s="321"/>
      <c r="Y108" s="321"/>
      <c r="Z108" s="321"/>
      <c r="AA108" s="321"/>
      <c r="AB108" s="321"/>
      <c r="AC108" s="321"/>
      <c r="AD108" s="321"/>
      <c r="AE108" s="321"/>
      <c r="AF108" s="321"/>
      <c r="AG108" s="321"/>
      <c r="AH108" s="321"/>
      <c r="AI108" s="321"/>
      <c r="AJ108" s="321"/>
      <c r="AK108" s="321"/>
      <c r="AL108" s="321"/>
      <c r="AM108" s="321"/>
      <c r="AN108" s="321"/>
      <c r="AO108" s="321"/>
      <c r="AP108" s="321"/>
      <c r="AQ108" s="321"/>
      <c r="AR108" s="321"/>
      <c r="AS108" s="321"/>
      <c r="AT108" s="321"/>
      <c r="AU108" s="321"/>
      <c r="AV108" s="321"/>
      <c r="AW108" s="321"/>
      <c r="AX108" s="321"/>
      <c r="AY108" s="321"/>
      <c r="AZ108" s="321"/>
      <c r="BA108" s="321"/>
      <c r="BB108" s="321"/>
      <c r="BC108" s="321"/>
      <c r="BD108" s="321"/>
      <c r="BE108" s="321"/>
      <c r="BF108" s="321"/>
      <c r="BG108" s="321"/>
      <c r="BH108" s="321"/>
      <c r="BI108" s="321"/>
      <c r="BJ108" s="322"/>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349"/>
      <c r="D109" s="321"/>
      <c r="E109" s="321"/>
      <c r="F109" s="321"/>
      <c r="G109" s="321"/>
      <c r="H109" s="321"/>
      <c r="I109" s="321"/>
      <c r="J109" s="322"/>
      <c r="K109" s="339"/>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350"/>
      <c r="D111" s="327"/>
      <c r="E111" s="327"/>
      <c r="F111" s="327"/>
      <c r="G111" s="327"/>
      <c r="H111" s="327"/>
      <c r="I111" s="327"/>
      <c r="J111" s="328"/>
      <c r="K111" s="335"/>
      <c r="L111" s="327"/>
      <c r="M111" s="327"/>
      <c r="N111" s="327"/>
      <c r="O111" s="327"/>
      <c r="P111" s="327"/>
      <c r="Q111" s="327"/>
      <c r="R111" s="327"/>
      <c r="S111" s="327"/>
      <c r="T111" s="327"/>
      <c r="U111" s="327"/>
      <c r="V111" s="327"/>
      <c r="W111" s="327"/>
      <c r="X111" s="327"/>
      <c r="Y111" s="327"/>
      <c r="Z111" s="327"/>
      <c r="AA111" s="327"/>
      <c r="AB111" s="327"/>
      <c r="AC111" s="327"/>
      <c r="AD111" s="327"/>
      <c r="AE111" s="327"/>
      <c r="AF111" s="327"/>
      <c r="AG111" s="327"/>
      <c r="AH111" s="327"/>
      <c r="AI111" s="327"/>
      <c r="AJ111" s="327"/>
      <c r="AK111" s="327"/>
      <c r="AL111" s="327"/>
      <c r="AM111" s="327"/>
      <c r="AN111" s="327"/>
      <c r="AO111" s="327"/>
      <c r="AP111" s="327"/>
      <c r="AQ111" s="327"/>
      <c r="AR111" s="327"/>
      <c r="AS111" s="327"/>
      <c r="AT111" s="327"/>
      <c r="AU111" s="327"/>
      <c r="AV111" s="327"/>
      <c r="AW111" s="327"/>
      <c r="AX111" s="327"/>
      <c r="AY111" s="327"/>
      <c r="AZ111" s="327"/>
      <c r="BA111" s="327"/>
      <c r="BB111" s="327"/>
      <c r="BC111" s="327"/>
      <c r="BD111" s="327"/>
      <c r="BE111" s="327"/>
      <c r="BF111" s="327"/>
      <c r="BG111" s="327"/>
      <c r="BH111" s="327"/>
      <c r="BI111" s="327"/>
      <c r="BJ111" s="328"/>
      <c r="BK111" s="43"/>
      <c r="BL111" s="1"/>
      <c r="BM111" s="36" t="str">
        <f t="shared" si="25"/>
        <v/>
      </c>
      <c r="BN111" s="1"/>
      <c r="BO111" s="1"/>
      <c r="BP111" s="1"/>
      <c r="BQ111" s="1"/>
      <c r="BR111" s="1"/>
      <c r="BS111" s="1"/>
      <c r="BT111" s="1"/>
      <c r="BU111" s="1"/>
      <c r="BV111" s="1"/>
      <c r="BW111" s="1"/>
    </row>
    <row r="112" spans="1:75" ht="24.75" customHeight="1" x14ac:dyDescent="0.25">
      <c r="A112" s="1"/>
      <c r="B112" s="1"/>
      <c r="C112" s="280" t="s">
        <v>368</v>
      </c>
      <c r="D112" s="281"/>
      <c r="E112" s="281"/>
      <c r="F112" s="281"/>
      <c r="G112" s="281"/>
      <c r="H112" s="281"/>
      <c r="I112" s="281"/>
      <c r="J112" s="281"/>
      <c r="K112" s="281"/>
      <c r="L112" s="281"/>
      <c r="M112" s="281"/>
      <c r="N112" s="281"/>
      <c r="O112" s="281"/>
      <c r="P112" s="281"/>
      <c r="Q112" s="281"/>
      <c r="R112" s="281"/>
      <c r="S112" s="281"/>
      <c r="T112" s="281"/>
      <c r="U112" s="281"/>
      <c r="V112" s="281"/>
      <c r="W112" s="281"/>
      <c r="X112" s="281"/>
      <c r="Y112" s="281"/>
      <c r="Z112" s="281"/>
      <c r="AA112" s="281"/>
      <c r="AB112" s="281"/>
      <c r="AC112" s="281"/>
      <c r="AD112" s="281"/>
      <c r="AE112" s="281"/>
      <c r="AF112" s="281"/>
      <c r="AG112" s="281"/>
      <c r="AH112" s="281"/>
      <c r="AI112" s="281"/>
      <c r="AJ112" s="281"/>
      <c r="AK112" s="281"/>
      <c r="AL112" s="281"/>
      <c r="AM112" s="281"/>
      <c r="AN112" s="281"/>
      <c r="AO112" s="281"/>
      <c r="AP112" s="281"/>
      <c r="AQ112" s="281"/>
      <c r="AR112" s="281"/>
      <c r="AS112" s="281"/>
      <c r="AT112" s="281"/>
      <c r="AU112" s="281"/>
      <c r="AV112" s="281"/>
      <c r="AW112" s="281"/>
      <c r="AX112" s="281"/>
      <c r="AY112" s="281"/>
      <c r="AZ112" s="281"/>
      <c r="BA112" s="281"/>
      <c r="BB112" s="281"/>
      <c r="BC112" s="281"/>
      <c r="BD112" s="281"/>
      <c r="BE112" s="281"/>
      <c r="BF112" s="282"/>
      <c r="BG112" s="283" t="s">
        <v>304</v>
      </c>
      <c r="BH112" s="282"/>
      <c r="BI112" s="283" t="s">
        <v>369</v>
      </c>
      <c r="BJ112" s="282"/>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353" t="s">
        <v>387</v>
      </c>
      <c r="BJ115" s="354"/>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348" t="s">
        <v>515</v>
      </c>
      <c r="D117" s="321"/>
      <c r="E117" s="321"/>
      <c r="F117" s="321"/>
      <c r="G117" s="321"/>
      <c r="H117" s="321"/>
      <c r="I117" s="321"/>
      <c r="J117" s="322"/>
      <c r="K117" s="344" t="s">
        <v>516</v>
      </c>
      <c r="L117" s="321"/>
      <c r="M117" s="321"/>
      <c r="N117" s="321"/>
      <c r="O117" s="321"/>
      <c r="P117" s="321"/>
      <c r="Q117" s="321"/>
      <c r="R117" s="321"/>
      <c r="S117" s="321"/>
      <c r="T117" s="321"/>
      <c r="U117" s="321"/>
      <c r="V117" s="321"/>
      <c r="W117" s="321"/>
      <c r="X117" s="321"/>
      <c r="Y117" s="321"/>
      <c r="Z117" s="321"/>
      <c r="AA117" s="321"/>
      <c r="AB117" s="321"/>
      <c r="AC117" s="321"/>
      <c r="AD117" s="321"/>
      <c r="AE117" s="321"/>
      <c r="AF117" s="321"/>
      <c r="AG117" s="321"/>
      <c r="AH117" s="321"/>
      <c r="AI117" s="321"/>
      <c r="AJ117" s="321"/>
      <c r="AK117" s="321"/>
      <c r="AL117" s="321"/>
      <c r="AM117" s="321"/>
      <c r="AN117" s="321"/>
      <c r="AO117" s="321"/>
      <c r="AP117" s="321"/>
      <c r="AQ117" s="321"/>
      <c r="AR117" s="321"/>
      <c r="AS117" s="321"/>
      <c r="AT117" s="321"/>
      <c r="AU117" s="321"/>
      <c r="AV117" s="321"/>
      <c r="AW117" s="321"/>
      <c r="AX117" s="321"/>
      <c r="AY117" s="321"/>
      <c r="AZ117" s="321"/>
      <c r="BA117" s="321"/>
      <c r="BB117" s="321"/>
      <c r="BC117" s="321"/>
      <c r="BD117" s="321"/>
      <c r="BE117" s="321"/>
      <c r="BF117" s="321"/>
      <c r="BG117" s="321"/>
      <c r="BH117" s="321"/>
      <c r="BI117" s="321"/>
      <c r="BJ117" s="322"/>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349"/>
      <c r="D118" s="321"/>
      <c r="E118" s="321"/>
      <c r="F118" s="321"/>
      <c r="G118" s="321"/>
      <c r="H118" s="321"/>
      <c r="I118" s="321"/>
      <c r="J118" s="322"/>
      <c r="K118" s="339"/>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350"/>
      <c r="D120" s="327"/>
      <c r="E120" s="327"/>
      <c r="F120" s="327"/>
      <c r="G120" s="327"/>
      <c r="H120" s="327"/>
      <c r="I120" s="327"/>
      <c r="J120" s="328"/>
      <c r="K120" s="335"/>
      <c r="L120" s="327"/>
      <c r="M120" s="327"/>
      <c r="N120" s="327"/>
      <c r="O120" s="327"/>
      <c r="P120" s="327"/>
      <c r="Q120" s="327"/>
      <c r="R120" s="327"/>
      <c r="S120" s="327"/>
      <c r="T120" s="327"/>
      <c r="U120" s="327"/>
      <c r="V120" s="327"/>
      <c r="W120" s="327"/>
      <c r="X120" s="327"/>
      <c r="Y120" s="327"/>
      <c r="Z120" s="327"/>
      <c r="AA120" s="327"/>
      <c r="AB120" s="327"/>
      <c r="AC120" s="327"/>
      <c r="AD120" s="327"/>
      <c r="AE120" s="327"/>
      <c r="AF120" s="327"/>
      <c r="AG120" s="327"/>
      <c r="AH120" s="327"/>
      <c r="AI120" s="327"/>
      <c r="AJ120" s="327"/>
      <c r="AK120" s="327"/>
      <c r="AL120" s="327"/>
      <c r="AM120" s="327"/>
      <c r="AN120" s="327"/>
      <c r="AO120" s="327"/>
      <c r="AP120" s="327"/>
      <c r="AQ120" s="327"/>
      <c r="AR120" s="327"/>
      <c r="AS120" s="327"/>
      <c r="AT120" s="327"/>
      <c r="AU120" s="327"/>
      <c r="AV120" s="327"/>
      <c r="AW120" s="327"/>
      <c r="AX120" s="327"/>
      <c r="AY120" s="327"/>
      <c r="AZ120" s="327"/>
      <c r="BA120" s="327"/>
      <c r="BB120" s="327"/>
      <c r="BC120" s="327"/>
      <c r="BD120" s="327"/>
      <c r="BE120" s="327"/>
      <c r="BF120" s="327"/>
      <c r="BG120" s="327"/>
      <c r="BH120" s="327"/>
      <c r="BI120" s="327"/>
      <c r="BJ120" s="328"/>
      <c r="BK120" s="43"/>
      <c r="BL120" s="1"/>
      <c r="BM120" s="36" t="str">
        <f t="shared" si="27"/>
        <v/>
      </c>
      <c r="BN120" s="1"/>
      <c r="BO120" s="1"/>
      <c r="BP120" s="1"/>
      <c r="BQ120" s="1"/>
      <c r="BR120" s="1"/>
      <c r="BS120" s="1"/>
      <c r="BT120" s="1"/>
      <c r="BU120" s="1"/>
      <c r="BV120" s="1"/>
      <c r="BW120" s="1"/>
    </row>
    <row r="121" spans="1:75" ht="24.75" customHeight="1" x14ac:dyDescent="0.25">
      <c r="A121" s="1"/>
      <c r="B121" s="1"/>
      <c r="C121" s="280" t="s">
        <v>368</v>
      </c>
      <c r="D121" s="281"/>
      <c r="E121" s="281"/>
      <c r="F121" s="281"/>
      <c r="G121" s="281"/>
      <c r="H121" s="281"/>
      <c r="I121" s="281"/>
      <c r="J121" s="281"/>
      <c r="K121" s="281"/>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281"/>
      <c r="AT121" s="281"/>
      <c r="AU121" s="281"/>
      <c r="AV121" s="281"/>
      <c r="AW121" s="281"/>
      <c r="AX121" s="281"/>
      <c r="AY121" s="281"/>
      <c r="AZ121" s="281"/>
      <c r="BA121" s="281"/>
      <c r="BB121" s="281"/>
      <c r="BC121" s="281"/>
      <c r="BD121" s="281"/>
      <c r="BE121" s="281"/>
      <c r="BF121" s="282"/>
      <c r="BG121" s="283" t="s">
        <v>304</v>
      </c>
      <c r="BH121" s="282"/>
      <c r="BI121" s="283" t="s">
        <v>369</v>
      </c>
      <c r="BJ121" s="282"/>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353" t="s">
        <v>387</v>
      </c>
      <c r="BJ124" s="354"/>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348" t="s">
        <v>515</v>
      </c>
      <c r="D126" s="321"/>
      <c r="E126" s="321"/>
      <c r="F126" s="321"/>
      <c r="G126" s="321"/>
      <c r="H126" s="321"/>
      <c r="I126" s="321"/>
      <c r="J126" s="322"/>
      <c r="K126" s="344" t="s">
        <v>516</v>
      </c>
      <c r="L126" s="321"/>
      <c r="M126" s="321"/>
      <c r="N126" s="321"/>
      <c r="O126" s="321"/>
      <c r="P126" s="321"/>
      <c r="Q126" s="321"/>
      <c r="R126" s="321"/>
      <c r="S126" s="321"/>
      <c r="T126" s="321"/>
      <c r="U126" s="321"/>
      <c r="V126" s="321"/>
      <c r="W126" s="321"/>
      <c r="X126" s="321"/>
      <c r="Y126" s="321"/>
      <c r="Z126" s="321"/>
      <c r="AA126" s="321"/>
      <c r="AB126" s="321"/>
      <c r="AC126" s="321"/>
      <c r="AD126" s="321"/>
      <c r="AE126" s="321"/>
      <c r="AF126" s="321"/>
      <c r="AG126" s="321"/>
      <c r="AH126" s="321"/>
      <c r="AI126" s="321"/>
      <c r="AJ126" s="321"/>
      <c r="AK126" s="321"/>
      <c r="AL126" s="321"/>
      <c r="AM126" s="321"/>
      <c r="AN126" s="321"/>
      <c r="AO126" s="321"/>
      <c r="AP126" s="321"/>
      <c r="AQ126" s="321"/>
      <c r="AR126" s="321"/>
      <c r="AS126" s="321"/>
      <c r="AT126" s="321"/>
      <c r="AU126" s="321"/>
      <c r="AV126" s="321"/>
      <c r="AW126" s="321"/>
      <c r="AX126" s="321"/>
      <c r="AY126" s="321"/>
      <c r="AZ126" s="321"/>
      <c r="BA126" s="321"/>
      <c r="BB126" s="321"/>
      <c r="BC126" s="321"/>
      <c r="BD126" s="321"/>
      <c r="BE126" s="321"/>
      <c r="BF126" s="321"/>
      <c r="BG126" s="321"/>
      <c r="BH126" s="321"/>
      <c r="BI126" s="321"/>
      <c r="BJ126" s="322"/>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349"/>
      <c r="D127" s="321"/>
      <c r="E127" s="321"/>
      <c r="F127" s="321"/>
      <c r="G127" s="321"/>
      <c r="H127" s="321"/>
      <c r="I127" s="321"/>
      <c r="J127" s="322"/>
      <c r="K127" s="339"/>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350"/>
      <c r="D129" s="327"/>
      <c r="E129" s="327"/>
      <c r="F129" s="327"/>
      <c r="G129" s="327"/>
      <c r="H129" s="327"/>
      <c r="I129" s="327"/>
      <c r="J129" s="328"/>
      <c r="K129" s="335"/>
      <c r="L129" s="327"/>
      <c r="M129" s="327"/>
      <c r="N129" s="327"/>
      <c r="O129" s="327"/>
      <c r="P129" s="327"/>
      <c r="Q129" s="327"/>
      <c r="R129" s="327"/>
      <c r="S129" s="327"/>
      <c r="T129" s="327"/>
      <c r="U129" s="327"/>
      <c r="V129" s="327"/>
      <c r="W129" s="327"/>
      <c r="X129" s="327"/>
      <c r="Y129" s="327"/>
      <c r="Z129" s="327"/>
      <c r="AA129" s="327"/>
      <c r="AB129" s="327"/>
      <c r="AC129" s="327"/>
      <c r="AD129" s="327"/>
      <c r="AE129" s="327"/>
      <c r="AF129" s="327"/>
      <c r="AG129" s="327"/>
      <c r="AH129" s="327"/>
      <c r="AI129" s="327"/>
      <c r="AJ129" s="327"/>
      <c r="AK129" s="327"/>
      <c r="AL129" s="327"/>
      <c r="AM129" s="327"/>
      <c r="AN129" s="327"/>
      <c r="AO129" s="327"/>
      <c r="AP129" s="327"/>
      <c r="AQ129" s="327"/>
      <c r="AR129" s="327"/>
      <c r="AS129" s="327"/>
      <c r="AT129" s="327"/>
      <c r="AU129" s="327"/>
      <c r="AV129" s="327"/>
      <c r="AW129" s="327"/>
      <c r="AX129" s="327"/>
      <c r="AY129" s="327"/>
      <c r="AZ129" s="327"/>
      <c r="BA129" s="327"/>
      <c r="BB129" s="327"/>
      <c r="BC129" s="327"/>
      <c r="BD129" s="327"/>
      <c r="BE129" s="327"/>
      <c r="BF129" s="327"/>
      <c r="BG129" s="327"/>
      <c r="BH129" s="327"/>
      <c r="BI129" s="327"/>
      <c r="BJ129" s="328"/>
      <c r="BK129" s="43"/>
      <c r="BL129" s="1"/>
      <c r="BM129" s="36" t="str">
        <f t="shared" si="29"/>
        <v/>
      </c>
      <c r="BN129" s="1"/>
      <c r="BO129" s="1"/>
      <c r="BP129" s="1"/>
      <c r="BQ129" s="1"/>
      <c r="BR129" s="1"/>
      <c r="BS129" s="1"/>
      <c r="BT129" s="1"/>
      <c r="BU129" s="1"/>
      <c r="BV129" s="1"/>
      <c r="BW129" s="1"/>
    </row>
    <row r="130" spans="1:75" ht="24.75" customHeight="1" x14ac:dyDescent="0.25">
      <c r="A130" s="1"/>
      <c r="B130" s="1"/>
      <c r="C130" s="280" t="s">
        <v>368</v>
      </c>
      <c r="D130" s="281"/>
      <c r="E130" s="281"/>
      <c r="F130" s="281"/>
      <c r="G130" s="281"/>
      <c r="H130" s="281"/>
      <c r="I130" s="281"/>
      <c r="J130" s="281"/>
      <c r="K130" s="281"/>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281"/>
      <c r="AT130" s="281"/>
      <c r="AU130" s="281"/>
      <c r="AV130" s="281"/>
      <c r="AW130" s="281"/>
      <c r="AX130" s="281"/>
      <c r="AY130" s="281"/>
      <c r="AZ130" s="281"/>
      <c r="BA130" s="281"/>
      <c r="BB130" s="281"/>
      <c r="BC130" s="281"/>
      <c r="BD130" s="281"/>
      <c r="BE130" s="281"/>
      <c r="BF130" s="282"/>
      <c r="BG130" s="283" t="s">
        <v>304</v>
      </c>
      <c r="BH130" s="282"/>
      <c r="BI130" s="283" t="s">
        <v>369</v>
      </c>
      <c r="BJ130" s="282"/>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353" t="s">
        <v>387</v>
      </c>
      <c r="BJ133" s="354"/>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348" t="s">
        <v>515</v>
      </c>
      <c r="D135" s="321"/>
      <c r="E135" s="321"/>
      <c r="F135" s="321"/>
      <c r="G135" s="321"/>
      <c r="H135" s="321"/>
      <c r="I135" s="321"/>
      <c r="J135" s="322"/>
      <c r="K135" s="344" t="s">
        <v>518</v>
      </c>
      <c r="L135" s="321"/>
      <c r="M135" s="321"/>
      <c r="N135" s="321"/>
      <c r="O135" s="321"/>
      <c r="P135" s="321"/>
      <c r="Q135" s="322"/>
      <c r="R135" s="344" t="s">
        <v>519</v>
      </c>
      <c r="S135" s="321"/>
      <c r="T135" s="321"/>
      <c r="U135" s="321"/>
      <c r="V135" s="321"/>
      <c r="W135" s="321"/>
      <c r="X135" s="321"/>
      <c r="Y135" s="321"/>
      <c r="Z135" s="321"/>
      <c r="AA135" s="321"/>
      <c r="AB135" s="321"/>
      <c r="AC135" s="321"/>
      <c r="AD135" s="321"/>
      <c r="AE135" s="321"/>
      <c r="AF135" s="321"/>
      <c r="AG135" s="321"/>
      <c r="AH135" s="321"/>
      <c r="AI135" s="321"/>
      <c r="AJ135" s="321"/>
      <c r="AK135" s="321"/>
      <c r="AL135" s="321"/>
      <c r="AM135" s="321"/>
      <c r="AN135" s="321"/>
      <c r="AO135" s="321"/>
      <c r="AP135" s="321"/>
      <c r="AQ135" s="321"/>
      <c r="AR135" s="321"/>
      <c r="AS135" s="321"/>
      <c r="AT135" s="321"/>
      <c r="AU135" s="321"/>
      <c r="AV135" s="321"/>
      <c r="AW135" s="321"/>
      <c r="AX135" s="321"/>
      <c r="AY135" s="321"/>
      <c r="AZ135" s="321"/>
      <c r="BA135" s="321"/>
      <c r="BB135" s="321"/>
      <c r="BC135" s="321"/>
      <c r="BD135" s="321"/>
      <c r="BE135" s="321"/>
      <c r="BF135" s="321"/>
      <c r="BG135" s="321"/>
      <c r="BH135" s="321"/>
      <c r="BI135" s="321"/>
      <c r="BJ135" s="322"/>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349"/>
      <c r="D136" s="321"/>
      <c r="E136" s="321"/>
      <c r="F136" s="321"/>
      <c r="G136" s="321"/>
      <c r="H136" s="321"/>
      <c r="I136" s="321"/>
      <c r="J136" s="322"/>
      <c r="K136" s="339"/>
      <c r="L136" s="321"/>
      <c r="M136" s="321"/>
      <c r="N136" s="321"/>
      <c r="O136" s="321"/>
      <c r="P136" s="321"/>
      <c r="Q136" s="322"/>
      <c r="R136" s="339"/>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350"/>
      <c r="D138" s="327"/>
      <c r="E138" s="327"/>
      <c r="F138" s="327"/>
      <c r="G138" s="327"/>
      <c r="H138" s="327"/>
      <c r="I138" s="327"/>
      <c r="J138" s="328"/>
      <c r="K138" s="335"/>
      <c r="L138" s="327"/>
      <c r="M138" s="327"/>
      <c r="N138" s="327"/>
      <c r="O138" s="327"/>
      <c r="P138" s="327"/>
      <c r="Q138" s="328"/>
      <c r="R138" s="335"/>
      <c r="S138" s="327"/>
      <c r="T138" s="327"/>
      <c r="U138" s="327"/>
      <c r="V138" s="327"/>
      <c r="W138" s="327"/>
      <c r="X138" s="327"/>
      <c r="Y138" s="327"/>
      <c r="Z138" s="327"/>
      <c r="AA138" s="327"/>
      <c r="AB138" s="327"/>
      <c r="AC138" s="327"/>
      <c r="AD138" s="327"/>
      <c r="AE138" s="327"/>
      <c r="AF138" s="327"/>
      <c r="AG138" s="327"/>
      <c r="AH138" s="327"/>
      <c r="AI138" s="327"/>
      <c r="AJ138" s="327"/>
      <c r="AK138" s="327"/>
      <c r="AL138" s="327"/>
      <c r="AM138" s="327"/>
      <c r="AN138" s="327"/>
      <c r="AO138" s="327"/>
      <c r="AP138" s="327"/>
      <c r="AQ138" s="327"/>
      <c r="AR138" s="327"/>
      <c r="AS138" s="327"/>
      <c r="AT138" s="327"/>
      <c r="AU138" s="327"/>
      <c r="AV138" s="327"/>
      <c r="AW138" s="327"/>
      <c r="AX138" s="327"/>
      <c r="AY138" s="327"/>
      <c r="AZ138" s="327"/>
      <c r="BA138" s="327"/>
      <c r="BB138" s="327"/>
      <c r="BC138" s="327"/>
      <c r="BD138" s="327"/>
      <c r="BE138" s="327"/>
      <c r="BF138" s="327"/>
      <c r="BG138" s="327"/>
      <c r="BH138" s="327"/>
      <c r="BI138" s="327"/>
      <c r="BJ138" s="328"/>
      <c r="BK138" s="43"/>
      <c r="BL138" s="1"/>
      <c r="BM138" s="36" t="str">
        <f t="shared" si="31"/>
        <v/>
      </c>
      <c r="BN138" s="1"/>
      <c r="BO138" s="1"/>
      <c r="BP138" s="1"/>
      <c r="BQ138" s="1"/>
      <c r="BR138" s="1"/>
      <c r="BS138" s="1"/>
      <c r="BT138" s="1"/>
      <c r="BU138" s="1"/>
      <c r="BV138" s="1"/>
      <c r="BW138" s="1"/>
    </row>
    <row r="139" spans="1:75" ht="24.75" customHeight="1" x14ac:dyDescent="0.25">
      <c r="A139" s="1"/>
      <c r="B139" s="1"/>
      <c r="C139" s="280" t="s">
        <v>368</v>
      </c>
      <c r="D139" s="281"/>
      <c r="E139" s="281"/>
      <c r="F139" s="281"/>
      <c r="G139" s="281"/>
      <c r="H139" s="281"/>
      <c r="I139" s="281"/>
      <c r="J139" s="281"/>
      <c r="K139" s="281"/>
      <c r="L139" s="281"/>
      <c r="M139" s="281"/>
      <c r="N139" s="281"/>
      <c r="O139" s="281"/>
      <c r="P139" s="281"/>
      <c r="Q139" s="281"/>
      <c r="R139" s="281"/>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281"/>
      <c r="AT139" s="281"/>
      <c r="AU139" s="281"/>
      <c r="AV139" s="281"/>
      <c r="AW139" s="281"/>
      <c r="AX139" s="281"/>
      <c r="AY139" s="281"/>
      <c r="AZ139" s="281"/>
      <c r="BA139" s="281"/>
      <c r="BB139" s="281"/>
      <c r="BC139" s="281"/>
      <c r="BD139" s="281"/>
      <c r="BE139" s="281"/>
      <c r="BF139" s="282"/>
      <c r="BG139" s="283" t="s">
        <v>304</v>
      </c>
      <c r="BH139" s="282"/>
      <c r="BI139" s="283" t="s">
        <v>369</v>
      </c>
      <c r="BJ139" s="282"/>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351" t="s">
        <v>520</v>
      </c>
      <c r="D141" s="352"/>
      <c r="E141" s="352"/>
      <c r="F141" s="352"/>
      <c r="G141" s="352"/>
      <c r="H141" s="352"/>
      <c r="I141" s="352"/>
      <c r="J141" s="352"/>
      <c r="K141" s="352"/>
      <c r="L141" s="352"/>
      <c r="M141" s="352"/>
      <c r="N141" s="352"/>
      <c r="O141" s="352"/>
      <c r="P141" s="352"/>
      <c r="Q141" s="352"/>
      <c r="R141" s="352"/>
      <c r="S141" s="352"/>
      <c r="T141" s="352"/>
      <c r="U141" s="352"/>
      <c r="V141" s="352"/>
      <c r="W141" s="352"/>
      <c r="X141" s="352"/>
      <c r="Y141" s="352"/>
      <c r="Z141" s="352"/>
      <c r="AA141" s="352"/>
      <c r="AB141" s="352"/>
      <c r="AC141" s="352"/>
      <c r="AD141" s="352"/>
      <c r="AE141" s="352"/>
      <c r="AF141" s="352"/>
      <c r="AG141" s="352"/>
      <c r="AH141" s="352"/>
      <c r="AI141" s="352"/>
      <c r="AJ141" s="352"/>
      <c r="AK141" s="352"/>
      <c r="AL141" s="352"/>
      <c r="AM141" s="352"/>
      <c r="AN141" s="352"/>
      <c r="AO141" s="352"/>
      <c r="AP141" s="352"/>
      <c r="AQ141" s="352"/>
      <c r="AR141" s="352"/>
      <c r="AS141" s="352"/>
      <c r="AT141" s="352"/>
      <c r="AU141" s="352"/>
      <c r="AV141" s="352"/>
      <c r="AW141" s="352"/>
      <c r="AX141" s="352"/>
      <c r="AY141" s="352"/>
      <c r="AZ141" s="352"/>
      <c r="BA141" s="352"/>
      <c r="BB141" s="352"/>
      <c r="BC141" s="352"/>
      <c r="BD141" s="352"/>
      <c r="BE141" s="352"/>
      <c r="BF141" s="352"/>
      <c r="BG141" s="352"/>
      <c r="BH141" s="352"/>
      <c r="BI141" s="352"/>
      <c r="BJ141" s="352"/>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353" t="s">
        <v>387</v>
      </c>
      <c r="BJ142" s="354"/>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355" t="s">
        <v>521</v>
      </c>
      <c r="L144" s="356"/>
      <c r="M144" s="356"/>
      <c r="N144" s="356"/>
      <c r="O144" s="356"/>
      <c r="P144" s="356"/>
      <c r="Q144" s="356"/>
      <c r="R144" s="356"/>
      <c r="S144" s="356"/>
      <c r="T144" s="356"/>
      <c r="U144" s="356"/>
      <c r="V144" s="356"/>
      <c r="W144" s="356"/>
      <c r="X144" s="356"/>
      <c r="Y144" s="356"/>
      <c r="Z144" s="356"/>
      <c r="AA144" s="356"/>
      <c r="AB144" s="356"/>
      <c r="AC144" s="356"/>
      <c r="AD144" s="356"/>
      <c r="AE144" s="356"/>
      <c r="AF144" s="356"/>
      <c r="AG144" s="356"/>
      <c r="AH144" s="356"/>
      <c r="AI144" s="356"/>
      <c r="AJ144" s="356"/>
      <c r="AK144" s="356"/>
      <c r="AL144" s="356"/>
      <c r="AM144" s="356"/>
      <c r="AN144" s="356"/>
      <c r="AO144" s="356"/>
      <c r="AP144" s="356"/>
      <c r="AQ144" s="356"/>
      <c r="AR144" s="356"/>
      <c r="AS144" s="356"/>
      <c r="AT144" s="356"/>
      <c r="AU144" s="356"/>
      <c r="AV144" s="356"/>
      <c r="AW144" s="356"/>
      <c r="AX144" s="356"/>
      <c r="AY144" s="356"/>
      <c r="AZ144" s="356"/>
      <c r="BA144" s="356"/>
      <c r="BB144" s="356"/>
      <c r="BC144" s="356"/>
      <c r="BD144" s="356"/>
      <c r="BE144" s="356"/>
      <c r="BF144" s="356"/>
      <c r="BG144" s="356"/>
      <c r="BH144" s="356"/>
      <c r="BI144" s="356"/>
      <c r="BJ144" s="357"/>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8"/>
      <c r="L145" s="359"/>
      <c r="M145" s="359"/>
      <c r="N145" s="359"/>
      <c r="O145" s="359"/>
      <c r="P145" s="359"/>
      <c r="Q145" s="359"/>
      <c r="R145" s="359"/>
      <c r="S145" s="359"/>
      <c r="T145" s="359"/>
      <c r="U145" s="359"/>
      <c r="V145" s="359"/>
      <c r="W145" s="359"/>
      <c r="X145" s="359"/>
      <c r="Y145" s="359"/>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60"/>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361" t="s">
        <v>522</v>
      </c>
      <c r="D147" s="321"/>
      <c r="E147" s="321"/>
      <c r="F147" s="321"/>
      <c r="G147" s="321"/>
      <c r="H147" s="321"/>
      <c r="I147" s="321"/>
      <c r="J147" s="321"/>
      <c r="K147" s="321"/>
      <c r="L147" s="321"/>
      <c r="M147" s="321"/>
      <c r="N147" s="321"/>
      <c r="O147" s="321"/>
      <c r="P147" s="321"/>
      <c r="Q147" s="321"/>
      <c r="R147" s="321"/>
      <c r="S147" s="321"/>
      <c r="T147" s="321"/>
      <c r="U147" s="321"/>
      <c r="V147" s="321"/>
      <c r="W147" s="321"/>
      <c r="X147" s="321"/>
      <c r="Y147" s="321"/>
      <c r="Z147" s="321"/>
      <c r="AA147" s="321"/>
      <c r="AB147" s="321"/>
      <c r="AC147" s="321"/>
      <c r="AD147" s="321"/>
      <c r="AE147" s="321"/>
      <c r="AF147" s="321"/>
      <c r="AG147" s="321"/>
      <c r="AH147" s="321"/>
      <c r="AI147" s="321"/>
      <c r="AJ147" s="322"/>
      <c r="AK147" s="320" t="s">
        <v>523</v>
      </c>
      <c r="AL147" s="321"/>
      <c r="AM147" s="321"/>
      <c r="AN147" s="321"/>
      <c r="AO147" s="321"/>
      <c r="AP147" s="321"/>
      <c r="AQ147" s="321"/>
      <c r="AR147" s="321"/>
      <c r="AS147" s="321"/>
      <c r="AT147" s="321"/>
      <c r="AU147" s="321"/>
      <c r="AV147" s="321"/>
      <c r="AW147" s="321"/>
      <c r="AX147" s="321"/>
      <c r="AY147" s="321"/>
      <c r="AZ147" s="321"/>
      <c r="BA147" s="321"/>
      <c r="BB147" s="322"/>
      <c r="BC147" s="362" t="s">
        <v>524</v>
      </c>
      <c r="BD147" s="321"/>
      <c r="BE147" s="321"/>
      <c r="BF147" s="321"/>
      <c r="BG147" s="321"/>
      <c r="BH147" s="321"/>
      <c r="BI147" s="321"/>
      <c r="BJ147" s="322"/>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345"/>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46"/>
      <c r="AL148" s="321"/>
      <c r="AM148" s="321"/>
      <c r="AN148" s="321"/>
      <c r="AO148" s="321"/>
      <c r="AP148" s="321"/>
      <c r="AQ148" s="321"/>
      <c r="AR148" s="321"/>
      <c r="AS148" s="321"/>
      <c r="AT148" s="321"/>
      <c r="AU148" s="321"/>
      <c r="AV148" s="321"/>
      <c r="AW148" s="321"/>
      <c r="AX148" s="321"/>
      <c r="AY148" s="321"/>
      <c r="AZ148" s="321"/>
      <c r="BA148" s="321"/>
      <c r="BB148" s="322"/>
      <c r="BC148" s="347"/>
      <c r="BD148" s="321"/>
      <c r="BE148" s="321"/>
      <c r="BF148" s="321"/>
      <c r="BG148" s="321"/>
      <c r="BH148" s="321"/>
      <c r="BI148" s="321"/>
      <c r="BJ148" s="322"/>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355" t="s">
        <v>525</v>
      </c>
      <c r="L157" s="356"/>
      <c r="M157" s="356"/>
      <c r="N157" s="356"/>
      <c r="O157" s="356"/>
      <c r="P157" s="356"/>
      <c r="Q157" s="356"/>
      <c r="R157" s="356"/>
      <c r="S157" s="356"/>
      <c r="T157" s="356"/>
      <c r="U157" s="356"/>
      <c r="V157" s="356"/>
      <c r="W157" s="356"/>
      <c r="X157" s="356"/>
      <c r="Y157" s="356"/>
      <c r="Z157" s="356"/>
      <c r="AA157" s="356"/>
      <c r="AB157" s="356"/>
      <c r="AC157" s="356"/>
      <c r="AD157" s="356"/>
      <c r="AE157" s="356"/>
      <c r="AF157" s="356"/>
      <c r="AG157" s="356"/>
      <c r="AH157" s="356"/>
      <c r="AI157" s="356"/>
      <c r="AJ157" s="356"/>
      <c r="AK157" s="356"/>
      <c r="AL157" s="356"/>
      <c r="AM157" s="356"/>
      <c r="AN157" s="356"/>
      <c r="AO157" s="356"/>
      <c r="AP157" s="356"/>
      <c r="AQ157" s="356"/>
      <c r="AR157" s="356"/>
      <c r="AS157" s="356"/>
      <c r="AT157" s="356"/>
      <c r="AU157" s="356"/>
      <c r="AV157" s="356"/>
      <c r="AW157" s="356"/>
      <c r="AX157" s="356"/>
      <c r="AY157" s="356"/>
      <c r="AZ157" s="356"/>
      <c r="BA157" s="356"/>
      <c r="BB157" s="356"/>
      <c r="BC157" s="356"/>
      <c r="BD157" s="356"/>
      <c r="BE157" s="356"/>
      <c r="BF157" s="356"/>
      <c r="BG157" s="356"/>
      <c r="BH157" s="356"/>
      <c r="BI157" s="356"/>
      <c r="BJ157" s="357"/>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8"/>
      <c r="L158" s="359"/>
      <c r="M158" s="359"/>
      <c r="N158" s="359"/>
      <c r="O158" s="359"/>
      <c r="P158" s="359"/>
      <c r="Q158" s="359"/>
      <c r="R158" s="359"/>
      <c r="S158" s="359"/>
      <c r="T158" s="359"/>
      <c r="U158" s="359"/>
      <c r="V158" s="359"/>
      <c r="W158" s="359"/>
      <c r="X158" s="359"/>
      <c r="Y158" s="359"/>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60"/>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60" t="s">
        <v>356</v>
      </c>
      <c r="D160" s="261"/>
      <c r="E160" s="261"/>
      <c r="F160" s="261"/>
      <c r="G160" s="261"/>
      <c r="H160" s="261"/>
      <c r="I160" s="261"/>
      <c r="J160" s="261"/>
      <c r="K160" s="261"/>
      <c r="L160" s="261"/>
      <c r="M160" s="261"/>
      <c r="N160" s="261"/>
      <c r="O160" s="261"/>
      <c r="P160" s="261"/>
      <c r="Q160" s="261"/>
      <c r="R160" s="261"/>
      <c r="S160" s="261"/>
      <c r="T160" s="261"/>
      <c r="U160" s="261"/>
      <c r="V160" s="261"/>
      <c r="W160" s="261"/>
      <c r="X160" s="261"/>
      <c r="Y160" s="261"/>
      <c r="Z160" s="261"/>
      <c r="AA160" s="261"/>
      <c r="AB160" s="261"/>
      <c r="AC160" s="261"/>
      <c r="AD160" s="261"/>
      <c r="AE160" s="261"/>
      <c r="AF160" s="261"/>
      <c r="AG160" s="261"/>
      <c r="AH160" s="261"/>
      <c r="AI160" s="261"/>
      <c r="AJ160" s="261"/>
      <c r="AK160" s="261"/>
      <c r="AL160" s="261"/>
      <c r="AM160" s="261"/>
      <c r="AN160" s="261"/>
      <c r="AO160" s="261"/>
      <c r="AP160" s="261"/>
      <c r="AQ160" s="261"/>
      <c r="AR160" s="261"/>
      <c r="AS160" s="261"/>
      <c r="AT160" s="261"/>
      <c r="AU160" s="261"/>
      <c r="AV160" s="261"/>
      <c r="AW160" s="261"/>
      <c r="AX160" s="261"/>
      <c r="AY160" s="261"/>
      <c r="AZ160" s="261"/>
      <c r="BA160" s="261"/>
      <c r="BB160" s="261"/>
      <c r="BC160" s="261"/>
      <c r="BD160" s="261"/>
      <c r="BE160" s="261"/>
      <c r="BF160" s="261"/>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62" t="str">
        <f>"versión "&amp;Parametros!A1&amp;"   -   CONFIDENCIAL"</f>
        <v>versión 3.5   -   CONFIDENCIAL</v>
      </c>
      <c r="D161" s="263"/>
      <c r="E161" s="263"/>
      <c r="F161" s="263"/>
      <c r="G161" s="263"/>
      <c r="H161" s="263"/>
      <c r="I161" s="263"/>
      <c r="J161" s="263"/>
      <c r="K161" s="263"/>
      <c r="L161" s="263"/>
      <c r="M161" s="263"/>
      <c r="N161" s="263"/>
      <c r="O161" s="263"/>
      <c r="P161" s="263"/>
      <c r="Q161" s="263"/>
      <c r="R161" s="263"/>
      <c r="S161" s="263"/>
      <c r="T161" s="263"/>
      <c r="U161" s="263"/>
      <c r="V161" s="263"/>
      <c r="W161" s="263"/>
      <c r="X161" s="263"/>
      <c r="Y161" s="263"/>
      <c r="Z161" s="263"/>
      <c r="AA161" s="263"/>
      <c r="AB161" s="263"/>
      <c r="AC161" s="263"/>
      <c r="AD161" s="263"/>
      <c r="AE161" s="263"/>
      <c r="AF161" s="263"/>
      <c r="AG161" s="263"/>
      <c r="AH161" s="263"/>
      <c r="AI161" s="263"/>
      <c r="AJ161" s="263"/>
      <c r="AK161" s="263"/>
      <c r="AL161" s="263"/>
      <c r="AM161" s="263"/>
      <c r="AN161" s="263"/>
      <c r="AO161" s="263"/>
      <c r="AP161" s="263"/>
      <c r="AQ161" s="263"/>
      <c r="AR161" s="263"/>
      <c r="AS161" s="263"/>
      <c r="AT161" s="263"/>
      <c r="AU161" s="263"/>
      <c r="AV161" s="263"/>
      <c r="AW161" s="263"/>
      <c r="AX161" s="263"/>
      <c r="AY161" s="263"/>
      <c r="AZ161" s="263"/>
      <c r="BA161" s="263"/>
      <c r="BB161" s="263"/>
      <c r="BC161" s="263"/>
      <c r="BD161" s="263"/>
      <c r="BE161" s="263"/>
      <c r="BF161" s="263"/>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V62:AZ62"/>
    <mergeCell ref="BA62:BE62"/>
    <mergeCell ref="BF62:BJ62"/>
    <mergeCell ref="C62:G62"/>
    <mergeCell ref="H62:V62"/>
    <mergeCell ref="W62:AA62"/>
    <mergeCell ref="AB62:AF62"/>
    <mergeCell ref="AG62:AK62"/>
    <mergeCell ref="AL62:AP62"/>
    <mergeCell ref="AQ62:AU62"/>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P88:AR88"/>
    <mergeCell ref="AP89:AR89"/>
    <mergeCell ref="AP90:AR90"/>
    <mergeCell ref="AP91:AR91"/>
    <mergeCell ref="AP92:AR92"/>
    <mergeCell ref="AP93:AR93"/>
    <mergeCell ref="AP94:AR94"/>
    <mergeCell ref="K93:M93"/>
    <mergeCell ref="K94:M94"/>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V63:AZ63"/>
    <mergeCell ref="BA63:BE63"/>
    <mergeCell ref="BF63:BJ63"/>
    <mergeCell ref="C63:G63"/>
    <mergeCell ref="H63:V63"/>
    <mergeCell ref="W63:AA63"/>
    <mergeCell ref="AB63:AF63"/>
    <mergeCell ref="AG63:AK63"/>
    <mergeCell ref="AL63:AP63"/>
    <mergeCell ref="AQ63:AU63"/>
    <mergeCell ref="AV59:AZ59"/>
    <mergeCell ref="BA59:BE59"/>
    <mergeCell ref="BF59:BJ59"/>
    <mergeCell ref="C59:G59"/>
    <mergeCell ref="H59:V59"/>
    <mergeCell ref="W59:AA59"/>
    <mergeCell ref="AB59:AF59"/>
    <mergeCell ref="AG59:AK59"/>
    <mergeCell ref="AL59:AP59"/>
    <mergeCell ref="AQ59:AU59"/>
    <mergeCell ref="AV60:AZ60"/>
    <mergeCell ref="BA60:BE60"/>
    <mergeCell ref="BF60:BJ60"/>
    <mergeCell ref="C60:G60"/>
    <mergeCell ref="H60:V60"/>
    <mergeCell ref="W60:AA60"/>
    <mergeCell ref="AB60:AF60"/>
    <mergeCell ref="AG60:AK60"/>
    <mergeCell ref="AL60:AP60"/>
    <mergeCell ref="AQ60:AU60"/>
    <mergeCell ref="AV61:AZ61"/>
    <mergeCell ref="BA61:BE61"/>
    <mergeCell ref="BF61:BJ61"/>
    <mergeCell ref="C61:G61"/>
    <mergeCell ref="H61:V61"/>
    <mergeCell ref="W61:AA61"/>
    <mergeCell ref="AB61:AF61"/>
    <mergeCell ref="AG61:AK61"/>
    <mergeCell ref="AL61:AP61"/>
    <mergeCell ref="AQ61:AU61"/>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AQ70:AR70"/>
    <mergeCell ref="AS70:BJ70"/>
    <mergeCell ref="C69:G69"/>
    <mergeCell ref="C70:G70"/>
    <mergeCell ref="H70:V70"/>
    <mergeCell ref="W70:AJ70"/>
    <mergeCell ref="AK70:AL70"/>
    <mergeCell ref="AM70:AN70"/>
    <mergeCell ref="AO70:AP70"/>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1" workbookViewId="0">
      <selection activeCell="M8" sqref="M8:BJ8"/>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68"/>
      <c r="D3" s="269"/>
      <c r="E3" s="269"/>
      <c r="F3" s="269"/>
      <c r="G3" s="269"/>
      <c r="H3" s="269"/>
      <c r="I3" s="269"/>
      <c r="J3" s="269"/>
      <c r="K3" s="269"/>
      <c r="L3" s="269"/>
      <c r="M3" s="269"/>
      <c r="N3" s="269"/>
      <c r="O3" s="270"/>
      <c r="P3" s="276" t="s">
        <v>529</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N3" s="55"/>
      <c r="BO3" s="55"/>
      <c r="BP3" s="55"/>
      <c r="BQ3" s="116">
        <f>ROW(B10)+1</f>
        <v>11</v>
      </c>
      <c r="BR3" s="55" t="s">
        <v>530</v>
      </c>
    </row>
    <row r="4" spans="1:73" ht="15" customHeight="1" x14ac:dyDescent="0.25">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N4" s="55"/>
      <c r="BO4" s="55"/>
      <c r="BP4" s="55"/>
      <c r="BQ4" s="55">
        <f>ROW(B21)-1</f>
        <v>20</v>
      </c>
      <c r="BR4" s="55" t="s">
        <v>531</v>
      </c>
    </row>
    <row r="5" spans="1:73" ht="15" customHeight="1" x14ac:dyDescent="0.25">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N5" s="55"/>
      <c r="BO5" s="55"/>
      <c r="BP5" s="55"/>
      <c r="BQ5" s="55"/>
      <c r="BR5" s="55"/>
    </row>
    <row r="6" spans="1:73" x14ac:dyDescent="0.25">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320" t="s">
        <v>371</v>
      </c>
      <c r="D8" s="321"/>
      <c r="E8" s="321"/>
      <c r="F8" s="321"/>
      <c r="G8" s="321"/>
      <c r="H8" s="321"/>
      <c r="I8" s="321"/>
      <c r="J8" s="321"/>
      <c r="K8" s="321"/>
      <c r="L8" s="322"/>
      <c r="M8" s="346" t="str">
        <f>IF(TRIM(PlanDePruebas!O16)="","",TRIM(PlanDePruebas!O16))</f>
        <v>Solicitud de Afiliación</v>
      </c>
      <c r="N8" s="321"/>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c r="AV8" s="321"/>
      <c r="AW8" s="321"/>
      <c r="AX8" s="321"/>
      <c r="AY8" s="321"/>
      <c r="AZ8" s="321"/>
      <c r="BA8" s="321"/>
      <c r="BB8" s="321"/>
      <c r="BC8" s="321"/>
      <c r="BD8" s="321"/>
      <c r="BE8" s="321"/>
      <c r="BF8" s="321"/>
      <c r="BG8" s="321"/>
      <c r="BH8" s="321"/>
      <c r="BI8" s="321"/>
      <c r="BJ8" s="322"/>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344" t="s">
        <v>532</v>
      </c>
      <c r="D10" s="321"/>
      <c r="E10" s="321"/>
      <c r="F10" s="321"/>
      <c r="G10" s="322"/>
      <c r="H10" s="344" t="s">
        <v>388</v>
      </c>
      <c r="I10" s="321"/>
      <c r="J10" s="321"/>
      <c r="K10" s="321"/>
      <c r="L10" s="321"/>
      <c r="M10" s="321"/>
      <c r="N10" s="321"/>
      <c r="O10" s="321"/>
      <c r="P10" s="321"/>
      <c r="Q10" s="321"/>
      <c r="R10" s="321"/>
      <c r="S10" s="321"/>
      <c r="T10" s="321"/>
      <c r="U10" s="321"/>
      <c r="V10" s="321"/>
      <c r="W10" s="321"/>
      <c r="X10" s="321"/>
      <c r="Y10" s="321"/>
      <c r="Z10" s="321"/>
      <c r="AA10" s="322"/>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4" t="s">
        <v>533</v>
      </c>
      <c r="AW10" s="321"/>
      <c r="AX10" s="321"/>
      <c r="AY10" s="321"/>
      <c r="AZ10" s="322"/>
      <c r="BA10" s="474" t="s">
        <v>461</v>
      </c>
      <c r="BB10" s="321"/>
      <c r="BC10" s="321"/>
      <c r="BD10" s="321"/>
      <c r="BE10" s="322"/>
      <c r="BF10" s="344" t="s">
        <v>460</v>
      </c>
      <c r="BG10" s="321"/>
      <c r="BH10" s="321"/>
      <c r="BI10" s="321"/>
      <c r="BJ10" s="322"/>
      <c r="BN10" s="1"/>
      <c r="BO10" s="1"/>
      <c r="BP10" s="1"/>
      <c r="BQ10" s="1"/>
      <c r="BR10" s="1"/>
      <c r="BS10" s="1"/>
      <c r="BT10" s="1"/>
      <c r="BU10" s="1"/>
    </row>
    <row r="11" spans="1:73" ht="102.95" customHeight="1" x14ac:dyDescent="0.2">
      <c r="B11" s="78">
        <f t="shared" ref="B11:B20" si="0">COUNTA(C11:BJ11)</f>
        <v>6</v>
      </c>
      <c r="C11" s="381">
        <v>104</v>
      </c>
      <c r="D11" s="321"/>
      <c r="E11" s="321"/>
      <c r="F11" s="321"/>
      <c r="G11" s="322"/>
      <c r="H11" s="577" t="s">
        <v>1329</v>
      </c>
      <c r="I11" s="321"/>
      <c r="J11" s="321"/>
      <c r="K11" s="321"/>
      <c r="L11" s="321"/>
      <c r="M11" s="321"/>
      <c r="N11" s="321"/>
      <c r="O11" s="321"/>
      <c r="P11" s="321"/>
      <c r="Q11" s="321"/>
      <c r="R11" s="321"/>
      <c r="S11" s="321"/>
      <c r="T11" s="321"/>
      <c r="U11" s="321"/>
      <c r="V11" s="321"/>
      <c r="W11" s="321"/>
      <c r="X11" s="321"/>
      <c r="Y11" s="321"/>
      <c r="Z11" s="321"/>
      <c r="AA11" s="322"/>
      <c r="AB11" s="578" t="s">
        <v>1332</v>
      </c>
      <c r="AC11" s="321"/>
      <c r="AD11" s="321"/>
      <c r="AE11" s="321"/>
      <c r="AF11" s="321"/>
      <c r="AG11" s="321"/>
      <c r="AH11" s="321"/>
      <c r="AI11" s="321"/>
      <c r="AJ11" s="321"/>
      <c r="AK11" s="321"/>
      <c r="AL11" s="321"/>
      <c r="AM11" s="321"/>
      <c r="AN11" s="321"/>
      <c r="AO11" s="321"/>
      <c r="AP11" s="321"/>
      <c r="AQ11" s="321"/>
      <c r="AR11" s="321"/>
      <c r="AS11" s="321"/>
      <c r="AT11" s="321"/>
      <c r="AU11" s="322"/>
      <c r="AV11" s="381">
        <v>1</v>
      </c>
      <c r="AW11" s="321"/>
      <c r="AX11" s="321"/>
      <c r="AY11" s="321"/>
      <c r="AZ11" s="322"/>
      <c r="BA11" s="381">
        <v>5</v>
      </c>
      <c r="BB11" s="321"/>
      <c r="BC11" s="321"/>
      <c r="BD11" s="321"/>
      <c r="BE11" s="322"/>
      <c r="BF11" s="340" t="s">
        <v>374</v>
      </c>
      <c r="BG11" s="321"/>
      <c r="BH11" s="321"/>
      <c r="BI11" s="321"/>
      <c r="BJ11" s="322"/>
    </row>
    <row r="12" spans="1:73" ht="81" customHeight="1" x14ac:dyDescent="0.2">
      <c r="B12" s="78">
        <f t="shared" si="0"/>
        <v>6</v>
      </c>
      <c r="C12" s="381">
        <v>105</v>
      </c>
      <c r="D12" s="321"/>
      <c r="E12" s="321"/>
      <c r="F12" s="321"/>
      <c r="G12" s="322"/>
      <c r="H12" s="577" t="s">
        <v>1331</v>
      </c>
      <c r="I12" s="321"/>
      <c r="J12" s="321"/>
      <c r="K12" s="321"/>
      <c r="L12" s="321"/>
      <c r="M12" s="321"/>
      <c r="N12" s="321"/>
      <c r="O12" s="321"/>
      <c r="P12" s="321"/>
      <c r="Q12" s="321"/>
      <c r="R12" s="321"/>
      <c r="S12" s="321"/>
      <c r="T12" s="321"/>
      <c r="U12" s="321"/>
      <c r="V12" s="321"/>
      <c r="W12" s="321"/>
      <c r="X12" s="321"/>
      <c r="Y12" s="321"/>
      <c r="Z12" s="321"/>
      <c r="AA12" s="322"/>
      <c r="AB12" s="578" t="s">
        <v>1333</v>
      </c>
      <c r="AC12" s="321"/>
      <c r="AD12" s="321"/>
      <c r="AE12" s="321"/>
      <c r="AF12" s="321"/>
      <c r="AG12" s="321"/>
      <c r="AH12" s="321"/>
      <c r="AI12" s="321"/>
      <c r="AJ12" s="321"/>
      <c r="AK12" s="321"/>
      <c r="AL12" s="321"/>
      <c r="AM12" s="321"/>
      <c r="AN12" s="321"/>
      <c r="AO12" s="321"/>
      <c r="AP12" s="321"/>
      <c r="AQ12" s="321"/>
      <c r="AR12" s="321"/>
      <c r="AS12" s="321"/>
      <c r="AT12" s="321"/>
      <c r="AU12" s="322"/>
      <c r="AV12" s="381">
        <v>2</v>
      </c>
      <c r="AW12" s="321"/>
      <c r="AX12" s="321"/>
      <c r="AY12" s="321"/>
      <c r="AZ12" s="322"/>
      <c r="BA12" s="381">
        <v>4</v>
      </c>
      <c r="BB12" s="321"/>
      <c r="BC12" s="321"/>
      <c r="BD12" s="321"/>
      <c r="BE12" s="322"/>
      <c r="BF12" s="340" t="s">
        <v>374</v>
      </c>
      <c r="BG12" s="321"/>
      <c r="BH12" s="321"/>
      <c r="BI12" s="321"/>
      <c r="BJ12" s="322"/>
    </row>
    <row r="13" spans="1:73" ht="105" customHeight="1" x14ac:dyDescent="0.2">
      <c r="B13" s="78">
        <f t="shared" si="0"/>
        <v>0</v>
      </c>
      <c r="C13" s="381"/>
      <c r="D13" s="321"/>
      <c r="E13" s="321"/>
      <c r="F13" s="321"/>
      <c r="G13" s="322"/>
      <c r="H13" s="339"/>
      <c r="I13" s="321"/>
      <c r="J13" s="321"/>
      <c r="K13" s="321"/>
      <c r="L13" s="321"/>
      <c r="M13" s="321"/>
      <c r="N13" s="321"/>
      <c r="O13" s="321"/>
      <c r="P13" s="321"/>
      <c r="Q13" s="321"/>
      <c r="R13" s="321"/>
      <c r="S13" s="321"/>
      <c r="T13" s="321"/>
      <c r="U13" s="321"/>
      <c r="V13" s="321"/>
      <c r="W13" s="321"/>
      <c r="X13" s="321"/>
      <c r="Y13" s="321"/>
      <c r="Z13" s="321"/>
      <c r="AA13" s="322"/>
      <c r="AB13" s="576"/>
      <c r="AC13" s="321"/>
      <c r="AD13" s="321"/>
      <c r="AE13" s="321"/>
      <c r="AF13" s="321"/>
      <c r="AG13" s="321"/>
      <c r="AH13" s="321"/>
      <c r="AI13" s="321"/>
      <c r="AJ13" s="321"/>
      <c r="AK13" s="321"/>
      <c r="AL13" s="321"/>
      <c r="AM13" s="321"/>
      <c r="AN13" s="321"/>
      <c r="AO13" s="321"/>
      <c r="AP13" s="321"/>
      <c r="AQ13" s="321"/>
      <c r="AR13" s="321"/>
      <c r="AS13" s="321"/>
      <c r="AT13" s="321"/>
      <c r="AU13" s="322"/>
      <c r="AV13" s="381"/>
      <c r="AW13" s="321"/>
      <c r="AX13" s="321"/>
      <c r="AY13" s="321"/>
      <c r="AZ13" s="322"/>
      <c r="BA13" s="381"/>
      <c r="BB13" s="321"/>
      <c r="BC13" s="321"/>
      <c r="BD13" s="321"/>
      <c r="BE13" s="322"/>
      <c r="BF13" s="340"/>
      <c r="BG13" s="321"/>
      <c r="BH13" s="321"/>
      <c r="BI13" s="321"/>
      <c r="BJ13" s="322"/>
    </row>
    <row r="14" spans="1:73" ht="24.75" customHeight="1" x14ac:dyDescent="0.2">
      <c r="B14" s="78">
        <f t="shared" si="0"/>
        <v>0</v>
      </c>
      <c r="C14" s="381"/>
      <c r="D14" s="321"/>
      <c r="E14" s="321"/>
      <c r="F14" s="321"/>
      <c r="G14" s="322"/>
      <c r="H14" s="339"/>
      <c r="I14" s="321"/>
      <c r="J14" s="321"/>
      <c r="K14" s="321"/>
      <c r="L14" s="321"/>
      <c r="M14" s="321"/>
      <c r="N14" s="321"/>
      <c r="O14" s="321"/>
      <c r="P14" s="321"/>
      <c r="Q14" s="321"/>
      <c r="R14" s="321"/>
      <c r="S14" s="321"/>
      <c r="T14" s="321"/>
      <c r="U14" s="321"/>
      <c r="V14" s="321"/>
      <c r="W14" s="321"/>
      <c r="X14" s="321"/>
      <c r="Y14" s="321"/>
      <c r="Z14" s="321"/>
      <c r="AA14" s="322"/>
      <c r="AB14" s="339"/>
      <c r="AC14" s="321"/>
      <c r="AD14" s="321"/>
      <c r="AE14" s="321"/>
      <c r="AF14" s="321"/>
      <c r="AG14" s="321"/>
      <c r="AH14" s="321"/>
      <c r="AI14" s="321"/>
      <c r="AJ14" s="321"/>
      <c r="AK14" s="321"/>
      <c r="AL14" s="321"/>
      <c r="AM14" s="321"/>
      <c r="AN14" s="321"/>
      <c r="AO14" s="321"/>
      <c r="AP14" s="321"/>
      <c r="AQ14" s="321"/>
      <c r="AR14" s="321"/>
      <c r="AS14" s="321"/>
      <c r="AT14" s="321"/>
      <c r="AU14" s="322"/>
      <c r="AV14" s="381"/>
      <c r="AW14" s="321"/>
      <c r="AX14" s="321"/>
      <c r="AY14" s="321"/>
      <c r="AZ14" s="322"/>
      <c r="BA14" s="381"/>
      <c r="BB14" s="321"/>
      <c r="BC14" s="321"/>
      <c r="BD14" s="321"/>
      <c r="BE14" s="322"/>
      <c r="BF14" s="340"/>
      <c r="BG14" s="321"/>
      <c r="BH14" s="321"/>
      <c r="BI14" s="321"/>
      <c r="BJ14" s="322"/>
    </row>
    <row r="15" spans="1:73" ht="24.75" customHeight="1" x14ac:dyDescent="0.2">
      <c r="B15" s="78">
        <f t="shared" si="0"/>
        <v>0</v>
      </c>
      <c r="C15" s="381"/>
      <c r="D15" s="321"/>
      <c r="E15" s="321"/>
      <c r="F15" s="321"/>
      <c r="G15" s="322"/>
      <c r="H15" s="339"/>
      <c r="I15" s="321"/>
      <c r="J15" s="321"/>
      <c r="K15" s="321"/>
      <c r="L15" s="321"/>
      <c r="M15" s="321"/>
      <c r="N15" s="321"/>
      <c r="O15" s="321"/>
      <c r="P15" s="321"/>
      <c r="Q15" s="321"/>
      <c r="R15" s="321"/>
      <c r="S15" s="321"/>
      <c r="T15" s="321"/>
      <c r="U15" s="321"/>
      <c r="V15" s="321"/>
      <c r="W15" s="321"/>
      <c r="X15" s="321"/>
      <c r="Y15" s="321"/>
      <c r="Z15" s="321"/>
      <c r="AA15" s="322"/>
      <c r="AB15" s="339"/>
      <c r="AC15" s="321"/>
      <c r="AD15" s="321"/>
      <c r="AE15" s="321"/>
      <c r="AF15" s="321"/>
      <c r="AG15" s="321"/>
      <c r="AH15" s="321"/>
      <c r="AI15" s="321"/>
      <c r="AJ15" s="321"/>
      <c r="AK15" s="321"/>
      <c r="AL15" s="321"/>
      <c r="AM15" s="321"/>
      <c r="AN15" s="321"/>
      <c r="AO15" s="321"/>
      <c r="AP15" s="321"/>
      <c r="AQ15" s="321"/>
      <c r="AR15" s="321"/>
      <c r="AS15" s="321"/>
      <c r="AT15" s="321"/>
      <c r="AU15" s="322"/>
      <c r="AV15" s="381"/>
      <c r="AW15" s="321"/>
      <c r="AX15" s="321"/>
      <c r="AY15" s="321"/>
      <c r="AZ15" s="322"/>
      <c r="BA15" s="381"/>
      <c r="BB15" s="321"/>
      <c r="BC15" s="321"/>
      <c r="BD15" s="321"/>
      <c r="BE15" s="322"/>
      <c r="BF15" s="340"/>
      <c r="BG15" s="321"/>
      <c r="BH15" s="321"/>
      <c r="BI15" s="321"/>
      <c r="BJ15" s="322"/>
    </row>
    <row r="16" spans="1:73" ht="24.75" customHeight="1" x14ac:dyDescent="0.2">
      <c r="B16" s="78">
        <f t="shared" si="0"/>
        <v>0</v>
      </c>
      <c r="C16" s="381"/>
      <c r="D16" s="321"/>
      <c r="E16" s="321"/>
      <c r="F16" s="321"/>
      <c r="G16" s="322"/>
      <c r="H16" s="339"/>
      <c r="I16" s="321"/>
      <c r="J16" s="321"/>
      <c r="K16" s="321"/>
      <c r="L16" s="321"/>
      <c r="M16" s="321"/>
      <c r="N16" s="321"/>
      <c r="O16" s="321"/>
      <c r="P16" s="321"/>
      <c r="Q16" s="321"/>
      <c r="R16" s="321"/>
      <c r="S16" s="321"/>
      <c r="T16" s="321"/>
      <c r="U16" s="321"/>
      <c r="V16" s="321"/>
      <c r="W16" s="321"/>
      <c r="X16" s="321"/>
      <c r="Y16" s="321"/>
      <c r="Z16" s="321"/>
      <c r="AA16" s="322"/>
      <c r="AB16" s="339"/>
      <c r="AC16" s="321"/>
      <c r="AD16" s="321"/>
      <c r="AE16" s="321"/>
      <c r="AF16" s="321"/>
      <c r="AG16" s="321"/>
      <c r="AH16" s="321"/>
      <c r="AI16" s="321"/>
      <c r="AJ16" s="321"/>
      <c r="AK16" s="321"/>
      <c r="AL16" s="321"/>
      <c r="AM16" s="321"/>
      <c r="AN16" s="321"/>
      <c r="AO16" s="321"/>
      <c r="AP16" s="321"/>
      <c r="AQ16" s="321"/>
      <c r="AR16" s="321"/>
      <c r="AS16" s="321"/>
      <c r="AT16" s="321"/>
      <c r="AU16" s="322"/>
      <c r="AV16" s="381"/>
      <c r="AW16" s="321"/>
      <c r="AX16" s="321"/>
      <c r="AY16" s="321"/>
      <c r="AZ16" s="322"/>
      <c r="BA16" s="381"/>
      <c r="BB16" s="321"/>
      <c r="BC16" s="321"/>
      <c r="BD16" s="321"/>
      <c r="BE16" s="322"/>
      <c r="BF16" s="340"/>
      <c r="BG16" s="321"/>
      <c r="BH16" s="321"/>
      <c r="BI16" s="321"/>
      <c r="BJ16" s="322"/>
    </row>
    <row r="17" spans="1:73" ht="24.75" customHeight="1" x14ac:dyDescent="0.2">
      <c r="B17" s="78">
        <f t="shared" si="0"/>
        <v>0</v>
      </c>
      <c r="C17" s="381"/>
      <c r="D17" s="321"/>
      <c r="E17" s="321"/>
      <c r="F17" s="321"/>
      <c r="G17" s="322"/>
      <c r="H17" s="339"/>
      <c r="I17" s="321"/>
      <c r="J17" s="321"/>
      <c r="K17" s="321"/>
      <c r="L17" s="321"/>
      <c r="M17" s="321"/>
      <c r="N17" s="321"/>
      <c r="O17" s="321"/>
      <c r="P17" s="321"/>
      <c r="Q17" s="321"/>
      <c r="R17" s="321"/>
      <c r="S17" s="321"/>
      <c r="T17" s="321"/>
      <c r="U17" s="321"/>
      <c r="V17" s="321"/>
      <c r="W17" s="321"/>
      <c r="X17" s="321"/>
      <c r="Y17" s="321"/>
      <c r="Z17" s="321"/>
      <c r="AA17" s="322"/>
      <c r="AB17" s="339"/>
      <c r="AC17" s="321"/>
      <c r="AD17" s="321"/>
      <c r="AE17" s="321"/>
      <c r="AF17" s="321"/>
      <c r="AG17" s="321"/>
      <c r="AH17" s="321"/>
      <c r="AI17" s="321"/>
      <c r="AJ17" s="321"/>
      <c r="AK17" s="321"/>
      <c r="AL17" s="321"/>
      <c r="AM17" s="321"/>
      <c r="AN17" s="321"/>
      <c r="AO17" s="321"/>
      <c r="AP17" s="321"/>
      <c r="AQ17" s="321"/>
      <c r="AR17" s="321"/>
      <c r="AS17" s="321"/>
      <c r="AT17" s="321"/>
      <c r="AU17" s="322"/>
      <c r="AV17" s="381"/>
      <c r="AW17" s="321"/>
      <c r="AX17" s="321"/>
      <c r="AY17" s="321"/>
      <c r="AZ17" s="322"/>
      <c r="BA17" s="381"/>
      <c r="BB17" s="321"/>
      <c r="BC17" s="321"/>
      <c r="BD17" s="321"/>
      <c r="BE17" s="322"/>
      <c r="BF17" s="340"/>
      <c r="BG17" s="321"/>
      <c r="BH17" s="321"/>
      <c r="BI17" s="321"/>
      <c r="BJ17" s="322"/>
    </row>
    <row r="18" spans="1:73" ht="24.75" customHeight="1" x14ac:dyDescent="0.2">
      <c r="B18" s="78">
        <f t="shared" si="0"/>
        <v>0</v>
      </c>
      <c r="C18" s="381"/>
      <c r="D18" s="321"/>
      <c r="E18" s="321"/>
      <c r="F18" s="321"/>
      <c r="G18" s="322"/>
      <c r="H18" s="339"/>
      <c r="I18" s="321"/>
      <c r="J18" s="321"/>
      <c r="K18" s="321"/>
      <c r="L18" s="321"/>
      <c r="M18" s="321"/>
      <c r="N18" s="321"/>
      <c r="O18" s="321"/>
      <c r="P18" s="321"/>
      <c r="Q18" s="321"/>
      <c r="R18" s="321"/>
      <c r="S18" s="321"/>
      <c r="T18" s="321"/>
      <c r="U18" s="321"/>
      <c r="V18" s="321"/>
      <c r="W18" s="321"/>
      <c r="X18" s="321"/>
      <c r="Y18" s="321"/>
      <c r="Z18" s="321"/>
      <c r="AA18" s="322"/>
      <c r="AB18" s="339"/>
      <c r="AC18" s="321"/>
      <c r="AD18" s="321"/>
      <c r="AE18" s="321"/>
      <c r="AF18" s="321"/>
      <c r="AG18" s="321"/>
      <c r="AH18" s="321"/>
      <c r="AI18" s="321"/>
      <c r="AJ18" s="321"/>
      <c r="AK18" s="321"/>
      <c r="AL18" s="321"/>
      <c r="AM18" s="321"/>
      <c r="AN18" s="321"/>
      <c r="AO18" s="321"/>
      <c r="AP18" s="321"/>
      <c r="AQ18" s="321"/>
      <c r="AR18" s="321"/>
      <c r="AS18" s="321"/>
      <c r="AT18" s="321"/>
      <c r="AU18" s="322"/>
      <c r="AV18" s="381"/>
      <c r="AW18" s="321"/>
      <c r="AX18" s="321"/>
      <c r="AY18" s="321"/>
      <c r="AZ18" s="322"/>
      <c r="BA18" s="381"/>
      <c r="BB18" s="321"/>
      <c r="BC18" s="321"/>
      <c r="BD18" s="321"/>
      <c r="BE18" s="322"/>
      <c r="BF18" s="340"/>
      <c r="BG18" s="321"/>
      <c r="BH18" s="321"/>
      <c r="BI18" s="321"/>
      <c r="BJ18" s="322"/>
    </row>
    <row r="19" spans="1:73" ht="24.75" customHeight="1" x14ac:dyDescent="0.2">
      <c r="B19" s="78">
        <f t="shared" si="0"/>
        <v>0</v>
      </c>
      <c r="C19" s="381"/>
      <c r="D19" s="321"/>
      <c r="E19" s="321"/>
      <c r="F19" s="321"/>
      <c r="G19" s="322"/>
      <c r="H19" s="339"/>
      <c r="I19" s="321"/>
      <c r="J19" s="321"/>
      <c r="K19" s="321"/>
      <c r="L19" s="321"/>
      <c r="M19" s="321"/>
      <c r="N19" s="321"/>
      <c r="O19" s="321"/>
      <c r="P19" s="321"/>
      <c r="Q19" s="321"/>
      <c r="R19" s="321"/>
      <c r="S19" s="321"/>
      <c r="T19" s="321"/>
      <c r="U19" s="321"/>
      <c r="V19" s="321"/>
      <c r="W19" s="321"/>
      <c r="X19" s="321"/>
      <c r="Y19" s="321"/>
      <c r="Z19" s="321"/>
      <c r="AA19" s="322"/>
      <c r="AB19" s="339"/>
      <c r="AC19" s="321"/>
      <c r="AD19" s="321"/>
      <c r="AE19" s="321"/>
      <c r="AF19" s="321"/>
      <c r="AG19" s="321"/>
      <c r="AH19" s="321"/>
      <c r="AI19" s="321"/>
      <c r="AJ19" s="321"/>
      <c r="AK19" s="321"/>
      <c r="AL19" s="321"/>
      <c r="AM19" s="321"/>
      <c r="AN19" s="321"/>
      <c r="AO19" s="321"/>
      <c r="AP19" s="321"/>
      <c r="AQ19" s="321"/>
      <c r="AR19" s="321"/>
      <c r="AS19" s="321"/>
      <c r="AT19" s="321"/>
      <c r="AU19" s="322"/>
      <c r="AV19" s="381"/>
      <c r="AW19" s="321"/>
      <c r="AX19" s="321"/>
      <c r="AY19" s="321"/>
      <c r="AZ19" s="322"/>
      <c r="BA19" s="381"/>
      <c r="BB19" s="321"/>
      <c r="BC19" s="321"/>
      <c r="BD19" s="321"/>
      <c r="BE19" s="322"/>
      <c r="BF19" s="340"/>
      <c r="BG19" s="321"/>
      <c r="BH19" s="321"/>
      <c r="BI19" s="321"/>
      <c r="BJ19" s="322"/>
    </row>
    <row r="20" spans="1:73" ht="24.75" customHeight="1" x14ac:dyDescent="0.25">
      <c r="B20" s="78">
        <f t="shared" si="0"/>
        <v>0</v>
      </c>
      <c r="C20" s="383"/>
      <c r="D20" s="327"/>
      <c r="E20" s="327"/>
      <c r="F20" s="327"/>
      <c r="G20" s="328"/>
      <c r="H20" s="335"/>
      <c r="I20" s="327"/>
      <c r="J20" s="327"/>
      <c r="K20" s="327"/>
      <c r="L20" s="327"/>
      <c r="M20" s="327"/>
      <c r="N20" s="327"/>
      <c r="O20" s="327"/>
      <c r="P20" s="327"/>
      <c r="Q20" s="327"/>
      <c r="R20" s="327"/>
      <c r="S20" s="327"/>
      <c r="T20" s="327"/>
      <c r="U20" s="327"/>
      <c r="V20" s="327"/>
      <c r="W20" s="327"/>
      <c r="X20" s="327"/>
      <c r="Y20" s="327"/>
      <c r="Z20" s="327"/>
      <c r="AA20" s="328"/>
      <c r="AB20" s="335"/>
      <c r="AC20" s="327"/>
      <c r="AD20" s="327"/>
      <c r="AE20" s="327"/>
      <c r="AF20" s="327"/>
      <c r="AG20" s="327"/>
      <c r="AH20" s="327"/>
      <c r="AI20" s="327"/>
      <c r="AJ20" s="327"/>
      <c r="AK20" s="327"/>
      <c r="AL20" s="327"/>
      <c r="AM20" s="327"/>
      <c r="AN20" s="327"/>
      <c r="AO20" s="327"/>
      <c r="AP20" s="327"/>
      <c r="AQ20" s="327"/>
      <c r="AR20" s="327"/>
      <c r="AS20" s="327"/>
      <c r="AT20" s="327"/>
      <c r="AU20" s="328"/>
      <c r="AV20" s="383"/>
      <c r="AW20" s="327"/>
      <c r="AX20" s="327"/>
      <c r="AY20" s="327"/>
      <c r="AZ20" s="328"/>
      <c r="BA20" s="383"/>
      <c r="BB20" s="327"/>
      <c r="BC20" s="327"/>
      <c r="BD20" s="327"/>
      <c r="BE20" s="328"/>
      <c r="BF20" s="384"/>
      <c r="BG20" s="327"/>
      <c r="BH20" s="327"/>
      <c r="BI20" s="327"/>
      <c r="BJ20" s="328"/>
      <c r="BK20" s="43"/>
    </row>
    <row r="21" spans="1:73" ht="24.75" customHeight="1" x14ac:dyDescent="0.2">
      <c r="C21" s="280" t="s">
        <v>368</v>
      </c>
      <c r="D21" s="281"/>
      <c r="E21" s="281"/>
      <c r="F21" s="281"/>
      <c r="G21" s="281"/>
      <c r="H21" s="281"/>
      <c r="I21" s="281"/>
      <c r="J21" s="281"/>
      <c r="K21" s="281"/>
      <c r="L21" s="281"/>
      <c r="M21" s="281"/>
      <c r="N21" s="281"/>
      <c r="O21" s="281"/>
      <c r="P21" s="281"/>
      <c r="Q21" s="281"/>
      <c r="R21" s="281"/>
      <c r="S21" s="281"/>
      <c r="T21" s="281"/>
      <c r="U21" s="281"/>
      <c r="V21" s="281"/>
      <c r="W21" s="281"/>
      <c r="X21" s="281"/>
      <c r="Y21" s="281"/>
      <c r="Z21" s="281"/>
      <c r="AA21" s="281"/>
      <c r="AB21" s="281"/>
      <c r="AC21" s="281"/>
      <c r="AD21" s="281"/>
      <c r="AE21" s="281"/>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2"/>
      <c r="BG21" s="283" t="s">
        <v>304</v>
      </c>
      <c r="BH21" s="282"/>
      <c r="BI21" s="283" t="s">
        <v>369</v>
      </c>
      <c r="BJ21" s="282"/>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355" t="s">
        <v>525</v>
      </c>
      <c r="L25" s="356"/>
      <c r="M25" s="356"/>
      <c r="N25" s="356"/>
      <c r="O25" s="356"/>
      <c r="P25" s="356"/>
      <c r="Q25" s="356"/>
      <c r="R25" s="356"/>
      <c r="S25" s="356"/>
      <c r="T25" s="356"/>
      <c r="U25" s="356"/>
      <c r="V25" s="356"/>
      <c r="W25" s="356"/>
      <c r="X25" s="356"/>
      <c r="Y25" s="356"/>
      <c r="Z25" s="356"/>
      <c r="AA25" s="356"/>
      <c r="AB25" s="356"/>
      <c r="AC25" s="356"/>
      <c r="AD25" s="356"/>
      <c r="AE25" s="356"/>
      <c r="AF25" s="356"/>
      <c r="AG25" s="356"/>
      <c r="AH25" s="356"/>
      <c r="AI25" s="356"/>
      <c r="AJ25" s="356"/>
      <c r="AK25" s="356"/>
      <c r="AL25" s="356"/>
      <c r="AM25" s="356"/>
      <c r="AN25" s="356"/>
      <c r="AO25" s="356"/>
      <c r="AP25" s="356"/>
      <c r="AQ25" s="356"/>
      <c r="AR25" s="356"/>
      <c r="AS25" s="356"/>
      <c r="AT25" s="356"/>
      <c r="AU25" s="356"/>
      <c r="AV25" s="356"/>
      <c r="AW25" s="356"/>
      <c r="AX25" s="356"/>
      <c r="AY25" s="356"/>
      <c r="AZ25" s="356"/>
      <c r="BA25" s="356"/>
      <c r="BB25" s="356"/>
      <c r="BC25" s="356"/>
      <c r="BD25" s="356"/>
      <c r="BE25" s="356"/>
      <c r="BF25" s="356"/>
      <c r="BG25" s="356"/>
      <c r="BH25" s="356"/>
      <c r="BI25" s="356"/>
      <c r="BJ25" s="357"/>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358"/>
      <c r="L26" s="359"/>
      <c r="M26" s="359"/>
      <c r="N26" s="359"/>
      <c r="O26" s="359"/>
      <c r="P26" s="359"/>
      <c r="Q26" s="359"/>
      <c r="R26" s="359"/>
      <c r="S26" s="359"/>
      <c r="T26" s="359"/>
      <c r="U26" s="359"/>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60"/>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60" t="s">
        <v>356</v>
      </c>
      <c r="D28" s="261"/>
      <c r="E28" s="261"/>
      <c r="F28" s="261"/>
      <c r="G28" s="261"/>
      <c r="H28" s="261"/>
      <c r="I28" s="261"/>
      <c r="J28" s="261"/>
      <c r="K28" s="261"/>
      <c r="L28" s="261"/>
      <c r="M28" s="261"/>
      <c r="N28" s="261"/>
      <c r="O28" s="261"/>
      <c r="P28" s="261"/>
      <c r="Q28" s="261"/>
      <c r="R28" s="261"/>
      <c r="S28" s="261"/>
      <c r="T28" s="261"/>
      <c r="U28" s="261"/>
      <c r="V28" s="261"/>
      <c r="W28" s="261"/>
      <c r="X28" s="261"/>
      <c r="Y28" s="261"/>
      <c r="Z28" s="261"/>
      <c r="AA28" s="261"/>
      <c r="AB28" s="261"/>
      <c r="AC28" s="261"/>
      <c r="AD28" s="261"/>
      <c r="AE28" s="261"/>
      <c r="AF28" s="261"/>
      <c r="AG28" s="261"/>
      <c r="AH28" s="261"/>
      <c r="AI28" s="261"/>
      <c r="AJ28" s="261"/>
      <c r="AK28" s="261"/>
      <c r="AL28" s="261"/>
      <c r="AM28" s="261"/>
      <c r="AN28" s="261"/>
      <c r="AO28" s="261"/>
      <c r="AP28" s="261"/>
      <c r="AQ28" s="261"/>
      <c r="AR28" s="261"/>
      <c r="AS28" s="261"/>
      <c r="AT28" s="261"/>
      <c r="AU28" s="261"/>
      <c r="AV28" s="261"/>
      <c r="AW28" s="261"/>
      <c r="AX28" s="261"/>
      <c r="AY28" s="261"/>
      <c r="AZ28" s="261"/>
      <c r="BA28" s="261"/>
      <c r="BB28" s="261"/>
      <c r="BC28" s="261"/>
      <c r="BD28" s="261"/>
      <c r="BE28" s="261"/>
      <c r="BF28" s="261"/>
      <c r="BG28" s="1"/>
      <c r="BH28" s="1"/>
      <c r="BI28" s="1"/>
      <c r="BJ28" s="1"/>
      <c r="BK28" s="1"/>
      <c r="BL28" s="1"/>
      <c r="BM28" s="36"/>
      <c r="BN28" s="1"/>
      <c r="BO28" s="1"/>
      <c r="BP28" s="1"/>
      <c r="BQ28" s="1"/>
      <c r="BR28" s="1"/>
      <c r="BS28" s="1"/>
      <c r="BT28" s="1"/>
      <c r="BU28" s="1"/>
    </row>
    <row r="29" spans="1:73" ht="30" customHeight="1" x14ac:dyDescent="0.25">
      <c r="A29" s="1"/>
      <c r="B29" s="1"/>
      <c r="C29" s="262" t="str">
        <f>"versión "&amp;Parametros!A1&amp;"   -   CONFIDENCIAL"</f>
        <v>versión 3.5   -   CONFIDENCIAL</v>
      </c>
      <c r="D29" s="263"/>
      <c r="E29" s="263"/>
      <c r="F29" s="263"/>
      <c r="G29" s="263"/>
      <c r="H29" s="263"/>
      <c r="I29" s="263"/>
      <c r="J29" s="263"/>
      <c r="K29" s="263"/>
      <c r="L29" s="263"/>
      <c r="M29" s="263"/>
      <c r="N29" s="263"/>
      <c r="O29" s="263"/>
      <c r="P29" s="263"/>
      <c r="Q29" s="263"/>
      <c r="R29" s="263"/>
      <c r="S29" s="263"/>
      <c r="T29" s="263"/>
      <c r="U29" s="263"/>
      <c r="V29" s="263"/>
      <c r="W29" s="263"/>
      <c r="X29" s="263"/>
      <c r="Y29" s="263"/>
      <c r="Z29" s="263"/>
      <c r="AA29" s="263"/>
      <c r="AB29" s="263"/>
      <c r="AC29" s="263"/>
      <c r="AD29" s="263"/>
      <c r="AE29" s="263"/>
      <c r="AF29" s="263"/>
      <c r="AG29" s="263"/>
      <c r="AH29" s="263"/>
      <c r="AI29" s="263"/>
      <c r="AJ29" s="263"/>
      <c r="AK29" s="263"/>
      <c r="AL29" s="263"/>
      <c r="AM29" s="263"/>
      <c r="AN29" s="263"/>
      <c r="AO29" s="263"/>
      <c r="AP29" s="263"/>
      <c r="AQ29" s="263"/>
      <c r="AR29" s="263"/>
      <c r="AS29" s="263"/>
      <c r="AT29" s="263"/>
      <c r="AU29" s="263"/>
      <c r="AV29" s="263"/>
      <c r="AW29" s="263"/>
      <c r="AX29" s="263"/>
      <c r="AY29" s="263"/>
      <c r="AZ29" s="263"/>
      <c r="BA29" s="263"/>
      <c r="BB29" s="263"/>
      <c r="BC29" s="263"/>
      <c r="BD29" s="263"/>
      <c r="BE29" s="263"/>
      <c r="BF29" s="263"/>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14:G14"/>
    <mergeCell ref="H14:AA14"/>
    <mergeCell ref="AB14:AU14"/>
    <mergeCell ref="H15:AA15"/>
    <mergeCell ref="AB15:AU15"/>
    <mergeCell ref="C15:G15"/>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BF12:BJ12"/>
    <mergeCell ref="C13:G13"/>
    <mergeCell ref="BF13:BJ13"/>
    <mergeCell ref="H13:AA13"/>
    <mergeCell ref="AB13:AU13"/>
    <mergeCell ref="AV13:AZ13"/>
    <mergeCell ref="BA13:BE13"/>
    <mergeCell ref="C12:G12"/>
    <mergeCell ref="H12:AA12"/>
    <mergeCell ref="AB12:AU12"/>
    <mergeCell ref="AV12:AZ12"/>
    <mergeCell ref="BA12:BE12"/>
    <mergeCell ref="AV14:AZ14"/>
    <mergeCell ref="BA14:BE14"/>
    <mergeCell ref="BF14:BJ14"/>
    <mergeCell ref="AV15:AZ15"/>
    <mergeCell ref="BA15:BE15"/>
    <mergeCell ref="BF15:BJ15"/>
    <mergeCell ref="C29:BF29"/>
    <mergeCell ref="C21:BF21"/>
    <mergeCell ref="BG21:BH21"/>
    <mergeCell ref="BI21:BJ21"/>
    <mergeCell ref="K25:BJ26"/>
    <mergeCell ref="C28:BF28"/>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540</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str">
        <f>IF(TRIM(PlanDePruebas!O16)="","",TRIM(PlanDePruebas!O16))</f>
        <v>Solicitud de Afiliación</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SUMIF(W47:W53,"=Pendiente",BU47:BU53)</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C83</f>
        <v>0</v>
      </c>
      <c r="D21" s="544"/>
      <c r="E21" s="544"/>
      <c r="F21" s="544"/>
      <c r="G21" s="544"/>
      <c r="H21" s="544"/>
      <c r="I21" s="544"/>
      <c r="J21" s="544"/>
      <c r="K21" s="544"/>
      <c r="L21" s="545"/>
      <c r="M21" s="1"/>
      <c r="N21" s="1"/>
      <c r="O21" s="546">
        <f>K89+K90+K91</f>
        <v>0</v>
      </c>
      <c r="P21" s="547"/>
      <c r="Q21" s="547"/>
      <c r="R21" s="547"/>
      <c r="S21" s="547"/>
      <c r="T21" s="547"/>
      <c r="U21" s="547"/>
      <c r="V21" s="547"/>
      <c r="W21" s="547"/>
      <c r="X21" s="548"/>
      <c r="Y21" s="1"/>
      <c r="Z21" s="1"/>
      <c r="AA21" s="558" t="s">
        <v>433</v>
      </c>
      <c r="AB21" s="559"/>
      <c r="AC21" s="559"/>
      <c r="AD21" s="559"/>
      <c r="AE21" s="560"/>
      <c r="AF21" s="563">
        <f>SUM(AG47:AL53)</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SUMIF(W47:W53,"=En proceso",BU47:BU53)</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SUMIF(W47:W53,"=Finalizada",BU47:BU53)</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SUMIF(W47:W53,"=Devuelta",BU47:BU53)</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SUMIF(W47:W53,"=Cancelada",BU47:BU53)</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SUM(AM47:AM53)</f>
        <v>0</v>
      </c>
      <c r="D27" s="480"/>
      <c r="E27" s="480"/>
      <c r="F27" s="480"/>
      <c r="G27" s="480"/>
      <c r="H27" s="481"/>
      <c r="I27" s="1"/>
      <c r="J27" s="1"/>
      <c r="K27" s="479">
        <f>SUM(AY47:AY53)</f>
        <v>0</v>
      </c>
      <c r="L27" s="480"/>
      <c r="M27" s="480"/>
      <c r="N27" s="480"/>
      <c r="O27" s="480"/>
      <c r="P27" s="481"/>
      <c r="Q27" s="1"/>
      <c r="R27" s="1"/>
      <c r="S27" s="479">
        <f>SUM(BC150:BJ155)</f>
        <v>0</v>
      </c>
      <c r="T27" s="480"/>
      <c r="U27" s="480"/>
      <c r="V27" s="480"/>
      <c r="W27" s="480"/>
      <c r="X27" s="481"/>
      <c r="Y27" s="1"/>
      <c r="Z27" s="1"/>
      <c r="AA27" s="489" t="s">
        <v>444</v>
      </c>
      <c r="AB27" s="462"/>
      <c r="AC27" s="462"/>
      <c r="AD27" s="462"/>
      <c r="AE27" s="490"/>
      <c r="AF27" s="491">
        <f>SUM(W60:AA65)-SUM(AB60:AF65)</f>
        <v>0</v>
      </c>
      <c r="AG27" s="462"/>
      <c r="AH27" s="462"/>
      <c r="AI27" s="462"/>
      <c r="AJ27" s="465"/>
      <c r="AK27" s="1"/>
      <c r="AL27" s="1"/>
      <c r="AM27" s="498" t="s">
        <v>445</v>
      </c>
      <c r="AN27" s="493"/>
      <c r="AO27" s="493"/>
      <c r="AP27" s="493"/>
      <c r="AQ27" s="493"/>
      <c r="AR27" s="493"/>
      <c r="AS27" s="493"/>
      <c r="AT27" s="493"/>
      <c r="AU27" s="494"/>
      <c r="AV27" s="500"/>
      <c r="AW27" s="492">
        <f>SUM(AV60:AZ65)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SUM(AG60:AK65)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SUM(AL60:AP65)</f>
        <v>0</v>
      </c>
      <c r="AG29" s="503"/>
      <c r="AH29" s="503"/>
      <c r="AI29" s="503"/>
      <c r="AJ29" s="506"/>
      <c r="AK29" s="1"/>
      <c r="AL29" s="1"/>
      <c r="AM29" s="519" t="s">
        <v>448</v>
      </c>
      <c r="AN29" s="285"/>
      <c r="AO29" s="285"/>
      <c r="AP29" s="285"/>
      <c r="AQ29" s="285"/>
      <c r="AR29" s="285"/>
      <c r="AS29" s="285"/>
      <c r="AT29" s="285"/>
      <c r="AU29" s="520"/>
      <c r="AV29" s="524"/>
      <c r="AW29" s="526">
        <f>SUM(W60:AA65)-AW27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SUM(AQ60:AU65)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v>10</v>
      </c>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2</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4</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6</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8</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10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SUM(AG47:AL53)</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0.3</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2"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80"/>
      <c r="D51" s="295"/>
      <c r="E51" s="295"/>
      <c r="F51" s="295"/>
      <c r="G51" s="296"/>
      <c r="H51" s="581"/>
      <c r="I51" s="295"/>
      <c r="J51" s="295"/>
      <c r="K51" s="295"/>
      <c r="L51" s="295"/>
      <c r="M51" s="295"/>
      <c r="N51" s="295"/>
      <c r="O51" s="295"/>
      <c r="P51" s="295"/>
      <c r="Q51" s="295"/>
      <c r="R51" s="295"/>
      <c r="S51" s="295"/>
      <c r="T51" s="295"/>
      <c r="U51" s="295"/>
      <c r="V51" s="296"/>
      <c r="W51" s="342"/>
      <c r="X51" s="295"/>
      <c r="Y51" s="295"/>
      <c r="Z51" s="295"/>
      <c r="AA51" s="295"/>
      <c r="AB51" s="295"/>
      <c r="AC51" s="295"/>
      <c r="AD51" s="295"/>
      <c r="AE51" s="295"/>
      <c r="AF51" s="296"/>
      <c r="AG51" s="582"/>
      <c r="AH51" s="583"/>
      <c r="AI51" s="583"/>
      <c r="AJ51" s="583"/>
      <c r="AK51" s="583"/>
      <c r="AL51" s="584"/>
      <c r="AM51" s="585"/>
      <c r="AN51" s="583"/>
      <c r="AO51" s="583"/>
      <c r="AP51" s="583"/>
      <c r="AQ51" s="583"/>
      <c r="AR51" s="584"/>
      <c r="AS51" s="597">
        <f t="shared" si="1"/>
        <v>0</v>
      </c>
      <c r="AT51" s="583"/>
      <c r="AU51" s="583"/>
      <c r="AV51" s="583"/>
      <c r="AW51" s="583"/>
      <c r="AX51" s="584"/>
      <c r="AY51" s="585"/>
      <c r="AZ51" s="583"/>
      <c r="BA51" s="583"/>
      <c r="BB51" s="583"/>
      <c r="BC51" s="583"/>
      <c r="BD51" s="584"/>
      <c r="BE51" s="596"/>
      <c r="BF51" s="583"/>
      <c r="BG51" s="583"/>
      <c r="BH51" s="583"/>
      <c r="BI51" s="583"/>
      <c r="BJ51" s="584"/>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79"/>
      <c r="D52" s="337"/>
      <c r="E52" s="337"/>
      <c r="F52" s="337"/>
      <c r="G52" s="338"/>
      <c r="H52" s="586"/>
      <c r="I52" s="337"/>
      <c r="J52" s="337"/>
      <c r="K52" s="337"/>
      <c r="L52" s="337"/>
      <c r="M52" s="337"/>
      <c r="N52" s="337"/>
      <c r="O52" s="337"/>
      <c r="P52" s="337"/>
      <c r="Q52" s="337"/>
      <c r="R52" s="337"/>
      <c r="S52" s="337"/>
      <c r="T52" s="337"/>
      <c r="U52" s="337"/>
      <c r="V52" s="338"/>
      <c r="W52" s="336"/>
      <c r="X52" s="337"/>
      <c r="Y52" s="337"/>
      <c r="Z52" s="337"/>
      <c r="AA52" s="337"/>
      <c r="AB52" s="337"/>
      <c r="AC52" s="337"/>
      <c r="AD52" s="337"/>
      <c r="AE52" s="337"/>
      <c r="AF52" s="338"/>
      <c r="AG52" s="430"/>
      <c r="AH52" s="337"/>
      <c r="AI52" s="337"/>
      <c r="AJ52" s="337"/>
      <c r="AK52" s="337"/>
      <c r="AL52" s="338"/>
      <c r="AM52" s="431"/>
      <c r="AN52" s="337"/>
      <c r="AO52" s="337"/>
      <c r="AP52" s="337"/>
      <c r="AQ52" s="337"/>
      <c r="AR52" s="338"/>
      <c r="AS52" s="432">
        <f t="shared" si="1"/>
        <v>0</v>
      </c>
      <c r="AT52" s="337"/>
      <c r="AU52" s="337"/>
      <c r="AV52" s="337"/>
      <c r="AW52" s="337"/>
      <c r="AX52" s="338"/>
      <c r="AY52" s="431"/>
      <c r="AZ52" s="337"/>
      <c r="BA52" s="337"/>
      <c r="BB52" s="337"/>
      <c r="BC52" s="337"/>
      <c r="BD52" s="338"/>
      <c r="BE52" s="439"/>
      <c r="BF52" s="337"/>
      <c r="BG52" s="337"/>
      <c r="BH52" s="337"/>
      <c r="BI52" s="337"/>
      <c r="BJ52" s="338"/>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80" t="s">
        <v>368</v>
      </c>
      <c r="D53" s="281"/>
      <c r="E53" s="281"/>
      <c r="F53" s="281"/>
      <c r="G53" s="281"/>
      <c r="H53" s="281"/>
      <c r="I53" s="281"/>
      <c r="J53" s="281"/>
      <c r="K53" s="281"/>
      <c r="L53" s="281"/>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2"/>
      <c r="BG53" s="283" t="s">
        <v>304</v>
      </c>
      <c r="BH53" s="282"/>
      <c r="BI53" s="283" t="s">
        <v>369</v>
      </c>
      <c r="BJ53" s="28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1" t="s">
        <v>442</v>
      </c>
      <c r="D55" s="352"/>
      <c r="E55" s="352"/>
      <c r="F55" s="352"/>
      <c r="G55" s="352"/>
      <c r="H55" s="352"/>
      <c r="I55" s="352"/>
      <c r="J55" s="352"/>
      <c r="K55" s="352"/>
      <c r="L55" s="352"/>
      <c r="M55" s="352"/>
      <c r="N55" s="352"/>
      <c r="O55" s="352"/>
      <c r="P55" s="352"/>
      <c r="Q55" s="352"/>
      <c r="R55" s="352"/>
      <c r="S55" s="352"/>
      <c r="T55" s="352"/>
      <c r="U55" s="352"/>
      <c r="V55" s="352"/>
      <c r="W55" s="35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352"/>
      <c r="AT55" s="352"/>
      <c r="AU55" s="352"/>
      <c r="AV55" s="352"/>
      <c r="AW55" s="352"/>
      <c r="AX55" s="352"/>
      <c r="AY55" s="352"/>
      <c r="AZ55" s="352"/>
      <c r="BA55" s="352"/>
      <c r="BB55" s="352"/>
      <c r="BC55" s="352"/>
      <c r="BD55" s="352"/>
      <c r="BE55" s="352"/>
      <c r="BF55" s="352"/>
      <c r="BG55" s="352"/>
      <c r="BH55" s="352"/>
      <c r="BI55" s="352"/>
      <c r="BJ55" s="352"/>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3" t="s">
        <v>387</v>
      </c>
      <c r="BJ56" s="354"/>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SUM(W60:AA65)</f>
        <v>0</v>
      </c>
      <c r="X57" s="376"/>
      <c r="Y57" s="376"/>
      <c r="Z57" s="376"/>
      <c r="AA57" s="376"/>
      <c r="AB57" s="434">
        <f>IF(W57=0,0,SUM(AB60:AF65)/W57)</f>
        <v>0</v>
      </c>
      <c r="AC57" s="427"/>
      <c r="AD57" s="427"/>
      <c r="AE57" s="427"/>
      <c r="AF57" s="428"/>
      <c r="AG57" s="426">
        <f>IF(W57=0,0,SUM(AG60:AK65)/(W57-SUM(AB60:AF65)))</f>
        <v>0</v>
      </c>
      <c r="AH57" s="427"/>
      <c r="AI57" s="427"/>
      <c r="AJ57" s="427"/>
      <c r="AK57" s="428"/>
      <c r="AL57" s="426">
        <f>IF(W57=0,0,SUM(AL60:AP65)/(W57-SUM(AB60:AF65)))</f>
        <v>0</v>
      </c>
      <c r="AM57" s="427"/>
      <c r="AN57" s="427"/>
      <c r="AO57" s="427"/>
      <c r="AP57" s="428"/>
      <c r="AQ57" s="426">
        <f>IF(W57=0,0,SUM(AQ60:AU65)/(W57-SUM(AB60:AF65)))</f>
        <v>0</v>
      </c>
      <c r="AR57" s="427"/>
      <c r="AS57" s="427"/>
      <c r="AT57" s="427"/>
      <c r="AU57" s="428"/>
      <c r="AV57" s="426">
        <f>IF(W57=0,0,SUM(AV60:AZ65)/W57)</f>
        <v>0</v>
      </c>
      <c r="AW57" s="427"/>
      <c r="AX57" s="427"/>
      <c r="AY57" s="427"/>
      <c r="AZ57" s="428"/>
      <c r="BA57" s="426">
        <f>IF(W57=0,0,SUM(BA60:BE65)/W57)</f>
        <v>0</v>
      </c>
      <c r="BB57" s="427"/>
      <c r="BC57" s="427"/>
      <c r="BD57" s="427"/>
      <c r="BE57" s="429"/>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69" t="s">
        <v>458</v>
      </c>
      <c r="D59" s="321"/>
      <c r="E59" s="321"/>
      <c r="F59" s="321"/>
      <c r="G59" s="322"/>
      <c r="H59" s="369" t="s">
        <v>459</v>
      </c>
      <c r="I59" s="321"/>
      <c r="J59" s="321"/>
      <c r="K59" s="321"/>
      <c r="L59" s="321"/>
      <c r="M59" s="321"/>
      <c r="N59" s="321"/>
      <c r="O59" s="321"/>
      <c r="P59" s="321"/>
      <c r="Q59" s="321"/>
      <c r="R59" s="321"/>
      <c r="S59" s="321"/>
      <c r="T59" s="321"/>
      <c r="U59" s="321"/>
      <c r="V59" s="322"/>
      <c r="W59" s="380" t="s">
        <v>471</v>
      </c>
      <c r="X59" s="321"/>
      <c r="Y59" s="321"/>
      <c r="Z59" s="321"/>
      <c r="AA59" s="322"/>
      <c r="AB59" s="380" t="s">
        <v>472</v>
      </c>
      <c r="AC59" s="321"/>
      <c r="AD59" s="321"/>
      <c r="AE59" s="321"/>
      <c r="AF59" s="322"/>
      <c r="AG59" s="380" t="s">
        <v>473</v>
      </c>
      <c r="AH59" s="321"/>
      <c r="AI59" s="321"/>
      <c r="AJ59" s="321"/>
      <c r="AK59" s="322"/>
      <c r="AL59" s="380" t="s">
        <v>474</v>
      </c>
      <c r="AM59" s="321"/>
      <c r="AN59" s="321"/>
      <c r="AO59" s="321"/>
      <c r="AP59" s="322"/>
      <c r="AQ59" s="380" t="s">
        <v>475</v>
      </c>
      <c r="AR59" s="321"/>
      <c r="AS59" s="321"/>
      <c r="AT59" s="321"/>
      <c r="AU59" s="322"/>
      <c r="AV59" s="380" t="s">
        <v>476</v>
      </c>
      <c r="AW59" s="321"/>
      <c r="AX59" s="321"/>
      <c r="AY59" s="321"/>
      <c r="AZ59" s="322"/>
      <c r="BA59" s="380" t="s">
        <v>477</v>
      </c>
      <c r="BB59" s="321"/>
      <c r="BC59" s="321"/>
      <c r="BD59" s="321"/>
      <c r="BE59" s="322"/>
      <c r="BF59" s="380" t="s">
        <v>478</v>
      </c>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ref="C60:C64" si="13">IF(TRIM(C47)="","",TRIM(C47))</f>
        <v/>
      </c>
      <c r="D60" s="321"/>
      <c r="E60" s="321"/>
      <c r="F60" s="321"/>
      <c r="G60" s="322"/>
      <c r="H60" s="379" t="str">
        <f t="shared" ref="H60:H64" si="14">IF(TRIM(H47)="","",TRIM(H47))</f>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ref="AQ60:AQ64" si="15">(W60-AB60)-AG60</f>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8" t="str">
        <f t="shared" si="13"/>
        <v/>
      </c>
      <c r="D63" s="321"/>
      <c r="E63" s="321"/>
      <c r="F63" s="321"/>
      <c r="G63" s="322"/>
      <c r="H63" s="379" t="str">
        <f t="shared" si="14"/>
        <v/>
      </c>
      <c r="I63" s="321"/>
      <c r="J63" s="321"/>
      <c r="K63" s="321"/>
      <c r="L63" s="321"/>
      <c r="M63" s="321"/>
      <c r="N63" s="321"/>
      <c r="O63" s="321"/>
      <c r="P63" s="321"/>
      <c r="Q63" s="321"/>
      <c r="R63" s="321"/>
      <c r="S63" s="321"/>
      <c r="T63" s="321"/>
      <c r="U63" s="321"/>
      <c r="V63" s="322"/>
      <c r="W63" s="365"/>
      <c r="X63" s="321"/>
      <c r="Y63" s="321"/>
      <c r="Z63" s="321"/>
      <c r="AA63" s="322"/>
      <c r="AB63" s="365"/>
      <c r="AC63" s="321"/>
      <c r="AD63" s="321"/>
      <c r="AE63" s="321"/>
      <c r="AF63" s="322"/>
      <c r="AG63" s="365"/>
      <c r="AH63" s="321"/>
      <c r="AI63" s="321"/>
      <c r="AJ63" s="321"/>
      <c r="AK63" s="322"/>
      <c r="AL63" s="365"/>
      <c r="AM63" s="321"/>
      <c r="AN63" s="321"/>
      <c r="AO63" s="321"/>
      <c r="AP63" s="322"/>
      <c r="AQ63" s="378">
        <f t="shared" si="15"/>
        <v>0</v>
      </c>
      <c r="AR63" s="321"/>
      <c r="AS63" s="321"/>
      <c r="AT63" s="321"/>
      <c r="AU63" s="322"/>
      <c r="AV63" s="365"/>
      <c r="AW63" s="321"/>
      <c r="AX63" s="321"/>
      <c r="AY63" s="321"/>
      <c r="AZ63" s="322"/>
      <c r="BA63" s="365"/>
      <c r="BB63" s="321"/>
      <c r="BC63" s="321"/>
      <c r="BD63" s="321"/>
      <c r="BE63" s="322"/>
      <c r="BF63" s="365"/>
      <c r="BG63" s="321"/>
      <c r="BH63" s="321"/>
      <c r="BI63" s="321"/>
      <c r="BJ63" s="322"/>
      <c r="BK63" s="1"/>
      <c r="BL63" s="1"/>
      <c r="BM63" s="36" t="str">
        <f t="shared" si="12"/>
        <v/>
      </c>
      <c r="BN63" s="1"/>
      <c r="BO63" s="1"/>
      <c r="BP63" s="1"/>
      <c r="BQ63" s="1"/>
      <c r="BR63" s="1"/>
      <c r="BS63" s="1"/>
      <c r="BT63" s="1"/>
      <c r="BU63" s="1"/>
      <c r="BV63" s="1"/>
      <c r="BW63" s="1"/>
    </row>
    <row r="64" spans="1:75" ht="24.75" customHeight="1" x14ac:dyDescent="0.25">
      <c r="A64" s="1"/>
      <c r="B64" s="89"/>
      <c r="C64" s="371" t="str">
        <f t="shared" si="13"/>
        <v/>
      </c>
      <c r="D64" s="327"/>
      <c r="E64" s="327"/>
      <c r="F64" s="327"/>
      <c r="G64" s="328"/>
      <c r="H64" s="372" t="str">
        <f t="shared" si="14"/>
        <v/>
      </c>
      <c r="I64" s="327"/>
      <c r="J64" s="327"/>
      <c r="K64" s="327"/>
      <c r="L64" s="327"/>
      <c r="M64" s="327"/>
      <c r="N64" s="327"/>
      <c r="O64" s="327"/>
      <c r="P64" s="327"/>
      <c r="Q64" s="327"/>
      <c r="R64" s="327"/>
      <c r="S64" s="327"/>
      <c r="T64" s="327"/>
      <c r="U64" s="327"/>
      <c r="V64" s="328"/>
      <c r="W64" s="366"/>
      <c r="X64" s="327"/>
      <c r="Y64" s="327"/>
      <c r="Z64" s="327"/>
      <c r="AA64" s="328"/>
      <c r="AB64" s="366"/>
      <c r="AC64" s="327"/>
      <c r="AD64" s="327"/>
      <c r="AE64" s="327"/>
      <c r="AF64" s="328"/>
      <c r="AG64" s="366"/>
      <c r="AH64" s="327"/>
      <c r="AI64" s="327"/>
      <c r="AJ64" s="327"/>
      <c r="AK64" s="328"/>
      <c r="AL64" s="366"/>
      <c r="AM64" s="327"/>
      <c r="AN64" s="327"/>
      <c r="AO64" s="327"/>
      <c r="AP64" s="328"/>
      <c r="AQ64" s="371">
        <f t="shared" si="15"/>
        <v>0</v>
      </c>
      <c r="AR64" s="327"/>
      <c r="AS64" s="327"/>
      <c r="AT64" s="327"/>
      <c r="AU64" s="328"/>
      <c r="AV64" s="366"/>
      <c r="AW64" s="327"/>
      <c r="AX64" s="327"/>
      <c r="AY64" s="327"/>
      <c r="AZ64" s="328"/>
      <c r="BA64" s="366"/>
      <c r="BB64" s="327"/>
      <c r="BC64" s="327"/>
      <c r="BD64" s="327"/>
      <c r="BE64" s="328"/>
      <c r="BF64" s="366"/>
      <c r="BG64" s="327"/>
      <c r="BH64" s="327"/>
      <c r="BI64" s="327"/>
      <c r="BJ64" s="328"/>
      <c r="BK64" s="43"/>
      <c r="BL64" s="1"/>
      <c r="BM64" s="36" t="str">
        <f t="shared" si="12"/>
        <v/>
      </c>
      <c r="BN64" s="1"/>
      <c r="BO64" s="1"/>
      <c r="BP64" s="1"/>
      <c r="BQ64" s="1"/>
      <c r="BR64" s="1"/>
      <c r="BS64" s="1"/>
      <c r="BT64" s="1"/>
      <c r="BU64" s="1"/>
      <c r="BV64" s="1"/>
      <c r="BW64" s="1"/>
    </row>
    <row r="65" spans="1:75" ht="24.75" customHeight="1" x14ac:dyDescent="0.25">
      <c r="A65" s="1"/>
      <c r="B65" s="1"/>
      <c r="C65" s="280" t="s">
        <v>368</v>
      </c>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1"/>
      <c r="AF65" s="281"/>
      <c r="AG65" s="281"/>
      <c r="AH65" s="281"/>
      <c r="AI65" s="281"/>
      <c r="AJ65" s="281"/>
      <c r="AK65" s="281"/>
      <c r="AL65" s="281"/>
      <c r="AM65" s="281"/>
      <c r="AN65" s="281"/>
      <c r="AO65" s="281"/>
      <c r="AP65" s="281"/>
      <c r="AQ65" s="281"/>
      <c r="AR65" s="281"/>
      <c r="AS65" s="281"/>
      <c r="AT65" s="281"/>
      <c r="AU65" s="281"/>
      <c r="AV65" s="281"/>
      <c r="AW65" s="281"/>
      <c r="AX65" s="281"/>
      <c r="AY65" s="281"/>
      <c r="AZ65" s="281"/>
      <c r="BA65" s="281"/>
      <c r="BB65" s="281"/>
      <c r="BC65" s="281"/>
      <c r="BD65" s="281"/>
      <c r="BE65" s="281"/>
      <c r="BF65" s="282"/>
      <c r="BG65" s="283" t="s">
        <v>304</v>
      </c>
      <c r="BH65" s="282"/>
      <c r="BI65" s="283" t="s">
        <v>369</v>
      </c>
      <c r="BJ65" s="282"/>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351" t="s">
        <v>537</v>
      </c>
      <c r="D67" s="352"/>
      <c r="E67" s="352"/>
      <c r="F67" s="352"/>
      <c r="G67" s="352"/>
      <c r="H67" s="352"/>
      <c r="I67" s="352"/>
      <c r="J67" s="352"/>
      <c r="K67" s="352"/>
      <c r="L67" s="352"/>
      <c r="M67" s="352"/>
      <c r="N67" s="352"/>
      <c r="O67" s="352"/>
      <c r="P67" s="352"/>
      <c r="Q67" s="352"/>
      <c r="R67" s="352"/>
      <c r="S67" s="352"/>
      <c r="T67" s="352"/>
      <c r="U67" s="352"/>
      <c r="V67" s="352"/>
      <c r="W67" s="352"/>
      <c r="X67" s="352"/>
      <c r="Y67" s="352"/>
      <c r="Z67" s="352"/>
      <c r="AA67" s="352"/>
      <c r="AB67" s="352"/>
      <c r="AC67" s="352"/>
      <c r="AD67" s="352"/>
      <c r="AE67" s="352"/>
      <c r="AF67" s="352"/>
      <c r="AG67" s="352"/>
      <c r="AH67" s="352"/>
      <c r="AI67" s="352"/>
      <c r="AJ67" s="352"/>
      <c r="AK67" s="352"/>
      <c r="AL67" s="352"/>
      <c r="AM67" s="352"/>
      <c r="AN67" s="352"/>
      <c r="AO67" s="352"/>
      <c r="AP67" s="352"/>
      <c r="AQ67" s="352"/>
      <c r="AR67" s="352"/>
      <c r="AS67" s="352"/>
      <c r="AT67" s="352"/>
      <c r="AU67" s="352"/>
      <c r="AV67" s="352"/>
      <c r="AW67" s="352"/>
      <c r="AX67" s="352"/>
      <c r="AY67" s="352"/>
      <c r="AZ67" s="352"/>
      <c r="BA67" s="352"/>
      <c r="BB67" s="352"/>
      <c r="BC67" s="352"/>
      <c r="BD67" s="352"/>
      <c r="BE67" s="352"/>
      <c r="BF67" s="352"/>
      <c r="BG67" s="352"/>
      <c r="BH67" s="352"/>
      <c r="BI67" s="352"/>
      <c r="BJ67" s="352"/>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3" t="s">
        <v>387</v>
      </c>
      <c r="BJ68" s="354"/>
      <c r="BK68" s="1"/>
      <c r="BL68" s="1"/>
      <c r="BM68" s="36">
        <v>1</v>
      </c>
      <c r="BN68" s="1"/>
      <c r="BO68" s="1"/>
      <c r="BP68" s="1"/>
      <c r="BQ68" s="1"/>
      <c r="BR68" s="1"/>
      <c r="BS68" s="1"/>
      <c r="BT68" s="1"/>
      <c r="BU68" s="1"/>
      <c r="BV68" s="1"/>
      <c r="BW68" s="1"/>
    </row>
    <row r="69" spans="1:75" ht="15" customHeight="1" x14ac:dyDescent="0.25">
      <c r="A69" s="1"/>
      <c r="B69" s="1"/>
      <c r="C69" s="375" t="str">
        <f>IF(BO70&gt;0,"HU sin descripción de riesgo ó descripción de riesgo sin HU asociada","")</f>
        <v/>
      </c>
      <c r="D69" s="376"/>
      <c r="E69" s="376"/>
      <c r="F69" s="376"/>
      <c r="G69" s="376"/>
      <c r="H69" s="376"/>
      <c r="I69" s="376"/>
      <c r="J69" s="376"/>
      <c r="K69" s="376"/>
      <c r="L69" s="376"/>
      <c r="M69" s="376"/>
      <c r="N69" s="376"/>
      <c r="O69" s="376"/>
      <c r="P69" s="376"/>
      <c r="Q69" s="376"/>
      <c r="R69" s="376"/>
      <c r="S69" s="376"/>
      <c r="T69" s="376"/>
      <c r="U69" s="376"/>
      <c r="V69" s="376"/>
      <c r="W69" s="376"/>
      <c r="X69" s="376"/>
      <c r="Y69" s="376"/>
      <c r="Z69" s="376"/>
      <c r="AA69" s="376"/>
      <c r="AB69" s="376"/>
      <c r="AC69" s="376"/>
      <c r="AD69" s="376"/>
      <c r="AE69" s="376"/>
      <c r="AF69" s="376"/>
      <c r="AG69" s="376"/>
      <c r="AH69" s="376"/>
      <c r="AI69" s="376"/>
      <c r="AJ69" s="376"/>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69" t="s">
        <v>458</v>
      </c>
      <c r="D70" s="321"/>
      <c r="E70" s="321"/>
      <c r="F70" s="321"/>
      <c r="G70" s="322"/>
      <c r="H70" s="369" t="s">
        <v>459</v>
      </c>
      <c r="I70" s="321"/>
      <c r="J70" s="321"/>
      <c r="K70" s="321"/>
      <c r="L70" s="321"/>
      <c r="M70" s="321"/>
      <c r="N70" s="321"/>
      <c r="O70" s="321"/>
      <c r="P70" s="321"/>
      <c r="Q70" s="321"/>
      <c r="R70" s="321"/>
      <c r="S70" s="321"/>
      <c r="T70" s="321"/>
      <c r="U70" s="321"/>
      <c r="V70" s="322"/>
      <c r="W70" s="344" t="s">
        <v>480</v>
      </c>
      <c r="X70" s="321"/>
      <c r="Y70" s="321"/>
      <c r="Z70" s="321"/>
      <c r="AA70" s="321"/>
      <c r="AB70" s="321"/>
      <c r="AC70" s="321"/>
      <c r="AD70" s="321"/>
      <c r="AE70" s="321"/>
      <c r="AF70" s="321"/>
      <c r="AG70" s="321"/>
      <c r="AH70" s="321"/>
      <c r="AI70" s="321"/>
      <c r="AJ70" s="322"/>
      <c r="AK70" s="374" t="s">
        <v>481</v>
      </c>
      <c r="AL70" s="322"/>
      <c r="AM70" s="374" t="s">
        <v>482</v>
      </c>
      <c r="AN70" s="322"/>
      <c r="AO70" s="373" t="s">
        <v>483</v>
      </c>
      <c r="AP70" s="322"/>
      <c r="AQ70" s="374" t="s">
        <v>484</v>
      </c>
      <c r="AR70" s="322"/>
      <c r="AS70" s="344" t="s">
        <v>538</v>
      </c>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ref="AO71:AO76" si="19">IF(OR(TRIM(AK71)="",TRIM(AM71)=""),"",AK71*AM71)</f>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5"/>
      <c r="D74" s="321"/>
      <c r="E74" s="321"/>
      <c r="F74" s="321"/>
      <c r="G74" s="322"/>
      <c r="H74" s="370"/>
      <c r="I74" s="321"/>
      <c r="J74" s="321"/>
      <c r="K74" s="321"/>
      <c r="L74" s="321"/>
      <c r="M74" s="321"/>
      <c r="N74" s="321"/>
      <c r="O74" s="321"/>
      <c r="P74" s="321"/>
      <c r="Q74" s="321"/>
      <c r="R74" s="321"/>
      <c r="S74" s="321"/>
      <c r="T74" s="321"/>
      <c r="U74" s="321"/>
      <c r="V74" s="322"/>
      <c r="W74" s="339"/>
      <c r="X74" s="321"/>
      <c r="Y74" s="321"/>
      <c r="Z74" s="321"/>
      <c r="AA74" s="321"/>
      <c r="AB74" s="321"/>
      <c r="AC74" s="321"/>
      <c r="AD74" s="321"/>
      <c r="AE74" s="321"/>
      <c r="AF74" s="321"/>
      <c r="AG74" s="321"/>
      <c r="AH74" s="321"/>
      <c r="AI74" s="321"/>
      <c r="AJ74" s="322"/>
      <c r="AK74" s="341"/>
      <c r="AL74" s="322"/>
      <c r="AM74" s="341"/>
      <c r="AN74" s="322"/>
      <c r="AO74" s="346" t="str">
        <f t="shared" si="19"/>
        <v/>
      </c>
      <c r="AP74" s="322"/>
      <c r="AQ74" s="341"/>
      <c r="AR74" s="322"/>
      <c r="AS74" s="339"/>
      <c r="AT74" s="321"/>
      <c r="AU74" s="321"/>
      <c r="AV74" s="321"/>
      <c r="AW74" s="321"/>
      <c r="AX74" s="321"/>
      <c r="AY74" s="321"/>
      <c r="AZ74" s="321"/>
      <c r="BA74" s="321"/>
      <c r="BB74" s="321"/>
      <c r="BC74" s="321"/>
      <c r="BD74" s="321"/>
      <c r="BE74" s="321"/>
      <c r="BF74" s="321"/>
      <c r="BG74" s="321"/>
      <c r="BH74" s="321"/>
      <c r="BI74" s="321"/>
      <c r="BJ74" s="32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91"/>
      <c r="D75" s="295"/>
      <c r="E75" s="295"/>
      <c r="F75" s="295"/>
      <c r="G75" s="296"/>
      <c r="H75" s="581"/>
      <c r="I75" s="295"/>
      <c r="J75" s="295"/>
      <c r="K75" s="295"/>
      <c r="L75" s="295"/>
      <c r="M75" s="295"/>
      <c r="N75" s="295"/>
      <c r="O75" s="295"/>
      <c r="P75" s="295"/>
      <c r="Q75" s="295"/>
      <c r="R75" s="295"/>
      <c r="S75" s="295"/>
      <c r="T75" s="295"/>
      <c r="U75" s="295"/>
      <c r="V75" s="296"/>
      <c r="W75" s="294"/>
      <c r="X75" s="295"/>
      <c r="Y75" s="295"/>
      <c r="Z75" s="295"/>
      <c r="AA75" s="295"/>
      <c r="AB75" s="295"/>
      <c r="AC75" s="295"/>
      <c r="AD75" s="295"/>
      <c r="AE75" s="295"/>
      <c r="AF75" s="295"/>
      <c r="AG75" s="295"/>
      <c r="AH75" s="295"/>
      <c r="AI75" s="295"/>
      <c r="AJ75" s="296"/>
      <c r="AK75" s="594"/>
      <c r="AL75" s="296"/>
      <c r="AM75" s="594"/>
      <c r="AN75" s="296"/>
      <c r="AO75" s="595" t="str">
        <f t="shared" si="19"/>
        <v/>
      </c>
      <c r="AP75" s="296"/>
      <c r="AQ75" s="594"/>
      <c r="AR75" s="296"/>
      <c r="AS75" s="294"/>
      <c r="AT75" s="295"/>
      <c r="AU75" s="295"/>
      <c r="AV75" s="295"/>
      <c r="AW75" s="295"/>
      <c r="AX75" s="295"/>
      <c r="AY75" s="295"/>
      <c r="AZ75" s="295"/>
      <c r="BA75" s="295"/>
      <c r="BB75" s="295"/>
      <c r="BC75" s="295"/>
      <c r="BD75" s="295"/>
      <c r="BE75" s="295"/>
      <c r="BF75" s="295"/>
      <c r="BG75" s="295"/>
      <c r="BH75" s="295"/>
      <c r="BI75" s="295"/>
      <c r="BJ75" s="296"/>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92"/>
      <c r="D76" s="337"/>
      <c r="E76" s="337"/>
      <c r="F76" s="337"/>
      <c r="G76" s="338"/>
      <c r="H76" s="586"/>
      <c r="I76" s="337"/>
      <c r="J76" s="337"/>
      <c r="K76" s="337"/>
      <c r="L76" s="337"/>
      <c r="M76" s="337"/>
      <c r="N76" s="337"/>
      <c r="O76" s="337"/>
      <c r="P76" s="337"/>
      <c r="Q76" s="337"/>
      <c r="R76" s="337"/>
      <c r="S76" s="337"/>
      <c r="T76" s="337"/>
      <c r="U76" s="337"/>
      <c r="V76" s="338"/>
      <c r="W76" s="590"/>
      <c r="X76" s="337"/>
      <c r="Y76" s="337"/>
      <c r="Z76" s="337"/>
      <c r="AA76" s="337"/>
      <c r="AB76" s="337"/>
      <c r="AC76" s="337"/>
      <c r="AD76" s="337"/>
      <c r="AE76" s="337"/>
      <c r="AF76" s="337"/>
      <c r="AG76" s="337"/>
      <c r="AH76" s="337"/>
      <c r="AI76" s="337"/>
      <c r="AJ76" s="338"/>
      <c r="AK76" s="589"/>
      <c r="AL76" s="338"/>
      <c r="AM76" s="589"/>
      <c r="AN76" s="338"/>
      <c r="AO76" s="593" t="str">
        <f t="shared" si="19"/>
        <v/>
      </c>
      <c r="AP76" s="338"/>
      <c r="AQ76" s="589"/>
      <c r="AR76" s="338"/>
      <c r="AS76" s="590"/>
      <c r="AT76" s="337"/>
      <c r="AU76" s="337"/>
      <c r="AV76" s="337"/>
      <c r="AW76" s="337"/>
      <c r="AX76" s="337"/>
      <c r="AY76" s="337"/>
      <c r="AZ76" s="337"/>
      <c r="BA76" s="337"/>
      <c r="BB76" s="337"/>
      <c r="BC76" s="337"/>
      <c r="BD76" s="337"/>
      <c r="BE76" s="337"/>
      <c r="BF76" s="337"/>
      <c r="BG76" s="337"/>
      <c r="BH76" s="337"/>
      <c r="BI76" s="337"/>
      <c r="BJ76" s="338"/>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4" t="s">
        <v>368</v>
      </c>
      <c r="D77" s="281"/>
      <c r="E77" s="281"/>
      <c r="F77" s="281"/>
      <c r="G77" s="281"/>
      <c r="H77" s="281"/>
      <c r="I77" s="281"/>
      <c r="J77" s="281"/>
      <c r="K77" s="281"/>
      <c r="L77" s="281"/>
      <c r="M77" s="281"/>
      <c r="N77" s="281"/>
      <c r="O77" s="281"/>
      <c r="P77" s="281"/>
      <c r="Q77" s="281"/>
      <c r="R77" s="281"/>
      <c r="S77" s="281"/>
      <c r="T77" s="281"/>
      <c r="U77" s="281"/>
      <c r="V77" s="281"/>
      <c r="W77" s="281"/>
      <c r="X77" s="281"/>
      <c r="Y77" s="281"/>
      <c r="Z77" s="281"/>
      <c r="AA77" s="281"/>
      <c r="AB77" s="281"/>
      <c r="AC77" s="281"/>
      <c r="AD77" s="281"/>
      <c r="AE77" s="281"/>
      <c r="AF77" s="281"/>
      <c r="AG77" s="281"/>
      <c r="AH77" s="281"/>
      <c r="AI77" s="281"/>
      <c r="AJ77" s="281"/>
      <c r="AK77" s="281"/>
      <c r="AL77" s="281"/>
      <c r="AM77" s="281"/>
      <c r="AN77" s="281"/>
      <c r="AO77" s="281"/>
      <c r="AP77" s="281"/>
      <c r="AQ77" s="281"/>
      <c r="AR77" s="281"/>
      <c r="AS77" s="281"/>
      <c r="AT77" s="281"/>
      <c r="AU77" s="281"/>
      <c r="AV77" s="281"/>
      <c r="AW77" s="281"/>
      <c r="AX77" s="281"/>
      <c r="AY77" s="281"/>
      <c r="AZ77" s="281"/>
      <c r="BA77" s="281"/>
      <c r="BB77" s="281"/>
      <c r="BC77" s="281"/>
      <c r="BD77" s="281"/>
      <c r="BE77" s="281"/>
      <c r="BF77" s="282"/>
      <c r="BG77" s="283" t="s">
        <v>304</v>
      </c>
      <c r="BH77" s="282"/>
      <c r="BI77" s="283" t="s">
        <v>369</v>
      </c>
      <c r="BJ77" s="28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1" t="s">
        <v>485</v>
      </c>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352"/>
      <c r="AD79" s="352"/>
      <c r="AE79" s="352"/>
      <c r="AF79" s="352"/>
      <c r="AG79" s="352"/>
      <c r="AH79" s="352"/>
      <c r="AI79" s="352"/>
      <c r="AJ79" s="352"/>
      <c r="AK79" s="352"/>
      <c r="AL79" s="352"/>
      <c r="AM79" s="352"/>
      <c r="AN79" s="352"/>
      <c r="AO79" s="352"/>
      <c r="AP79" s="352"/>
      <c r="AQ79" s="352"/>
      <c r="AR79" s="352"/>
      <c r="AS79" s="352"/>
      <c r="AT79" s="352"/>
      <c r="AU79" s="352"/>
      <c r="AV79" s="352"/>
      <c r="AW79" s="352"/>
      <c r="AX79" s="352"/>
      <c r="AY79" s="352"/>
      <c r="AZ79" s="352"/>
      <c r="BA79" s="352"/>
      <c r="BB79" s="352"/>
      <c r="BC79" s="352"/>
      <c r="BD79" s="352"/>
      <c r="BE79" s="352"/>
      <c r="BF79" s="352"/>
      <c r="BG79" s="352"/>
      <c r="BH79" s="352"/>
      <c r="BI79" s="352"/>
      <c r="BJ79" s="352"/>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3" t="s">
        <v>382</v>
      </c>
      <c r="BJ80" s="354"/>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2" t="s">
        <v>486</v>
      </c>
      <c r="D82" s="393"/>
      <c r="E82" s="393"/>
      <c r="F82" s="393"/>
      <c r="G82" s="393"/>
      <c r="H82" s="393"/>
      <c r="I82" s="393"/>
      <c r="J82" s="393"/>
      <c r="K82" s="394"/>
      <c r="L82" s="91"/>
      <c r="M82" s="395" t="s">
        <v>487</v>
      </c>
      <c r="N82" s="396"/>
      <c r="O82" s="396"/>
      <c r="P82" s="396"/>
      <c r="Q82" s="396"/>
      <c r="R82" s="396"/>
      <c r="S82" s="396"/>
      <c r="T82" s="396"/>
      <c r="U82" s="397"/>
      <c r="V82" s="1"/>
      <c r="W82" s="398" t="s">
        <v>488</v>
      </c>
      <c r="X82" s="399"/>
      <c r="Y82" s="399"/>
      <c r="Z82" s="399"/>
      <c r="AA82" s="399"/>
      <c r="AB82" s="399"/>
      <c r="AC82" s="399"/>
      <c r="AD82" s="399"/>
      <c r="AE82" s="400"/>
      <c r="AF82" s="35"/>
      <c r="AG82" s="35"/>
      <c r="AH82" s="401" t="s">
        <v>385</v>
      </c>
      <c r="AI82" s="386"/>
      <c r="AJ82" s="386"/>
      <c r="AK82" s="386"/>
      <c r="AL82" s="386"/>
      <c r="AM82" s="386"/>
      <c r="AN82" s="386"/>
      <c r="AO82" s="402"/>
      <c r="AP82" s="385" t="s">
        <v>489</v>
      </c>
      <c r="AQ82" s="386"/>
      <c r="AR82" s="387"/>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18">
        <f>SUM(K89:M95)+K97</f>
        <v>0</v>
      </c>
      <c r="D83" s="304"/>
      <c r="E83" s="304"/>
      <c r="F83" s="304"/>
      <c r="G83" s="304"/>
      <c r="H83" s="304"/>
      <c r="I83" s="304"/>
      <c r="J83" s="304"/>
      <c r="K83" s="419"/>
      <c r="L83" s="95"/>
      <c r="M83" s="403">
        <v>0</v>
      </c>
      <c r="N83" s="304"/>
      <c r="O83" s="304"/>
      <c r="P83" s="304"/>
      <c r="Q83" s="304"/>
      <c r="R83" s="304"/>
      <c r="S83" s="304"/>
      <c r="T83" s="304"/>
      <c r="U83" s="404"/>
      <c r="V83" s="1"/>
      <c r="W83" s="410">
        <f>K96</f>
        <v>0</v>
      </c>
      <c r="X83" s="304"/>
      <c r="Y83" s="304"/>
      <c r="Z83" s="304"/>
      <c r="AA83" s="304"/>
      <c r="AB83" s="304"/>
      <c r="AC83" s="304"/>
      <c r="AD83" s="304"/>
      <c r="AE83" s="411"/>
      <c r="AF83" s="35"/>
      <c r="AG83" s="35"/>
      <c r="AH83" s="96" t="s">
        <v>490</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491</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0"/>
      <c r="D85" s="263"/>
      <c r="E85" s="263"/>
      <c r="F85" s="263"/>
      <c r="G85" s="263"/>
      <c r="H85" s="263"/>
      <c r="I85" s="263"/>
      <c r="J85" s="263"/>
      <c r="K85" s="421"/>
      <c r="L85" s="95"/>
      <c r="M85" s="405"/>
      <c r="N85" s="263"/>
      <c r="O85" s="263"/>
      <c r="P85" s="263"/>
      <c r="Q85" s="263"/>
      <c r="R85" s="263"/>
      <c r="S85" s="263"/>
      <c r="T85" s="263"/>
      <c r="U85" s="406"/>
      <c r="V85" s="1"/>
      <c r="W85" s="412"/>
      <c r="X85" s="263"/>
      <c r="Y85" s="263"/>
      <c r="Z85" s="263"/>
      <c r="AA85" s="263"/>
      <c r="AB85" s="263"/>
      <c r="AC85" s="263"/>
      <c r="AD85" s="263"/>
      <c r="AE85" s="413"/>
      <c r="AF85" s="35"/>
      <c r="AG85" s="35"/>
      <c r="AH85" s="96" t="s">
        <v>492</v>
      </c>
      <c r="AI85" s="97"/>
      <c r="AJ85" s="97"/>
      <c r="AK85" s="97"/>
      <c r="AL85" s="97"/>
      <c r="AM85" s="97"/>
      <c r="AN85" s="97"/>
      <c r="AO85" s="98"/>
      <c r="AP85" s="381"/>
      <c r="AQ85" s="321"/>
      <c r="AR85" s="388"/>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2"/>
      <c r="D86" s="423"/>
      <c r="E86" s="423"/>
      <c r="F86" s="423"/>
      <c r="G86" s="423"/>
      <c r="H86" s="423"/>
      <c r="I86" s="423"/>
      <c r="J86" s="423"/>
      <c r="K86" s="424"/>
      <c r="L86" s="95"/>
      <c r="M86" s="407"/>
      <c r="N86" s="408"/>
      <c r="O86" s="408"/>
      <c r="P86" s="408"/>
      <c r="Q86" s="408"/>
      <c r="R86" s="408"/>
      <c r="S86" s="408"/>
      <c r="T86" s="408"/>
      <c r="U86" s="409"/>
      <c r="V86" s="1"/>
      <c r="W86" s="414"/>
      <c r="X86" s="415"/>
      <c r="Y86" s="415"/>
      <c r="Z86" s="415"/>
      <c r="AA86" s="415"/>
      <c r="AB86" s="415"/>
      <c r="AC86" s="415"/>
      <c r="AD86" s="415"/>
      <c r="AE86" s="416"/>
      <c r="AF86" s="35"/>
      <c r="AG86" s="35"/>
      <c r="AH86" s="101" t="s">
        <v>493</v>
      </c>
      <c r="AI86" s="102"/>
      <c r="AJ86" s="102"/>
      <c r="AK86" s="102"/>
      <c r="AL86" s="102"/>
      <c r="AM86" s="102"/>
      <c r="AN86" s="102"/>
      <c r="AO86" s="103"/>
      <c r="AP86" s="389"/>
      <c r="AQ86" s="390"/>
      <c r="AR86" s="391"/>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17" t="str">
        <f>IF(OR(SUM(K89:M96)&lt;&gt;SUM(AP83:AR86),SUM(K89:M96)&lt;&gt;SUM(AP89:AR96)),"La cantidad de issues ingresados en las tablas: Impacto, Estado y Naturaleza deber igual","")</f>
        <v/>
      </c>
      <c r="D87" s="263"/>
      <c r="E87" s="263"/>
      <c r="F87" s="263"/>
      <c r="G87" s="263"/>
      <c r="H87" s="263"/>
      <c r="I87" s="263"/>
      <c r="J87" s="263"/>
      <c r="K87" s="263"/>
      <c r="L87" s="263"/>
      <c r="M87" s="263"/>
      <c r="N87" s="263"/>
      <c r="O87" s="263"/>
      <c r="P87" s="263"/>
      <c r="Q87" s="263"/>
      <c r="R87" s="263"/>
      <c r="S87" s="263"/>
      <c r="T87" s="263"/>
      <c r="U87" s="263"/>
      <c r="V87" s="263"/>
      <c r="W87" s="263"/>
      <c r="X87" s="263"/>
      <c r="Y87" s="263"/>
      <c r="Z87" s="263"/>
      <c r="AA87" s="263"/>
      <c r="AB87" s="263"/>
      <c r="AC87" s="263"/>
      <c r="AD87" s="263"/>
      <c r="AE87" s="26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1" t="s">
        <v>460</v>
      </c>
      <c r="D88" s="386"/>
      <c r="E88" s="386"/>
      <c r="F88" s="386"/>
      <c r="G88" s="386"/>
      <c r="H88" s="386"/>
      <c r="I88" s="386"/>
      <c r="J88" s="402"/>
      <c r="K88" s="385" t="s">
        <v>489</v>
      </c>
      <c r="L88" s="386"/>
      <c r="M88" s="387"/>
      <c r="N88" s="92"/>
      <c r="O88" s="93"/>
      <c r="P88" s="93"/>
      <c r="Q88" s="93"/>
      <c r="R88" s="93"/>
      <c r="S88" s="93"/>
      <c r="T88" s="93"/>
      <c r="U88" s="93"/>
      <c r="V88" s="93"/>
      <c r="W88" s="93"/>
      <c r="X88" s="93"/>
      <c r="Y88" s="93"/>
      <c r="Z88" s="93"/>
      <c r="AA88" s="93"/>
      <c r="AB88" s="93"/>
      <c r="AC88" s="93"/>
      <c r="AD88" s="93"/>
      <c r="AE88" s="94"/>
      <c r="AF88" s="1"/>
      <c r="AG88" s="1"/>
      <c r="AH88" s="401" t="s">
        <v>494</v>
      </c>
      <c r="AI88" s="386"/>
      <c r="AJ88" s="386"/>
      <c r="AK88" s="386"/>
      <c r="AL88" s="386"/>
      <c r="AM88" s="386"/>
      <c r="AN88" s="386"/>
      <c r="AO88" s="402"/>
      <c r="AP88" s="385" t="s">
        <v>489</v>
      </c>
      <c r="AQ88" s="386"/>
      <c r="AR88" s="387"/>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1"/>
      <c r="L95" s="321"/>
      <c r="M95" s="388"/>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1"/>
      <c r="AQ95" s="321"/>
      <c r="AR95" s="388"/>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89"/>
      <c r="L96" s="390"/>
      <c r="M96" s="391"/>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89"/>
      <c r="AQ96" s="390"/>
      <c r="AR96" s="391"/>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89"/>
      <c r="L97" s="390"/>
      <c r="M97" s="39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6" t="s">
        <v>512</v>
      </c>
      <c r="D100" s="321"/>
      <c r="E100" s="321"/>
      <c r="F100" s="321"/>
      <c r="G100" s="321"/>
      <c r="H100" s="321"/>
      <c r="I100" s="321"/>
      <c r="J100" s="321"/>
      <c r="K100" s="321"/>
      <c r="L100" s="321"/>
      <c r="M100" s="321"/>
      <c r="N100" s="321"/>
      <c r="O100" s="321"/>
      <c r="P100" s="321"/>
      <c r="Q100" s="321"/>
      <c r="R100" s="321"/>
      <c r="S100" s="322"/>
      <c r="T100" s="425" t="s">
        <v>513</v>
      </c>
      <c r="U100" s="321"/>
      <c r="V100" s="322"/>
      <c r="W100" s="346" t="s">
        <v>391</v>
      </c>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1"/>
      <c r="C101" s="320" t="s">
        <v>313</v>
      </c>
      <c r="D101" s="321"/>
      <c r="E101" s="321"/>
      <c r="F101" s="321"/>
      <c r="G101" s="321"/>
      <c r="H101" s="321"/>
      <c r="I101" s="321"/>
      <c r="J101" s="321"/>
      <c r="K101" s="321"/>
      <c r="L101" s="321"/>
      <c r="M101" s="321"/>
      <c r="N101" s="321"/>
      <c r="O101" s="321"/>
      <c r="P101" s="321"/>
      <c r="Q101" s="321"/>
      <c r="R101" s="321"/>
      <c r="S101" s="322"/>
      <c r="T101" s="381"/>
      <c r="U101" s="321"/>
      <c r="V101" s="322"/>
      <c r="W101" s="340"/>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c r="AZ101" s="321"/>
      <c r="BA101" s="321"/>
      <c r="BB101" s="321"/>
      <c r="BC101" s="321"/>
      <c r="BD101" s="321"/>
      <c r="BE101" s="321"/>
      <c r="BF101" s="321"/>
      <c r="BG101" s="321"/>
      <c r="BH101" s="321"/>
      <c r="BI101" s="321"/>
      <c r="BJ101" s="32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2" t="s">
        <v>314</v>
      </c>
      <c r="D102" s="327"/>
      <c r="E102" s="327"/>
      <c r="F102" s="327"/>
      <c r="G102" s="327"/>
      <c r="H102" s="327"/>
      <c r="I102" s="327"/>
      <c r="J102" s="327"/>
      <c r="K102" s="327"/>
      <c r="L102" s="327"/>
      <c r="M102" s="327"/>
      <c r="N102" s="327"/>
      <c r="O102" s="327"/>
      <c r="P102" s="327"/>
      <c r="Q102" s="327"/>
      <c r="R102" s="327"/>
      <c r="S102" s="328"/>
      <c r="T102" s="383"/>
      <c r="U102" s="327"/>
      <c r="V102" s="328"/>
      <c r="W102" s="384"/>
      <c r="X102" s="327"/>
      <c r="Y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8"/>
      <c r="BK102" s="43"/>
      <c r="BL102" s="1"/>
      <c r="BM102" s="36">
        <f t="shared" si="24"/>
        <v>1</v>
      </c>
      <c r="BN102" s="1"/>
      <c r="BO102" s="1"/>
      <c r="BP102" s="1"/>
      <c r="BQ102" s="1"/>
      <c r="BR102" s="1"/>
      <c r="BS102" s="1"/>
      <c r="BT102" s="1"/>
      <c r="BU102" s="1"/>
      <c r="BV102" s="1"/>
      <c r="BW102" s="1"/>
    </row>
    <row r="103" spans="1:75" ht="24.75" customHeight="1" x14ac:dyDescent="0.25">
      <c r="A103" s="1"/>
      <c r="B103" s="38"/>
      <c r="C103" s="280" t="s">
        <v>368</v>
      </c>
      <c r="D103" s="281"/>
      <c r="E103" s="281"/>
      <c r="F103" s="281"/>
      <c r="G103" s="281"/>
      <c r="H103" s="281"/>
      <c r="I103" s="281"/>
      <c r="J103" s="281"/>
      <c r="K103" s="281"/>
      <c r="L103" s="281"/>
      <c r="M103" s="281"/>
      <c r="N103" s="281"/>
      <c r="O103" s="281"/>
      <c r="P103" s="281"/>
      <c r="Q103" s="281"/>
      <c r="R103" s="281"/>
      <c r="S103" s="281"/>
      <c r="T103" s="281"/>
      <c r="U103" s="281"/>
      <c r="V103" s="281"/>
      <c r="W103" s="281"/>
      <c r="X103" s="281"/>
      <c r="Y103" s="281"/>
      <c r="Z103" s="281"/>
      <c r="AA103" s="281"/>
      <c r="AB103" s="281"/>
      <c r="AC103" s="281"/>
      <c r="AD103" s="281"/>
      <c r="AE103" s="281"/>
      <c r="AF103" s="281"/>
      <c r="AG103" s="281"/>
      <c r="AH103" s="281"/>
      <c r="AI103" s="281"/>
      <c r="AJ103" s="281"/>
      <c r="AK103" s="281"/>
      <c r="AL103" s="281"/>
      <c r="AM103" s="281"/>
      <c r="AN103" s="281"/>
      <c r="AO103" s="281"/>
      <c r="AP103" s="281"/>
      <c r="AQ103" s="281"/>
      <c r="AR103" s="281"/>
      <c r="AS103" s="281"/>
      <c r="AT103" s="281"/>
      <c r="AU103" s="281"/>
      <c r="AV103" s="281"/>
      <c r="AW103" s="281"/>
      <c r="AX103" s="281"/>
      <c r="AY103" s="281"/>
      <c r="AZ103" s="281"/>
      <c r="BA103" s="281"/>
      <c r="BB103" s="281"/>
      <c r="BC103" s="281"/>
      <c r="BD103" s="281"/>
      <c r="BE103" s="281"/>
      <c r="BF103" s="282"/>
      <c r="BG103" s="283" t="s">
        <v>304</v>
      </c>
      <c r="BH103" s="282"/>
      <c r="BI103" s="283" t="s">
        <v>369</v>
      </c>
      <c r="BJ103" s="28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1" t="s">
        <v>514</v>
      </c>
      <c r="D105" s="352"/>
      <c r="E105" s="352"/>
      <c r="F105" s="352"/>
      <c r="G105" s="352"/>
      <c r="H105" s="352"/>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3" t="s">
        <v>387</v>
      </c>
      <c r="BJ108" s="354"/>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48" t="s">
        <v>515</v>
      </c>
      <c r="D110" s="321"/>
      <c r="E110" s="321"/>
      <c r="F110" s="321"/>
      <c r="G110" s="321"/>
      <c r="H110" s="321"/>
      <c r="I110" s="321"/>
      <c r="J110" s="322"/>
      <c r="K110" s="344" t="s">
        <v>516</v>
      </c>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49"/>
      <c r="D112" s="321"/>
      <c r="E112" s="321"/>
      <c r="F112" s="321"/>
      <c r="G112" s="321"/>
      <c r="H112" s="321"/>
      <c r="I112" s="321"/>
      <c r="J112" s="322"/>
      <c r="K112" s="339"/>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c r="AZ112" s="321"/>
      <c r="BA112" s="321"/>
      <c r="BB112" s="321"/>
      <c r="BC112" s="321"/>
      <c r="BD112" s="321"/>
      <c r="BE112" s="321"/>
      <c r="BF112" s="321"/>
      <c r="BG112" s="321"/>
      <c r="BH112" s="321"/>
      <c r="BI112" s="321"/>
      <c r="BJ112" s="32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0"/>
      <c r="D113" s="327"/>
      <c r="E113" s="327"/>
      <c r="F113" s="327"/>
      <c r="G113" s="327"/>
      <c r="H113" s="327"/>
      <c r="I113" s="327"/>
      <c r="J113" s="328"/>
      <c r="K113" s="335"/>
      <c r="L113" s="327"/>
      <c r="M113" s="327"/>
      <c r="N113" s="327"/>
      <c r="O113" s="327"/>
      <c r="P113" s="327"/>
      <c r="Q113" s="327"/>
      <c r="R113" s="327"/>
      <c r="S113" s="327"/>
      <c r="T113" s="327"/>
      <c r="U113" s="327"/>
      <c r="V113" s="327"/>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A113" s="327"/>
      <c r="BB113" s="327"/>
      <c r="BC113" s="327"/>
      <c r="BD113" s="327"/>
      <c r="BE113" s="327"/>
      <c r="BF113" s="327"/>
      <c r="BG113" s="327"/>
      <c r="BH113" s="327"/>
      <c r="BI113" s="327"/>
      <c r="BJ113" s="328"/>
      <c r="BK113" s="43"/>
      <c r="BL113" s="1"/>
      <c r="BM113" s="36" t="str">
        <f t="shared" si="26"/>
        <v/>
      </c>
      <c r="BN113" s="1"/>
      <c r="BO113" s="1"/>
      <c r="BP113" s="1"/>
      <c r="BQ113" s="1"/>
      <c r="BR113" s="1"/>
      <c r="BS113" s="1"/>
      <c r="BT113" s="1"/>
      <c r="BU113" s="1"/>
      <c r="BV113" s="1"/>
      <c r="BW113" s="1"/>
    </row>
    <row r="114" spans="1:75" ht="24.75" customHeight="1" x14ac:dyDescent="0.25">
      <c r="A114" s="1"/>
      <c r="B114" s="1"/>
      <c r="C114" s="280" t="s">
        <v>368</v>
      </c>
      <c r="D114" s="281"/>
      <c r="E114" s="281"/>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281"/>
      <c r="AT114" s="281"/>
      <c r="AU114" s="281"/>
      <c r="AV114" s="281"/>
      <c r="AW114" s="281"/>
      <c r="AX114" s="281"/>
      <c r="AY114" s="281"/>
      <c r="AZ114" s="281"/>
      <c r="BA114" s="281"/>
      <c r="BB114" s="281"/>
      <c r="BC114" s="281"/>
      <c r="BD114" s="281"/>
      <c r="BE114" s="281"/>
      <c r="BF114" s="282"/>
      <c r="BG114" s="283" t="s">
        <v>304</v>
      </c>
      <c r="BH114" s="282"/>
      <c r="BI114" s="283" t="s">
        <v>369</v>
      </c>
      <c r="BJ114" s="28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3" t="s">
        <v>387</v>
      </c>
      <c r="BJ117" s="354"/>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48" t="s">
        <v>515</v>
      </c>
      <c r="D119" s="321"/>
      <c r="E119" s="321"/>
      <c r="F119" s="321"/>
      <c r="G119" s="321"/>
      <c r="H119" s="321"/>
      <c r="I119" s="321"/>
      <c r="J119" s="322"/>
      <c r="K119" s="344" t="s">
        <v>516</v>
      </c>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49"/>
      <c r="D121" s="321"/>
      <c r="E121" s="321"/>
      <c r="F121" s="321"/>
      <c r="G121" s="321"/>
      <c r="H121" s="321"/>
      <c r="I121" s="321"/>
      <c r="J121" s="322"/>
      <c r="K121" s="339"/>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c r="AZ121" s="321"/>
      <c r="BA121" s="321"/>
      <c r="BB121" s="321"/>
      <c r="BC121" s="321"/>
      <c r="BD121" s="321"/>
      <c r="BE121" s="321"/>
      <c r="BF121" s="321"/>
      <c r="BG121" s="321"/>
      <c r="BH121" s="321"/>
      <c r="BI121" s="321"/>
      <c r="BJ121" s="32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0"/>
      <c r="D122" s="327"/>
      <c r="E122" s="327"/>
      <c r="F122" s="327"/>
      <c r="G122" s="327"/>
      <c r="H122" s="327"/>
      <c r="I122" s="327"/>
      <c r="J122" s="328"/>
      <c r="K122" s="335"/>
      <c r="L122" s="327"/>
      <c r="M122" s="327"/>
      <c r="N122" s="327"/>
      <c r="O122" s="327"/>
      <c r="P122" s="327"/>
      <c r="Q122" s="327"/>
      <c r="R122" s="327"/>
      <c r="S122" s="327"/>
      <c r="T122" s="327"/>
      <c r="U122" s="327"/>
      <c r="V122" s="327"/>
      <c r="W122" s="327"/>
      <c r="X122" s="327"/>
      <c r="Y122" s="327"/>
      <c r="Z122" s="327"/>
      <c r="AA122" s="327"/>
      <c r="AB122" s="327"/>
      <c r="AC122" s="327"/>
      <c r="AD122" s="327"/>
      <c r="AE122" s="327"/>
      <c r="AF122" s="327"/>
      <c r="AG122" s="327"/>
      <c r="AH122" s="327"/>
      <c r="AI122" s="327"/>
      <c r="AJ122" s="327"/>
      <c r="AK122" s="327"/>
      <c r="AL122" s="327"/>
      <c r="AM122" s="327"/>
      <c r="AN122" s="327"/>
      <c r="AO122" s="327"/>
      <c r="AP122" s="327"/>
      <c r="AQ122" s="327"/>
      <c r="AR122" s="327"/>
      <c r="AS122" s="327"/>
      <c r="AT122" s="327"/>
      <c r="AU122" s="327"/>
      <c r="AV122" s="327"/>
      <c r="AW122" s="327"/>
      <c r="AX122" s="327"/>
      <c r="AY122" s="327"/>
      <c r="AZ122" s="327"/>
      <c r="BA122" s="327"/>
      <c r="BB122" s="327"/>
      <c r="BC122" s="327"/>
      <c r="BD122" s="327"/>
      <c r="BE122" s="327"/>
      <c r="BF122" s="327"/>
      <c r="BG122" s="327"/>
      <c r="BH122" s="327"/>
      <c r="BI122" s="327"/>
      <c r="BJ122" s="328"/>
      <c r="BK122" s="43"/>
      <c r="BL122" s="1"/>
      <c r="BM122" s="36" t="str">
        <f t="shared" si="28"/>
        <v/>
      </c>
      <c r="BN122" s="1"/>
      <c r="BO122" s="1"/>
      <c r="BP122" s="1"/>
      <c r="BQ122" s="1"/>
      <c r="BR122" s="1"/>
      <c r="BS122" s="1"/>
      <c r="BT122" s="1"/>
      <c r="BU122" s="1"/>
      <c r="BV122" s="1"/>
      <c r="BW122" s="1"/>
    </row>
    <row r="123" spans="1:75" ht="24.75" customHeight="1" x14ac:dyDescent="0.25">
      <c r="A123" s="1"/>
      <c r="B123" s="1"/>
      <c r="C123" s="280" t="s">
        <v>368</v>
      </c>
      <c r="D123" s="281"/>
      <c r="E123" s="281"/>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281"/>
      <c r="AT123" s="281"/>
      <c r="AU123" s="281"/>
      <c r="AV123" s="281"/>
      <c r="AW123" s="281"/>
      <c r="AX123" s="281"/>
      <c r="AY123" s="281"/>
      <c r="AZ123" s="281"/>
      <c r="BA123" s="281"/>
      <c r="BB123" s="281"/>
      <c r="BC123" s="281"/>
      <c r="BD123" s="281"/>
      <c r="BE123" s="281"/>
      <c r="BF123" s="282"/>
      <c r="BG123" s="283" t="s">
        <v>304</v>
      </c>
      <c r="BH123" s="282"/>
      <c r="BI123" s="283" t="s">
        <v>369</v>
      </c>
      <c r="BJ123" s="28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3" t="s">
        <v>387</v>
      </c>
      <c r="BJ126" s="354"/>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48" t="s">
        <v>515</v>
      </c>
      <c r="D128" s="321"/>
      <c r="E128" s="321"/>
      <c r="F128" s="321"/>
      <c r="G128" s="321"/>
      <c r="H128" s="321"/>
      <c r="I128" s="321"/>
      <c r="J128" s="322"/>
      <c r="K128" s="344" t="s">
        <v>516</v>
      </c>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49"/>
      <c r="D130" s="321"/>
      <c r="E130" s="321"/>
      <c r="F130" s="321"/>
      <c r="G130" s="321"/>
      <c r="H130" s="321"/>
      <c r="I130" s="321"/>
      <c r="J130" s="322"/>
      <c r="K130" s="339"/>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c r="AZ130" s="321"/>
      <c r="BA130" s="321"/>
      <c r="BB130" s="321"/>
      <c r="BC130" s="321"/>
      <c r="BD130" s="321"/>
      <c r="BE130" s="321"/>
      <c r="BF130" s="321"/>
      <c r="BG130" s="321"/>
      <c r="BH130" s="321"/>
      <c r="BI130" s="321"/>
      <c r="BJ130" s="32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0"/>
      <c r="D131" s="327"/>
      <c r="E131" s="327"/>
      <c r="F131" s="327"/>
      <c r="G131" s="327"/>
      <c r="H131" s="327"/>
      <c r="I131" s="327"/>
      <c r="J131" s="328"/>
      <c r="K131" s="335"/>
      <c r="L131" s="327"/>
      <c r="M131" s="327"/>
      <c r="N131" s="327"/>
      <c r="O131" s="327"/>
      <c r="P131" s="327"/>
      <c r="Q131" s="327"/>
      <c r="R131" s="327"/>
      <c r="S131" s="327"/>
      <c r="T131" s="327"/>
      <c r="U131" s="327"/>
      <c r="V131" s="327"/>
      <c r="W131" s="327"/>
      <c r="X131" s="327"/>
      <c r="Y131" s="327"/>
      <c r="Z131" s="327"/>
      <c r="AA131" s="327"/>
      <c r="AB131" s="327"/>
      <c r="AC131" s="327"/>
      <c r="AD131" s="327"/>
      <c r="AE131" s="327"/>
      <c r="AF131" s="327"/>
      <c r="AG131" s="327"/>
      <c r="AH131" s="327"/>
      <c r="AI131" s="327"/>
      <c r="AJ131" s="327"/>
      <c r="AK131" s="327"/>
      <c r="AL131" s="327"/>
      <c r="AM131" s="327"/>
      <c r="AN131" s="327"/>
      <c r="AO131" s="327"/>
      <c r="AP131" s="327"/>
      <c r="AQ131" s="327"/>
      <c r="AR131" s="327"/>
      <c r="AS131" s="327"/>
      <c r="AT131" s="327"/>
      <c r="AU131" s="327"/>
      <c r="AV131" s="327"/>
      <c r="AW131" s="327"/>
      <c r="AX131" s="327"/>
      <c r="AY131" s="327"/>
      <c r="AZ131" s="327"/>
      <c r="BA131" s="327"/>
      <c r="BB131" s="327"/>
      <c r="BC131" s="327"/>
      <c r="BD131" s="327"/>
      <c r="BE131" s="327"/>
      <c r="BF131" s="327"/>
      <c r="BG131" s="327"/>
      <c r="BH131" s="327"/>
      <c r="BI131" s="327"/>
      <c r="BJ131" s="328"/>
      <c r="BK131" s="43"/>
      <c r="BL131" s="1"/>
      <c r="BM131" s="36" t="str">
        <f t="shared" si="30"/>
        <v/>
      </c>
      <c r="BN131" s="1"/>
      <c r="BO131" s="1"/>
      <c r="BP131" s="1"/>
      <c r="BQ131" s="1"/>
      <c r="BR131" s="1"/>
      <c r="BS131" s="1"/>
      <c r="BT131" s="1"/>
      <c r="BU131" s="1"/>
      <c r="BV131" s="1"/>
      <c r="BW131" s="1"/>
    </row>
    <row r="132" spans="1:75" ht="24.75" customHeight="1" x14ac:dyDescent="0.25">
      <c r="A132" s="1"/>
      <c r="B132" s="1"/>
      <c r="C132" s="280" t="s">
        <v>368</v>
      </c>
      <c r="D132" s="281"/>
      <c r="E132" s="281"/>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281"/>
      <c r="AT132" s="281"/>
      <c r="AU132" s="281"/>
      <c r="AV132" s="281"/>
      <c r="AW132" s="281"/>
      <c r="AX132" s="281"/>
      <c r="AY132" s="281"/>
      <c r="AZ132" s="281"/>
      <c r="BA132" s="281"/>
      <c r="BB132" s="281"/>
      <c r="BC132" s="281"/>
      <c r="BD132" s="281"/>
      <c r="BE132" s="281"/>
      <c r="BF132" s="282"/>
      <c r="BG132" s="283" t="s">
        <v>304</v>
      </c>
      <c r="BH132" s="282"/>
      <c r="BI132" s="283" t="s">
        <v>369</v>
      </c>
      <c r="BJ132" s="28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3" t="s">
        <v>387</v>
      </c>
      <c r="BJ135" s="354"/>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48" t="s">
        <v>515</v>
      </c>
      <c r="D137" s="321"/>
      <c r="E137" s="321"/>
      <c r="F137" s="321"/>
      <c r="G137" s="321"/>
      <c r="H137" s="321"/>
      <c r="I137" s="321"/>
      <c r="J137" s="322"/>
      <c r="K137" s="344" t="s">
        <v>518</v>
      </c>
      <c r="L137" s="321"/>
      <c r="M137" s="321"/>
      <c r="N137" s="321"/>
      <c r="O137" s="321"/>
      <c r="P137" s="321"/>
      <c r="Q137" s="322"/>
      <c r="R137" s="344" t="s">
        <v>519</v>
      </c>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49"/>
      <c r="D139" s="321"/>
      <c r="E139" s="321"/>
      <c r="F139" s="321"/>
      <c r="G139" s="321"/>
      <c r="H139" s="321"/>
      <c r="I139" s="321"/>
      <c r="J139" s="322"/>
      <c r="K139" s="339"/>
      <c r="L139" s="321"/>
      <c r="M139" s="321"/>
      <c r="N139" s="321"/>
      <c r="O139" s="321"/>
      <c r="P139" s="321"/>
      <c r="Q139" s="322"/>
      <c r="R139" s="339"/>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c r="AZ139" s="321"/>
      <c r="BA139" s="321"/>
      <c r="BB139" s="321"/>
      <c r="BC139" s="321"/>
      <c r="BD139" s="321"/>
      <c r="BE139" s="321"/>
      <c r="BF139" s="321"/>
      <c r="BG139" s="321"/>
      <c r="BH139" s="321"/>
      <c r="BI139" s="321"/>
      <c r="BJ139" s="32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0"/>
      <c r="D140" s="327"/>
      <c r="E140" s="327"/>
      <c r="F140" s="327"/>
      <c r="G140" s="327"/>
      <c r="H140" s="327"/>
      <c r="I140" s="327"/>
      <c r="J140" s="328"/>
      <c r="K140" s="335"/>
      <c r="L140" s="327"/>
      <c r="M140" s="327"/>
      <c r="N140" s="327"/>
      <c r="O140" s="327"/>
      <c r="P140" s="327"/>
      <c r="Q140" s="328"/>
      <c r="R140" s="335"/>
      <c r="S140" s="327"/>
      <c r="T140" s="327"/>
      <c r="U140" s="327"/>
      <c r="V140" s="327"/>
      <c r="W140" s="327"/>
      <c r="X140" s="327"/>
      <c r="Y140" s="327"/>
      <c r="Z140" s="327"/>
      <c r="AA140" s="327"/>
      <c r="AB140" s="327"/>
      <c r="AC140" s="327"/>
      <c r="AD140" s="327"/>
      <c r="AE140" s="327"/>
      <c r="AF140" s="327"/>
      <c r="AG140" s="327"/>
      <c r="AH140" s="327"/>
      <c r="AI140" s="327"/>
      <c r="AJ140" s="327"/>
      <c r="AK140" s="327"/>
      <c r="AL140" s="327"/>
      <c r="AM140" s="327"/>
      <c r="AN140" s="327"/>
      <c r="AO140" s="327"/>
      <c r="AP140" s="327"/>
      <c r="AQ140" s="327"/>
      <c r="AR140" s="327"/>
      <c r="AS140" s="327"/>
      <c r="AT140" s="327"/>
      <c r="AU140" s="327"/>
      <c r="AV140" s="327"/>
      <c r="AW140" s="327"/>
      <c r="AX140" s="327"/>
      <c r="AY140" s="327"/>
      <c r="AZ140" s="327"/>
      <c r="BA140" s="327"/>
      <c r="BB140" s="327"/>
      <c r="BC140" s="327"/>
      <c r="BD140" s="327"/>
      <c r="BE140" s="327"/>
      <c r="BF140" s="327"/>
      <c r="BG140" s="327"/>
      <c r="BH140" s="327"/>
      <c r="BI140" s="327"/>
      <c r="BJ140" s="328"/>
      <c r="BK140" s="43"/>
      <c r="BL140" s="1"/>
      <c r="BM140" s="36" t="str">
        <f t="shared" si="32"/>
        <v/>
      </c>
      <c r="BN140" s="1"/>
      <c r="BO140" s="1"/>
      <c r="BP140" s="1"/>
      <c r="BQ140" s="1"/>
      <c r="BR140" s="1"/>
      <c r="BS140" s="1"/>
      <c r="BT140" s="1"/>
      <c r="BU140" s="1"/>
      <c r="BV140" s="1"/>
      <c r="BW140" s="1"/>
    </row>
    <row r="141" spans="1:75" ht="24.75" customHeight="1" x14ac:dyDescent="0.25">
      <c r="A141" s="1"/>
      <c r="B141" s="1"/>
      <c r="C141" s="280" t="s">
        <v>368</v>
      </c>
      <c r="D141" s="281"/>
      <c r="E141" s="281"/>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281"/>
      <c r="AT141" s="281"/>
      <c r="AU141" s="281"/>
      <c r="AV141" s="281"/>
      <c r="AW141" s="281"/>
      <c r="AX141" s="281"/>
      <c r="AY141" s="281"/>
      <c r="AZ141" s="281"/>
      <c r="BA141" s="281"/>
      <c r="BB141" s="281"/>
      <c r="BC141" s="281"/>
      <c r="BD141" s="281"/>
      <c r="BE141" s="281"/>
      <c r="BF141" s="282"/>
      <c r="BG141" s="283" t="s">
        <v>304</v>
      </c>
      <c r="BH141" s="282"/>
      <c r="BI141" s="283" t="s">
        <v>369</v>
      </c>
      <c r="BJ141" s="28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1" t="s">
        <v>520</v>
      </c>
      <c r="D143" s="352"/>
      <c r="E143" s="352"/>
      <c r="F143" s="352"/>
      <c r="G143" s="352"/>
      <c r="H143" s="352"/>
      <c r="I143" s="352"/>
      <c r="J143" s="352"/>
      <c r="K143" s="352"/>
      <c r="L143" s="352"/>
      <c r="M143" s="352"/>
      <c r="N143" s="352"/>
      <c r="O143" s="352"/>
      <c r="P143" s="352"/>
      <c r="Q143" s="352"/>
      <c r="R143" s="352"/>
      <c r="S143" s="352"/>
      <c r="T143" s="352"/>
      <c r="U143" s="352"/>
      <c r="V143" s="352"/>
      <c r="W143" s="352"/>
      <c r="X143" s="352"/>
      <c r="Y143" s="352"/>
      <c r="Z143" s="352"/>
      <c r="AA143" s="352"/>
      <c r="AB143" s="352"/>
      <c r="AC143" s="352"/>
      <c r="AD143" s="352"/>
      <c r="AE143" s="352"/>
      <c r="AF143" s="352"/>
      <c r="AG143" s="352"/>
      <c r="AH143" s="352"/>
      <c r="AI143" s="352"/>
      <c r="AJ143" s="352"/>
      <c r="AK143" s="352"/>
      <c r="AL143" s="352"/>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3" t="s">
        <v>387</v>
      </c>
      <c r="BJ144" s="354"/>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5" t="s">
        <v>521</v>
      </c>
      <c r="L146" s="356"/>
      <c r="M146" s="356"/>
      <c r="N146" s="356"/>
      <c r="O146" s="356"/>
      <c r="P146" s="356"/>
      <c r="Q146" s="356"/>
      <c r="R146" s="356"/>
      <c r="S146" s="356"/>
      <c r="T146" s="356"/>
      <c r="U146" s="356"/>
      <c r="V146" s="356"/>
      <c r="W146" s="356"/>
      <c r="X146" s="356"/>
      <c r="Y146" s="356"/>
      <c r="Z146" s="356"/>
      <c r="AA146" s="356"/>
      <c r="AB146" s="356"/>
      <c r="AC146" s="356"/>
      <c r="AD146" s="356"/>
      <c r="AE146" s="356"/>
      <c r="AF146" s="356"/>
      <c r="AG146" s="356"/>
      <c r="AH146" s="356"/>
      <c r="AI146" s="356"/>
      <c r="AJ146" s="356"/>
      <c r="AK146" s="356"/>
      <c r="AL146" s="356"/>
      <c r="AM146" s="356"/>
      <c r="AN146" s="356"/>
      <c r="AO146" s="356"/>
      <c r="AP146" s="356"/>
      <c r="AQ146" s="356"/>
      <c r="AR146" s="356"/>
      <c r="AS146" s="356"/>
      <c r="AT146" s="356"/>
      <c r="AU146" s="356"/>
      <c r="AV146" s="356"/>
      <c r="AW146" s="356"/>
      <c r="AX146" s="356"/>
      <c r="AY146" s="356"/>
      <c r="AZ146" s="356"/>
      <c r="BA146" s="356"/>
      <c r="BB146" s="356"/>
      <c r="BC146" s="356"/>
      <c r="BD146" s="356"/>
      <c r="BE146" s="356"/>
      <c r="BF146" s="356"/>
      <c r="BG146" s="356"/>
      <c r="BH146" s="356"/>
      <c r="BI146" s="356"/>
      <c r="BJ146" s="357"/>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58"/>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60"/>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1" t="s">
        <v>522</v>
      </c>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20" t="s">
        <v>523</v>
      </c>
      <c r="AL149" s="321"/>
      <c r="AM149" s="321"/>
      <c r="AN149" s="321"/>
      <c r="AO149" s="321"/>
      <c r="AP149" s="321"/>
      <c r="AQ149" s="321"/>
      <c r="AR149" s="321"/>
      <c r="AS149" s="321"/>
      <c r="AT149" s="321"/>
      <c r="AU149" s="321"/>
      <c r="AV149" s="321"/>
      <c r="AW149" s="321"/>
      <c r="AX149" s="321"/>
      <c r="AY149" s="321"/>
      <c r="AZ149" s="321"/>
      <c r="BA149" s="321"/>
      <c r="BB149" s="322"/>
      <c r="BC149" s="362" t="s">
        <v>524</v>
      </c>
      <c r="BD149" s="321"/>
      <c r="BE149" s="321"/>
      <c r="BF149" s="321"/>
      <c r="BG149" s="321"/>
      <c r="BH149" s="321"/>
      <c r="BI149" s="321"/>
      <c r="BJ149" s="32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5"/>
      <c r="D154" s="321"/>
      <c r="E154" s="321"/>
      <c r="F154" s="321"/>
      <c r="G154" s="321"/>
      <c r="H154" s="321"/>
      <c r="I154" s="321"/>
      <c r="J154" s="321"/>
      <c r="K154" s="321"/>
      <c r="L154" s="321"/>
      <c r="M154" s="321"/>
      <c r="N154" s="321"/>
      <c r="O154" s="321"/>
      <c r="P154" s="321"/>
      <c r="Q154" s="321"/>
      <c r="R154" s="321"/>
      <c r="S154" s="321"/>
      <c r="T154" s="321"/>
      <c r="U154" s="321"/>
      <c r="V154" s="321"/>
      <c r="W154" s="321"/>
      <c r="X154" s="321"/>
      <c r="Y154" s="321"/>
      <c r="Z154" s="321"/>
      <c r="AA154" s="321"/>
      <c r="AB154" s="321"/>
      <c r="AC154" s="321"/>
      <c r="AD154" s="321"/>
      <c r="AE154" s="321"/>
      <c r="AF154" s="321"/>
      <c r="AG154" s="321"/>
      <c r="AH154" s="321"/>
      <c r="AI154" s="321"/>
      <c r="AJ154" s="322"/>
      <c r="AK154" s="346"/>
      <c r="AL154" s="321"/>
      <c r="AM154" s="321"/>
      <c r="AN154" s="321"/>
      <c r="AO154" s="321"/>
      <c r="AP154" s="321"/>
      <c r="AQ154" s="321"/>
      <c r="AR154" s="321"/>
      <c r="AS154" s="321"/>
      <c r="AT154" s="321"/>
      <c r="AU154" s="321"/>
      <c r="AV154" s="321"/>
      <c r="AW154" s="321"/>
      <c r="AX154" s="321"/>
      <c r="AY154" s="321"/>
      <c r="AZ154" s="321"/>
      <c r="BA154" s="321"/>
      <c r="BB154" s="322"/>
      <c r="BC154" s="347"/>
      <c r="BD154" s="321"/>
      <c r="BE154" s="321"/>
      <c r="BF154" s="321"/>
      <c r="BG154" s="321"/>
      <c r="BH154" s="321"/>
      <c r="BI154" s="321"/>
      <c r="BJ154" s="32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5" t="s">
        <v>525</v>
      </c>
      <c r="L159" s="356"/>
      <c r="M159" s="356"/>
      <c r="N159" s="356"/>
      <c r="O159" s="356"/>
      <c r="P159" s="356"/>
      <c r="Q159" s="356"/>
      <c r="R159" s="356"/>
      <c r="S159" s="356"/>
      <c r="T159" s="356"/>
      <c r="U159" s="356"/>
      <c r="V159" s="356"/>
      <c r="W159" s="356"/>
      <c r="X159" s="356"/>
      <c r="Y159" s="356"/>
      <c r="Z159" s="356"/>
      <c r="AA159" s="356"/>
      <c r="AB159" s="356"/>
      <c r="AC159" s="356"/>
      <c r="AD159" s="356"/>
      <c r="AE159" s="356"/>
      <c r="AF159" s="356"/>
      <c r="AG159" s="356"/>
      <c r="AH159" s="356"/>
      <c r="AI159" s="356"/>
      <c r="AJ159" s="356"/>
      <c r="AK159" s="356"/>
      <c r="AL159" s="356"/>
      <c r="AM159" s="356"/>
      <c r="AN159" s="356"/>
      <c r="AO159" s="356"/>
      <c r="AP159" s="356"/>
      <c r="AQ159" s="356"/>
      <c r="AR159" s="356"/>
      <c r="AS159" s="356"/>
      <c r="AT159" s="356"/>
      <c r="AU159" s="356"/>
      <c r="AV159" s="356"/>
      <c r="AW159" s="356"/>
      <c r="AX159" s="356"/>
      <c r="AY159" s="356"/>
      <c r="AZ159" s="356"/>
      <c r="BA159" s="356"/>
      <c r="BB159" s="356"/>
      <c r="BC159" s="356"/>
      <c r="BD159" s="356"/>
      <c r="BE159" s="356"/>
      <c r="BF159" s="356"/>
      <c r="BG159" s="356"/>
      <c r="BH159" s="356"/>
      <c r="BI159" s="356"/>
      <c r="BJ159" s="357"/>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58"/>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60"/>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0" t="s">
        <v>356</v>
      </c>
      <c r="D162" s="261"/>
      <c r="E162" s="261"/>
      <c r="F162" s="261"/>
      <c r="G162" s="261"/>
      <c r="H162" s="261"/>
      <c r="I162" s="261"/>
      <c r="J162" s="261"/>
      <c r="K162" s="261"/>
      <c r="L162" s="261"/>
      <c r="M162" s="261"/>
      <c r="N162" s="261"/>
      <c r="O162" s="261"/>
      <c r="P162" s="261"/>
      <c r="Q162" s="261"/>
      <c r="R162" s="261"/>
      <c r="S162" s="261"/>
      <c r="T162" s="261"/>
      <c r="U162" s="261"/>
      <c r="V162" s="261"/>
      <c r="W162" s="261"/>
      <c r="X162" s="261"/>
      <c r="Y162" s="261"/>
      <c r="Z162" s="261"/>
      <c r="AA162" s="261"/>
      <c r="AB162" s="261"/>
      <c r="AC162" s="261"/>
      <c r="AD162" s="261"/>
      <c r="AE162" s="261"/>
      <c r="AF162" s="261"/>
      <c r="AG162" s="261"/>
      <c r="AH162" s="261"/>
      <c r="AI162" s="261"/>
      <c r="AJ162" s="261"/>
      <c r="AK162" s="261"/>
      <c r="AL162" s="261"/>
      <c r="AM162" s="261"/>
      <c r="AN162" s="261"/>
      <c r="AO162" s="261"/>
      <c r="AP162" s="261"/>
      <c r="AQ162" s="261"/>
      <c r="AR162" s="261"/>
      <c r="AS162" s="261"/>
      <c r="AT162" s="261"/>
      <c r="AU162" s="261"/>
      <c r="AV162" s="261"/>
      <c r="AW162" s="261"/>
      <c r="AX162" s="261"/>
      <c r="AY162" s="261"/>
      <c r="AZ162" s="261"/>
      <c r="BA162" s="261"/>
      <c r="BB162" s="261"/>
      <c r="BC162" s="261"/>
      <c r="BD162" s="261"/>
      <c r="BE162" s="261"/>
      <c r="BF162" s="26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2" t="str">
        <f>"versión "&amp;Parametros!A1&amp;"   -   CONFIDENCIAL"</f>
        <v>versión 3.5   -   CONFIDENCIAL</v>
      </c>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63"/>
      <c r="AN163" s="263"/>
      <c r="AO163" s="263"/>
      <c r="AP163" s="263"/>
      <c r="AQ163" s="263"/>
      <c r="AR163" s="263"/>
      <c r="AS163" s="263"/>
      <c r="AT163" s="263"/>
      <c r="AU163" s="263"/>
      <c r="AV163" s="263"/>
      <c r="AW163" s="263"/>
      <c r="AX163" s="263"/>
      <c r="AY163" s="263"/>
      <c r="AZ163" s="263"/>
      <c r="BA163" s="263"/>
      <c r="BB163" s="263"/>
      <c r="BC163" s="263"/>
      <c r="BD163" s="263"/>
      <c r="BE163" s="263"/>
      <c r="BF163" s="26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W64:AA64"/>
    <mergeCell ref="AB64:AF64"/>
    <mergeCell ref="AG64:AK64"/>
    <mergeCell ref="AL64:AP64"/>
    <mergeCell ref="AQ64:AU64"/>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80:BJ80"/>
    <mergeCell ref="C82:K82"/>
    <mergeCell ref="M82:U82"/>
    <mergeCell ref="AP82:AR82"/>
    <mergeCell ref="W82:AE82"/>
    <mergeCell ref="AH82:AO82"/>
    <mergeCell ref="M83:U86"/>
    <mergeCell ref="W83:AE86"/>
    <mergeCell ref="AP83:AR83"/>
    <mergeCell ref="AP84:AR84"/>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C100:S100"/>
    <mergeCell ref="C101:S101"/>
    <mergeCell ref="T101:V101"/>
    <mergeCell ref="C102:S102"/>
    <mergeCell ref="T102:V102"/>
    <mergeCell ref="K93:M93"/>
    <mergeCell ref="K94:M94"/>
    <mergeCell ref="K95:M95"/>
    <mergeCell ref="K96:M96"/>
    <mergeCell ref="K97:M97"/>
    <mergeCell ref="T100:V10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C110:J110"/>
    <mergeCell ref="K110:BJ110"/>
    <mergeCell ref="C111:J111"/>
    <mergeCell ref="K111:BJ111"/>
    <mergeCell ref="C112:J112"/>
    <mergeCell ref="K112:BJ112"/>
    <mergeCell ref="C113:J113"/>
    <mergeCell ref="K113:BJ113"/>
    <mergeCell ref="C114:BF114"/>
    <mergeCell ref="BG114:BH114"/>
    <mergeCell ref="BI114:BJ1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542</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SUMIF(W47:W53,"=Pendiente",BU47:BU53)</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C83</f>
        <v>0</v>
      </c>
      <c r="D21" s="544"/>
      <c r="E21" s="544"/>
      <c r="F21" s="544"/>
      <c r="G21" s="544"/>
      <c r="H21" s="544"/>
      <c r="I21" s="544"/>
      <c r="J21" s="544"/>
      <c r="K21" s="544"/>
      <c r="L21" s="545"/>
      <c r="M21" s="1"/>
      <c r="N21" s="1"/>
      <c r="O21" s="546">
        <f>K89+K90+K91</f>
        <v>0</v>
      </c>
      <c r="P21" s="547"/>
      <c r="Q21" s="547"/>
      <c r="R21" s="547"/>
      <c r="S21" s="547"/>
      <c r="T21" s="547"/>
      <c r="U21" s="547"/>
      <c r="V21" s="547"/>
      <c r="W21" s="547"/>
      <c r="X21" s="548"/>
      <c r="Y21" s="1"/>
      <c r="Z21" s="1"/>
      <c r="AA21" s="558" t="s">
        <v>433</v>
      </c>
      <c r="AB21" s="559"/>
      <c r="AC21" s="559"/>
      <c r="AD21" s="559"/>
      <c r="AE21" s="560"/>
      <c r="AF21" s="563">
        <f>SUM(AG47:AL53)</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SUMIF(W47:W53,"=En proceso",BU47:BU53)</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SUMIF(W47:W53,"=Finalizada",BU47:BU53)</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SUMIF(W47:W53,"=Devuelta",BU47:BU53)</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SUMIF(W47:W53,"=Cancelada",BU47:BU53)</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SUM(AM47:AM53)</f>
        <v>0</v>
      </c>
      <c r="D27" s="480"/>
      <c r="E27" s="480"/>
      <c r="F27" s="480"/>
      <c r="G27" s="480"/>
      <c r="H27" s="481"/>
      <c r="I27" s="1"/>
      <c r="J27" s="1"/>
      <c r="K27" s="479">
        <f>SUM(AY47:AY53)</f>
        <v>0</v>
      </c>
      <c r="L27" s="480"/>
      <c r="M27" s="480"/>
      <c r="N27" s="480"/>
      <c r="O27" s="480"/>
      <c r="P27" s="481"/>
      <c r="Q27" s="1"/>
      <c r="R27" s="1"/>
      <c r="S27" s="479">
        <f>SUM(BC150:BJ155)</f>
        <v>0</v>
      </c>
      <c r="T27" s="480"/>
      <c r="U27" s="480"/>
      <c r="V27" s="480"/>
      <c r="W27" s="480"/>
      <c r="X27" s="481"/>
      <c r="Y27" s="1"/>
      <c r="Z27" s="1"/>
      <c r="AA27" s="489" t="s">
        <v>444</v>
      </c>
      <c r="AB27" s="462"/>
      <c r="AC27" s="462"/>
      <c r="AD27" s="462"/>
      <c r="AE27" s="490"/>
      <c r="AF27" s="491">
        <f>SUM(W60:AA66)-SUM(AB60:AF66)</f>
        <v>0</v>
      </c>
      <c r="AG27" s="462"/>
      <c r="AH27" s="462"/>
      <c r="AI27" s="462"/>
      <c r="AJ27" s="465"/>
      <c r="AK27" s="1"/>
      <c r="AL27" s="1"/>
      <c r="AM27" s="498" t="s">
        <v>445</v>
      </c>
      <c r="AN27" s="493"/>
      <c r="AO27" s="493"/>
      <c r="AP27" s="493"/>
      <c r="AQ27" s="493"/>
      <c r="AR27" s="493"/>
      <c r="AS27" s="493"/>
      <c r="AT27" s="493"/>
      <c r="AU27" s="494"/>
      <c r="AV27" s="500"/>
      <c r="AW27" s="492">
        <f>SUM(AV60:AZ66)</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SUM(AG60:AK66)</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SUM(AL60:AP66)</f>
        <v>0</v>
      </c>
      <c r="AG29" s="503"/>
      <c r="AH29" s="503"/>
      <c r="AI29" s="503"/>
      <c r="AJ29" s="506"/>
      <c r="AK29" s="1"/>
      <c r="AL29" s="1"/>
      <c r="AM29" s="519" t="s">
        <v>448</v>
      </c>
      <c r="AN29" s="285"/>
      <c r="AO29" s="285"/>
      <c r="AP29" s="285"/>
      <c r="AQ29" s="285"/>
      <c r="AR29" s="285"/>
      <c r="AS29" s="285"/>
      <c r="AT29" s="285"/>
      <c r="AU29" s="520"/>
      <c r="AV29" s="524"/>
      <c r="AW29" s="526">
        <f>SUM(W60:AA66)-AW27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SUM(AQ60:AU66)</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SUM(AG47:AL53)</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2"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383"/>
      <c r="D52" s="327"/>
      <c r="E52" s="327"/>
      <c r="F52" s="327"/>
      <c r="G52" s="328"/>
      <c r="H52" s="367"/>
      <c r="I52" s="327"/>
      <c r="J52" s="327"/>
      <c r="K52" s="327"/>
      <c r="L52" s="327"/>
      <c r="M52" s="327"/>
      <c r="N52" s="327"/>
      <c r="O52" s="327"/>
      <c r="P52" s="327"/>
      <c r="Q52" s="327"/>
      <c r="R52" s="327"/>
      <c r="S52" s="327"/>
      <c r="T52" s="327"/>
      <c r="U52" s="327"/>
      <c r="V52" s="328"/>
      <c r="W52" s="384"/>
      <c r="X52" s="327"/>
      <c r="Y52" s="327"/>
      <c r="Z52" s="327"/>
      <c r="AA52" s="327"/>
      <c r="AB52" s="327"/>
      <c r="AC52" s="327"/>
      <c r="AD52" s="327"/>
      <c r="AE52" s="327"/>
      <c r="AF52" s="328"/>
      <c r="AG52" s="430"/>
      <c r="AH52" s="337"/>
      <c r="AI52" s="337"/>
      <c r="AJ52" s="337"/>
      <c r="AK52" s="337"/>
      <c r="AL52" s="338"/>
      <c r="AM52" s="431"/>
      <c r="AN52" s="337"/>
      <c r="AO52" s="337"/>
      <c r="AP52" s="337"/>
      <c r="AQ52" s="337"/>
      <c r="AR52" s="338"/>
      <c r="AS52" s="432">
        <f t="shared" si="1"/>
        <v>0</v>
      </c>
      <c r="AT52" s="337"/>
      <c r="AU52" s="337"/>
      <c r="AV52" s="337"/>
      <c r="AW52" s="337"/>
      <c r="AX52" s="338"/>
      <c r="AY52" s="431"/>
      <c r="AZ52" s="337"/>
      <c r="BA52" s="337"/>
      <c r="BB52" s="337"/>
      <c r="BC52" s="337"/>
      <c r="BD52" s="338"/>
      <c r="BE52" s="439"/>
      <c r="BF52" s="337"/>
      <c r="BG52" s="337"/>
      <c r="BH52" s="337"/>
      <c r="BI52" s="337"/>
      <c r="BJ52" s="338"/>
      <c r="BK52" s="1"/>
      <c r="BL52" s="1"/>
      <c r="BM52" s="36"/>
      <c r="BN52" s="36"/>
      <c r="BO52" s="36"/>
      <c r="BP52" s="36"/>
      <c r="BQ52" s="36"/>
      <c r="BR52" s="36"/>
      <c r="BS52" s="36"/>
      <c r="BT52" s="36"/>
      <c r="BU52" s="79"/>
      <c r="BV52" s="36"/>
      <c r="BW52" s="1"/>
    </row>
    <row r="53" spans="1:75" ht="24.75" customHeight="1" x14ac:dyDescent="0.25">
      <c r="A53" s="1"/>
      <c r="B53" s="1"/>
      <c r="C53" s="280" t="s">
        <v>368</v>
      </c>
      <c r="D53" s="281"/>
      <c r="E53" s="281"/>
      <c r="F53" s="281"/>
      <c r="G53" s="281"/>
      <c r="H53" s="281"/>
      <c r="I53" s="281"/>
      <c r="J53" s="281"/>
      <c r="K53" s="281"/>
      <c r="L53" s="281"/>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2"/>
      <c r="BG53" s="283" t="s">
        <v>304</v>
      </c>
      <c r="BH53" s="282"/>
      <c r="BI53" s="283" t="s">
        <v>369</v>
      </c>
      <c r="BJ53" s="28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1" t="s">
        <v>442</v>
      </c>
      <c r="D55" s="352"/>
      <c r="E55" s="352"/>
      <c r="F55" s="352"/>
      <c r="G55" s="352"/>
      <c r="H55" s="352"/>
      <c r="I55" s="352"/>
      <c r="J55" s="352"/>
      <c r="K55" s="352"/>
      <c r="L55" s="352"/>
      <c r="M55" s="352"/>
      <c r="N55" s="352"/>
      <c r="O55" s="352"/>
      <c r="P55" s="352"/>
      <c r="Q55" s="352"/>
      <c r="R55" s="352"/>
      <c r="S55" s="352"/>
      <c r="T55" s="352"/>
      <c r="U55" s="352"/>
      <c r="V55" s="352"/>
      <c r="W55" s="35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352"/>
      <c r="AT55" s="352"/>
      <c r="AU55" s="352"/>
      <c r="AV55" s="352"/>
      <c r="AW55" s="352"/>
      <c r="AX55" s="352"/>
      <c r="AY55" s="352"/>
      <c r="AZ55" s="352"/>
      <c r="BA55" s="352"/>
      <c r="BB55" s="352"/>
      <c r="BC55" s="352"/>
      <c r="BD55" s="352"/>
      <c r="BE55" s="352"/>
      <c r="BF55" s="352"/>
      <c r="BG55" s="352"/>
      <c r="BH55" s="352"/>
      <c r="BI55" s="352"/>
      <c r="BJ55" s="352"/>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3" t="s">
        <v>387</v>
      </c>
      <c r="BJ56" s="354"/>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SUM(W60:AA66)</f>
        <v>0</v>
      </c>
      <c r="X57" s="376"/>
      <c r="Y57" s="376"/>
      <c r="Z57" s="376"/>
      <c r="AA57" s="376"/>
      <c r="AB57" s="434">
        <f>IF(W57=0,0,SUM(AB60:AF66)/W57)</f>
        <v>0</v>
      </c>
      <c r="AC57" s="427"/>
      <c r="AD57" s="427"/>
      <c r="AE57" s="427"/>
      <c r="AF57" s="428"/>
      <c r="AG57" s="426">
        <f>IF(W57=0,0,SUM(AG60:AK66)/(W57-SUM(AB60:AF66)))</f>
        <v>0</v>
      </c>
      <c r="AH57" s="427"/>
      <c r="AI57" s="427"/>
      <c r="AJ57" s="427"/>
      <c r="AK57" s="428"/>
      <c r="AL57" s="426">
        <f>IF(W57=0,0,SUM(AL60:AP66)/(W57-SUM(AB60:AF66)))</f>
        <v>0</v>
      </c>
      <c r="AM57" s="427"/>
      <c r="AN57" s="427"/>
      <c r="AO57" s="427"/>
      <c r="AP57" s="428"/>
      <c r="AQ57" s="426">
        <f>IF(W57=0,0,SUM(AQ60:AU66)/(W57-SUM(AB60:AF66)))</f>
        <v>0</v>
      </c>
      <c r="AR57" s="427"/>
      <c r="AS57" s="427"/>
      <c r="AT57" s="427"/>
      <c r="AU57" s="428"/>
      <c r="AV57" s="426">
        <f>IF(W57=0,0,SUM(AV60:AZ66)/W57)</f>
        <v>0</v>
      </c>
      <c r="AW57" s="427"/>
      <c r="AX57" s="427"/>
      <c r="AY57" s="427"/>
      <c r="AZ57" s="428"/>
      <c r="BA57" s="426">
        <f>IF(W57=0,0,SUM(BA60:BE66)/W57)</f>
        <v>0</v>
      </c>
      <c r="BB57" s="427"/>
      <c r="BC57" s="427"/>
      <c r="BD57" s="427"/>
      <c r="BE57" s="429"/>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69" t="s">
        <v>458</v>
      </c>
      <c r="D59" s="321"/>
      <c r="E59" s="321"/>
      <c r="F59" s="321"/>
      <c r="G59" s="322"/>
      <c r="H59" s="369" t="s">
        <v>459</v>
      </c>
      <c r="I59" s="321"/>
      <c r="J59" s="321"/>
      <c r="K59" s="321"/>
      <c r="L59" s="321"/>
      <c r="M59" s="321"/>
      <c r="N59" s="321"/>
      <c r="O59" s="321"/>
      <c r="P59" s="321"/>
      <c r="Q59" s="321"/>
      <c r="R59" s="321"/>
      <c r="S59" s="321"/>
      <c r="T59" s="321"/>
      <c r="U59" s="321"/>
      <c r="V59" s="322"/>
      <c r="W59" s="380" t="s">
        <v>471</v>
      </c>
      <c r="X59" s="321"/>
      <c r="Y59" s="321"/>
      <c r="Z59" s="321"/>
      <c r="AA59" s="322"/>
      <c r="AB59" s="380" t="s">
        <v>472</v>
      </c>
      <c r="AC59" s="321"/>
      <c r="AD59" s="321"/>
      <c r="AE59" s="321"/>
      <c r="AF59" s="322"/>
      <c r="AG59" s="380" t="s">
        <v>473</v>
      </c>
      <c r="AH59" s="321"/>
      <c r="AI59" s="321"/>
      <c r="AJ59" s="321"/>
      <c r="AK59" s="322"/>
      <c r="AL59" s="380" t="s">
        <v>474</v>
      </c>
      <c r="AM59" s="321"/>
      <c r="AN59" s="321"/>
      <c r="AO59" s="321"/>
      <c r="AP59" s="322"/>
      <c r="AQ59" s="380" t="s">
        <v>475</v>
      </c>
      <c r="AR59" s="321"/>
      <c r="AS59" s="321"/>
      <c r="AT59" s="321"/>
      <c r="AU59" s="322"/>
      <c r="AV59" s="380" t="s">
        <v>476</v>
      </c>
      <c r="AW59" s="321"/>
      <c r="AX59" s="321"/>
      <c r="AY59" s="321"/>
      <c r="AZ59" s="322"/>
      <c r="BA59" s="380" t="s">
        <v>477</v>
      </c>
      <c r="BB59" s="321"/>
      <c r="BC59" s="321"/>
      <c r="BD59" s="321"/>
      <c r="BE59" s="322"/>
      <c r="BF59" s="380" t="s">
        <v>478</v>
      </c>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ref="C60:C64" si="13">IF(TRIM(C47)="","",TRIM(C47))</f>
        <v/>
      </c>
      <c r="D60" s="321"/>
      <c r="E60" s="321"/>
      <c r="F60" s="321"/>
      <c r="G60" s="322"/>
      <c r="H60" s="379" t="str">
        <f t="shared" ref="H60:H64" si="14">IF(TRIM(H47)="","",TRIM(H47))</f>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ref="AQ60:AQ64" si="15">(W60-AB60)-AG60</f>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8" t="str">
        <f t="shared" si="13"/>
        <v/>
      </c>
      <c r="D63" s="321"/>
      <c r="E63" s="321"/>
      <c r="F63" s="321"/>
      <c r="G63" s="322"/>
      <c r="H63" s="379" t="str">
        <f t="shared" si="14"/>
        <v/>
      </c>
      <c r="I63" s="321"/>
      <c r="J63" s="321"/>
      <c r="K63" s="321"/>
      <c r="L63" s="321"/>
      <c r="M63" s="321"/>
      <c r="N63" s="321"/>
      <c r="O63" s="321"/>
      <c r="P63" s="321"/>
      <c r="Q63" s="321"/>
      <c r="R63" s="321"/>
      <c r="S63" s="321"/>
      <c r="T63" s="321"/>
      <c r="U63" s="321"/>
      <c r="V63" s="322"/>
      <c r="W63" s="365"/>
      <c r="X63" s="321"/>
      <c r="Y63" s="321"/>
      <c r="Z63" s="321"/>
      <c r="AA63" s="322"/>
      <c r="AB63" s="365"/>
      <c r="AC63" s="321"/>
      <c r="AD63" s="321"/>
      <c r="AE63" s="321"/>
      <c r="AF63" s="322"/>
      <c r="AG63" s="365"/>
      <c r="AH63" s="321"/>
      <c r="AI63" s="321"/>
      <c r="AJ63" s="321"/>
      <c r="AK63" s="322"/>
      <c r="AL63" s="365"/>
      <c r="AM63" s="321"/>
      <c r="AN63" s="321"/>
      <c r="AO63" s="321"/>
      <c r="AP63" s="322"/>
      <c r="AQ63" s="378">
        <f t="shared" si="15"/>
        <v>0</v>
      </c>
      <c r="AR63" s="321"/>
      <c r="AS63" s="321"/>
      <c r="AT63" s="321"/>
      <c r="AU63" s="322"/>
      <c r="AV63" s="365"/>
      <c r="AW63" s="321"/>
      <c r="AX63" s="321"/>
      <c r="AY63" s="321"/>
      <c r="AZ63" s="322"/>
      <c r="BA63" s="365"/>
      <c r="BB63" s="321"/>
      <c r="BC63" s="321"/>
      <c r="BD63" s="321"/>
      <c r="BE63" s="322"/>
      <c r="BF63" s="365"/>
      <c r="BG63" s="321"/>
      <c r="BH63" s="321"/>
      <c r="BI63" s="321"/>
      <c r="BJ63" s="322"/>
      <c r="BK63" s="1"/>
      <c r="BL63" s="1"/>
      <c r="BM63" s="36" t="str">
        <f t="shared" si="12"/>
        <v/>
      </c>
      <c r="BN63" s="1"/>
      <c r="BO63" s="1"/>
      <c r="BP63" s="1"/>
      <c r="BQ63" s="1"/>
      <c r="BR63" s="1"/>
      <c r="BS63" s="1"/>
      <c r="BT63" s="1"/>
      <c r="BU63" s="1"/>
      <c r="BV63" s="1"/>
      <c r="BW63" s="1"/>
    </row>
    <row r="64" spans="1:75" ht="24.75" customHeight="1" x14ac:dyDescent="0.25">
      <c r="A64" s="1"/>
      <c r="B64" s="89"/>
      <c r="C64" s="371" t="str">
        <f t="shared" si="13"/>
        <v/>
      </c>
      <c r="D64" s="327"/>
      <c r="E64" s="327"/>
      <c r="F64" s="327"/>
      <c r="G64" s="328"/>
      <c r="H64" s="372" t="str">
        <f t="shared" si="14"/>
        <v/>
      </c>
      <c r="I64" s="327"/>
      <c r="J64" s="327"/>
      <c r="K64" s="327"/>
      <c r="L64" s="327"/>
      <c r="M64" s="327"/>
      <c r="N64" s="327"/>
      <c r="O64" s="327"/>
      <c r="P64" s="327"/>
      <c r="Q64" s="327"/>
      <c r="R64" s="327"/>
      <c r="S64" s="327"/>
      <c r="T64" s="327"/>
      <c r="U64" s="327"/>
      <c r="V64" s="328"/>
      <c r="W64" s="366"/>
      <c r="X64" s="327"/>
      <c r="Y64" s="327"/>
      <c r="Z64" s="327"/>
      <c r="AA64" s="328"/>
      <c r="AB64" s="366"/>
      <c r="AC64" s="327"/>
      <c r="AD64" s="327"/>
      <c r="AE64" s="327"/>
      <c r="AF64" s="328"/>
      <c r="AG64" s="366"/>
      <c r="AH64" s="327"/>
      <c r="AI64" s="327"/>
      <c r="AJ64" s="327"/>
      <c r="AK64" s="328"/>
      <c r="AL64" s="366"/>
      <c r="AM64" s="327"/>
      <c r="AN64" s="327"/>
      <c r="AO64" s="327"/>
      <c r="AP64" s="328"/>
      <c r="AQ64" s="371">
        <f t="shared" si="15"/>
        <v>0</v>
      </c>
      <c r="AR64" s="327"/>
      <c r="AS64" s="327"/>
      <c r="AT64" s="327"/>
      <c r="AU64" s="328"/>
      <c r="AV64" s="366"/>
      <c r="AW64" s="327"/>
      <c r="AX64" s="327"/>
      <c r="AY64" s="327"/>
      <c r="AZ64" s="328"/>
      <c r="BA64" s="366"/>
      <c r="BB64" s="327"/>
      <c r="BC64" s="327"/>
      <c r="BD64" s="327"/>
      <c r="BE64" s="328"/>
      <c r="BF64" s="366"/>
      <c r="BG64" s="327"/>
      <c r="BH64" s="327"/>
      <c r="BI64" s="327"/>
      <c r="BJ64" s="328"/>
      <c r="BK64" s="43"/>
      <c r="BL64" s="1"/>
      <c r="BM64" s="36" t="str">
        <f t="shared" si="12"/>
        <v/>
      </c>
      <c r="BN64" s="1"/>
      <c r="BO64" s="1"/>
      <c r="BP64" s="1"/>
      <c r="BQ64" s="1"/>
      <c r="BR64" s="1"/>
      <c r="BS64" s="1"/>
      <c r="BT64" s="1"/>
      <c r="BU64" s="1"/>
      <c r="BV64" s="1"/>
      <c r="BW64" s="1"/>
    </row>
    <row r="65" spans="1:75" ht="24.75" customHeight="1" x14ac:dyDescent="0.25">
      <c r="A65" s="1"/>
      <c r="B65" s="1"/>
      <c r="C65" s="280" t="s">
        <v>368</v>
      </c>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1"/>
      <c r="AF65" s="281"/>
      <c r="AG65" s="281"/>
      <c r="AH65" s="281"/>
      <c r="AI65" s="281"/>
      <c r="AJ65" s="281"/>
      <c r="AK65" s="281"/>
      <c r="AL65" s="281"/>
      <c r="AM65" s="281"/>
      <c r="AN65" s="281"/>
      <c r="AO65" s="281"/>
      <c r="AP65" s="281"/>
      <c r="AQ65" s="281"/>
      <c r="AR65" s="281"/>
      <c r="AS65" s="281"/>
      <c r="AT65" s="281"/>
      <c r="AU65" s="281"/>
      <c r="AV65" s="281"/>
      <c r="AW65" s="281"/>
      <c r="AX65" s="281"/>
      <c r="AY65" s="281"/>
      <c r="AZ65" s="281"/>
      <c r="BA65" s="281"/>
      <c r="BB65" s="281"/>
      <c r="BC65" s="281"/>
      <c r="BD65" s="281"/>
      <c r="BE65" s="281"/>
      <c r="BF65" s="282"/>
      <c r="BG65" s="283" t="s">
        <v>304</v>
      </c>
      <c r="BH65" s="282"/>
      <c r="BI65" s="283" t="s">
        <v>369</v>
      </c>
      <c r="BJ65" s="282"/>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77"/>
      <c r="AW66" s="263"/>
      <c r="AX66" s="263"/>
      <c r="AY66" s="263"/>
      <c r="AZ66" s="263"/>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351" t="s">
        <v>479</v>
      </c>
      <c r="D67" s="352"/>
      <c r="E67" s="352"/>
      <c r="F67" s="352"/>
      <c r="G67" s="352"/>
      <c r="H67" s="352"/>
      <c r="I67" s="352"/>
      <c r="J67" s="352"/>
      <c r="K67" s="352"/>
      <c r="L67" s="352"/>
      <c r="M67" s="352"/>
      <c r="N67" s="352"/>
      <c r="O67" s="352"/>
      <c r="P67" s="352"/>
      <c r="Q67" s="352"/>
      <c r="R67" s="352"/>
      <c r="S67" s="352"/>
      <c r="T67" s="352"/>
      <c r="U67" s="352"/>
      <c r="V67" s="352"/>
      <c r="W67" s="352"/>
      <c r="X67" s="352"/>
      <c r="Y67" s="352"/>
      <c r="Z67" s="352"/>
      <c r="AA67" s="352"/>
      <c r="AB67" s="352"/>
      <c r="AC67" s="352"/>
      <c r="AD67" s="352"/>
      <c r="AE67" s="352"/>
      <c r="AF67" s="352"/>
      <c r="AG67" s="352"/>
      <c r="AH67" s="352"/>
      <c r="AI67" s="352"/>
      <c r="AJ67" s="352"/>
      <c r="AK67" s="352"/>
      <c r="AL67" s="352"/>
      <c r="AM67" s="352"/>
      <c r="AN67" s="352"/>
      <c r="AO67" s="352"/>
      <c r="AP67" s="352"/>
      <c r="AQ67" s="352"/>
      <c r="AR67" s="352"/>
      <c r="AS67" s="352"/>
      <c r="AT67" s="352"/>
      <c r="AU67" s="352"/>
      <c r="AV67" s="352"/>
      <c r="AW67" s="352"/>
      <c r="AX67" s="352"/>
      <c r="AY67" s="352"/>
      <c r="AZ67" s="352"/>
      <c r="BA67" s="352"/>
      <c r="BB67" s="352"/>
      <c r="BC67" s="352"/>
      <c r="BD67" s="352"/>
      <c r="BE67" s="352"/>
      <c r="BF67" s="352"/>
      <c r="BG67" s="352"/>
      <c r="BH67" s="352"/>
      <c r="BI67" s="352"/>
      <c r="BJ67" s="352"/>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3" t="s">
        <v>387</v>
      </c>
      <c r="BJ68" s="354"/>
      <c r="BK68" s="1"/>
      <c r="BL68" s="1"/>
      <c r="BM68" s="36">
        <v>1</v>
      </c>
      <c r="BN68" s="1"/>
      <c r="BO68" s="1"/>
      <c r="BP68" s="1"/>
      <c r="BQ68" s="1"/>
      <c r="BR68" s="1"/>
      <c r="BS68" s="1"/>
      <c r="BT68" s="1"/>
      <c r="BU68" s="1"/>
      <c r="BV68" s="1"/>
      <c r="BW68" s="1"/>
    </row>
    <row r="69" spans="1:75" ht="15" customHeight="1" x14ac:dyDescent="0.25">
      <c r="A69" s="1"/>
      <c r="B69" s="1"/>
      <c r="C69" s="375" t="str">
        <f>IF(BO70&gt;0,"HU sin descripción de riesgo ó descripción de riesgo sin HU asociada","")</f>
        <v/>
      </c>
      <c r="D69" s="376"/>
      <c r="E69" s="376"/>
      <c r="F69" s="376"/>
      <c r="G69" s="376"/>
      <c r="H69" s="376"/>
      <c r="I69" s="376"/>
      <c r="J69" s="376"/>
      <c r="K69" s="376"/>
      <c r="L69" s="376"/>
      <c r="M69" s="376"/>
      <c r="N69" s="376"/>
      <c r="O69" s="376"/>
      <c r="P69" s="376"/>
      <c r="Q69" s="376"/>
      <c r="R69" s="376"/>
      <c r="S69" s="376"/>
      <c r="T69" s="376"/>
      <c r="U69" s="376"/>
      <c r="V69" s="376"/>
      <c r="W69" s="376"/>
      <c r="X69" s="376"/>
      <c r="Y69" s="376"/>
      <c r="Z69" s="376"/>
      <c r="AA69" s="376"/>
      <c r="AB69" s="376"/>
      <c r="AC69" s="376"/>
      <c r="AD69" s="376"/>
      <c r="AE69" s="376"/>
      <c r="AF69" s="376"/>
      <c r="AG69" s="376"/>
      <c r="AH69" s="376"/>
      <c r="AI69" s="376"/>
      <c r="AJ69" s="376"/>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69" t="s">
        <v>458</v>
      </c>
      <c r="D70" s="321"/>
      <c r="E70" s="321"/>
      <c r="F70" s="321"/>
      <c r="G70" s="322"/>
      <c r="H70" s="369" t="s">
        <v>459</v>
      </c>
      <c r="I70" s="321"/>
      <c r="J70" s="321"/>
      <c r="K70" s="321"/>
      <c r="L70" s="321"/>
      <c r="M70" s="321"/>
      <c r="N70" s="321"/>
      <c r="O70" s="321"/>
      <c r="P70" s="321"/>
      <c r="Q70" s="321"/>
      <c r="R70" s="321"/>
      <c r="S70" s="321"/>
      <c r="T70" s="321"/>
      <c r="U70" s="321"/>
      <c r="V70" s="322"/>
      <c r="W70" s="344" t="s">
        <v>480</v>
      </c>
      <c r="X70" s="321"/>
      <c r="Y70" s="321"/>
      <c r="Z70" s="321"/>
      <c r="AA70" s="321"/>
      <c r="AB70" s="321"/>
      <c r="AC70" s="321"/>
      <c r="AD70" s="321"/>
      <c r="AE70" s="321"/>
      <c r="AF70" s="321"/>
      <c r="AG70" s="321"/>
      <c r="AH70" s="321"/>
      <c r="AI70" s="321"/>
      <c r="AJ70" s="322"/>
      <c r="AK70" s="374" t="s">
        <v>481</v>
      </c>
      <c r="AL70" s="322"/>
      <c r="AM70" s="374" t="s">
        <v>482</v>
      </c>
      <c r="AN70" s="322"/>
      <c r="AO70" s="373" t="s">
        <v>483</v>
      </c>
      <c r="AP70" s="322"/>
      <c r="AQ70" s="374" t="s">
        <v>484</v>
      </c>
      <c r="AR70" s="322"/>
      <c r="AS70" s="344" t="s">
        <v>391</v>
      </c>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ref="AO71:AO76" si="19">IF(OR(TRIM(AK71)="",TRIM(AM71)=""),"",AK71*AM71)</f>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5"/>
      <c r="D74" s="321"/>
      <c r="E74" s="321"/>
      <c r="F74" s="321"/>
      <c r="G74" s="322"/>
      <c r="H74" s="370"/>
      <c r="I74" s="321"/>
      <c r="J74" s="321"/>
      <c r="K74" s="321"/>
      <c r="L74" s="321"/>
      <c r="M74" s="321"/>
      <c r="N74" s="321"/>
      <c r="O74" s="321"/>
      <c r="P74" s="321"/>
      <c r="Q74" s="321"/>
      <c r="R74" s="321"/>
      <c r="S74" s="321"/>
      <c r="T74" s="321"/>
      <c r="U74" s="321"/>
      <c r="V74" s="322"/>
      <c r="W74" s="339"/>
      <c r="X74" s="321"/>
      <c r="Y74" s="321"/>
      <c r="Z74" s="321"/>
      <c r="AA74" s="321"/>
      <c r="AB74" s="321"/>
      <c r="AC74" s="321"/>
      <c r="AD74" s="321"/>
      <c r="AE74" s="321"/>
      <c r="AF74" s="321"/>
      <c r="AG74" s="321"/>
      <c r="AH74" s="321"/>
      <c r="AI74" s="321"/>
      <c r="AJ74" s="322"/>
      <c r="AK74" s="341"/>
      <c r="AL74" s="322"/>
      <c r="AM74" s="341"/>
      <c r="AN74" s="322"/>
      <c r="AO74" s="346" t="str">
        <f t="shared" si="19"/>
        <v/>
      </c>
      <c r="AP74" s="322"/>
      <c r="AQ74" s="341"/>
      <c r="AR74" s="322"/>
      <c r="AS74" s="339"/>
      <c r="AT74" s="321"/>
      <c r="AU74" s="321"/>
      <c r="AV74" s="321"/>
      <c r="AW74" s="321"/>
      <c r="AX74" s="321"/>
      <c r="AY74" s="321"/>
      <c r="AZ74" s="321"/>
      <c r="BA74" s="321"/>
      <c r="BB74" s="321"/>
      <c r="BC74" s="321"/>
      <c r="BD74" s="321"/>
      <c r="BE74" s="321"/>
      <c r="BF74" s="321"/>
      <c r="BG74" s="321"/>
      <c r="BH74" s="321"/>
      <c r="BI74" s="321"/>
      <c r="BJ74" s="32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66"/>
      <c r="D76" s="327"/>
      <c r="E76" s="327"/>
      <c r="F76" s="327"/>
      <c r="G76" s="328"/>
      <c r="H76" s="367"/>
      <c r="I76" s="327"/>
      <c r="J76" s="327"/>
      <c r="K76" s="327"/>
      <c r="L76" s="327"/>
      <c r="M76" s="327"/>
      <c r="N76" s="327"/>
      <c r="O76" s="327"/>
      <c r="P76" s="327"/>
      <c r="Q76" s="327"/>
      <c r="R76" s="327"/>
      <c r="S76" s="327"/>
      <c r="T76" s="327"/>
      <c r="U76" s="327"/>
      <c r="V76" s="328"/>
      <c r="W76" s="335"/>
      <c r="X76" s="327"/>
      <c r="Y76" s="327"/>
      <c r="Z76" s="327"/>
      <c r="AA76" s="327"/>
      <c r="AB76" s="327"/>
      <c r="AC76" s="327"/>
      <c r="AD76" s="327"/>
      <c r="AE76" s="327"/>
      <c r="AF76" s="327"/>
      <c r="AG76" s="327"/>
      <c r="AH76" s="327"/>
      <c r="AI76" s="327"/>
      <c r="AJ76" s="328"/>
      <c r="AK76" s="363"/>
      <c r="AL76" s="328"/>
      <c r="AM76" s="363"/>
      <c r="AN76" s="328"/>
      <c r="AO76" s="368" t="str">
        <f t="shared" si="19"/>
        <v/>
      </c>
      <c r="AP76" s="328"/>
      <c r="AQ76" s="363"/>
      <c r="AR76" s="328"/>
      <c r="AS76" s="335"/>
      <c r="AT76" s="327"/>
      <c r="AU76" s="327"/>
      <c r="AV76" s="327"/>
      <c r="AW76" s="327"/>
      <c r="AX76" s="327"/>
      <c r="AY76" s="327"/>
      <c r="AZ76" s="327"/>
      <c r="BA76" s="327"/>
      <c r="BB76" s="327"/>
      <c r="BC76" s="327"/>
      <c r="BD76" s="327"/>
      <c r="BE76" s="327"/>
      <c r="BF76" s="327"/>
      <c r="BG76" s="327"/>
      <c r="BH76" s="327"/>
      <c r="BI76" s="327"/>
      <c r="BJ76" s="328"/>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4" t="s">
        <v>368</v>
      </c>
      <c r="D77" s="281"/>
      <c r="E77" s="281"/>
      <c r="F77" s="281"/>
      <c r="G77" s="281"/>
      <c r="H77" s="281"/>
      <c r="I77" s="281"/>
      <c r="J77" s="281"/>
      <c r="K77" s="281"/>
      <c r="L77" s="281"/>
      <c r="M77" s="281"/>
      <c r="N77" s="281"/>
      <c r="O77" s="281"/>
      <c r="P77" s="281"/>
      <c r="Q77" s="281"/>
      <c r="R77" s="281"/>
      <c r="S77" s="281"/>
      <c r="T77" s="281"/>
      <c r="U77" s="281"/>
      <c r="V77" s="281"/>
      <c r="W77" s="281"/>
      <c r="X77" s="281"/>
      <c r="Y77" s="281"/>
      <c r="Z77" s="281"/>
      <c r="AA77" s="281"/>
      <c r="AB77" s="281"/>
      <c r="AC77" s="281"/>
      <c r="AD77" s="281"/>
      <c r="AE77" s="281"/>
      <c r="AF77" s="281"/>
      <c r="AG77" s="281"/>
      <c r="AH77" s="281"/>
      <c r="AI77" s="281"/>
      <c r="AJ77" s="281"/>
      <c r="AK77" s="281"/>
      <c r="AL77" s="281"/>
      <c r="AM77" s="281"/>
      <c r="AN77" s="281"/>
      <c r="AO77" s="281"/>
      <c r="AP77" s="281"/>
      <c r="AQ77" s="281"/>
      <c r="AR77" s="281"/>
      <c r="AS77" s="281"/>
      <c r="AT77" s="281"/>
      <c r="AU77" s="281"/>
      <c r="AV77" s="281"/>
      <c r="AW77" s="281"/>
      <c r="AX77" s="281"/>
      <c r="AY77" s="281"/>
      <c r="AZ77" s="281"/>
      <c r="BA77" s="281"/>
      <c r="BB77" s="281"/>
      <c r="BC77" s="281"/>
      <c r="BD77" s="281"/>
      <c r="BE77" s="281"/>
      <c r="BF77" s="282"/>
      <c r="BG77" s="283" t="s">
        <v>304</v>
      </c>
      <c r="BH77" s="282"/>
      <c r="BI77" s="283" t="s">
        <v>369</v>
      </c>
      <c r="BJ77" s="28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1" t="s">
        <v>485</v>
      </c>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352"/>
      <c r="AD79" s="352"/>
      <c r="AE79" s="352"/>
      <c r="AF79" s="352"/>
      <c r="AG79" s="352"/>
      <c r="AH79" s="352"/>
      <c r="AI79" s="352"/>
      <c r="AJ79" s="352"/>
      <c r="AK79" s="352"/>
      <c r="AL79" s="352"/>
      <c r="AM79" s="352"/>
      <c r="AN79" s="352"/>
      <c r="AO79" s="352"/>
      <c r="AP79" s="352"/>
      <c r="AQ79" s="352"/>
      <c r="AR79" s="352"/>
      <c r="AS79" s="352"/>
      <c r="AT79" s="352"/>
      <c r="AU79" s="352"/>
      <c r="AV79" s="352"/>
      <c r="AW79" s="352"/>
      <c r="AX79" s="352"/>
      <c r="AY79" s="352"/>
      <c r="AZ79" s="352"/>
      <c r="BA79" s="352"/>
      <c r="BB79" s="352"/>
      <c r="BC79" s="352"/>
      <c r="BD79" s="352"/>
      <c r="BE79" s="352"/>
      <c r="BF79" s="352"/>
      <c r="BG79" s="352"/>
      <c r="BH79" s="352"/>
      <c r="BI79" s="352"/>
      <c r="BJ79" s="352"/>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3" t="s">
        <v>382</v>
      </c>
      <c r="BJ80" s="354"/>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2" t="s">
        <v>486</v>
      </c>
      <c r="D82" s="393"/>
      <c r="E82" s="393"/>
      <c r="F82" s="393"/>
      <c r="G82" s="393"/>
      <c r="H82" s="393"/>
      <c r="I82" s="393"/>
      <c r="J82" s="393"/>
      <c r="K82" s="394"/>
      <c r="L82" s="91"/>
      <c r="M82" s="395" t="s">
        <v>487</v>
      </c>
      <c r="N82" s="396"/>
      <c r="O82" s="396"/>
      <c r="P82" s="396"/>
      <c r="Q82" s="396"/>
      <c r="R82" s="396"/>
      <c r="S82" s="396"/>
      <c r="T82" s="396"/>
      <c r="U82" s="397"/>
      <c r="V82" s="1"/>
      <c r="W82" s="398" t="s">
        <v>488</v>
      </c>
      <c r="X82" s="399"/>
      <c r="Y82" s="399"/>
      <c r="Z82" s="399"/>
      <c r="AA82" s="399"/>
      <c r="AB82" s="399"/>
      <c r="AC82" s="399"/>
      <c r="AD82" s="399"/>
      <c r="AE82" s="400"/>
      <c r="AF82" s="35"/>
      <c r="AG82" s="35"/>
      <c r="AH82" s="401" t="s">
        <v>385</v>
      </c>
      <c r="AI82" s="386"/>
      <c r="AJ82" s="386"/>
      <c r="AK82" s="386"/>
      <c r="AL82" s="386"/>
      <c r="AM82" s="386"/>
      <c r="AN82" s="386"/>
      <c r="AO82" s="402"/>
      <c r="AP82" s="385" t="s">
        <v>489</v>
      </c>
      <c r="AQ82" s="386"/>
      <c r="AR82" s="387"/>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18">
        <f>SUM(K89:M95)</f>
        <v>0</v>
      </c>
      <c r="D83" s="304"/>
      <c r="E83" s="304"/>
      <c r="F83" s="304"/>
      <c r="G83" s="304"/>
      <c r="H83" s="304"/>
      <c r="I83" s="304"/>
      <c r="J83" s="304"/>
      <c r="K83" s="419"/>
      <c r="L83" s="95"/>
      <c r="M83" s="403">
        <v>0</v>
      </c>
      <c r="N83" s="304"/>
      <c r="O83" s="304"/>
      <c r="P83" s="304"/>
      <c r="Q83" s="304"/>
      <c r="R83" s="304"/>
      <c r="S83" s="304"/>
      <c r="T83" s="304"/>
      <c r="U83" s="404"/>
      <c r="V83" s="1"/>
      <c r="W83" s="410">
        <f>K96</f>
        <v>0</v>
      </c>
      <c r="X83" s="304"/>
      <c r="Y83" s="304"/>
      <c r="Z83" s="304"/>
      <c r="AA83" s="304"/>
      <c r="AB83" s="304"/>
      <c r="AC83" s="304"/>
      <c r="AD83" s="304"/>
      <c r="AE83" s="411"/>
      <c r="AF83" s="35"/>
      <c r="AG83" s="35"/>
      <c r="AH83" s="96" t="s">
        <v>490</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491</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0"/>
      <c r="D85" s="263"/>
      <c r="E85" s="263"/>
      <c r="F85" s="263"/>
      <c r="G85" s="263"/>
      <c r="H85" s="263"/>
      <c r="I85" s="263"/>
      <c r="J85" s="263"/>
      <c r="K85" s="421"/>
      <c r="L85" s="95"/>
      <c r="M85" s="405"/>
      <c r="N85" s="263"/>
      <c r="O85" s="263"/>
      <c r="P85" s="263"/>
      <c r="Q85" s="263"/>
      <c r="R85" s="263"/>
      <c r="S85" s="263"/>
      <c r="T85" s="263"/>
      <c r="U85" s="406"/>
      <c r="V85" s="1"/>
      <c r="W85" s="412"/>
      <c r="X85" s="263"/>
      <c r="Y85" s="263"/>
      <c r="Z85" s="263"/>
      <c r="AA85" s="263"/>
      <c r="AB85" s="263"/>
      <c r="AC85" s="263"/>
      <c r="AD85" s="263"/>
      <c r="AE85" s="413"/>
      <c r="AF85" s="35"/>
      <c r="AG85" s="35"/>
      <c r="AH85" s="96" t="s">
        <v>492</v>
      </c>
      <c r="AI85" s="97"/>
      <c r="AJ85" s="97"/>
      <c r="AK85" s="97"/>
      <c r="AL85" s="97"/>
      <c r="AM85" s="97"/>
      <c r="AN85" s="97"/>
      <c r="AO85" s="98"/>
      <c r="AP85" s="381"/>
      <c r="AQ85" s="321"/>
      <c r="AR85" s="388"/>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2"/>
      <c r="D86" s="423"/>
      <c r="E86" s="423"/>
      <c r="F86" s="423"/>
      <c r="G86" s="423"/>
      <c r="H86" s="423"/>
      <c r="I86" s="423"/>
      <c r="J86" s="423"/>
      <c r="K86" s="424"/>
      <c r="L86" s="95"/>
      <c r="M86" s="407"/>
      <c r="N86" s="408"/>
      <c r="O86" s="408"/>
      <c r="P86" s="408"/>
      <c r="Q86" s="408"/>
      <c r="R86" s="408"/>
      <c r="S86" s="408"/>
      <c r="T86" s="408"/>
      <c r="U86" s="409"/>
      <c r="V86" s="1"/>
      <c r="W86" s="414"/>
      <c r="X86" s="415"/>
      <c r="Y86" s="415"/>
      <c r="Z86" s="415"/>
      <c r="AA86" s="415"/>
      <c r="AB86" s="415"/>
      <c r="AC86" s="415"/>
      <c r="AD86" s="415"/>
      <c r="AE86" s="416"/>
      <c r="AF86" s="35"/>
      <c r="AG86" s="35"/>
      <c r="AH86" s="101" t="s">
        <v>493</v>
      </c>
      <c r="AI86" s="102"/>
      <c r="AJ86" s="102"/>
      <c r="AK86" s="102"/>
      <c r="AL86" s="102"/>
      <c r="AM86" s="102"/>
      <c r="AN86" s="102"/>
      <c r="AO86" s="103"/>
      <c r="AP86" s="389"/>
      <c r="AQ86" s="390"/>
      <c r="AR86" s="391"/>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17" t="str">
        <f>IF(OR(SUM(K89:M96)&lt;&gt;SUM(AP83:AR86),SUM(K89:M96)&lt;&gt;SUM(AP89:AR96)),"La cantidad de issues ingresados en las tablas: Impacto, Estado y Naturaleza deber igual","")</f>
        <v/>
      </c>
      <c r="D87" s="263"/>
      <c r="E87" s="263"/>
      <c r="F87" s="263"/>
      <c r="G87" s="263"/>
      <c r="H87" s="263"/>
      <c r="I87" s="263"/>
      <c r="J87" s="263"/>
      <c r="K87" s="263"/>
      <c r="L87" s="263"/>
      <c r="M87" s="263"/>
      <c r="N87" s="263"/>
      <c r="O87" s="263"/>
      <c r="P87" s="263"/>
      <c r="Q87" s="263"/>
      <c r="R87" s="263"/>
      <c r="S87" s="263"/>
      <c r="T87" s="263"/>
      <c r="U87" s="263"/>
      <c r="V87" s="263"/>
      <c r="W87" s="263"/>
      <c r="X87" s="263"/>
      <c r="Y87" s="263"/>
      <c r="Z87" s="263"/>
      <c r="AA87" s="263"/>
      <c r="AB87" s="263"/>
      <c r="AC87" s="263"/>
      <c r="AD87" s="263"/>
      <c r="AE87" s="26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1" t="s">
        <v>460</v>
      </c>
      <c r="D88" s="386"/>
      <c r="E88" s="386"/>
      <c r="F88" s="386"/>
      <c r="G88" s="386"/>
      <c r="H88" s="386"/>
      <c r="I88" s="386"/>
      <c r="J88" s="402"/>
      <c r="K88" s="385" t="s">
        <v>489</v>
      </c>
      <c r="L88" s="386"/>
      <c r="M88" s="387"/>
      <c r="N88" s="92"/>
      <c r="O88" s="93"/>
      <c r="P88" s="93"/>
      <c r="Q88" s="93"/>
      <c r="R88" s="93"/>
      <c r="S88" s="93"/>
      <c r="T88" s="93"/>
      <c r="U88" s="93"/>
      <c r="V88" s="93"/>
      <c r="W88" s="93"/>
      <c r="X88" s="93"/>
      <c r="Y88" s="93"/>
      <c r="Z88" s="93"/>
      <c r="AA88" s="93"/>
      <c r="AB88" s="93"/>
      <c r="AC88" s="93"/>
      <c r="AD88" s="93"/>
      <c r="AE88" s="94"/>
      <c r="AF88" s="1"/>
      <c r="AG88" s="1"/>
      <c r="AH88" s="401" t="s">
        <v>494</v>
      </c>
      <c r="AI88" s="386"/>
      <c r="AJ88" s="386"/>
      <c r="AK88" s="386"/>
      <c r="AL88" s="386"/>
      <c r="AM88" s="386"/>
      <c r="AN88" s="386"/>
      <c r="AO88" s="402"/>
      <c r="AP88" s="385" t="s">
        <v>489</v>
      </c>
      <c r="AQ88" s="386"/>
      <c r="AR88" s="387"/>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1"/>
      <c r="L95" s="321"/>
      <c r="M95" s="388"/>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1"/>
      <c r="AQ95" s="321"/>
      <c r="AR95" s="388"/>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89"/>
      <c r="L96" s="390"/>
      <c r="M96" s="391"/>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89"/>
      <c r="AQ96" s="390"/>
      <c r="AR96" s="391"/>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89"/>
      <c r="L97" s="390"/>
      <c r="M97" s="39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6" t="s">
        <v>512</v>
      </c>
      <c r="D100" s="321"/>
      <c r="E100" s="321"/>
      <c r="F100" s="321"/>
      <c r="G100" s="321"/>
      <c r="H100" s="321"/>
      <c r="I100" s="321"/>
      <c r="J100" s="321"/>
      <c r="K100" s="321"/>
      <c r="L100" s="321"/>
      <c r="M100" s="321"/>
      <c r="N100" s="321"/>
      <c r="O100" s="321"/>
      <c r="P100" s="321"/>
      <c r="Q100" s="321"/>
      <c r="R100" s="321"/>
      <c r="S100" s="322"/>
      <c r="T100" s="425" t="s">
        <v>513</v>
      </c>
      <c r="U100" s="321"/>
      <c r="V100" s="322"/>
      <c r="W100" s="346" t="s">
        <v>391</v>
      </c>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1"/>
      <c r="C101" s="320" t="s">
        <v>313</v>
      </c>
      <c r="D101" s="321"/>
      <c r="E101" s="321"/>
      <c r="F101" s="321"/>
      <c r="G101" s="321"/>
      <c r="H101" s="321"/>
      <c r="I101" s="321"/>
      <c r="J101" s="321"/>
      <c r="K101" s="321"/>
      <c r="L101" s="321"/>
      <c r="M101" s="321"/>
      <c r="N101" s="321"/>
      <c r="O101" s="321"/>
      <c r="P101" s="321"/>
      <c r="Q101" s="321"/>
      <c r="R101" s="321"/>
      <c r="S101" s="322"/>
      <c r="T101" s="381"/>
      <c r="U101" s="321"/>
      <c r="V101" s="322"/>
      <c r="W101" s="340"/>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c r="AZ101" s="321"/>
      <c r="BA101" s="321"/>
      <c r="BB101" s="321"/>
      <c r="BC101" s="321"/>
      <c r="BD101" s="321"/>
      <c r="BE101" s="321"/>
      <c r="BF101" s="321"/>
      <c r="BG101" s="321"/>
      <c r="BH101" s="321"/>
      <c r="BI101" s="321"/>
      <c r="BJ101" s="32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2" t="s">
        <v>314</v>
      </c>
      <c r="D102" s="327"/>
      <c r="E102" s="327"/>
      <c r="F102" s="327"/>
      <c r="G102" s="327"/>
      <c r="H102" s="327"/>
      <c r="I102" s="327"/>
      <c r="J102" s="327"/>
      <c r="K102" s="327"/>
      <c r="L102" s="327"/>
      <c r="M102" s="327"/>
      <c r="N102" s="327"/>
      <c r="O102" s="327"/>
      <c r="P102" s="327"/>
      <c r="Q102" s="327"/>
      <c r="R102" s="327"/>
      <c r="S102" s="328"/>
      <c r="T102" s="383"/>
      <c r="U102" s="327"/>
      <c r="V102" s="328"/>
      <c r="W102" s="384"/>
      <c r="X102" s="327"/>
      <c r="Y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8"/>
      <c r="BK102" s="43"/>
      <c r="BL102" s="1"/>
      <c r="BM102" s="36">
        <f t="shared" si="24"/>
        <v>1</v>
      </c>
      <c r="BN102" s="1"/>
      <c r="BO102" s="1"/>
      <c r="BP102" s="1"/>
      <c r="BQ102" s="1"/>
      <c r="BR102" s="1"/>
      <c r="BS102" s="1"/>
      <c r="BT102" s="1"/>
      <c r="BU102" s="1"/>
      <c r="BV102" s="1"/>
      <c r="BW102" s="1"/>
    </row>
    <row r="103" spans="1:75" ht="24.75" customHeight="1" x14ac:dyDescent="0.25">
      <c r="A103" s="1"/>
      <c r="B103" s="38"/>
      <c r="C103" s="280" t="s">
        <v>368</v>
      </c>
      <c r="D103" s="281"/>
      <c r="E103" s="281"/>
      <c r="F103" s="281"/>
      <c r="G103" s="281"/>
      <c r="H103" s="281"/>
      <c r="I103" s="281"/>
      <c r="J103" s="281"/>
      <c r="K103" s="281"/>
      <c r="L103" s="281"/>
      <c r="M103" s="281"/>
      <c r="N103" s="281"/>
      <c r="O103" s="281"/>
      <c r="P103" s="281"/>
      <c r="Q103" s="281"/>
      <c r="R103" s="281"/>
      <c r="S103" s="281"/>
      <c r="T103" s="281"/>
      <c r="U103" s="281"/>
      <c r="V103" s="281"/>
      <c r="W103" s="281"/>
      <c r="X103" s="281"/>
      <c r="Y103" s="281"/>
      <c r="Z103" s="281"/>
      <c r="AA103" s="281"/>
      <c r="AB103" s="281"/>
      <c r="AC103" s="281"/>
      <c r="AD103" s="281"/>
      <c r="AE103" s="281"/>
      <c r="AF103" s="281"/>
      <c r="AG103" s="281"/>
      <c r="AH103" s="281"/>
      <c r="AI103" s="281"/>
      <c r="AJ103" s="281"/>
      <c r="AK103" s="281"/>
      <c r="AL103" s="281"/>
      <c r="AM103" s="281"/>
      <c r="AN103" s="281"/>
      <c r="AO103" s="281"/>
      <c r="AP103" s="281"/>
      <c r="AQ103" s="281"/>
      <c r="AR103" s="281"/>
      <c r="AS103" s="281"/>
      <c r="AT103" s="281"/>
      <c r="AU103" s="281"/>
      <c r="AV103" s="281"/>
      <c r="AW103" s="281"/>
      <c r="AX103" s="281"/>
      <c r="AY103" s="281"/>
      <c r="AZ103" s="281"/>
      <c r="BA103" s="281"/>
      <c r="BB103" s="281"/>
      <c r="BC103" s="281"/>
      <c r="BD103" s="281"/>
      <c r="BE103" s="281"/>
      <c r="BF103" s="282"/>
      <c r="BG103" s="283" t="s">
        <v>304</v>
      </c>
      <c r="BH103" s="282"/>
      <c r="BI103" s="283" t="s">
        <v>369</v>
      </c>
      <c r="BJ103" s="28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1" t="s">
        <v>514</v>
      </c>
      <c r="D105" s="352"/>
      <c r="E105" s="352"/>
      <c r="F105" s="352"/>
      <c r="G105" s="352"/>
      <c r="H105" s="352"/>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3" t="s">
        <v>387</v>
      </c>
      <c r="BJ108" s="354"/>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48" t="s">
        <v>515</v>
      </c>
      <c r="D110" s="321"/>
      <c r="E110" s="321"/>
      <c r="F110" s="321"/>
      <c r="G110" s="321"/>
      <c r="H110" s="321"/>
      <c r="I110" s="321"/>
      <c r="J110" s="322"/>
      <c r="K110" s="344" t="s">
        <v>516</v>
      </c>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49"/>
      <c r="D112" s="321"/>
      <c r="E112" s="321"/>
      <c r="F112" s="321"/>
      <c r="G112" s="321"/>
      <c r="H112" s="321"/>
      <c r="I112" s="321"/>
      <c r="J112" s="322"/>
      <c r="K112" s="339"/>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c r="AZ112" s="321"/>
      <c r="BA112" s="321"/>
      <c r="BB112" s="321"/>
      <c r="BC112" s="321"/>
      <c r="BD112" s="321"/>
      <c r="BE112" s="321"/>
      <c r="BF112" s="321"/>
      <c r="BG112" s="321"/>
      <c r="BH112" s="321"/>
      <c r="BI112" s="321"/>
      <c r="BJ112" s="32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0"/>
      <c r="D113" s="327"/>
      <c r="E113" s="327"/>
      <c r="F113" s="327"/>
      <c r="G113" s="327"/>
      <c r="H113" s="327"/>
      <c r="I113" s="327"/>
      <c r="J113" s="328"/>
      <c r="K113" s="335"/>
      <c r="L113" s="327"/>
      <c r="M113" s="327"/>
      <c r="N113" s="327"/>
      <c r="O113" s="327"/>
      <c r="P113" s="327"/>
      <c r="Q113" s="327"/>
      <c r="R113" s="327"/>
      <c r="S113" s="327"/>
      <c r="T113" s="327"/>
      <c r="U113" s="327"/>
      <c r="V113" s="327"/>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A113" s="327"/>
      <c r="BB113" s="327"/>
      <c r="BC113" s="327"/>
      <c r="BD113" s="327"/>
      <c r="BE113" s="327"/>
      <c r="BF113" s="327"/>
      <c r="BG113" s="327"/>
      <c r="BH113" s="327"/>
      <c r="BI113" s="327"/>
      <c r="BJ113" s="328"/>
      <c r="BK113" s="43"/>
      <c r="BL113" s="1"/>
      <c r="BM113" s="36" t="str">
        <f t="shared" si="26"/>
        <v/>
      </c>
      <c r="BN113" s="1"/>
      <c r="BO113" s="1"/>
      <c r="BP113" s="1"/>
      <c r="BQ113" s="1"/>
      <c r="BR113" s="1"/>
      <c r="BS113" s="1"/>
      <c r="BT113" s="1"/>
      <c r="BU113" s="1"/>
      <c r="BV113" s="1"/>
      <c r="BW113" s="1"/>
    </row>
    <row r="114" spans="1:75" ht="24.75" customHeight="1" x14ac:dyDescent="0.25">
      <c r="A114" s="1"/>
      <c r="B114" s="1"/>
      <c r="C114" s="280" t="s">
        <v>368</v>
      </c>
      <c r="D114" s="281"/>
      <c r="E114" s="281"/>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281"/>
      <c r="AT114" s="281"/>
      <c r="AU114" s="281"/>
      <c r="AV114" s="281"/>
      <c r="AW114" s="281"/>
      <c r="AX114" s="281"/>
      <c r="AY114" s="281"/>
      <c r="AZ114" s="281"/>
      <c r="BA114" s="281"/>
      <c r="BB114" s="281"/>
      <c r="BC114" s="281"/>
      <c r="BD114" s="281"/>
      <c r="BE114" s="281"/>
      <c r="BF114" s="282"/>
      <c r="BG114" s="283" t="s">
        <v>304</v>
      </c>
      <c r="BH114" s="282"/>
      <c r="BI114" s="283" t="s">
        <v>369</v>
      </c>
      <c r="BJ114" s="28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3" t="s">
        <v>387</v>
      </c>
      <c r="BJ117" s="354"/>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48" t="s">
        <v>515</v>
      </c>
      <c r="D119" s="321"/>
      <c r="E119" s="321"/>
      <c r="F119" s="321"/>
      <c r="G119" s="321"/>
      <c r="H119" s="321"/>
      <c r="I119" s="321"/>
      <c r="J119" s="322"/>
      <c r="K119" s="344" t="s">
        <v>516</v>
      </c>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49"/>
      <c r="D121" s="321"/>
      <c r="E121" s="321"/>
      <c r="F121" s="321"/>
      <c r="G121" s="321"/>
      <c r="H121" s="321"/>
      <c r="I121" s="321"/>
      <c r="J121" s="322"/>
      <c r="K121" s="339"/>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c r="AZ121" s="321"/>
      <c r="BA121" s="321"/>
      <c r="BB121" s="321"/>
      <c r="BC121" s="321"/>
      <c r="BD121" s="321"/>
      <c r="BE121" s="321"/>
      <c r="BF121" s="321"/>
      <c r="BG121" s="321"/>
      <c r="BH121" s="321"/>
      <c r="BI121" s="321"/>
      <c r="BJ121" s="32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0"/>
      <c r="D122" s="327"/>
      <c r="E122" s="327"/>
      <c r="F122" s="327"/>
      <c r="G122" s="327"/>
      <c r="H122" s="327"/>
      <c r="I122" s="327"/>
      <c r="J122" s="328"/>
      <c r="K122" s="335"/>
      <c r="L122" s="327"/>
      <c r="M122" s="327"/>
      <c r="N122" s="327"/>
      <c r="O122" s="327"/>
      <c r="P122" s="327"/>
      <c r="Q122" s="327"/>
      <c r="R122" s="327"/>
      <c r="S122" s="327"/>
      <c r="T122" s="327"/>
      <c r="U122" s="327"/>
      <c r="V122" s="327"/>
      <c r="W122" s="327"/>
      <c r="X122" s="327"/>
      <c r="Y122" s="327"/>
      <c r="Z122" s="327"/>
      <c r="AA122" s="327"/>
      <c r="AB122" s="327"/>
      <c r="AC122" s="327"/>
      <c r="AD122" s="327"/>
      <c r="AE122" s="327"/>
      <c r="AF122" s="327"/>
      <c r="AG122" s="327"/>
      <c r="AH122" s="327"/>
      <c r="AI122" s="327"/>
      <c r="AJ122" s="327"/>
      <c r="AK122" s="327"/>
      <c r="AL122" s="327"/>
      <c r="AM122" s="327"/>
      <c r="AN122" s="327"/>
      <c r="AO122" s="327"/>
      <c r="AP122" s="327"/>
      <c r="AQ122" s="327"/>
      <c r="AR122" s="327"/>
      <c r="AS122" s="327"/>
      <c r="AT122" s="327"/>
      <c r="AU122" s="327"/>
      <c r="AV122" s="327"/>
      <c r="AW122" s="327"/>
      <c r="AX122" s="327"/>
      <c r="AY122" s="327"/>
      <c r="AZ122" s="327"/>
      <c r="BA122" s="327"/>
      <c r="BB122" s="327"/>
      <c r="BC122" s="327"/>
      <c r="BD122" s="327"/>
      <c r="BE122" s="327"/>
      <c r="BF122" s="327"/>
      <c r="BG122" s="327"/>
      <c r="BH122" s="327"/>
      <c r="BI122" s="327"/>
      <c r="BJ122" s="328"/>
      <c r="BK122" s="43"/>
      <c r="BL122" s="1"/>
      <c r="BM122" s="36" t="str">
        <f t="shared" si="28"/>
        <v/>
      </c>
      <c r="BN122" s="1"/>
      <c r="BO122" s="1"/>
      <c r="BP122" s="1"/>
      <c r="BQ122" s="1"/>
      <c r="BR122" s="1"/>
      <c r="BS122" s="1"/>
      <c r="BT122" s="1"/>
      <c r="BU122" s="1"/>
      <c r="BV122" s="1"/>
      <c r="BW122" s="1"/>
    </row>
    <row r="123" spans="1:75" ht="24.75" customHeight="1" x14ac:dyDescent="0.25">
      <c r="A123" s="1"/>
      <c r="B123" s="1"/>
      <c r="C123" s="280" t="s">
        <v>368</v>
      </c>
      <c r="D123" s="281"/>
      <c r="E123" s="281"/>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281"/>
      <c r="AT123" s="281"/>
      <c r="AU123" s="281"/>
      <c r="AV123" s="281"/>
      <c r="AW123" s="281"/>
      <c r="AX123" s="281"/>
      <c r="AY123" s="281"/>
      <c r="AZ123" s="281"/>
      <c r="BA123" s="281"/>
      <c r="BB123" s="281"/>
      <c r="BC123" s="281"/>
      <c r="BD123" s="281"/>
      <c r="BE123" s="281"/>
      <c r="BF123" s="282"/>
      <c r="BG123" s="283" t="s">
        <v>304</v>
      </c>
      <c r="BH123" s="282"/>
      <c r="BI123" s="283" t="s">
        <v>369</v>
      </c>
      <c r="BJ123" s="28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3" t="s">
        <v>387</v>
      </c>
      <c r="BJ126" s="354"/>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48" t="s">
        <v>515</v>
      </c>
      <c r="D128" s="321"/>
      <c r="E128" s="321"/>
      <c r="F128" s="321"/>
      <c r="G128" s="321"/>
      <c r="H128" s="321"/>
      <c r="I128" s="321"/>
      <c r="J128" s="322"/>
      <c r="K128" s="344" t="s">
        <v>516</v>
      </c>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49"/>
      <c r="D130" s="321"/>
      <c r="E130" s="321"/>
      <c r="F130" s="321"/>
      <c r="G130" s="321"/>
      <c r="H130" s="321"/>
      <c r="I130" s="321"/>
      <c r="J130" s="322"/>
      <c r="K130" s="339"/>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c r="AZ130" s="321"/>
      <c r="BA130" s="321"/>
      <c r="BB130" s="321"/>
      <c r="BC130" s="321"/>
      <c r="BD130" s="321"/>
      <c r="BE130" s="321"/>
      <c r="BF130" s="321"/>
      <c r="BG130" s="321"/>
      <c r="BH130" s="321"/>
      <c r="BI130" s="321"/>
      <c r="BJ130" s="32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0"/>
      <c r="D131" s="327"/>
      <c r="E131" s="327"/>
      <c r="F131" s="327"/>
      <c r="G131" s="327"/>
      <c r="H131" s="327"/>
      <c r="I131" s="327"/>
      <c r="J131" s="328"/>
      <c r="K131" s="335"/>
      <c r="L131" s="327"/>
      <c r="M131" s="327"/>
      <c r="N131" s="327"/>
      <c r="O131" s="327"/>
      <c r="P131" s="327"/>
      <c r="Q131" s="327"/>
      <c r="R131" s="327"/>
      <c r="S131" s="327"/>
      <c r="T131" s="327"/>
      <c r="U131" s="327"/>
      <c r="V131" s="327"/>
      <c r="W131" s="327"/>
      <c r="X131" s="327"/>
      <c r="Y131" s="327"/>
      <c r="Z131" s="327"/>
      <c r="AA131" s="327"/>
      <c r="AB131" s="327"/>
      <c r="AC131" s="327"/>
      <c r="AD131" s="327"/>
      <c r="AE131" s="327"/>
      <c r="AF131" s="327"/>
      <c r="AG131" s="327"/>
      <c r="AH131" s="327"/>
      <c r="AI131" s="327"/>
      <c r="AJ131" s="327"/>
      <c r="AK131" s="327"/>
      <c r="AL131" s="327"/>
      <c r="AM131" s="327"/>
      <c r="AN131" s="327"/>
      <c r="AO131" s="327"/>
      <c r="AP131" s="327"/>
      <c r="AQ131" s="327"/>
      <c r="AR131" s="327"/>
      <c r="AS131" s="327"/>
      <c r="AT131" s="327"/>
      <c r="AU131" s="327"/>
      <c r="AV131" s="327"/>
      <c r="AW131" s="327"/>
      <c r="AX131" s="327"/>
      <c r="AY131" s="327"/>
      <c r="AZ131" s="327"/>
      <c r="BA131" s="327"/>
      <c r="BB131" s="327"/>
      <c r="BC131" s="327"/>
      <c r="BD131" s="327"/>
      <c r="BE131" s="327"/>
      <c r="BF131" s="327"/>
      <c r="BG131" s="327"/>
      <c r="BH131" s="327"/>
      <c r="BI131" s="327"/>
      <c r="BJ131" s="328"/>
      <c r="BK131" s="43"/>
      <c r="BL131" s="1"/>
      <c r="BM131" s="36" t="str">
        <f t="shared" si="30"/>
        <v/>
      </c>
      <c r="BN131" s="1"/>
      <c r="BO131" s="1"/>
      <c r="BP131" s="1"/>
      <c r="BQ131" s="1"/>
      <c r="BR131" s="1"/>
      <c r="BS131" s="1"/>
      <c r="BT131" s="1"/>
      <c r="BU131" s="1"/>
      <c r="BV131" s="1"/>
      <c r="BW131" s="1"/>
    </row>
    <row r="132" spans="1:75" ht="24.75" customHeight="1" x14ac:dyDescent="0.25">
      <c r="A132" s="1"/>
      <c r="B132" s="1"/>
      <c r="C132" s="280" t="s">
        <v>368</v>
      </c>
      <c r="D132" s="281"/>
      <c r="E132" s="281"/>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281"/>
      <c r="AT132" s="281"/>
      <c r="AU132" s="281"/>
      <c r="AV132" s="281"/>
      <c r="AW132" s="281"/>
      <c r="AX132" s="281"/>
      <c r="AY132" s="281"/>
      <c r="AZ132" s="281"/>
      <c r="BA132" s="281"/>
      <c r="BB132" s="281"/>
      <c r="BC132" s="281"/>
      <c r="BD132" s="281"/>
      <c r="BE132" s="281"/>
      <c r="BF132" s="282"/>
      <c r="BG132" s="283" t="s">
        <v>304</v>
      </c>
      <c r="BH132" s="282"/>
      <c r="BI132" s="283" t="s">
        <v>369</v>
      </c>
      <c r="BJ132" s="28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3" t="s">
        <v>387</v>
      </c>
      <c r="BJ135" s="354"/>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48" t="s">
        <v>515</v>
      </c>
      <c r="D137" s="321"/>
      <c r="E137" s="321"/>
      <c r="F137" s="321"/>
      <c r="G137" s="321"/>
      <c r="H137" s="321"/>
      <c r="I137" s="321"/>
      <c r="J137" s="322"/>
      <c r="K137" s="344" t="s">
        <v>518</v>
      </c>
      <c r="L137" s="321"/>
      <c r="M137" s="321"/>
      <c r="N137" s="321"/>
      <c r="O137" s="321"/>
      <c r="P137" s="321"/>
      <c r="Q137" s="322"/>
      <c r="R137" s="344" t="s">
        <v>519</v>
      </c>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49"/>
      <c r="D139" s="321"/>
      <c r="E139" s="321"/>
      <c r="F139" s="321"/>
      <c r="G139" s="321"/>
      <c r="H139" s="321"/>
      <c r="I139" s="321"/>
      <c r="J139" s="322"/>
      <c r="K139" s="339"/>
      <c r="L139" s="321"/>
      <c r="M139" s="321"/>
      <c r="N139" s="321"/>
      <c r="O139" s="321"/>
      <c r="P139" s="321"/>
      <c r="Q139" s="322"/>
      <c r="R139" s="339"/>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c r="AZ139" s="321"/>
      <c r="BA139" s="321"/>
      <c r="BB139" s="321"/>
      <c r="BC139" s="321"/>
      <c r="BD139" s="321"/>
      <c r="BE139" s="321"/>
      <c r="BF139" s="321"/>
      <c r="BG139" s="321"/>
      <c r="BH139" s="321"/>
      <c r="BI139" s="321"/>
      <c r="BJ139" s="32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0"/>
      <c r="D140" s="327"/>
      <c r="E140" s="327"/>
      <c r="F140" s="327"/>
      <c r="G140" s="327"/>
      <c r="H140" s="327"/>
      <c r="I140" s="327"/>
      <c r="J140" s="328"/>
      <c r="K140" s="335"/>
      <c r="L140" s="327"/>
      <c r="M140" s="327"/>
      <c r="N140" s="327"/>
      <c r="O140" s="327"/>
      <c r="P140" s="327"/>
      <c r="Q140" s="328"/>
      <c r="R140" s="335"/>
      <c r="S140" s="327"/>
      <c r="T140" s="327"/>
      <c r="U140" s="327"/>
      <c r="V140" s="327"/>
      <c r="W140" s="327"/>
      <c r="X140" s="327"/>
      <c r="Y140" s="327"/>
      <c r="Z140" s="327"/>
      <c r="AA140" s="327"/>
      <c r="AB140" s="327"/>
      <c r="AC140" s="327"/>
      <c r="AD140" s="327"/>
      <c r="AE140" s="327"/>
      <c r="AF140" s="327"/>
      <c r="AG140" s="327"/>
      <c r="AH140" s="327"/>
      <c r="AI140" s="327"/>
      <c r="AJ140" s="327"/>
      <c r="AK140" s="327"/>
      <c r="AL140" s="327"/>
      <c r="AM140" s="327"/>
      <c r="AN140" s="327"/>
      <c r="AO140" s="327"/>
      <c r="AP140" s="327"/>
      <c r="AQ140" s="327"/>
      <c r="AR140" s="327"/>
      <c r="AS140" s="327"/>
      <c r="AT140" s="327"/>
      <c r="AU140" s="327"/>
      <c r="AV140" s="327"/>
      <c r="AW140" s="327"/>
      <c r="AX140" s="327"/>
      <c r="AY140" s="327"/>
      <c r="AZ140" s="327"/>
      <c r="BA140" s="327"/>
      <c r="BB140" s="327"/>
      <c r="BC140" s="327"/>
      <c r="BD140" s="327"/>
      <c r="BE140" s="327"/>
      <c r="BF140" s="327"/>
      <c r="BG140" s="327"/>
      <c r="BH140" s="327"/>
      <c r="BI140" s="327"/>
      <c r="BJ140" s="328"/>
      <c r="BK140" s="43"/>
      <c r="BL140" s="1"/>
      <c r="BM140" s="36" t="str">
        <f t="shared" si="32"/>
        <v/>
      </c>
      <c r="BN140" s="1"/>
      <c r="BO140" s="1"/>
      <c r="BP140" s="1"/>
      <c r="BQ140" s="1"/>
      <c r="BR140" s="1"/>
      <c r="BS140" s="1"/>
      <c r="BT140" s="1"/>
      <c r="BU140" s="1"/>
      <c r="BV140" s="1"/>
      <c r="BW140" s="1"/>
    </row>
    <row r="141" spans="1:75" ht="24.75" customHeight="1" x14ac:dyDescent="0.25">
      <c r="A141" s="1"/>
      <c r="B141" s="1"/>
      <c r="C141" s="280" t="s">
        <v>368</v>
      </c>
      <c r="D141" s="281"/>
      <c r="E141" s="281"/>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281"/>
      <c r="AT141" s="281"/>
      <c r="AU141" s="281"/>
      <c r="AV141" s="281"/>
      <c r="AW141" s="281"/>
      <c r="AX141" s="281"/>
      <c r="AY141" s="281"/>
      <c r="AZ141" s="281"/>
      <c r="BA141" s="281"/>
      <c r="BB141" s="281"/>
      <c r="BC141" s="281"/>
      <c r="BD141" s="281"/>
      <c r="BE141" s="281"/>
      <c r="BF141" s="282"/>
      <c r="BG141" s="283" t="s">
        <v>304</v>
      </c>
      <c r="BH141" s="282"/>
      <c r="BI141" s="283" t="s">
        <v>369</v>
      </c>
      <c r="BJ141" s="28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1" t="s">
        <v>520</v>
      </c>
      <c r="D143" s="352"/>
      <c r="E143" s="352"/>
      <c r="F143" s="352"/>
      <c r="G143" s="352"/>
      <c r="H143" s="352"/>
      <c r="I143" s="352"/>
      <c r="J143" s="352"/>
      <c r="K143" s="352"/>
      <c r="L143" s="352"/>
      <c r="M143" s="352"/>
      <c r="N143" s="352"/>
      <c r="O143" s="352"/>
      <c r="P143" s="352"/>
      <c r="Q143" s="352"/>
      <c r="R143" s="352"/>
      <c r="S143" s="352"/>
      <c r="T143" s="352"/>
      <c r="U143" s="352"/>
      <c r="V143" s="352"/>
      <c r="W143" s="352"/>
      <c r="X143" s="352"/>
      <c r="Y143" s="352"/>
      <c r="Z143" s="352"/>
      <c r="AA143" s="352"/>
      <c r="AB143" s="352"/>
      <c r="AC143" s="352"/>
      <c r="AD143" s="352"/>
      <c r="AE143" s="352"/>
      <c r="AF143" s="352"/>
      <c r="AG143" s="352"/>
      <c r="AH143" s="352"/>
      <c r="AI143" s="352"/>
      <c r="AJ143" s="352"/>
      <c r="AK143" s="352"/>
      <c r="AL143" s="352"/>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3" t="s">
        <v>387</v>
      </c>
      <c r="BJ144" s="354"/>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5" t="s">
        <v>521</v>
      </c>
      <c r="L146" s="356"/>
      <c r="M146" s="356"/>
      <c r="N146" s="356"/>
      <c r="O146" s="356"/>
      <c r="P146" s="356"/>
      <c r="Q146" s="356"/>
      <c r="R146" s="356"/>
      <c r="S146" s="356"/>
      <c r="T146" s="356"/>
      <c r="U146" s="356"/>
      <c r="V146" s="356"/>
      <c r="W146" s="356"/>
      <c r="X146" s="356"/>
      <c r="Y146" s="356"/>
      <c r="Z146" s="356"/>
      <c r="AA146" s="356"/>
      <c r="AB146" s="356"/>
      <c r="AC146" s="356"/>
      <c r="AD146" s="356"/>
      <c r="AE146" s="356"/>
      <c r="AF146" s="356"/>
      <c r="AG146" s="356"/>
      <c r="AH146" s="356"/>
      <c r="AI146" s="356"/>
      <c r="AJ146" s="356"/>
      <c r="AK146" s="356"/>
      <c r="AL146" s="356"/>
      <c r="AM146" s="356"/>
      <c r="AN146" s="356"/>
      <c r="AO146" s="356"/>
      <c r="AP146" s="356"/>
      <c r="AQ146" s="356"/>
      <c r="AR146" s="356"/>
      <c r="AS146" s="356"/>
      <c r="AT146" s="356"/>
      <c r="AU146" s="356"/>
      <c r="AV146" s="356"/>
      <c r="AW146" s="356"/>
      <c r="AX146" s="356"/>
      <c r="AY146" s="356"/>
      <c r="AZ146" s="356"/>
      <c r="BA146" s="356"/>
      <c r="BB146" s="356"/>
      <c r="BC146" s="356"/>
      <c r="BD146" s="356"/>
      <c r="BE146" s="356"/>
      <c r="BF146" s="356"/>
      <c r="BG146" s="356"/>
      <c r="BH146" s="356"/>
      <c r="BI146" s="356"/>
      <c r="BJ146" s="357"/>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58"/>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60"/>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1" t="s">
        <v>522</v>
      </c>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20" t="s">
        <v>523</v>
      </c>
      <c r="AL149" s="321"/>
      <c r="AM149" s="321"/>
      <c r="AN149" s="321"/>
      <c r="AO149" s="321"/>
      <c r="AP149" s="321"/>
      <c r="AQ149" s="321"/>
      <c r="AR149" s="321"/>
      <c r="AS149" s="321"/>
      <c r="AT149" s="321"/>
      <c r="AU149" s="321"/>
      <c r="AV149" s="321"/>
      <c r="AW149" s="321"/>
      <c r="AX149" s="321"/>
      <c r="AY149" s="321"/>
      <c r="AZ149" s="321"/>
      <c r="BA149" s="321"/>
      <c r="BB149" s="322"/>
      <c r="BC149" s="362" t="s">
        <v>524</v>
      </c>
      <c r="BD149" s="321"/>
      <c r="BE149" s="321"/>
      <c r="BF149" s="321"/>
      <c r="BG149" s="321"/>
      <c r="BH149" s="321"/>
      <c r="BI149" s="321"/>
      <c r="BJ149" s="32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5"/>
      <c r="D154" s="321"/>
      <c r="E154" s="321"/>
      <c r="F154" s="321"/>
      <c r="G154" s="321"/>
      <c r="H154" s="321"/>
      <c r="I154" s="321"/>
      <c r="J154" s="321"/>
      <c r="K154" s="321"/>
      <c r="L154" s="321"/>
      <c r="M154" s="321"/>
      <c r="N154" s="321"/>
      <c r="O154" s="321"/>
      <c r="P154" s="321"/>
      <c r="Q154" s="321"/>
      <c r="R154" s="321"/>
      <c r="S154" s="321"/>
      <c r="T154" s="321"/>
      <c r="U154" s="321"/>
      <c r="V154" s="321"/>
      <c r="W154" s="321"/>
      <c r="X154" s="321"/>
      <c r="Y154" s="321"/>
      <c r="Z154" s="321"/>
      <c r="AA154" s="321"/>
      <c r="AB154" s="321"/>
      <c r="AC154" s="321"/>
      <c r="AD154" s="321"/>
      <c r="AE154" s="321"/>
      <c r="AF154" s="321"/>
      <c r="AG154" s="321"/>
      <c r="AH154" s="321"/>
      <c r="AI154" s="321"/>
      <c r="AJ154" s="322"/>
      <c r="AK154" s="346"/>
      <c r="AL154" s="321"/>
      <c r="AM154" s="321"/>
      <c r="AN154" s="321"/>
      <c r="AO154" s="321"/>
      <c r="AP154" s="321"/>
      <c r="AQ154" s="321"/>
      <c r="AR154" s="321"/>
      <c r="AS154" s="321"/>
      <c r="AT154" s="321"/>
      <c r="AU154" s="321"/>
      <c r="AV154" s="321"/>
      <c r="AW154" s="321"/>
      <c r="AX154" s="321"/>
      <c r="AY154" s="321"/>
      <c r="AZ154" s="321"/>
      <c r="BA154" s="321"/>
      <c r="BB154" s="322"/>
      <c r="BC154" s="347"/>
      <c r="BD154" s="321"/>
      <c r="BE154" s="321"/>
      <c r="BF154" s="321"/>
      <c r="BG154" s="321"/>
      <c r="BH154" s="321"/>
      <c r="BI154" s="321"/>
      <c r="BJ154" s="32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5" t="s">
        <v>525</v>
      </c>
      <c r="L159" s="356"/>
      <c r="M159" s="356"/>
      <c r="N159" s="356"/>
      <c r="O159" s="356"/>
      <c r="P159" s="356"/>
      <c r="Q159" s="356"/>
      <c r="R159" s="356"/>
      <c r="S159" s="356"/>
      <c r="T159" s="356"/>
      <c r="U159" s="356"/>
      <c r="V159" s="356"/>
      <c r="W159" s="356"/>
      <c r="X159" s="356"/>
      <c r="Y159" s="356"/>
      <c r="Z159" s="356"/>
      <c r="AA159" s="356"/>
      <c r="AB159" s="356"/>
      <c r="AC159" s="356"/>
      <c r="AD159" s="356"/>
      <c r="AE159" s="356"/>
      <c r="AF159" s="356"/>
      <c r="AG159" s="356"/>
      <c r="AH159" s="356"/>
      <c r="AI159" s="356"/>
      <c r="AJ159" s="356"/>
      <c r="AK159" s="356"/>
      <c r="AL159" s="356"/>
      <c r="AM159" s="356"/>
      <c r="AN159" s="356"/>
      <c r="AO159" s="356"/>
      <c r="AP159" s="356"/>
      <c r="AQ159" s="356"/>
      <c r="AR159" s="356"/>
      <c r="AS159" s="356"/>
      <c r="AT159" s="356"/>
      <c r="AU159" s="356"/>
      <c r="AV159" s="356"/>
      <c r="AW159" s="356"/>
      <c r="AX159" s="356"/>
      <c r="AY159" s="356"/>
      <c r="AZ159" s="356"/>
      <c r="BA159" s="356"/>
      <c r="BB159" s="356"/>
      <c r="BC159" s="356"/>
      <c r="BD159" s="356"/>
      <c r="BE159" s="356"/>
      <c r="BF159" s="356"/>
      <c r="BG159" s="356"/>
      <c r="BH159" s="356"/>
      <c r="BI159" s="356"/>
      <c r="BJ159" s="357"/>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58"/>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60"/>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0" t="s">
        <v>356</v>
      </c>
      <c r="D162" s="261"/>
      <c r="E162" s="261"/>
      <c r="F162" s="261"/>
      <c r="G162" s="261"/>
      <c r="H162" s="261"/>
      <c r="I162" s="261"/>
      <c r="J162" s="261"/>
      <c r="K162" s="261"/>
      <c r="L162" s="261"/>
      <c r="M162" s="261"/>
      <c r="N162" s="261"/>
      <c r="O162" s="261"/>
      <c r="P162" s="261"/>
      <c r="Q162" s="261"/>
      <c r="R162" s="261"/>
      <c r="S162" s="261"/>
      <c r="T162" s="261"/>
      <c r="U162" s="261"/>
      <c r="V162" s="261"/>
      <c r="W162" s="261"/>
      <c r="X162" s="261"/>
      <c r="Y162" s="261"/>
      <c r="Z162" s="261"/>
      <c r="AA162" s="261"/>
      <c r="AB162" s="261"/>
      <c r="AC162" s="261"/>
      <c r="AD162" s="261"/>
      <c r="AE162" s="261"/>
      <c r="AF162" s="261"/>
      <c r="AG162" s="261"/>
      <c r="AH162" s="261"/>
      <c r="AI162" s="261"/>
      <c r="AJ162" s="261"/>
      <c r="AK162" s="261"/>
      <c r="AL162" s="261"/>
      <c r="AM162" s="261"/>
      <c r="AN162" s="261"/>
      <c r="AO162" s="261"/>
      <c r="AP162" s="261"/>
      <c r="AQ162" s="261"/>
      <c r="AR162" s="261"/>
      <c r="AS162" s="261"/>
      <c r="AT162" s="261"/>
      <c r="AU162" s="261"/>
      <c r="AV162" s="261"/>
      <c r="AW162" s="261"/>
      <c r="AX162" s="261"/>
      <c r="AY162" s="261"/>
      <c r="AZ162" s="261"/>
      <c r="BA162" s="261"/>
      <c r="BB162" s="261"/>
      <c r="BC162" s="261"/>
      <c r="BD162" s="261"/>
      <c r="BE162" s="261"/>
      <c r="BF162" s="26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2" t="str">
        <f>"versión "&amp;Parametros!A1&amp;"   -   CONFIDENCIAL"</f>
        <v>versión 3.5   -   CONFIDENCIAL</v>
      </c>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63"/>
      <c r="AN163" s="263"/>
      <c r="AO163" s="263"/>
      <c r="AP163" s="263"/>
      <c r="AQ163" s="263"/>
      <c r="AR163" s="263"/>
      <c r="AS163" s="263"/>
      <c r="AT163" s="263"/>
      <c r="AU163" s="263"/>
      <c r="AV163" s="263"/>
      <c r="AW163" s="263"/>
      <c r="AX163" s="263"/>
      <c r="AY163" s="263"/>
      <c r="AZ163" s="263"/>
      <c r="BA163" s="263"/>
      <c r="BB163" s="263"/>
      <c r="BC163" s="263"/>
      <c r="BD163" s="263"/>
      <c r="BE163" s="263"/>
      <c r="BF163" s="26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543</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BI80</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SUMIF(W47:W53,"=Pendiente",BU47:BU53)</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C83</f>
        <v>0</v>
      </c>
      <c r="D21" s="544"/>
      <c r="E21" s="544"/>
      <c r="F21" s="544"/>
      <c r="G21" s="544"/>
      <c r="H21" s="544"/>
      <c r="I21" s="544"/>
      <c r="J21" s="544"/>
      <c r="K21" s="544"/>
      <c r="L21" s="545"/>
      <c r="M21" s="1"/>
      <c r="N21" s="1"/>
      <c r="O21" s="546">
        <f>K89+K90+K91</f>
        <v>0</v>
      </c>
      <c r="P21" s="547"/>
      <c r="Q21" s="547"/>
      <c r="R21" s="547"/>
      <c r="S21" s="547"/>
      <c r="T21" s="547"/>
      <c r="U21" s="547"/>
      <c r="V21" s="547"/>
      <c r="W21" s="547"/>
      <c r="X21" s="548"/>
      <c r="Y21" s="1"/>
      <c r="Z21" s="1"/>
      <c r="AA21" s="558" t="s">
        <v>433</v>
      </c>
      <c r="AB21" s="559"/>
      <c r="AC21" s="559"/>
      <c r="AD21" s="559"/>
      <c r="AE21" s="560"/>
      <c r="AF21" s="563">
        <f>SUM(AG47:AL53)</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SUMIF(W47:W53,"=En proceso",BU47:BU53)</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SUMIF(W47:W53,"=Finalizada",BU47:BU53)</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SUMIF(W47:W53,"=Devuelta",BU47:BU53)</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SUMIF(W47:W53,"=Cancelada",BU47:BU53)</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SUM(AM47:AM53)</f>
        <v>0</v>
      </c>
      <c r="D27" s="480"/>
      <c r="E27" s="480"/>
      <c r="F27" s="480"/>
      <c r="G27" s="480"/>
      <c r="H27" s="481"/>
      <c r="I27" s="1"/>
      <c r="J27" s="1"/>
      <c r="K27" s="479">
        <f>SUM(AY47:AY53)</f>
        <v>0</v>
      </c>
      <c r="L27" s="480"/>
      <c r="M27" s="480"/>
      <c r="N27" s="480"/>
      <c r="O27" s="480"/>
      <c r="P27" s="481"/>
      <c r="Q27" s="1"/>
      <c r="R27" s="1"/>
      <c r="S27" s="479">
        <f>SUM(BC150:BJ155)</f>
        <v>0</v>
      </c>
      <c r="T27" s="480"/>
      <c r="U27" s="480"/>
      <c r="V27" s="480"/>
      <c r="W27" s="480"/>
      <c r="X27" s="481"/>
      <c r="Y27" s="1"/>
      <c r="Z27" s="1"/>
      <c r="AA27" s="489" t="s">
        <v>444</v>
      </c>
      <c r="AB27" s="462"/>
      <c r="AC27" s="462"/>
      <c r="AD27" s="462"/>
      <c r="AE27" s="490"/>
      <c r="AF27" s="491">
        <f>SUM(W60:AA66)-SUM(AB60:AF66)</f>
        <v>0</v>
      </c>
      <c r="AG27" s="462"/>
      <c r="AH27" s="462"/>
      <c r="AI27" s="462"/>
      <c r="AJ27" s="465"/>
      <c r="AK27" s="1"/>
      <c r="AL27" s="1"/>
      <c r="AM27" s="498" t="s">
        <v>445</v>
      </c>
      <c r="AN27" s="493"/>
      <c r="AO27" s="493"/>
      <c r="AP27" s="493"/>
      <c r="AQ27" s="493"/>
      <c r="AR27" s="493"/>
      <c r="AS27" s="493"/>
      <c r="AT27" s="493"/>
      <c r="AU27" s="494"/>
      <c r="AV27" s="500"/>
      <c r="AW27" s="492">
        <f>SUM(AV60:AZ66)</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SUM(AG60:AK66)</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SUM(AL60:AP66)</f>
        <v>0</v>
      </c>
      <c r="AG29" s="503"/>
      <c r="AH29" s="503"/>
      <c r="AI29" s="503"/>
      <c r="AJ29" s="506"/>
      <c r="AK29" s="1"/>
      <c r="AL29" s="1"/>
      <c r="AM29" s="519" t="s">
        <v>448</v>
      </c>
      <c r="AN29" s="285"/>
      <c r="AO29" s="285"/>
      <c r="AP29" s="285"/>
      <c r="AQ29" s="285"/>
      <c r="AR29" s="285"/>
      <c r="AS29" s="285"/>
      <c r="AT29" s="285"/>
      <c r="AU29" s="520"/>
      <c r="AV29" s="524"/>
      <c r="AW29" s="526">
        <f>SUM(W60:AA66)-AW27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SUM(AQ60:AU66)</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SUM(AG47:AL53)</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2"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383"/>
      <c r="D52" s="327"/>
      <c r="E52" s="327"/>
      <c r="F52" s="327"/>
      <c r="G52" s="328"/>
      <c r="H52" s="367"/>
      <c r="I52" s="327"/>
      <c r="J52" s="327"/>
      <c r="K52" s="327"/>
      <c r="L52" s="327"/>
      <c r="M52" s="327"/>
      <c r="N52" s="327"/>
      <c r="O52" s="327"/>
      <c r="P52" s="327"/>
      <c r="Q52" s="327"/>
      <c r="R52" s="327"/>
      <c r="S52" s="327"/>
      <c r="T52" s="327"/>
      <c r="U52" s="327"/>
      <c r="V52" s="328"/>
      <c r="W52" s="384"/>
      <c r="X52" s="327"/>
      <c r="Y52" s="327"/>
      <c r="Z52" s="327"/>
      <c r="AA52" s="327"/>
      <c r="AB52" s="327"/>
      <c r="AC52" s="327"/>
      <c r="AD52" s="327"/>
      <c r="AE52" s="327"/>
      <c r="AF52" s="328"/>
      <c r="AG52" s="430"/>
      <c r="AH52" s="337"/>
      <c r="AI52" s="337"/>
      <c r="AJ52" s="337"/>
      <c r="AK52" s="337"/>
      <c r="AL52" s="338"/>
      <c r="AM52" s="431"/>
      <c r="AN52" s="337"/>
      <c r="AO52" s="337"/>
      <c r="AP52" s="337"/>
      <c r="AQ52" s="337"/>
      <c r="AR52" s="338"/>
      <c r="AS52" s="432">
        <f t="shared" si="1"/>
        <v>0</v>
      </c>
      <c r="AT52" s="337"/>
      <c r="AU52" s="337"/>
      <c r="AV52" s="337"/>
      <c r="AW52" s="337"/>
      <c r="AX52" s="338"/>
      <c r="AY52" s="431"/>
      <c r="AZ52" s="337"/>
      <c r="BA52" s="337"/>
      <c r="BB52" s="337"/>
      <c r="BC52" s="337"/>
      <c r="BD52" s="338"/>
      <c r="BE52" s="439"/>
      <c r="BF52" s="337"/>
      <c r="BG52" s="337"/>
      <c r="BH52" s="337"/>
      <c r="BI52" s="337"/>
      <c r="BJ52" s="338"/>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80" t="s">
        <v>368</v>
      </c>
      <c r="D53" s="281"/>
      <c r="E53" s="281"/>
      <c r="F53" s="281"/>
      <c r="G53" s="281"/>
      <c r="H53" s="281"/>
      <c r="I53" s="281"/>
      <c r="J53" s="281"/>
      <c r="K53" s="281"/>
      <c r="L53" s="281"/>
      <c r="M53" s="281"/>
      <c r="N53" s="281"/>
      <c r="O53" s="281"/>
      <c r="P53" s="281"/>
      <c r="Q53" s="281"/>
      <c r="R53" s="281"/>
      <c r="S53" s="281"/>
      <c r="T53" s="281"/>
      <c r="U53" s="281"/>
      <c r="V53" s="281"/>
      <c r="W53" s="281"/>
      <c r="X53" s="281"/>
      <c r="Y53" s="281"/>
      <c r="Z53" s="281"/>
      <c r="AA53" s="281"/>
      <c r="AB53" s="281"/>
      <c r="AC53" s="281"/>
      <c r="AD53" s="281"/>
      <c r="AE53" s="281"/>
      <c r="AF53" s="281"/>
      <c r="AG53" s="281"/>
      <c r="AH53" s="281"/>
      <c r="AI53" s="281"/>
      <c r="AJ53" s="281"/>
      <c r="AK53" s="281"/>
      <c r="AL53" s="281"/>
      <c r="AM53" s="281"/>
      <c r="AN53" s="281"/>
      <c r="AO53" s="281"/>
      <c r="AP53" s="281"/>
      <c r="AQ53" s="281"/>
      <c r="AR53" s="281"/>
      <c r="AS53" s="281"/>
      <c r="AT53" s="281"/>
      <c r="AU53" s="281"/>
      <c r="AV53" s="281"/>
      <c r="AW53" s="281"/>
      <c r="AX53" s="281"/>
      <c r="AY53" s="281"/>
      <c r="AZ53" s="281"/>
      <c r="BA53" s="281"/>
      <c r="BB53" s="281"/>
      <c r="BC53" s="281"/>
      <c r="BD53" s="281"/>
      <c r="BE53" s="281"/>
      <c r="BF53" s="282"/>
      <c r="BG53" s="283" t="s">
        <v>304</v>
      </c>
      <c r="BH53" s="282"/>
      <c r="BI53" s="283" t="s">
        <v>369</v>
      </c>
      <c r="BJ53" s="282"/>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51" t="s">
        <v>442</v>
      </c>
      <c r="D55" s="352"/>
      <c r="E55" s="352"/>
      <c r="F55" s="352"/>
      <c r="G55" s="352"/>
      <c r="H55" s="352"/>
      <c r="I55" s="352"/>
      <c r="J55" s="352"/>
      <c r="K55" s="352"/>
      <c r="L55" s="352"/>
      <c r="M55" s="352"/>
      <c r="N55" s="352"/>
      <c r="O55" s="352"/>
      <c r="P55" s="352"/>
      <c r="Q55" s="352"/>
      <c r="R55" s="352"/>
      <c r="S55" s="352"/>
      <c r="T55" s="352"/>
      <c r="U55" s="352"/>
      <c r="V55" s="352"/>
      <c r="W55" s="352"/>
      <c r="X55" s="352"/>
      <c r="Y55" s="352"/>
      <c r="Z55" s="352"/>
      <c r="AA55" s="352"/>
      <c r="AB55" s="352"/>
      <c r="AC55" s="352"/>
      <c r="AD55" s="352"/>
      <c r="AE55" s="352"/>
      <c r="AF55" s="352"/>
      <c r="AG55" s="352"/>
      <c r="AH55" s="352"/>
      <c r="AI55" s="352"/>
      <c r="AJ55" s="352"/>
      <c r="AK55" s="352"/>
      <c r="AL55" s="352"/>
      <c r="AM55" s="352"/>
      <c r="AN55" s="352"/>
      <c r="AO55" s="352"/>
      <c r="AP55" s="352"/>
      <c r="AQ55" s="352"/>
      <c r="AR55" s="352"/>
      <c r="AS55" s="352"/>
      <c r="AT55" s="352"/>
      <c r="AU55" s="352"/>
      <c r="AV55" s="352"/>
      <c r="AW55" s="352"/>
      <c r="AX55" s="352"/>
      <c r="AY55" s="352"/>
      <c r="AZ55" s="352"/>
      <c r="BA55" s="352"/>
      <c r="BB55" s="352"/>
      <c r="BC55" s="352"/>
      <c r="BD55" s="352"/>
      <c r="BE55" s="352"/>
      <c r="BF55" s="352"/>
      <c r="BG55" s="352"/>
      <c r="BH55" s="352"/>
      <c r="BI55" s="352"/>
      <c r="BJ55" s="352"/>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53" t="s">
        <v>387</v>
      </c>
      <c r="BJ56" s="354"/>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SUM(W60:AA66)</f>
        <v>0</v>
      </c>
      <c r="X57" s="376"/>
      <c r="Y57" s="376"/>
      <c r="Z57" s="376"/>
      <c r="AA57" s="376"/>
      <c r="AB57" s="434">
        <f>IF(W57=0,0,SUM(AB60:AF66)/W57)</f>
        <v>0</v>
      </c>
      <c r="AC57" s="427"/>
      <c r="AD57" s="427"/>
      <c r="AE57" s="427"/>
      <c r="AF57" s="428"/>
      <c r="AG57" s="426">
        <f>IF(W57=0,0,SUM(AG60:AK66)/(W57-SUM(AB60:AF66)))</f>
        <v>0</v>
      </c>
      <c r="AH57" s="427"/>
      <c r="AI57" s="427"/>
      <c r="AJ57" s="427"/>
      <c r="AK57" s="428"/>
      <c r="AL57" s="426">
        <f>IF(W57=0,0,SUM(AL60:AP66)/(W57-SUM(AB60:AF66)))</f>
        <v>0</v>
      </c>
      <c r="AM57" s="427"/>
      <c r="AN57" s="427"/>
      <c r="AO57" s="427"/>
      <c r="AP57" s="428"/>
      <c r="AQ57" s="426">
        <f>IF(W57=0,0,SUM(AQ60:AU66)/(W57-SUM(AB60:AF66)))</f>
        <v>0</v>
      </c>
      <c r="AR57" s="427"/>
      <c r="AS57" s="427"/>
      <c r="AT57" s="427"/>
      <c r="AU57" s="428"/>
      <c r="AV57" s="426">
        <f>IF(W57=0,0,SUM(AV60:AZ66)/W57)</f>
        <v>0</v>
      </c>
      <c r="AW57" s="427"/>
      <c r="AX57" s="427"/>
      <c r="AY57" s="427"/>
      <c r="AZ57" s="428"/>
      <c r="BA57" s="426">
        <f>IF(W57=0,0,SUM(BA60:BE66)/W57)</f>
        <v>0</v>
      </c>
      <c r="BB57" s="427"/>
      <c r="BC57" s="427"/>
      <c r="BD57" s="427"/>
      <c r="BE57" s="429"/>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69" t="s">
        <v>458</v>
      </c>
      <c r="D59" s="321"/>
      <c r="E59" s="321"/>
      <c r="F59" s="321"/>
      <c r="G59" s="322"/>
      <c r="H59" s="369" t="s">
        <v>459</v>
      </c>
      <c r="I59" s="321"/>
      <c r="J59" s="321"/>
      <c r="K59" s="321"/>
      <c r="L59" s="321"/>
      <c r="M59" s="321"/>
      <c r="N59" s="321"/>
      <c r="O59" s="321"/>
      <c r="P59" s="321"/>
      <c r="Q59" s="321"/>
      <c r="R59" s="321"/>
      <c r="S59" s="321"/>
      <c r="T59" s="321"/>
      <c r="U59" s="321"/>
      <c r="V59" s="322"/>
      <c r="W59" s="380" t="s">
        <v>471</v>
      </c>
      <c r="X59" s="321"/>
      <c r="Y59" s="321"/>
      <c r="Z59" s="321"/>
      <c r="AA59" s="322"/>
      <c r="AB59" s="380" t="s">
        <v>472</v>
      </c>
      <c r="AC59" s="321"/>
      <c r="AD59" s="321"/>
      <c r="AE59" s="321"/>
      <c r="AF59" s="322"/>
      <c r="AG59" s="380" t="s">
        <v>473</v>
      </c>
      <c r="AH59" s="321"/>
      <c r="AI59" s="321"/>
      <c r="AJ59" s="321"/>
      <c r="AK59" s="322"/>
      <c r="AL59" s="380" t="s">
        <v>474</v>
      </c>
      <c r="AM59" s="321"/>
      <c r="AN59" s="321"/>
      <c r="AO59" s="321"/>
      <c r="AP59" s="322"/>
      <c r="AQ59" s="380" t="s">
        <v>475</v>
      </c>
      <c r="AR59" s="321"/>
      <c r="AS59" s="321"/>
      <c r="AT59" s="321"/>
      <c r="AU59" s="322"/>
      <c r="AV59" s="380" t="s">
        <v>476</v>
      </c>
      <c r="AW59" s="321"/>
      <c r="AX59" s="321"/>
      <c r="AY59" s="321"/>
      <c r="AZ59" s="322"/>
      <c r="BA59" s="380" t="s">
        <v>477</v>
      </c>
      <c r="BB59" s="321"/>
      <c r="BC59" s="321"/>
      <c r="BD59" s="321"/>
      <c r="BE59" s="322"/>
      <c r="BF59" s="380" t="s">
        <v>478</v>
      </c>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ref="C60:C64" si="13">IF(TRIM(C47)="","",TRIM(C47))</f>
        <v/>
      </c>
      <c r="D60" s="321"/>
      <c r="E60" s="321"/>
      <c r="F60" s="321"/>
      <c r="G60" s="322"/>
      <c r="H60" s="379" t="str">
        <f t="shared" ref="H60:H64" si="14">IF(TRIM(H47)="","",TRIM(H47))</f>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ref="AQ60:AQ64" si="15">(W60-AB60)-AG60</f>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8" t="str">
        <f t="shared" si="13"/>
        <v/>
      </c>
      <c r="D63" s="321"/>
      <c r="E63" s="321"/>
      <c r="F63" s="321"/>
      <c r="G63" s="322"/>
      <c r="H63" s="379" t="str">
        <f t="shared" si="14"/>
        <v/>
      </c>
      <c r="I63" s="321"/>
      <c r="J63" s="321"/>
      <c r="K63" s="321"/>
      <c r="L63" s="321"/>
      <c r="M63" s="321"/>
      <c r="N63" s="321"/>
      <c r="O63" s="321"/>
      <c r="P63" s="321"/>
      <c r="Q63" s="321"/>
      <c r="R63" s="321"/>
      <c r="S63" s="321"/>
      <c r="T63" s="321"/>
      <c r="U63" s="321"/>
      <c r="V63" s="322"/>
      <c r="W63" s="365"/>
      <c r="X63" s="321"/>
      <c r="Y63" s="321"/>
      <c r="Z63" s="321"/>
      <c r="AA63" s="322"/>
      <c r="AB63" s="365"/>
      <c r="AC63" s="321"/>
      <c r="AD63" s="321"/>
      <c r="AE63" s="321"/>
      <c r="AF63" s="322"/>
      <c r="AG63" s="365"/>
      <c r="AH63" s="321"/>
      <c r="AI63" s="321"/>
      <c r="AJ63" s="321"/>
      <c r="AK63" s="322"/>
      <c r="AL63" s="365"/>
      <c r="AM63" s="321"/>
      <c r="AN63" s="321"/>
      <c r="AO63" s="321"/>
      <c r="AP63" s="322"/>
      <c r="AQ63" s="378">
        <f t="shared" si="15"/>
        <v>0</v>
      </c>
      <c r="AR63" s="321"/>
      <c r="AS63" s="321"/>
      <c r="AT63" s="321"/>
      <c r="AU63" s="322"/>
      <c r="AV63" s="365"/>
      <c r="AW63" s="321"/>
      <c r="AX63" s="321"/>
      <c r="AY63" s="321"/>
      <c r="AZ63" s="322"/>
      <c r="BA63" s="365"/>
      <c r="BB63" s="321"/>
      <c r="BC63" s="321"/>
      <c r="BD63" s="321"/>
      <c r="BE63" s="322"/>
      <c r="BF63" s="365"/>
      <c r="BG63" s="321"/>
      <c r="BH63" s="321"/>
      <c r="BI63" s="321"/>
      <c r="BJ63" s="322"/>
      <c r="BK63" s="1"/>
      <c r="BL63" s="1"/>
      <c r="BM63" s="36" t="str">
        <f t="shared" si="12"/>
        <v/>
      </c>
      <c r="BN63" s="1"/>
      <c r="BO63" s="1"/>
      <c r="BP63" s="1"/>
      <c r="BQ63" s="1"/>
      <c r="BR63" s="1"/>
      <c r="BS63" s="1"/>
      <c r="BT63" s="1"/>
      <c r="BU63" s="1"/>
      <c r="BV63" s="1"/>
      <c r="BW63" s="1"/>
    </row>
    <row r="64" spans="1:75" ht="24.75" customHeight="1" x14ac:dyDescent="0.25">
      <c r="A64" s="1"/>
      <c r="B64" s="89"/>
      <c r="C64" s="371" t="str">
        <f t="shared" si="13"/>
        <v/>
      </c>
      <c r="D64" s="327"/>
      <c r="E64" s="327"/>
      <c r="F64" s="327"/>
      <c r="G64" s="328"/>
      <c r="H64" s="372" t="str">
        <f t="shared" si="14"/>
        <v/>
      </c>
      <c r="I64" s="327"/>
      <c r="J64" s="327"/>
      <c r="K64" s="327"/>
      <c r="L64" s="327"/>
      <c r="M64" s="327"/>
      <c r="N64" s="327"/>
      <c r="O64" s="327"/>
      <c r="P64" s="327"/>
      <c r="Q64" s="327"/>
      <c r="R64" s="327"/>
      <c r="S64" s="327"/>
      <c r="T64" s="327"/>
      <c r="U64" s="327"/>
      <c r="V64" s="328"/>
      <c r="W64" s="366"/>
      <c r="X64" s="327"/>
      <c r="Y64" s="327"/>
      <c r="Z64" s="327"/>
      <c r="AA64" s="328"/>
      <c r="AB64" s="366"/>
      <c r="AC64" s="327"/>
      <c r="AD64" s="327"/>
      <c r="AE64" s="327"/>
      <c r="AF64" s="328"/>
      <c r="AG64" s="366"/>
      <c r="AH64" s="327"/>
      <c r="AI64" s="327"/>
      <c r="AJ64" s="327"/>
      <c r="AK64" s="328"/>
      <c r="AL64" s="366"/>
      <c r="AM64" s="327"/>
      <c r="AN64" s="327"/>
      <c r="AO64" s="327"/>
      <c r="AP64" s="328"/>
      <c r="AQ64" s="371">
        <f t="shared" si="15"/>
        <v>0</v>
      </c>
      <c r="AR64" s="327"/>
      <c r="AS64" s="327"/>
      <c r="AT64" s="327"/>
      <c r="AU64" s="328"/>
      <c r="AV64" s="366"/>
      <c r="AW64" s="327"/>
      <c r="AX64" s="327"/>
      <c r="AY64" s="327"/>
      <c r="AZ64" s="328"/>
      <c r="BA64" s="366"/>
      <c r="BB64" s="327"/>
      <c r="BC64" s="327"/>
      <c r="BD64" s="327"/>
      <c r="BE64" s="328"/>
      <c r="BF64" s="366"/>
      <c r="BG64" s="327"/>
      <c r="BH64" s="327"/>
      <c r="BI64" s="327"/>
      <c r="BJ64" s="328"/>
      <c r="BK64" s="43"/>
      <c r="BL64" s="1"/>
      <c r="BM64" s="36" t="str">
        <f t="shared" si="12"/>
        <v/>
      </c>
      <c r="BN64" s="1"/>
      <c r="BO64" s="1"/>
      <c r="BP64" s="1"/>
      <c r="BQ64" s="1"/>
      <c r="BR64" s="1"/>
      <c r="BS64" s="1"/>
      <c r="BT64" s="1"/>
      <c r="BU64" s="1"/>
      <c r="BV64" s="1"/>
      <c r="BW64" s="1"/>
    </row>
    <row r="65" spans="1:75" ht="24.75" customHeight="1" x14ac:dyDescent="0.25">
      <c r="A65" s="1"/>
      <c r="B65" s="1"/>
      <c r="C65" s="280" t="s">
        <v>368</v>
      </c>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c r="AD65" s="281"/>
      <c r="AE65" s="281"/>
      <c r="AF65" s="281"/>
      <c r="AG65" s="281"/>
      <c r="AH65" s="281"/>
      <c r="AI65" s="281"/>
      <c r="AJ65" s="281"/>
      <c r="AK65" s="281"/>
      <c r="AL65" s="281"/>
      <c r="AM65" s="281"/>
      <c r="AN65" s="281"/>
      <c r="AO65" s="281"/>
      <c r="AP65" s="281"/>
      <c r="AQ65" s="281"/>
      <c r="AR65" s="281"/>
      <c r="AS65" s="281"/>
      <c r="AT65" s="281"/>
      <c r="AU65" s="281"/>
      <c r="AV65" s="281"/>
      <c r="AW65" s="281"/>
      <c r="AX65" s="281"/>
      <c r="AY65" s="281"/>
      <c r="AZ65" s="281"/>
      <c r="BA65" s="281"/>
      <c r="BB65" s="281"/>
      <c r="BC65" s="281"/>
      <c r="BD65" s="281"/>
      <c r="BE65" s="281"/>
      <c r="BF65" s="282"/>
      <c r="BG65" s="283" t="s">
        <v>304</v>
      </c>
      <c r="BH65" s="282"/>
      <c r="BI65" s="283" t="s">
        <v>369</v>
      </c>
      <c r="BJ65" s="282"/>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77"/>
      <c r="AW66" s="263"/>
      <c r="AX66" s="263"/>
      <c r="AY66" s="263"/>
      <c r="AZ66" s="263"/>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351" t="s">
        <v>479</v>
      </c>
      <c r="D67" s="352"/>
      <c r="E67" s="352"/>
      <c r="F67" s="352"/>
      <c r="G67" s="352"/>
      <c r="H67" s="352"/>
      <c r="I67" s="352"/>
      <c r="J67" s="352"/>
      <c r="K67" s="352"/>
      <c r="L67" s="352"/>
      <c r="M67" s="352"/>
      <c r="N67" s="352"/>
      <c r="O67" s="352"/>
      <c r="P67" s="352"/>
      <c r="Q67" s="352"/>
      <c r="R67" s="352"/>
      <c r="S67" s="352"/>
      <c r="T67" s="352"/>
      <c r="U67" s="352"/>
      <c r="V67" s="352"/>
      <c r="W67" s="352"/>
      <c r="X67" s="352"/>
      <c r="Y67" s="352"/>
      <c r="Z67" s="352"/>
      <c r="AA67" s="352"/>
      <c r="AB67" s="352"/>
      <c r="AC67" s="352"/>
      <c r="AD67" s="352"/>
      <c r="AE67" s="352"/>
      <c r="AF67" s="352"/>
      <c r="AG67" s="352"/>
      <c r="AH67" s="352"/>
      <c r="AI67" s="352"/>
      <c r="AJ67" s="352"/>
      <c r="AK67" s="352"/>
      <c r="AL67" s="352"/>
      <c r="AM67" s="352"/>
      <c r="AN67" s="352"/>
      <c r="AO67" s="352"/>
      <c r="AP67" s="352"/>
      <c r="AQ67" s="352"/>
      <c r="AR67" s="352"/>
      <c r="AS67" s="352"/>
      <c r="AT67" s="352"/>
      <c r="AU67" s="352"/>
      <c r="AV67" s="352"/>
      <c r="AW67" s="352"/>
      <c r="AX67" s="352"/>
      <c r="AY67" s="352"/>
      <c r="AZ67" s="352"/>
      <c r="BA67" s="352"/>
      <c r="BB67" s="352"/>
      <c r="BC67" s="352"/>
      <c r="BD67" s="352"/>
      <c r="BE67" s="352"/>
      <c r="BF67" s="352"/>
      <c r="BG67" s="352"/>
      <c r="BH67" s="352"/>
      <c r="BI67" s="352"/>
      <c r="BJ67" s="352"/>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53" t="s">
        <v>387</v>
      </c>
      <c r="BJ68" s="354"/>
      <c r="BK68" s="1"/>
      <c r="BL68" s="1"/>
      <c r="BM68" s="36">
        <v>1</v>
      </c>
      <c r="BN68" s="1"/>
      <c r="BO68" s="1"/>
      <c r="BP68" s="1"/>
      <c r="BQ68" s="1"/>
      <c r="BR68" s="1"/>
      <c r="BS68" s="1"/>
      <c r="BT68" s="1"/>
      <c r="BU68" s="1"/>
      <c r="BV68" s="1"/>
      <c r="BW68" s="1"/>
    </row>
    <row r="69" spans="1:75" ht="15" customHeight="1" x14ac:dyDescent="0.25">
      <c r="A69" s="1"/>
      <c r="B69" s="1"/>
      <c r="C69" s="375" t="str">
        <f>IF(BO70&gt;0,"HU sin descripción de riesgo ó descripción de riesgo sin HU asociada","")</f>
        <v/>
      </c>
      <c r="D69" s="376"/>
      <c r="E69" s="376"/>
      <c r="F69" s="376"/>
      <c r="G69" s="376"/>
      <c r="H69" s="376"/>
      <c r="I69" s="376"/>
      <c r="J69" s="376"/>
      <c r="K69" s="376"/>
      <c r="L69" s="376"/>
      <c r="M69" s="376"/>
      <c r="N69" s="376"/>
      <c r="O69" s="376"/>
      <c r="P69" s="376"/>
      <c r="Q69" s="376"/>
      <c r="R69" s="376"/>
      <c r="S69" s="376"/>
      <c r="T69" s="376"/>
      <c r="U69" s="376"/>
      <c r="V69" s="376"/>
      <c r="W69" s="376"/>
      <c r="X69" s="376"/>
      <c r="Y69" s="376"/>
      <c r="Z69" s="376"/>
      <c r="AA69" s="376"/>
      <c r="AB69" s="376"/>
      <c r="AC69" s="376"/>
      <c r="AD69" s="376"/>
      <c r="AE69" s="376"/>
      <c r="AF69" s="376"/>
      <c r="AG69" s="376"/>
      <c r="AH69" s="376"/>
      <c r="AI69" s="376"/>
      <c r="AJ69" s="376"/>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69" t="s">
        <v>458</v>
      </c>
      <c r="D70" s="321"/>
      <c r="E70" s="321"/>
      <c r="F70" s="321"/>
      <c r="G70" s="322"/>
      <c r="H70" s="369" t="s">
        <v>459</v>
      </c>
      <c r="I70" s="321"/>
      <c r="J70" s="321"/>
      <c r="K70" s="321"/>
      <c r="L70" s="321"/>
      <c r="M70" s="321"/>
      <c r="N70" s="321"/>
      <c r="O70" s="321"/>
      <c r="P70" s="321"/>
      <c r="Q70" s="321"/>
      <c r="R70" s="321"/>
      <c r="S70" s="321"/>
      <c r="T70" s="321"/>
      <c r="U70" s="321"/>
      <c r="V70" s="322"/>
      <c r="W70" s="344" t="s">
        <v>480</v>
      </c>
      <c r="X70" s="321"/>
      <c r="Y70" s="321"/>
      <c r="Z70" s="321"/>
      <c r="AA70" s="321"/>
      <c r="AB70" s="321"/>
      <c r="AC70" s="321"/>
      <c r="AD70" s="321"/>
      <c r="AE70" s="321"/>
      <c r="AF70" s="321"/>
      <c r="AG70" s="321"/>
      <c r="AH70" s="321"/>
      <c r="AI70" s="321"/>
      <c r="AJ70" s="322"/>
      <c r="AK70" s="374" t="s">
        <v>481</v>
      </c>
      <c r="AL70" s="322"/>
      <c r="AM70" s="374" t="s">
        <v>482</v>
      </c>
      <c r="AN70" s="322"/>
      <c r="AO70" s="373" t="s">
        <v>483</v>
      </c>
      <c r="AP70" s="322"/>
      <c r="AQ70" s="374" t="s">
        <v>484</v>
      </c>
      <c r="AR70" s="322"/>
      <c r="AS70" s="344" t="s">
        <v>391</v>
      </c>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ref="AO71:AO76" si="19">IF(OR(TRIM(AK71)="",TRIM(AM71)=""),"",AK71*AM71)</f>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65"/>
      <c r="D74" s="321"/>
      <c r="E74" s="321"/>
      <c r="F74" s="321"/>
      <c r="G74" s="322"/>
      <c r="H74" s="370"/>
      <c r="I74" s="321"/>
      <c r="J74" s="321"/>
      <c r="K74" s="321"/>
      <c r="L74" s="321"/>
      <c r="M74" s="321"/>
      <c r="N74" s="321"/>
      <c r="O74" s="321"/>
      <c r="P74" s="321"/>
      <c r="Q74" s="321"/>
      <c r="R74" s="321"/>
      <c r="S74" s="321"/>
      <c r="T74" s="321"/>
      <c r="U74" s="321"/>
      <c r="V74" s="322"/>
      <c r="W74" s="339"/>
      <c r="X74" s="321"/>
      <c r="Y74" s="321"/>
      <c r="Z74" s="321"/>
      <c r="AA74" s="321"/>
      <c r="AB74" s="321"/>
      <c r="AC74" s="321"/>
      <c r="AD74" s="321"/>
      <c r="AE74" s="321"/>
      <c r="AF74" s="321"/>
      <c r="AG74" s="321"/>
      <c r="AH74" s="321"/>
      <c r="AI74" s="321"/>
      <c r="AJ74" s="322"/>
      <c r="AK74" s="341"/>
      <c r="AL74" s="322"/>
      <c r="AM74" s="341"/>
      <c r="AN74" s="322"/>
      <c r="AO74" s="346" t="str">
        <f t="shared" si="19"/>
        <v/>
      </c>
      <c r="AP74" s="322"/>
      <c r="AQ74" s="341"/>
      <c r="AR74" s="322"/>
      <c r="AS74" s="339"/>
      <c r="AT74" s="321"/>
      <c r="AU74" s="321"/>
      <c r="AV74" s="321"/>
      <c r="AW74" s="321"/>
      <c r="AX74" s="321"/>
      <c r="AY74" s="321"/>
      <c r="AZ74" s="321"/>
      <c r="BA74" s="321"/>
      <c r="BB74" s="321"/>
      <c r="BC74" s="321"/>
      <c r="BD74" s="321"/>
      <c r="BE74" s="321"/>
      <c r="BF74" s="321"/>
      <c r="BG74" s="321"/>
      <c r="BH74" s="321"/>
      <c r="BI74" s="321"/>
      <c r="BJ74" s="322"/>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66"/>
      <c r="D76" s="327"/>
      <c r="E76" s="327"/>
      <c r="F76" s="327"/>
      <c r="G76" s="328"/>
      <c r="H76" s="367"/>
      <c r="I76" s="327"/>
      <c r="J76" s="327"/>
      <c r="K76" s="327"/>
      <c r="L76" s="327"/>
      <c r="M76" s="327"/>
      <c r="N76" s="327"/>
      <c r="O76" s="327"/>
      <c r="P76" s="327"/>
      <c r="Q76" s="327"/>
      <c r="R76" s="327"/>
      <c r="S76" s="327"/>
      <c r="T76" s="327"/>
      <c r="U76" s="327"/>
      <c r="V76" s="328"/>
      <c r="W76" s="335"/>
      <c r="X76" s="327"/>
      <c r="Y76" s="327"/>
      <c r="Z76" s="327"/>
      <c r="AA76" s="327"/>
      <c r="AB76" s="327"/>
      <c r="AC76" s="327"/>
      <c r="AD76" s="327"/>
      <c r="AE76" s="327"/>
      <c r="AF76" s="327"/>
      <c r="AG76" s="327"/>
      <c r="AH76" s="327"/>
      <c r="AI76" s="327"/>
      <c r="AJ76" s="328"/>
      <c r="AK76" s="363"/>
      <c r="AL76" s="328"/>
      <c r="AM76" s="363"/>
      <c r="AN76" s="328"/>
      <c r="AO76" s="368" t="str">
        <f t="shared" si="19"/>
        <v/>
      </c>
      <c r="AP76" s="328"/>
      <c r="AQ76" s="363"/>
      <c r="AR76" s="328"/>
      <c r="AS76" s="335"/>
      <c r="AT76" s="327"/>
      <c r="AU76" s="327"/>
      <c r="AV76" s="327"/>
      <c r="AW76" s="327"/>
      <c r="AX76" s="327"/>
      <c r="AY76" s="327"/>
      <c r="AZ76" s="327"/>
      <c r="BA76" s="327"/>
      <c r="BB76" s="327"/>
      <c r="BC76" s="327"/>
      <c r="BD76" s="327"/>
      <c r="BE76" s="327"/>
      <c r="BF76" s="327"/>
      <c r="BG76" s="327"/>
      <c r="BH76" s="327"/>
      <c r="BI76" s="327"/>
      <c r="BJ76" s="328"/>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64" t="s">
        <v>368</v>
      </c>
      <c r="D77" s="281"/>
      <c r="E77" s="281"/>
      <c r="F77" s="281"/>
      <c r="G77" s="281"/>
      <c r="H77" s="281"/>
      <c r="I77" s="281"/>
      <c r="J77" s="281"/>
      <c r="K77" s="281"/>
      <c r="L77" s="281"/>
      <c r="M77" s="281"/>
      <c r="N77" s="281"/>
      <c r="O77" s="281"/>
      <c r="P77" s="281"/>
      <c r="Q77" s="281"/>
      <c r="R77" s="281"/>
      <c r="S77" s="281"/>
      <c r="T77" s="281"/>
      <c r="U77" s="281"/>
      <c r="V77" s="281"/>
      <c r="W77" s="281"/>
      <c r="X77" s="281"/>
      <c r="Y77" s="281"/>
      <c r="Z77" s="281"/>
      <c r="AA77" s="281"/>
      <c r="AB77" s="281"/>
      <c r="AC77" s="281"/>
      <c r="AD77" s="281"/>
      <c r="AE77" s="281"/>
      <c r="AF77" s="281"/>
      <c r="AG77" s="281"/>
      <c r="AH77" s="281"/>
      <c r="AI77" s="281"/>
      <c r="AJ77" s="281"/>
      <c r="AK77" s="281"/>
      <c r="AL77" s="281"/>
      <c r="AM77" s="281"/>
      <c r="AN77" s="281"/>
      <c r="AO77" s="281"/>
      <c r="AP77" s="281"/>
      <c r="AQ77" s="281"/>
      <c r="AR77" s="281"/>
      <c r="AS77" s="281"/>
      <c r="AT77" s="281"/>
      <c r="AU77" s="281"/>
      <c r="AV77" s="281"/>
      <c r="AW77" s="281"/>
      <c r="AX77" s="281"/>
      <c r="AY77" s="281"/>
      <c r="AZ77" s="281"/>
      <c r="BA77" s="281"/>
      <c r="BB77" s="281"/>
      <c r="BC77" s="281"/>
      <c r="BD77" s="281"/>
      <c r="BE77" s="281"/>
      <c r="BF77" s="282"/>
      <c r="BG77" s="283" t="s">
        <v>304</v>
      </c>
      <c r="BH77" s="282"/>
      <c r="BI77" s="283" t="s">
        <v>369</v>
      </c>
      <c r="BJ77" s="282"/>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51" t="s">
        <v>485</v>
      </c>
      <c r="D79" s="352"/>
      <c r="E79" s="352"/>
      <c r="F79" s="352"/>
      <c r="G79" s="352"/>
      <c r="H79" s="352"/>
      <c r="I79" s="352"/>
      <c r="J79" s="352"/>
      <c r="K79" s="352"/>
      <c r="L79" s="352"/>
      <c r="M79" s="352"/>
      <c r="N79" s="352"/>
      <c r="O79" s="352"/>
      <c r="P79" s="352"/>
      <c r="Q79" s="352"/>
      <c r="R79" s="352"/>
      <c r="S79" s="352"/>
      <c r="T79" s="352"/>
      <c r="U79" s="352"/>
      <c r="V79" s="352"/>
      <c r="W79" s="352"/>
      <c r="X79" s="352"/>
      <c r="Y79" s="352"/>
      <c r="Z79" s="352"/>
      <c r="AA79" s="352"/>
      <c r="AB79" s="352"/>
      <c r="AC79" s="352"/>
      <c r="AD79" s="352"/>
      <c r="AE79" s="352"/>
      <c r="AF79" s="352"/>
      <c r="AG79" s="352"/>
      <c r="AH79" s="352"/>
      <c r="AI79" s="352"/>
      <c r="AJ79" s="352"/>
      <c r="AK79" s="352"/>
      <c r="AL79" s="352"/>
      <c r="AM79" s="352"/>
      <c r="AN79" s="352"/>
      <c r="AO79" s="352"/>
      <c r="AP79" s="352"/>
      <c r="AQ79" s="352"/>
      <c r="AR79" s="352"/>
      <c r="AS79" s="352"/>
      <c r="AT79" s="352"/>
      <c r="AU79" s="352"/>
      <c r="AV79" s="352"/>
      <c r="AW79" s="352"/>
      <c r="AX79" s="352"/>
      <c r="AY79" s="352"/>
      <c r="AZ79" s="352"/>
      <c r="BA79" s="352"/>
      <c r="BB79" s="352"/>
      <c r="BC79" s="352"/>
      <c r="BD79" s="352"/>
      <c r="BE79" s="352"/>
      <c r="BF79" s="352"/>
      <c r="BG79" s="352"/>
      <c r="BH79" s="352"/>
      <c r="BI79" s="352"/>
      <c r="BJ79" s="352"/>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53" t="s">
        <v>382</v>
      </c>
      <c r="BJ80" s="354"/>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92" t="s">
        <v>486</v>
      </c>
      <c r="D82" s="393"/>
      <c r="E82" s="393"/>
      <c r="F82" s="393"/>
      <c r="G82" s="393"/>
      <c r="H82" s="393"/>
      <c r="I82" s="393"/>
      <c r="J82" s="393"/>
      <c r="K82" s="394"/>
      <c r="L82" s="91"/>
      <c r="M82" s="395" t="s">
        <v>487</v>
      </c>
      <c r="N82" s="396"/>
      <c r="O82" s="396"/>
      <c r="P82" s="396"/>
      <c r="Q82" s="396"/>
      <c r="R82" s="396"/>
      <c r="S82" s="396"/>
      <c r="T82" s="396"/>
      <c r="U82" s="397"/>
      <c r="V82" s="1"/>
      <c r="W82" s="398" t="s">
        <v>488</v>
      </c>
      <c r="X82" s="399"/>
      <c r="Y82" s="399"/>
      <c r="Z82" s="399"/>
      <c r="AA82" s="399"/>
      <c r="AB82" s="399"/>
      <c r="AC82" s="399"/>
      <c r="AD82" s="399"/>
      <c r="AE82" s="400"/>
      <c r="AF82" s="35"/>
      <c r="AG82" s="35"/>
      <c r="AH82" s="401" t="s">
        <v>385</v>
      </c>
      <c r="AI82" s="386"/>
      <c r="AJ82" s="386"/>
      <c r="AK82" s="386"/>
      <c r="AL82" s="386"/>
      <c r="AM82" s="386"/>
      <c r="AN82" s="386"/>
      <c r="AO82" s="402"/>
      <c r="AP82" s="385" t="s">
        <v>489</v>
      </c>
      <c r="AQ82" s="386"/>
      <c r="AR82" s="387"/>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418">
        <f>SUM(K89:M95)</f>
        <v>0</v>
      </c>
      <c r="D83" s="304"/>
      <c r="E83" s="304"/>
      <c r="F83" s="304"/>
      <c r="G83" s="304"/>
      <c r="H83" s="304"/>
      <c r="I83" s="304"/>
      <c r="J83" s="304"/>
      <c r="K83" s="419"/>
      <c r="L83" s="95"/>
      <c r="M83" s="403">
        <v>0</v>
      </c>
      <c r="N83" s="304"/>
      <c r="O83" s="304"/>
      <c r="P83" s="304"/>
      <c r="Q83" s="304"/>
      <c r="R83" s="304"/>
      <c r="S83" s="304"/>
      <c r="T83" s="304"/>
      <c r="U83" s="404"/>
      <c r="V83" s="1"/>
      <c r="W83" s="410">
        <f>K96</f>
        <v>0</v>
      </c>
      <c r="X83" s="304"/>
      <c r="Y83" s="304"/>
      <c r="Z83" s="304"/>
      <c r="AA83" s="304"/>
      <c r="AB83" s="304"/>
      <c r="AC83" s="304"/>
      <c r="AD83" s="304"/>
      <c r="AE83" s="411"/>
      <c r="AF83" s="35"/>
      <c r="AG83" s="35"/>
      <c r="AH83" s="96" t="s">
        <v>490</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491</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0"/>
      <c r="D85" s="263"/>
      <c r="E85" s="263"/>
      <c r="F85" s="263"/>
      <c r="G85" s="263"/>
      <c r="H85" s="263"/>
      <c r="I85" s="263"/>
      <c r="J85" s="263"/>
      <c r="K85" s="421"/>
      <c r="L85" s="95"/>
      <c r="M85" s="405"/>
      <c r="N85" s="263"/>
      <c r="O85" s="263"/>
      <c r="P85" s="263"/>
      <c r="Q85" s="263"/>
      <c r="R85" s="263"/>
      <c r="S85" s="263"/>
      <c r="T85" s="263"/>
      <c r="U85" s="406"/>
      <c r="V85" s="1"/>
      <c r="W85" s="412"/>
      <c r="X85" s="263"/>
      <c r="Y85" s="263"/>
      <c r="Z85" s="263"/>
      <c r="AA85" s="263"/>
      <c r="AB85" s="263"/>
      <c r="AC85" s="263"/>
      <c r="AD85" s="263"/>
      <c r="AE85" s="413"/>
      <c r="AF85" s="35"/>
      <c r="AG85" s="35"/>
      <c r="AH85" s="96" t="s">
        <v>492</v>
      </c>
      <c r="AI85" s="97"/>
      <c r="AJ85" s="97"/>
      <c r="AK85" s="97"/>
      <c r="AL85" s="97"/>
      <c r="AM85" s="97"/>
      <c r="AN85" s="97"/>
      <c r="AO85" s="98"/>
      <c r="AP85" s="381"/>
      <c r="AQ85" s="321"/>
      <c r="AR85" s="388"/>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422"/>
      <c r="D86" s="423"/>
      <c r="E86" s="423"/>
      <c r="F86" s="423"/>
      <c r="G86" s="423"/>
      <c r="H86" s="423"/>
      <c r="I86" s="423"/>
      <c r="J86" s="423"/>
      <c r="K86" s="424"/>
      <c r="L86" s="95"/>
      <c r="M86" s="407"/>
      <c r="N86" s="408"/>
      <c r="O86" s="408"/>
      <c r="P86" s="408"/>
      <c r="Q86" s="408"/>
      <c r="R86" s="408"/>
      <c r="S86" s="408"/>
      <c r="T86" s="408"/>
      <c r="U86" s="409"/>
      <c r="V86" s="1"/>
      <c r="W86" s="414"/>
      <c r="X86" s="415"/>
      <c r="Y86" s="415"/>
      <c r="Z86" s="415"/>
      <c r="AA86" s="415"/>
      <c r="AB86" s="415"/>
      <c r="AC86" s="415"/>
      <c r="AD86" s="415"/>
      <c r="AE86" s="416"/>
      <c r="AF86" s="35"/>
      <c r="AG86" s="35"/>
      <c r="AH86" s="101" t="s">
        <v>493</v>
      </c>
      <c r="AI86" s="102"/>
      <c r="AJ86" s="102"/>
      <c r="AK86" s="102"/>
      <c r="AL86" s="102"/>
      <c r="AM86" s="102"/>
      <c r="AN86" s="102"/>
      <c r="AO86" s="103"/>
      <c r="AP86" s="389"/>
      <c r="AQ86" s="390"/>
      <c r="AR86" s="391"/>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417" t="str">
        <f>IF(OR(SUM(K89:M96)&lt;&gt;SUM(AP83:AR86),SUM(K89:M96)&lt;&gt;SUM(AP89:AR96)),"La cantidad de issues ingresados en las tablas: Impacto, Estado y Naturaleza deber igual","")</f>
        <v/>
      </c>
      <c r="D87" s="263"/>
      <c r="E87" s="263"/>
      <c r="F87" s="263"/>
      <c r="G87" s="263"/>
      <c r="H87" s="263"/>
      <c r="I87" s="263"/>
      <c r="J87" s="263"/>
      <c r="K87" s="263"/>
      <c r="L87" s="263"/>
      <c r="M87" s="263"/>
      <c r="N87" s="263"/>
      <c r="O87" s="263"/>
      <c r="P87" s="263"/>
      <c r="Q87" s="263"/>
      <c r="R87" s="263"/>
      <c r="S87" s="263"/>
      <c r="T87" s="263"/>
      <c r="U87" s="263"/>
      <c r="V87" s="263"/>
      <c r="W87" s="263"/>
      <c r="X87" s="263"/>
      <c r="Y87" s="263"/>
      <c r="Z87" s="263"/>
      <c r="AA87" s="263"/>
      <c r="AB87" s="263"/>
      <c r="AC87" s="263"/>
      <c r="AD87" s="263"/>
      <c r="AE87" s="263"/>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401" t="s">
        <v>460</v>
      </c>
      <c r="D88" s="386"/>
      <c r="E88" s="386"/>
      <c r="F88" s="386"/>
      <c r="G88" s="386"/>
      <c r="H88" s="386"/>
      <c r="I88" s="386"/>
      <c r="J88" s="402"/>
      <c r="K88" s="385" t="s">
        <v>489</v>
      </c>
      <c r="L88" s="386"/>
      <c r="M88" s="387"/>
      <c r="N88" s="92"/>
      <c r="O88" s="93"/>
      <c r="P88" s="93"/>
      <c r="Q88" s="93"/>
      <c r="R88" s="93"/>
      <c r="S88" s="93"/>
      <c r="T88" s="93"/>
      <c r="U88" s="93"/>
      <c r="V88" s="93"/>
      <c r="W88" s="93"/>
      <c r="X88" s="93"/>
      <c r="Y88" s="93"/>
      <c r="Z88" s="93"/>
      <c r="AA88" s="93"/>
      <c r="AB88" s="93"/>
      <c r="AC88" s="93"/>
      <c r="AD88" s="93"/>
      <c r="AE88" s="94"/>
      <c r="AF88" s="1"/>
      <c r="AG88" s="1"/>
      <c r="AH88" s="401" t="s">
        <v>494</v>
      </c>
      <c r="AI88" s="386"/>
      <c r="AJ88" s="386"/>
      <c r="AK88" s="386"/>
      <c r="AL88" s="386"/>
      <c r="AM88" s="386"/>
      <c r="AN88" s="386"/>
      <c r="AO88" s="402"/>
      <c r="AP88" s="385" t="s">
        <v>489</v>
      </c>
      <c r="AQ88" s="386"/>
      <c r="AR88" s="387"/>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81"/>
      <c r="L95" s="321"/>
      <c r="M95" s="388"/>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81"/>
      <c r="AQ95" s="321"/>
      <c r="AR95" s="388"/>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89"/>
      <c r="L96" s="390"/>
      <c r="M96" s="391"/>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89"/>
      <c r="AQ96" s="390"/>
      <c r="AR96" s="391"/>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89"/>
      <c r="L97" s="390"/>
      <c r="M97" s="39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46" t="s">
        <v>512</v>
      </c>
      <c r="D100" s="321"/>
      <c r="E100" s="321"/>
      <c r="F100" s="321"/>
      <c r="G100" s="321"/>
      <c r="H100" s="321"/>
      <c r="I100" s="321"/>
      <c r="J100" s="321"/>
      <c r="K100" s="321"/>
      <c r="L100" s="321"/>
      <c r="M100" s="321"/>
      <c r="N100" s="321"/>
      <c r="O100" s="321"/>
      <c r="P100" s="321"/>
      <c r="Q100" s="321"/>
      <c r="R100" s="321"/>
      <c r="S100" s="322"/>
      <c r="T100" s="425" t="s">
        <v>513</v>
      </c>
      <c r="U100" s="321"/>
      <c r="V100" s="322"/>
      <c r="W100" s="346" t="s">
        <v>391</v>
      </c>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1"/>
      <c r="C101" s="320" t="s">
        <v>313</v>
      </c>
      <c r="D101" s="321"/>
      <c r="E101" s="321"/>
      <c r="F101" s="321"/>
      <c r="G101" s="321"/>
      <c r="H101" s="321"/>
      <c r="I101" s="321"/>
      <c r="J101" s="321"/>
      <c r="K101" s="321"/>
      <c r="L101" s="321"/>
      <c r="M101" s="321"/>
      <c r="N101" s="321"/>
      <c r="O101" s="321"/>
      <c r="P101" s="321"/>
      <c r="Q101" s="321"/>
      <c r="R101" s="321"/>
      <c r="S101" s="322"/>
      <c r="T101" s="381"/>
      <c r="U101" s="321"/>
      <c r="V101" s="322"/>
      <c r="W101" s="340"/>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c r="AZ101" s="321"/>
      <c r="BA101" s="321"/>
      <c r="BB101" s="321"/>
      <c r="BC101" s="321"/>
      <c r="BD101" s="321"/>
      <c r="BE101" s="321"/>
      <c r="BF101" s="321"/>
      <c r="BG101" s="321"/>
      <c r="BH101" s="321"/>
      <c r="BI101" s="321"/>
      <c r="BJ101" s="322"/>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82" t="s">
        <v>314</v>
      </c>
      <c r="D102" s="327"/>
      <c r="E102" s="327"/>
      <c r="F102" s="327"/>
      <c r="G102" s="327"/>
      <c r="H102" s="327"/>
      <c r="I102" s="327"/>
      <c r="J102" s="327"/>
      <c r="K102" s="327"/>
      <c r="L102" s="327"/>
      <c r="M102" s="327"/>
      <c r="N102" s="327"/>
      <c r="O102" s="327"/>
      <c r="P102" s="327"/>
      <c r="Q102" s="327"/>
      <c r="R102" s="327"/>
      <c r="S102" s="328"/>
      <c r="T102" s="383"/>
      <c r="U102" s="327"/>
      <c r="V102" s="328"/>
      <c r="W102" s="384"/>
      <c r="X102" s="327"/>
      <c r="Y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8"/>
      <c r="BK102" s="43"/>
      <c r="BL102" s="1"/>
      <c r="BM102" s="36">
        <f t="shared" si="24"/>
        <v>1</v>
      </c>
      <c r="BN102" s="1"/>
      <c r="BO102" s="1"/>
      <c r="BP102" s="1"/>
      <c r="BQ102" s="1"/>
      <c r="BR102" s="1"/>
      <c r="BS102" s="1"/>
      <c r="BT102" s="1"/>
      <c r="BU102" s="1"/>
      <c r="BV102" s="1"/>
      <c r="BW102" s="1"/>
    </row>
    <row r="103" spans="1:75" ht="24.75" customHeight="1" x14ac:dyDescent="0.25">
      <c r="A103" s="1"/>
      <c r="B103" s="38"/>
      <c r="C103" s="280" t="s">
        <v>368</v>
      </c>
      <c r="D103" s="281"/>
      <c r="E103" s="281"/>
      <c r="F103" s="281"/>
      <c r="G103" s="281"/>
      <c r="H103" s="281"/>
      <c r="I103" s="281"/>
      <c r="J103" s="281"/>
      <c r="K103" s="281"/>
      <c r="L103" s="281"/>
      <c r="M103" s="281"/>
      <c r="N103" s="281"/>
      <c r="O103" s="281"/>
      <c r="P103" s="281"/>
      <c r="Q103" s="281"/>
      <c r="R103" s="281"/>
      <c r="S103" s="281"/>
      <c r="T103" s="281"/>
      <c r="U103" s="281"/>
      <c r="V103" s="281"/>
      <c r="W103" s="281"/>
      <c r="X103" s="281"/>
      <c r="Y103" s="281"/>
      <c r="Z103" s="281"/>
      <c r="AA103" s="281"/>
      <c r="AB103" s="281"/>
      <c r="AC103" s="281"/>
      <c r="AD103" s="281"/>
      <c r="AE103" s="281"/>
      <c r="AF103" s="281"/>
      <c r="AG103" s="281"/>
      <c r="AH103" s="281"/>
      <c r="AI103" s="281"/>
      <c r="AJ103" s="281"/>
      <c r="AK103" s="281"/>
      <c r="AL103" s="281"/>
      <c r="AM103" s="281"/>
      <c r="AN103" s="281"/>
      <c r="AO103" s="281"/>
      <c r="AP103" s="281"/>
      <c r="AQ103" s="281"/>
      <c r="AR103" s="281"/>
      <c r="AS103" s="281"/>
      <c r="AT103" s="281"/>
      <c r="AU103" s="281"/>
      <c r="AV103" s="281"/>
      <c r="AW103" s="281"/>
      <c r="AX103" s="281"/>
      <c r="AY103" s="281"/>
      <c r="AZ103" s="281"/>
      <c r="BA103" s="281"/>
      <c r="BB103" s="281"/>
      <c r="BC103" s="281"/>
      <c r="BD103" s="281"/>
      <c r="BE103" s="281"/>
      <c r="BF103" s="282"/>
      <c r="BG103" s="283" t="s">
        <v>304</v>
      </c>
      <c r="BH103" s="282"/>
      <c r="BI103" s="283" t="s">
        <v>369</v>
      </c>
      <c r="BJ103" s="28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51" t="s">
        <v>514</v>
      </c>
      <c r="D105" s="352"/>
      <c r="E105" s="352"/>
      <c r="F105" s="352"/>
      <c r="G105" s="352"/>
      <c r="H105" s="352"/>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3" t="s">
        <v>387</v>
      </c>
      <c r="BJ108" s="354"/>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48" t="s">
        <v>515</v>
      </c>
      <c r="D110" s="321"/>
      <c r="E110" s="321"/>
      <c r="F110" s="321"/>
      <c r="G110" s="321"/>
      <c r="H110" s="321"/>
      <c r="I110" s="321"/>
      <c r="J110" s="322"/>
      <c r="K110" s="344" t="s">
        <v>516</v>
      </c>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49"/>
      <c r="D112" s="321"/>
      <c r="E112" s="321"/>
      <c r="F112" s="321"/>
      <c r="G112" s="321"/>
      <c r="H112" s="321"/>
      <c r="I112" s="321"/>
      <c r="J112" s="322"/>
      <c r="K112" s="339"/>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c r="AZ112" s="321"/>
      <c r="BA112" s="321"/>
      <c r="BB112" s="321"/>
      <c r="BC112" s="321"/>
      <c r="BD112" s="321"/>
      <c r="BE112" s="321"/>
      <c r="BF112" s="321"/>
      <c r="BG112" s="321"/>
      <c r="BH112" s="321"/>
      <c r="BI112" s="321"/>
      <c r="BJ112" s="322"/>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50"/>
      <c r="D113" s="327"/>
      <c r="E113" s="327"/>
      <c r="F113" s="327"/>
      <c r="G113" s="327"/>
      <c r="H113" s="327"/>
      <c r="I113" s="327"/>
      <c r="J113" s="328"/>
      <c r="K113" s="335"/>
      <c r="L113" s="327"/>
      <c r="M113" s="327"/>
      <c r="N113" s="327"/>
      <c r="O113" s="327"/>
      <c r="P113" s="327"/>
      <c r="Q113" s="327"/>
      <c r="R113" s="327"/>
      <c r="S113" s="327"/>
      <c r="T113" s="327"/>
      <c r="U113" s="327"/>
      <c r="V113" s="327"/>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A113" s="327"/>
      <c r="BB113" s="327"/>
      <c r="BC113" s="327"/>
      <c r="BD113" s="327"/>
      <c r="BE113" s="327"/>
      <c r="BF113" s="327"/>
      <c r="BG113" s="327"/>
      <c r="BH113" s="327"/>
      <c r="BI113" s="327"/>
      <c r="BJ113" s="328"/>
      <c r="BK113" s="43"/>
      <c r="BL113" s="1"/>
      <c r="BM113" s="36" t="str">
        <f t="shared" si="26"/>
        <v/>
      </c>
      <c r="BN113" s="1"/>
      <c r="BO113" s="1"/>
      <c r="BP113" s="1"/>
      <c r="BQ113" s="1"/>
      <c r="BR113" s="1"/>
      <c r="BS113" s="1"/>
      <c r="BT113" s="1"/>
      <c r="BU113" s="1"/>
      <c r="BV113" s="1"/>
      <c r="BW113" s="1"/>
    </row>
    <row r="114" spans="1:75" ht="24.75" customHeight="1" x14ac:dyDescent="0.25">
      <c r="A114" s="1"/>
      <c r="B114" s="1"/>
      <c r="C114" s="280" t="s">
        <v>368</v>
      </c>
      <c r="D114" s="281"/>
      <c r="E114" s="281"/>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281"/>
      <c r="AT114" s="281"/>
      <c r="AU114" s="281"/>
      <c r="AV114" s="281"/>
      <c r="AW114" s="281"/>
      <c r="AX114" s="281"/>
      <c r="AY114" s="281"/>
      <c r="AZ114" s="281"/>
      <c r="BA114" s="281"/>
      <c r="BB114" s="281"/>
      <c r="BC114" s="281"/>
      <c r="BD114" s="281"/>
      <c r="BE114" s="281"/>
      <c r="BF114" s="282"/>
      <c r="BG114" s="283" t="s">
        <v>304</v>
      </c>
      <c r="BH114" s="282"/>
      <c r="BI114" s="283" t="s">
        <v>369</v>
      </c>
      <c r="BJ114" s="28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3" t="s">
        <v>387</v>
      </c>
      <c r="BJ117" s="354"/>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48" t="s">
        <v>515</v>
      </c>
      <c r="D119" s="321"/>
      <c r="E119" s="321"/>
      <c r="F119" s="321"/>
      <c r="G119" s="321"/>
      <c r="H119" s="321"/>
      <c r="I119" s="321"/>
      <c r="J119" s="322"/>
      <c r="K119" s="344" t="s">
        <v>516</v>
      </c>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49"/>
      <c r="D121" s="321"/>
      <c r="E121" s="321"/>
      <c r="F121" s="321"/>
      <c r="G121" s="321"/>
      <c r="H121" s="321"/>
      <c r="I121" s="321"/>
      <c r="J121" s="322"/>
      <c r="K121" s="339"/>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c r="AZ121" s="321"/>
      <c r="BA121" s="321"/>
      <c r="BB121" s="321"/>
      <c r="BC121" s="321"/>
      <c r="BD121" s="321"/>
      <c r="BE121" s="321"/>
      <c r="BF121" s="321"/>
      <c r="BG121" s="321"/>
      <c r="BH121" s="321"/>
      <c r="BI121" s="321"/>
      <c r="BJ121" s="322"/>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50"/>
      <c r="D122" s="327"/>
      <c r="E122" s="327"/>
      <c r="F122" s="327"/>
      <c r="G122" s="327"/>
      <c r="H122" s="327"/>
      <c r="I122" s="327"/>
      <c r="J122" s="328"/>
      <c r="K122" s="335"/>
      <c r="L122" s="327"/>
      <c r="M122" s="327"/>
      <c r="N122" s="327"/>
      <c r="O122" s="327"/>
      <c r="P122" s="327"/>
      <c r="Q122" s="327"/>
      <c r="R122" s="327"/>
      <c r="S122" s="327"/>
      <c r="T122" s="327"/>
      <c r="U122" s="327"/>
      <c r="V122" s="327"/>
      <c r="W122" s="327"/>
      <c r="X122" s="327"/>
      <c r="Y122" s="327"/>
      <c r="Z122" s="327"/>
      <c r="AA122" s="327"/>
      <c r="AB122" s="327"/>
      <c r="AC122" s="327"/>
      <c r="AD122" s="327"/>
      <c r="AE122" s="327"/>
      <c r="AF122" s="327"/>
      <c r="AG122" s="327"/>
      <c r="AH122" s="327"/>
      <c r="AI122" s="327"/>
      <c r="AJ122" s="327"/>
      <c r="AK122" s="327"/>
      <c r="AL122" s="327"/>
      <c r="AM122" s="327"/>
      <c r="AN122" s="327"/>
      <c r="AO122" s="327"/>
      <c r="AP122" s="327"/>
      <c r="AQ122" s="327"/>
      <c r="AR122" s="327"/>
      <c r="AS122" s="327"/>
      <c r="AT122" s="327"/>
      <c r="AU122" s="327"/>
      <c r="AV122" s="327"/>
      <c r="AW122" s="327"/>
      <c r="AX122" s="327"/>
      <c r="AY122" s="327"/>
      <c r="AZ122" s="327"/>
      <c r="BA122" s="327"/>
      <c r="BB122" s="327"/>
      <c r="BC122" s="327"/>
      <c r="BD122" s="327"/>
      <c r="BE122" s="327"/>
      <c r="BF122" s="327"/>
      <c r="BG122" s="327"/>
      <c r="BH122" s="327"/>
      <c r="BI122" s="327"/>
      <c r="BJ122" s="328"/>
      <c r="BK122" s="43"/>
      <c r="BL122" s="1"/>
      <c r="BM122" s="36" t="str">
        <f t="shared" si="28"/>
        <v/>
      </c>
      <c r="BN122" s="1"/>
      <c r="BO122" s="1"/>
      <c r="BP122" s="1"/>
      <c r="BQ122" s="1"/>
      <c r="BR122" s="1"/>
      <c r="BS122" s="1"/>
      <c r="BT122" s="1"/>
      <c r="BU122" s="1"/>
      <c r="BV122" s="1"/>
      <c r="BW122" s="1"/>
    </row>
    <row r="123" spans="1:75" ht="24.75" customHeight="1" x14ac:dyDescent="0.25">
      <c r="A123" s="1"/>
      <c r="B123" s="1"/>
      <c r="C123" s="280" t="s">
        <v>368</v>
      </c>
      <c r="D123" s="281"/>
      <c r="E123" s="281"/>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281"/>
      <c r="AT123" s="281"/>
      <c r="AU123" s="281"/>
      <c r="AV123" s="281"/>
      <c r="AW123" s="281"/>
      <c r="AX123" s="281"/>
      <c r="AY123" s="281"/>
      <c r="AZ123" s="281"/>
      <c r="BA123" s="281"/>
      <c r="BB123" s="281"/>
      <c r="BC123" s="281"/>
      <c r="BD123" s="281"/>
      <c r="BE123" s="281"/>
      <c r="BF123" s="282"/>
      <c r="BG123" s="283" t="s">
        <v>304</v>
      </c>
      <c r="BH123" s="282"/>
      <c r="BI123" s="283" t="s">
        <v>369</v>
      </c>
      <c r="BJ123" s="28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3" t="s">
        <v>387</v>
      </c>
      <c r="BJ126" s="354"/>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48" t="s">
        <v>515</v>
      </c>
      <c r="D128" s="321"/>
      <c r="E128" s="321"/>
      <c r="F128" s="321"/>
      <c r="G128" s="321"/>
      <c r="H128" s="321"/>
      <c r="I128" s="321"/>
      <c r="J128" s="322"/>
      <c r="K128" s="344" t="s">
        <v>516</v>
      </c>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49"/>
      <c r="D130" s="321"/>
      <c r="E130" s="321"/>
      <c r="F130" s="321"/>
      <c r="G130" s="321"/>
      <c r="H130" s="321"/>
      <c r="I130" s="321"/>
      <c r="J130" s="322"/>
      <c r="K130" s="339"/>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c r="AZ130" s="321"/>
      <c r="BA130" s="321"/>
      <c r="BB130" s="321"/>
      <c r="BC130" s="321"/>
      <c r="BD130" s="321"/>
      <c r="BE130" s="321"/>
      <c r="BF130" s="321"/>
      <c r="BG130" s="321"/>
      <c r="BH130" s="321"/>
      <c r="BI130" s="321"/>
      <c r="BJ130" s="322"/>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50"/>
      <c r="D131" s="327"/>
      <c r="E131" s="327"/>
      <c r="F131" s="327"/>
      <c r="G131" s="327"/>
      <c r="H131" s="327"/>
      <c r="I131" s="327"/>
      <c r="J131" s="328"/>
      <c r="K131" s="335"/>
      <c r="L131" s="327"/>
      <c r="M131" s="327"/>
      <c r="N131" s="327"/>
      <c r="O131" s="327"/>
      <c r="P131" s="327"/>
      <c r="Q131" s="327"/>
      <c r="R131" s="327"/>
      <c r="S131" s="327"/>
      <c r="T131" s="327"/>
      <c r="U131" s="327"/>
      <c r="V131" s="327"/>
      <c r="W131" s="327"/>
      <c r="X131" s="327"/>
      <c r="Y131" s="327"/>
      <c r="Z131" s="327"/>
      <c r="AA131" s="327"/>
      <c r="AB131" s="327"/>
      <c r="AC131" s="327"/>
      <c r="AD131" s="327"/>
      <c r="AE131" s="327"/>
      <c r="AF131" s="327"/>
      <c r="AG131" s="327"/>
      <c r="AH131" s="327"/>
      <c r="AI131" s="327"/>
      <c r="AJ131" s="327"/>
      <c r="AK131" s="327"/>
      <c r="AL131" s="327"/>
      <c r="AM131" s="327"/>
      <c r="AN131" s="327"/>
      <c r="AO131" s="327"/>
      <c r="AP131" s="327"/>
      <c r="AQ131" s="327"/>
      <c r="AR131" s="327"/>
      <c r="AS131" s="327"/>
      <c r="AT131" s="327"/>
      <c r="AU131" s="327"/>
      <c r="AV131" s="327"/>
      <c r="AW131" s="327"/>
      <c r="AX131" s="327"/>
      <c r="AY131" s="327"/>
      <c r="AZ131" s="327"/>
      <c r="BA131" s="327"/>
      <c r="BB131" s="327"/>
      <c r="BC131" s="327"/>
      <c r="BD131" s="327"/>
      <c r="BE131" s="327"/>
      <c r="BF131" s="327"/>
      <c r="BG131" s="327"/>
      <c r="BH131" s="327"/>
      <c r="BI131" s="327"/>
      <c r="BJ131" s="328"/>
      <c r="BK131" s="43"/>
      <c r="BL131" s="1"/>
      <c r="BM131" s="36" t="str">
        <f t="shared" si="30"/>
        <v/>
      </c>
      <c r="BN131" s="1"/>
      <c r="BO131" s="1"/>
      <c r="BP131" s="1"/>
      <c r="BQ131" s="1"/>
      <c r="BR131" s="1"/>
      <c r="BS131" s="1"/>
      <c r="BT131" s="1"/>
      <c r="BU131" s="1"/>
      <c r="BV131" s="1"/>
      <c r="BW131" s="1"/>
    </row>
    <row r="132" spans="1:75" ht="24.75" customHeight="1" x14ac:dyDescent="0.25">
      <c r="A132" s="1"/>
      <c r="B132" s="1"/>
      <c r="C132" s="280" t="s">
        <v>368</v>
      </c>
      <c r="D132" s="281"/>
      <c r="E132" s="281"/>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281"/>
      <c r="AT132" s="281"/>
      <c r="AU132" s="281"/>
      <c r="AV132" s="281"/>
      <c r="AW132" s="281"/>
      <c r="AX132" s="281"/>
      <c r="AY132" s="281"/>
      <c r="AZ132" s="281"/>
      <c r="BA132" s="281"/>
      <c r="BB132" s="281"/>
      <c r="BC132" s="281"/>
      <c r="BD132" s="281"/>
      <c r="BE132" s="281"/>
      <c r="BF132" s="282"/>
      <c r="BG132" s="283" t="s">
        <v>304</v>
      </c>
      <c r="BH132" s="282"/>
      <c r="BI132" s="283" t="s">
        <v>369</v>
      </c>
      <c r="BJ132" s="28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3" t="s">
        <v>387</v>
      </c>
      <c r="BJ135" s="354"/>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48" t="s">
        <v>515</v>
      </c>
      <c r="D137" s="321"/>
      <c r="E137" s="321"/>
      <c r="F137" s="321"/>
      <c r="G137" s="321"/>
      <c r="H137" s="321"/>
      <c r="I137" s="321"/>
      <c r="J137" s="322"/>
      <c r="K137" s="344" t="s">
        <v>518</v>
      </c>
      <c r="L137" s="321"/>
      <c r="M137" s="321"/>
      <c r="N137" s="321"/>
      <c r="O137" s="321"/>
      <c r="P137" s="321"/>
      <c r="Q137" s="322"/>
      <c r="R137" s="344" t="s">
        <v>519</v>
      </c>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49"/>
      <c r="D139" s="321"/>
      <c r="E139" s="321"/>
      <c r="F139" s="321"/>
      <c r="G139" s="321"/>
      <c r="H139" s="321"/>
      <c r="I139" s="321"/>
      <c r="J139" s="322"/>
      <c r="K139" s="339"/>
      <c r="L139" s="321"/>
      <c r="M139" s="321"/>
      <c r="N139" s="321"/>
      <c r="O139" s="321"/>
      <c r="P139" s="321"/>
      <c r="Q139" s="322"/>
      <c r="R139" s="339"/>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c r="AZ139" s="321"/>
      <c r="BA139" s="321"/>
      <c r="BB139" s="321"/>
      <c r="BC139" s="321"/>
      <c r="BD139" s="321"/>
      <c r="BE139" s="321"/>
      <c r="BF139" s="321"/>
      <c r="BG139" s="321"/>
      <c r="BH139" s="321"/>
      <c r="BI139" s="321"/>
      <c r="BJ139" s="322"/>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50"/>
      <c r="D140" s="327"/>
      <c r="E140" s="327"/>
      <c r="F140" s="327"/>
      <c r="G140" s="327"/>
      <c r="H140" s="327"/>
      <c r="I140" s="327"/>
      <c r="J140" s="328"/>
      <c r="K140" s="335"/>
      <c r="L140" s="327"/>
      <c r="M140" s="327"/>
      <c r="N140" s="327"/>
      <c r="O140" s="327"/>
      <c r="P140" s="327"/>
      <c r="Q140" s="328"/>
      <c r="R140" s="335"/>
      <c r="S140" s="327"/>
      <c r="T140" s="327"/>
      <c r="U140" s="327"/>
      <c r="V140" s="327"/>
      <c r="W140" s="327"/>
      <c r="X140" s="327"/>
      <c r="Y140" s="327"/>
      <c r="Z140" s="327"/>
      <c r="AA140" s="327"/>
      <c r="AB140" s="327"/>
      <c r="AC140" s="327"/>
      <c r="AD140" s="327"/>
      <c r="AE140" s="327"/>
      <c r="AF140" s="327"/>
      <c r="AG140" s="327"/>
      <c r="AH140" s="327"/>
      <c r="AI140" s="327"/>
      <c r="AJ140" s="327"/>
      <c r="AK140" s="327"/>
      <c r="AL140" s="327"/>
      <c r="AM140" s="327"/>
      <c r="AN140" s="327"/>
      <c r="AO140" s="327"/>
      <c r="AP140" s="327"/>
      <c r="AQ140" s="327"/>
      <c r="AR140" s="327"/>
      <c r="AS140" s="327"/>
      <c r="AT140" s="327"/>
      <c r="AU140" s="327"/>
      <c r="AV140" s="327"/>
      <c r="AW140" s="327"/>
      <c r="AX140" s="327"/>
      <c r="AY140" s="327"/>
      <c r="AZ140" s="327"/>
      <c r="BA140" s="327"/>
      <c r="BB140" s="327"/>
      <c r="BC140" s="327"/>
      <c r="BD140" s="327"/>
      <c r="BE140" s="327"/>
      <c r="BF140" s="327"/>
      <c r="BG140" s="327"/>
      <c r="BH140" s="327"/>
      <c r="BI140" s="327"/>
      <c r="BJ140" s="328"/>
      <c r="BK140" s="43"/>
      <c r="BL140" s="1"/>
      <c r="BM140" s="36" t="str">
        <f t="shared" si="32"/>
        <v/>
      </c>
      <c r="BN140" s="1"/>
      <c r="BO140" s="1"/>
      <c r="BP140" s="1"/>
      <c r="BQ140" s="1"/>
      <c r="BR140" s="1"/>
      <c r="BS140" s="1"/>
      <c r="BT140" s="1"/>
      <c r="BU140" s="1"/>
      <c r="BV140" s="1"/>
      <c r="BW140" s="1"/>
    </row>
    <row r="141" spans="1:75" ht="24.75" customHeight="1" x14ac:dyDescent="0.25">
      <c r="A141" s="1"/>
      <c r="B141" s="1"/>
      <c r="C141" s="280" t="s">
        <v>368</v>
      </c>
      <c r="D141" s="281"/>
      <c r="E141" s="281"/>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281"/>
      <c r="AT141" s="281"/>
      <c r="AU141" s="281"/>
      <c r="AV141" s="281"/>
      <c r="AW141" s="281"/>
      <c r="AX141" s="281"/>
      <c r="AY141" s="281"/>
      <c r="AZ141" s="281"/>
      <c r="BA141" s="281"/>
      <c r="BB141" s="281"/>
      <c r="BC141" s="281"/>
      <c r="BD141" s="281"/>
      <c r="BE141" s="281"/>
      <c r="BF141" s="282"/>
      <c r="BG141" s="283" t="s">
        <v>304</v>
      </c>
      <c r="BH141" s="282"/>
      <c r="BI141" s="283" t="s">
        <v>369</v>
      </c>
      <c r="BJ141" s="28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1" t="s">
        <v>520</v>
      </c>
      <c r="D143" s="352"/>
      <c r="E143" s="352"/>
      <c r="F143" s="352"/>
      <c r="G143" s="352"/>
      <c r="H143" s="352"/>
      <c r="I143" s="352"/>
      <c r="J143" s="352"/>
      <c r="K143" s="352"/>
      <c r="L143" s="352"/>
      <c r="M143" s="352"/>
      <c r="N143" s="352"/>
      <c r="O143" s="352"/>
      <c r="P143" s="352"/>
      <c r="Q143" s="352"/>
      <c r="R143" s="352"/>
      <c r="S143" s="352"/>
      <c r="T143" s="352"/>
      <c r="U143" s="352"/>
      <c r="V143" s="352"/>
      <c r="W143" s="352"/>
      <c r="X143" s="352"/>
      <c r="Y143" s="352"/>
      <c r="Z143" s="352"/>
      <c r="AA143" s="352"/>
      <c r="AB143" s="352"/>
      <c r="AC143" s="352"/>
      <c r="AD143" s="352"/>
      <c r="AE143" s="352"/>
      <c r="AF143" s="352"/>
      <c r="AG143" s="352"/>
      <c r="AH143" s="352"/>
      <c r="AI143" s="352"/>
      <c r="AJ143" s="352"/>
      <c r="AK143" s="352"/>
      <c r="AL143" s="352"/>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3" t="s">
        <v>387</v>
      </c>
      <c r="BJ144" s="354"/>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5" t="s">
        <v>521</v>
      </c>
      <c r="L146" s="356"/>
      <c r="M146" s="356"/>
      <c r="N146" s="356"/>
      <c r="O146" s="356"/>
      <c r="P146" s="356"/>
      <c r="Q146" s="356"/>
      <c r="R146" s="356"/>
      <c r="S146" s="356"/>
      <c r="T146" s="356"/>
      <c r="U146" s="356"/>
      <c r="V146" s="356"/>
      <c r="W146" s="356"/>
      <c r="X146" s="356"/>
      <c r="Y146" s="356"/>
      <c r="Z146" s="356"/>
      <c r="AA146" s="356"/>
      <c r="AB146" s="356"/>
      <c r="AC146" s="356"/>
      <c r="AD146" s="356"/>
      <c r="AE146" s="356"/>
      <c r="AF146" s="356"/>
      <c r="AG146" s="356"/>
      <c r="AH146" s="356"/>
      <c r="AI146" s="356"/>
      <c r="AJ146" s="356"/>
      <c r="AK146" s="356"/>
      <c r="AL146" s="356"/>
      <c r="AM146" s="356"/>
      <c r="AN146" s="356"/>
      <c r="AO146" s="356"/>
      <c r="AP146" s="356"/>
      <c r="AQ146" s="356"/>
      <c r="AR146" s="356"/>
      <c r="AS146" s="356"/>
      <c r="AT146" s="356"/>
      <c r="AU146" s="356"/>
      <c r="AV146" s="356"/>
      <c r="AW146" s="356"/>
      <c r="AX146" s="356"/>
      <c r="AY146" s="356"/>
      <c r="AZ146" s="356"/>
      <c r="BA146" s="356"/>
      <c r="BB146" s="356"/>
      <c r="BC146" s="356"/>
      <c r="BD146" s="356"/>
      <c r="BE146" s="356"/>
      <c r="BF146" s="356"/>
      <c r="BG146" s="356"/>
      <c r="BH146" s="356"/>
      <c r="BI146" s="356"/>
      <c r="BJ146" s="357"/>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58"/>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60"/>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1" t="s">
        <v>522</v>
      </c>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20" t="s">
        <v>523</v>
      </c>
      <c r="AL149" s="321"/>
      <c r="AM149" s="321"/>
      <c r="AN149" s="321"/>
      <c r="AO149" s="321"/>
      <c r="AP149" s="321"/>
      <c r="AQ149" s="321"/>
      <c r="AR149" s="321"/>
      <c r="AS149" s="321"/>
      <c r="AT149" s="321"/>
      <c r="AU149" s="321"/>
      <c r="AV149" s="321"/>
      <c r="AW149" s="321"/>
      <c r="AX149" s="321"/>
      <c r="AY149" s="321"/>
      <c r="AZ149" s="321"/>
      <c r="BA149" s="321"/>
      <c r="BB149" s="322"/>
      <c r="BC149" s="362" t="s">
        <v>524</v>
      </c>
      <c r="BD149" s="321"/>
      <c r="BE149" s="321"/>
      <c r="BF149" s="321"/>
      <c r="BG149" s="321"/>
      <c r="BH149" s="321"/>
      <c r="BI149" s="321"/>
      <c r="BJ149" s="322"/>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45"/>
      <c r="D154" s="321"/>
      <c r="E154" s="321"/>
      <c r="F154" s="321"/>
      <c r="G154" s="321"/>
      <c r="H154" s="321"/>
      <c r="I154" s="321"/>
      <c r="J154" s="321"/>
      <c r="K154" s="321"/>
      <c r="L154" s="321"/>
      <c r="M154" s="321"/>
      <c r="N154" s="321"/>
      <c r="O154" s="321"/>
      <c r="P154" s="321"/>
      <c r="Q154" s="321"/>
      <c r="R154" s="321"/>
      <c r="S154" s="321"/>
      <c r="T154" s="321"/>
      <c r="U154" s="321"/>
      <c r="V154" s="321"/>
      <c r="W154" s="321"/>
      <c r="X154" s="321"/>
      <c r="Y154" s="321"/>
      <c r="Z154" s="321"/>
      <c r="AA154" s="321"/>
      <c r="AB154" s="321"/>
      <c r="AC154" s="321"/>
      <c r="AD154" s="321"/>
      <c r="AE154" s="321"/>
      <c r="AF154" s="321"/>
      <c r="AG154" s="321"/>
      <c r="AH154" s="321"/>
      <c r="AI154" s="321"/>
      <c r="AJ154" s="322"/>
      <c r="AK154" s="346"/>
      <c r="AL154" s="321"/>
      <c r="AM154" s="321"/>
      <c r="AN154" s="321"/>
      <c r="AO154" s="321"/>
      <c r="AP154" s="321"/>
      <c r="AQ154" s="321"/>
      <c r="AR154" s="321"/>
      <c r="AS154" s="321"/>
      <c r="AT154" s="321"/>
      <c r="AU154" s="321"/>
      <c r="AV154" s="321"/>
      <c r="AW154" s="321"/>
      <c r="AX154" s="321"/>
      <c r="AY154" s="321"/>
      <c r="AZ154" s="321"/>
      <c r="BA154" s="321"/>
      <c r="BB154" s="322"/>
      <c r="BC154" s="347"/>
      <c r="BD154" s="321"/>
      <c r="BE154" s="321"/>
      <c r="BF154" s="321"/>
      <c r="BG154" s="321"/>
      <c r="BH154" s="321"/>
      <c r="BI154" s="321"/>
      <c r="BJ154" s="322"/>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5" t="s">
        <v>525</v>
      </c>
      <c r="L159" s="356"/>
      <c r="M159" s="356"/>
      <c r="N159" s="356"/>
      <c r="O159" s="356"/>
      <c r="P159" s="356"/>
      <c r="Q159" s="356"/>
      <c r="R159" s="356"/>
      <c r="S159" s="356"/>
      <c r="T159" s="356"/>
      <c r="U159" s="356"/>
      <c r="V159" s="356"/>
      <c r="W159" s="356"/>
      <c r="X159" s="356"/>
      <c r="Y159" s="356"/>
      <c r="Z159" s="356"/>
      <c r="AA159" s="356"/>
      <c r="AB159" s="356"/>
      <c r="AC159" s="356"/>
      <c r="AD159" s="356"/>
      <c r="AE159" s="356"/>
      <c r="AF159" s="356"/>
      <c r="AG159" s="356"/>
      <c r="AH159" s="356"/>
      <c r="AI159" s="356"/>
      <c r="AJ159" s="356"/>
      <c r="AK159" s="356"/>
      <c r="AL159" s="356"/>
      <c r="AM159" s="356"/>
      <c r="AN159" s="356"/>
      <c r="AO159" s="356"/>
      <c r="AP159" s="356"/>
      <c r="AQ159" s="356"/>
      <c r="AR159" s="356"/>
      <c r="AS159" s="356"/>
      <c r="AT159" s="356"/>
      <c r="AU159" s="356"/>
      <c r="AV159" s="356"/>
      <c r="AW159" s="356"/>
      <c r="AX159" s="356"/>
      <c r="AY159" s="356"/>
      <c r="AZ159" s="356"/>
      <c r="BA159" s="356"/>
      <c r="BB159" s="356"/>
      <c r="BC159" s="356"/>
      <c r="BD159" s="356"/>
      <c r="BE159" s="356"/>
      <c r="BF159" s="356"/>
      <c r="BG159" s="356"/>
      <c r="BH159" s="356"/>
      <c r="BI159" s="356"/>
      <c r="BJ159" s="357"/>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58"/>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60"/>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0" t="s">
        <v>356</v>
      </c>
      <c r="D162" s="261"/>
      <c r="E162" s="261"/>
      <c r="F162" s="261"/>
      <c r="G162" s="261"/>
      <c r="H162" s="261"/>
      <c r="I162" s="261"/>
      <c r="J162" s="261"/>
      <c r="K162" s="261"/>
      <c r="L162" s="261"/>
      <c r="M162" s="261"/>
      <c r="N162" s="261"/>
      <c r="O162" s="261"/>
      <c r="P162" s="261"/>
      <c r="Q162" s="261"/>
      <c r="R162" s="261"/>
      <c r="S162" s="261"/>
      <c r="T162" s="261"/>
      <c r="U162" s="261"/>
      <c r="V162" s="261"/>
      <c r="W162" s="261"/>
      <c r="X162" s="261"/>
      <c r="Y162" s="261"/>
      <c r="Z162" s="261"/>
      <c r="AA162" s="261"/>
      <c r="AB162" s="261"/>
      <c r="AC162" s="261"/>
      <c r="AD162" s="261"/>
      <c r="AE162" s="261"/>
      <c r="AF162" s="261"/>
      <c r="AG162" s="261"/>
      <c r="AH162" s="261"/>
      <c r="AI162" s="261"/>
      <c r="AJ162" s="261"/>
      <c r="AK162" s="261"/>
      <c r="AL162" s="261"/>
      <c r="AM162" s="261"/>
      <c r="AN162" s="261"/>
      <c r="AO162" s="261"/>
      <c r="AP162" s="261"/>
      <c r="AQ162" s="261"/>
      <c r="AR162" s="261"/>
      <c r="AS162" s="261"/>
      <c r="AT162" s="261"/>
      <c r="AU162" s="261"/>
      <c r="AV162" s="261"/>
      <c r="AW162" s="261"/>
      <c r="AX162" s="261"/>
      <c r="AY162" s="261"/>
      <c r="AZ162" s="261"/>
      <c r="BA162" s="261"/>
      <c r="BB162" s="261"/>
      <c r="BC162" s="261"/>
      <c r="BD162" s="261"/>
      <c r="BE162" s="261"/>
      <c r="BF162" s="26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2" t="str">
        <f>"versión "&amp;Parametros!A1&amp;"   -   CONFIDENCIAL"</f>
        <v>versión 3.5   -   CONFIDENCIAL</v>
      </c>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63"/>
      <c r="AN163" s="263"/>
      <c r="AO163" s="263"/>
      <c r="AP163" s="263"/>
      <c r="AQ163" s="263"/>
      <c r="AR163" s="263"/>
      <c r="AS163" s="263"/>
      <c r="AT163" s="263"/>
      <c r="AU163" s="263"/>
      <c r="AV163" s="263"/>
      <c r="AW163" s="263"/>
      <c r="AX163" s="263"/>
      <c r="AY163" s="263"/>
      <c r="AZ163" s="263"/>
      <c r="BA163" s="263"/>
      <c r="BB163" s="263"/>
      <c r="BC163" s="263"/>
      <c r="BD163" s="263"/>
      <c r="BE163" s="263"/>
      <c r="BF163" s="26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544</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545</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18.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546</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SUM(BC150:BJ155)</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346" t="s">
        <v>512</v>
      </c>
      <c r="D100" s="321"/>
      <c r="E100" s="321"/>
      <c r="F100" s="321"/>
      <c r="G100" s="321"/>
      <c r="H100" s="321"/>
      <c r="I100" s="321"/>
      <c r="J100" s="321"/>
      <c r="K100" s="321"/>
      <c r="L100" s="321"/>
      <c r="M100" s="321"/>
      <c r="N100" s="321"/>
      <c r="O100" s="321"/>
      <c r="P100" s="321"/>
      <c r="Q100" s="321"/>
      <c r="R100" s="321"/>
      <c r="S100" s="322"/>
      <c r="T100" s="425" t="s">
        <v>513</v>
      </c>
      <c r="U100" s="321"/>
      <c r="V100" s="322"/>
      <c r="W100" s="346" t="s">
        <v>391</v>
      </c>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5"/>
        <v>1</v>
      </c>
      <c r="BN100" s="1"/>
      <c r="BO100" s="1"/>
      <c r="BP100" s="1"/>
      <c r="BQ100" s="1"/>
      <c r="BR100" s="1"/>
      <c r="BS100" s="1"/>
      <c r="BT100" s="1"/>
      <c r="BU100" s="1"/>
      <c r="BV100" s="1"/>
      <c r="BW100" s="1"/>
    </row>
    <row r="101" spans="1:75" ht="24.75" customHeight="1" x14ac:dyDescent="0.25">
      <c r="A101" s="1"/>
      <c r="B101" s="1"/>
      <c r="C101" s="320" t="s">
        <v>313</v>
      </c>
      <c r="D101" s="321"/>
      <c r="E101" s="321"/>
      <c r="F101" s="321"/>
      <c r="G101" s="321"/>
      <c r="H101" s="321"/>
      <c r="I101" s="321"/>
      <c r="J101" s="321"/>
      <c r="K101" s="321"/>
      <c r="L101" s="321"/>
      <c r="M101" s="321"/>
      <c r="N101" s="321"/>
      <c r="O101" s="321"/>
      <c r="P101" s="321"/>
      <c r="Q101" s="321"/>
      <c r="R101" s="321"/>
      <c r="S101" s="322"/>
      <c r="T101" s="381"/>
      <c r="U101" s="321"/>
      <c r="V101" s="322"/>
      <c r="W101" s="340"/>
      <c r="X101" s="321"/>
      <c r="Y101" s="321"/>
      <c r="Z101" s="321"/>
      <c r="AA101" s="321"/>
      <c r="AB101" s="321"/>
      <c r="AC101" s="321"/>
      <c r="AD101" s="321"/>
      <c r="AE101" s="321"/>
      <c r="AF101" s="321"/>
      <c r="AG101" s="321"/>
      <c r="AH101" s="321"/>
      <c r="AI101" s="321"/>
      <c r="AJ101" s="321"/>
      <c r="AK101" s="321"/>
      <c r="AL101" s="321"/>
      <c r="AM101" s="321"/>
      <c r="AN101" s="321"/>
      <c r="AO101" s="321"/>
      <c r="AP101" s="321"/>
      <c r="AQ101" s="321"/>
      <c r="AR101" s="321"/>
      <c r="AS101" s="321"/>
      <c r="AT101" s="321"/>
      <c r="AU101" s="321"/>
      <c r="AV101" s="321"/>
      <c r="AW101" s="321"/>
      <c r="AX101" s="321"/>
      <c r="AY101" s="321"/>
      <c r="AZ101" s="321"/>
      <c r="BA101" s="321"/>
      <c r="BB101" s="321"/>
      <c r="BC101" s="321"/>
      <c r="BD101" s="321"/>
      <c r="BE101" s="321"/>
      <c r="BF101" s="321"/>
      <c r="BG101" s="321"/>
      <c r="BH101" s="321"/>
      <c r="BI101" s="321"/>
      <c r="BJ101" s="322"/>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382" t="s">
        <v>314</v>
      </c>
      <c r="D102" s="327"/>
      <c r="E102" s="327"/>
      <c r="F102" s="327"/>
      <c r="G102" s="327"/>
      <c r="H102" s="327"/>
      <c r="I102" s="327"/>
      <c r="J102" s="327"/>
      <c r="K102" s="327"/>
      <c r="L102" s="327"/>
      <c r="M102" s="327"/>
      <c r="N102" s="327"/>
      <c r="O102" s="327"/>
      <c r="P102" s="327"/>
      <c r="Q102" s="327"/>
      <c r="R102" s="327"/>
      <c r="S102" s="328"/>
      <c r="T102" s="383"/>
      <c r="U102" s="327"/>
      <c r="V102" s="328"/>
      <c r="W102" s="384"/>
      <c r="X102" s="327"/>
      <c r="Y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c r="BA102" s="327"/>
      <c r="BB102" s="327"/>
      <c r="BC102" s="327"/>
      <c r="BD102" s="327"/>
      <c r="BE102" s="327"/>
      <c r="BF102" s="327"/>
      <c r="BG102" s="327"/>
      <c r="BH102" s="327"/>
      <c r="BI102" s="327"/>
      <c r="BJ102" s="328"/>
      <c r="BK102" s="43"/>
      <c r="BL102" s="1"/>
      <c r="BM102" s="36">
        <f t="shared" si="25"/>
        <v>1</v>
      </c>
      <c r="BN102" s="1"/>
      <c r="BO102" s="1"/>
      <c r="BP102" s="1"/>
      <c r="BQ102" s="1"/>
      <c r="BR102" s="1"/>
      <c r="BS102" s="1"/>
      <c r="BT102" s="1"/>
      <c r="BU102" s="1"/>
      <c r="BV102" s="1"/>
      <c r="BW102" s="1"/>
    </row>
    <row r="103" spans="1:75" ht="24.75" customHeight="1" x14ac:dyDescent="0.25">
      <c r="A103" s="1"/>
      <c r="B103" s="38"/>
      <c r="C103" s="280" t="s">
        <v>368</v>
      </c>
      <c r="D103" s="281"/>
      <c r="E103" s="281"/>
      <c r="F103" s="281"/>
      <c r="G103" s="281"/>
      <c r="H103" s="281"/>
      <c r="I103" s="281"/>
      <c r="J103" s="281"/>
      <c r="K103" s="281"/>
      <c r="L103" s="281"/>
      <c r="M103" s="281"/>
      <c r="N103" s="281"/>
      <c r="O103" s="281"/>
      <c r="P103" s="281"/>
      <c r="Q103" s="281"/>
      <c r="R103" s="281"/>
      <c r="S103" s="281"/>
      <c r="T103" s="281"/>
      <c r="U103" s="281"/>
      <c r="V103" s="281"/>
      <c r="W103" s="281"/>
      <c r="X103" s="281"/>
      <c r="Y103" s="281"/>
      <c r="Z103" s="281"/>
      <c r="AA103" s="281"/>
      <c r="AB103" s="281"/>
      <c r="AC103" s="281"/>
      <c r="AD103" s="281"/>
      <c r="AE103" s="281"/>
      <c r="AF103" s="281"/>
      <c r="AG103" s="281"/>
      <c r="AH103" s="281"/>
      <c r="AI103" s="281"/>
      <c r="AJ103" s="281"/>
      <c r="AK103" s="281"/>
      <c r="AL103" s="281"/>
      <c r="AM103" s="281"/>
      <c r="AN103" s="281"/>
      <c r="AO103" s="281"/>
      <c r="AP103" s="281"/>
      <c r="AQ103" s="281"/>
      <c r="AR103" s="281"/>
      <c r="AS103" s="281"/>
      <c r="AT103" s="281"/>
      <c r="AU103" s="281"/>
      <c r="AV103" s="281"/>
      <c r="AW103" s="281"/>
      <c r="AX103" s="281"/>
      <c r="AY103" s="281"/>
      <c r="AZ103" s="281"/>
      <c r="BA103" s="281"/>
      <c r="BB103" s="281"/>
      <c r="BC103" s="281"/>
      <c r="BD103" s="281"/>
      <c r="BE103" s="281"/>
      <c r="BF103" s="282"/>
      <c r="BG103" s="283" t="s">
        <v>304</v>
      </c>
      <c r="BH103" s="282"/>
      <c r="BI103" s="283" t="s">
        <v>369</v>
      </c>
      <c r="BJ103" s="282"/>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351" t="s">
        <v>514</v>
      </c>
      <c r="D105" s="352"/>
      <c r="E105" s="352"/>
      <c r="F105" s="352"/>
      <c r="G105" s="352"/>
      <c r="H105" s="352"/>
      <c r="I105" s="352"/>
      <c r="J105" s="352"/>
      <c r="K105" s="352"/>
      <c r="L105" s="352"/>
      <c r="M105" s="352"/>
      <c r="N105" s="352"/>
      <c r="O105" s="352"/>
      <c r="P105" s="352"/>
      <c r="Q105" s="352"/>
      <c r="R105" s="352"/>
      <c r="S105" s="352"/>
      <c r="T105" s="352"/>
      <c r="U105" s="352"/>
      <c r="V105" s="352"/>
      <c r="W105" s="352"/>
      <c r="X105" s="352"/>
      <c r="Y105" s="352"/>
      <c r="Z105" s="352"/>
      <c r="AA105" s="352"/>
      <c r="AB105" s="352"/>
      <c r="AC105" s="352"/>
      <c r="AD105" s="352"/>
      <c r="AE105" s="352"/>
      <c r="AF105" s="352"/>
      <c r="AG105" s="352"/>
      <c r="AH105" s="352"/>
      <c r="AI105" s="352"/>
      <c r="AJ105" s="352"/>
      <c r="AK105" s="352"/>
      <c r="AL105" s="352"/>
      <c r="AM105" s="352"/>
      <c r="AN105" s="352"/>
      <c r="AO105" s="352"/>
      <c r="AP105" s="352"/>
      <c r="AQ105" s="352"/>
      <c r="AR105" s="352"/>
      <c r="AS105" s="352"/>
      <c r="AT105" s="352"/>
      <c r="AU105" s="352"/>
      <c r="AV105" s="352"/>
      <c r="AW105" s="352"/>
      <c r="AX105" s="352"/>
      <c r="AY105" s="352"/>
      <c r="AZ105" s="352"/>
      <c r="BA105" s="352"/>
      <c r="BB105" s="352"/>
      <c r="BC105" s="352"/>
      <c r="BD105" s="352"/>
      <c r="BE105" s="352"/>
      <c r="BF105" s="352"/>
      <c r="BG105" s="352"/>
      <c r="BH105" s="352"/>
      <c r="BI105" s="352"/>
      <c r="BJ105" s="352"/>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53" t="s">
        <v>387</v>
      </c>
      <c r="BJ108" s="354"/>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348" t="s">
        <v>515</v>
      </c>
      <c r="D110" s="321"/>
      <c r="E110" s="321"/>
      <c r="F110" s="321"/>
      <c r="G110" s="321"/>
      <c r="H110" s="321"/>
      <c r="I110" s="321"/>
      <c r="J110" s="322"/>
      <c r="K110" s="344" t="s">
        <v>516</v>
      </c>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349"/>
      <c r="D112" s="321"/>
      <c r="E112" s="321"/>
      <c r="F112" s="321"/>
      <c r="G112" s="321"/>
      <c r="H112" s="321"/>
      <c r="I112" s="321"/>
      <c r="J112" s="322"/>
      <c r="K112" s="339"/>
      <c r="L112" s="321"/>
      <c r="M112" s="321"/>
      <c r="N112" s="321"/>
      <c r="O112" s="321"/>
      <c r="P112" s="321"/>
      <c r="Q112" s="321"/>
      <c r="R112" s="321"/>
      <c r="S112" s="321"/>
      <c r="T112" s="321"/>
      <c r="U112" s="321"/>
      <c r="V112" s="321"/>
      <c r="W112" s="321"/>
      <c r="X112" s="321"/>
      <c r="Y112" s="321"/>
      <c r="Z112" s="321"/>
      <c r="AA112" s="321"/>
      <c r="AB112" s="321"/>
      <c r="AC112" s="321"/>
      <c r="AD112" s="321"/>
      <c r="AE112" s="321"/>
      <c r="AF112" s="321"/>
      <c r="AG112" s="321"/>
      <c r="AH112" s="321"/>
      <c r="AI112" s="321"/>
      <c r="AJ112" s="321"/>
      <c r="AK112" s="321"/>
      <c r="AL112" s="321"/>
      <c r="AM112" s="321"/>
      <c r="AN112" s="321"/>
      <c r="AO112" s="321"/>
      <c r="AP112" s="321"/>
      <c r="AQ112" s="321"/>
      <c r="AR112" s="321"/>
      <c r="AS112" s="321"/>
      <c r="AT112" s="321"/>
      <c r="AU112" s="321"/>
      <c r="AV112" s="321"/>
      <c r="AW112" s="321"/>
      <c r="AX112" s="321"/>
      <c r="AY112" s="321"/>
      <c r="AZ112" s="321"/>
      <c r="BA112" s="321"/>
      <c r="BB112" s="321"/>
      <c r="BC112" s="321"/>
      <c r="BD112" s="321"/>
      <c r="BE112" s="321"/>
      <c r="BF112" s="321"/>
      <c r="BG112" s="321"/>
      <c r="BH112" s="321"/>
      <c r="BI112" s="321"/>
      <c r="BJ112" s="322"/>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350"/>
      <c r="D113" s="327"/>
      <c r="E113" s="327"/>
      <c r="F113" s="327"/>
      <c r="G113" s="327"/>
      <c r="H113" s="327"/>
      <c r="I113" s="327"/>
      <c r="J113" s="328"/>
      <c r="K113" s="335"/>
      <c r="L113" s="327"/>
      <c r="M113" s="327"/>
      <c r="N113" s="327"/>
      <c r="O113" s="327"/>
      <c r="P113" s="327"/>
      <c r="Q113" s="327"/>
      <c r="R113" s="327"/>
      <c r="S113" s="327"/>
      <c r="T113" s="327"/>
      <c r="U113" s="327"/>
      <c r="V113" s="327"/>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c r="BA113" s="327"/>
      <c r="BB113" s="327"/>
      <c r="BC113" s="327"/>
      <c r="BD113" s="327"/>
      <c r="BE113" s="327"/>
      <c r="BF113" s="327"/>
      <c r="BG113" s="327"/>
      <c r="BH113" s="327"/>
      <c r="BI113" s="327"/>
      <c r="BJ113" s="328"/>
      <c r="BK113" s="43"/>
      <c r="BL113" s="1"/>
      <c r="BM113" s="36" t="str">
        <f t="shared" si="27"/>
        <v/>
      </c>
      <c r="BN113" s="1"/>
      <c r="BO113" s="1"/>
      <c r="BP113" s="1"/>
      <c r="BQ113" s="1"/>
      <c r="BR113" s="1"/>
      <c r="BS113" s="1"/>
      <c r="BT113" s="1"/>
      <c r="BU113" s="1"/>
      <c r="BV113" s="1"/>
      <c r="BW113" s="1"/>
    </row>
    <row r="114" spans="1:75" ht="24.75" customHeight="1" x14ac:dyDescent="0.25">
      <c r="A114" s="1"/>
      <c r="B114" s="1"/>
      <c r="C114" s="280" t="s">
        <v>368</v>
      </c>
      <c r="D114" s="281"/>
      <c r="E114" s="281"/>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281"/>
      <c r="AT114" s="281"/>
      <c r="AU114" s="281"/>
      <c r="AV114" s="281"/>
      <c r="AW114" s="281"/>
      <c r="AX114" s="281"/>
      <c r="AY114" s="281"/>
      <c r="AZ114" s="281"/>
      <c r="BA114" s="281"/>
      <c r="BB114" s="281"/>
      <c r="BC114" s="281"/>
      <c r="BD114" s="281"/>
      <c r="BE114" s="281"/>
      <c r="BF114" s="282"/>
      <c r="BG114" s="283" t="s">
        <v>304</v>
      </c>
      <c r="BH114" s="282"/>
      <c r="BI114" s="283" t="s">
        <v>369</v>
      </c>
      <c r="BJ114" s="282"/>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53" t="s">
        <v>387</v>
      </c>
      <c r="BJ117" s="354"/>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348" t="s">
        <v>515</v>
      </c>
      <c r="D119" s="321"/>
      <c r="E119" s="321"/>
      <c r="F119" s="321"/>
      <c r="G119" s="321"/>
      <c r="H119" s="321"/>
      <c r="I119" s="321"/>
      <c r="J119" s="322"/>
      <c r="K119" s="344" t="s">
        <v>516</v>
      </c>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349"/>
      <c r="D121" s="321"/>
      <c r="E121" s="321"/>
      <c r="F121" s="321"/>
      <c r="G121" s="321"/>
      <c r="H121" s="321"/>
      <c r="I121" s="321"/>
      <c r="J121" s="322"/>
      <c r="K121" s="339"/>
      <c r="L121" s="321"/>
      <c r="M121" s="321"/>
      <c r="N121" s="321"/>
      <c r="O121" s="321"/>
      <c r="P121" s="321"/>
      <c r="Q121" s="321"/>
      <c r="R121" s="321"/>
      <c r="S121" s="321"/>
      <c r="T121" s="321"/>
      <c r="U121" s="321"/>
      <c r="V121" s="321"/>
      <c r="W121" s="321"/>
      <c r="X121" s="321"/>
      <c r="Y121" s="321"/>
      <c r="Z121" s="321"/>
      <c r="AA121" s="321"/>
      <c r="AB121" s="321"/>
      <c r="AC121" s="321"/>
      <c r="AD121" s="321"/>
      <c r="AE121" s="321"/>
      <c r="AF121" s="321"/>
      <c r="AG121" s="321"/>
      <c r="AH121" s="321"/>
      <c r="AI121" s="321"/>
      <c r="AJ121" s="321"/>
      <c r="AK121" s="321"/>
      <c r="AL121" s="321"/>
      <c r="AM121" s="321"/>
      <c r="AN121" s="321"/>
      <c r="AO121" s="321"/>
      <c r="AP121" s="321"/>
      <c r="AQ121" s="321"/>
      <c r="AR121" s="321"/>
      <c r="AS121" s="321"/>
      <c r="AT121" s="321"/>
      <c r="AU121" s="321"/>
      <c r="AV121" s="321"/>
      <c r="AW121" s="321"/>
      <c r="AX121" s="321"/>
      <c r="AY121" s="321"/>
      <c r="AZ121" s="321"/>
      <c r="BA121" s="321"/>
      <c r="BB121" s="321"/>
      <c r="BC121" s="321"/>
      <c r="BD121" s="321"/>
      <c r="BE121" s="321"/>
      <c r="BF121" s="321"/>
      <c r="BG121" s="321"/>
      <c r="BH121" s="321"/>
      <c r="BI121" s="321"/>
      <c r="BJ121" s="322"/>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350"/>
      <c r="D122" s="327"/>
      <c r="E122" s="327"/>
      <c r="F122" s="327"/>
      <c r="G122" s="327"/>
      <c r="H122" s="327"/>
      <c r="I122" s="327"/>
      <c r="J122" s="328"/>
      <c r="K122" s="335"/>
      <c r="L122" s="327"/>
      <c r="M122" s="327"/>
      <c r="N122" s="327"/>
      <c r="O122" s="327"/>
      <c r="P122" s="327"/>
      <c r="Q122" s="327"/>
      <c r="R122" s="327"/>
      <c r="S122" s="327"/>
      <c r="T122" s="327"/>
      <c r="U122" s="327"/>
      <c r="V122" s="327"/>
      <c r="W122" s="327"/>
      <c r="X122" s="327"/>
      <c r="Y122" s="327"/>
      <c r="Z122" s="327"/>
      <c r="AA122" s="327"/>
      <c r="AB122" s="327"/>
      <c r="AC122" s="327"/>
      <c r="AD122" s="327"/>
      <c r="AE122" s="327"/>
      <c r="AF122" s="327"/>
      <c r="AG122" s="327"/>
      <c r="AH122" s="327"/>
      <c r="AI122" s="327"/>
      <c r="AJ122" s="327"/>
      <c r="AK122" s="327"/>
      <c r="AL122" s="327"/>
      <c r="AM122" s="327"/>
      <c r="AN122" s="327"/>
      <c r="AO122" s="327"/>
      <c r="AP122" s="327"/>
      <c r="AQ122" s="327"/>
      <c r="AR122" s="327"/>
      <c r="AS122" s="327"/>
      <c r="AT122" s="327"/>
      <c r="AU122" s="327"/>
      <c r="AV122" s="327"/>
      <c r="AW122" s="327"/>
      <c r="AX122" s="327"/>
      <c r="AY122" s="327"/>
      <c r="AZ122" s="327"/>
      <c r="BA122" s="327"/>
      <c r="BB122" s="327"/>
      <c r="BC122" s="327"/>
      <c r="BD122" s="327"/>
      <c r="BE122" s="327"/>
      <c r="BF122" s="327"/>
      <c r="BG122" s="327"/>
      <c r="BH122" s="327"/>
      <c r="BI122" s="327"/>
      <c r="BJ122" s="328"/>
      <c r="BK122" s="43"/>
      <c r="BL122" s="1"/>
      <c r="BM122" s="36" t="str">
        <f t="shared" si="29"/>
        <v/>
      </c>
      <c r="BN122" s="1"/>
      <c r="BO122" s="1"/>
      <c r="BP122" s="1"/>
      <c r="BQ122" s="1"/>
      <c r="BR122" s="1"/>
      <c r="BS122" s="1"/>
      <c r="BT122" s="1"/>
      <c r="BU122" s="1"/>
      <c r="BV122" s="1"/>
      <c r="BW122" s="1"/>
    </row>
    <row r="123" spans="1:75" ht="24.75" customHeight="1" x14ac:dyDescent="0.25">
      <c r="A123" s="1"/>
      <c r="B123" s="1"/>
      <c r="C123" s="280" t="s">
        <v>368</v>
      </c>
      <c r="D123" s="281"/>
      <c r="E123" s="281"/>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281"/>
      <c r="AT123" s="281"/>
      <c r="AU123" s="281"/>
      <c r="AV123" s="281"/>
      <c r="AW123" s="281"/>
      <c r="AX123" s="281"/>
      <c r="AY123" s="281"/>
      <c r="AZ123" s="281"/>
      <c r="BA123" s="281"/>
      <c r="BB123" s="281"/>
      <c r="BC123" s="281"/>
      <c r="BD123" s="281"/>
      <c r="BE123" s="281"/>
      <c r="BF123" s="282"/>
      <c r="BG123" s="283" t="s">
        <v>304</v>
      </c>
      <c r="BH123" s="282"/>
      <c r="BI123" s="283" t="s">
        <v>369</v>
      </c>
      <c r="BJ123" s="282"/>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53" t="s">
        <v>387</v>
      </c>
      <c r="BJ126" s="354"/>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348" t="s">
        <v>515</v>
      </c>
      <c r="D128" s="321"/>
      <c r="E128" s="321"/>
      <c r="F128" s="321"/>
      <c r="G128" s="321"/>
      <c r="H128" s="321"/>
      <c r="I128" s="321"/>
      <c r="J128" s="322"/>
      <c r="K128" s="344" t="s">
        <v>516</v>
      </c>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349"/>
      <c r="D130" s="321"/>
      <c r="E130" s="321"/>
      <c r="F130" s="321"/>
      <c r="G130" s="321"/>
      <c r="H130" s="321"/>
      <c r="I130" s="321"/>
      <c r="J130" s="322"/>
      <c r="K130" s="339"/>
      <c r="L130" s="321"/>
      <c r="M130" s="321"/>
      <c r="N130" s="321"/>
      <c r="O130" s="321"/>
      <c r="P130" s="321"/>
      <c r="Q130" s="321"/>
      <c r="R130" s="321"/>
      <c r="S130" s="321"/>
      <c r="T130" s="321"/>
      <c r="U130" s="321"/>
      <c r="V130" s="321"/>
      <c r="W130" s="321"/>
      <c r="X130" s="321"/>
      <c r="Y130" s="321"/>
      <c r="Z130" s="321"/>
      <c r="AA130" s="321"/>
      <c r="AB130" s="321"/>
      <c r="AC130" s="321"/>
      <c r="AD130" s="321"/>
      <c r="AE130" s="321"/>
      <c r="AF130" s="321"/>
      <c r="AG130" s="321"/>
      <c r="AH130" s="321"/>
      <c r="AI130" s="321"/>
      <c r="AJ130" s="321"/>
      <c r="AK130" s="321"/>
      <c r="AL130" s="321"/>
      <c r="AM130" s="321"/>
      <c r="AN130" s="321"/>
      <c r="AO130" s="321"/>
      <c r="AP130" s="321"/>
      <c r="AQ130" s="321"/>
      <c r="AR130" s="321"/>
      <c r="AS130" s="321"/>
      <c r="AT130" s="321"/>
      <c r="AU130" s="321"/>
      <c r="AV130" s="321"/>
      <c r="AW130" s="321"/>
      <c r="AX130" s="321"/>
      <c r="AY130" s="321"/>
      <c r="AZ130" s="321"/>
      <c r="BA130" s="321"/>
      <c r="BB130" s="321"/>
      <c r="BC130" s="321"/>
      <c r="BD130" s="321"/>
      <c r="BE130" s="321"/>
      <c r="BF130" s="321"/>
      <c r="BG130" s="321"/>
      <c r="BH130" s="321"/>
      <c r="BI130" s="321"/>
      <c r="BJ130" s="322"/>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350"/>
      <c r="D131" s="327"/>
      <c r="E131" s="327"/>
      <c r="F131" s="327"/>
      <c r="G131" s="327"/>
      <c r="H131" s="327"/>
      <c r="I131" s="327"/>
      <c r="J131" s="328"/>
      <c r="K131" s="335"/>
      <c r="L131" s="327"/>
      <c r="M131" s="327"/>
      <c r="N131" s="327"/>
      <c r="O131" s="327"/>
      <c r="P131" s="327"/>
      <c r="Q131" s="327"/>
      <c r="R131" s="327"/>
      <c r="S131" s="327"/>
      <c r="T131" s="327"/>
      <c r="U131" s="327"/>
      <c r="V131" s="327"/>
      <c r="W131" s="327"/>
      <c r="X131" s="327"/>
      <c r="Y131" s="327"/>
      <c r="Z131" s="327"/>
      <c r="AA131" s="327"/>
      <c r="AB131" s="327"/>
      <c r="AC131" s="327"/>
      <c r="AD131" s="327"/>
      <c r="AE131" s="327"/>
      <c r="AF131" s="327"/>
      <c r="AG131" s="327"/>
      <c r="AH131" s="327"/>
      <c r="AI131" s="327"/>
      <c r="AJ131" s="327"/>
      <c r="AK131" s="327"/>
      <c r="AL131" s="327"/>
      <c r="AM131" s="327"/>
      <c r="AN131" s="327"/>
      <c r="AO131" s="327"/>
      <c r="AP131" s="327"/>
      <c r="AQ131" s="327"/>
      <c r="AR131" s="327"/>
      <c r="AS131" s="327"/>
      <c r="AT131" s="327"/>
      <c r="AU131" s="327"/>
      <c r="AV131" s="327"/>
      <c r="AW131" s="327"/>
      <c r="AX131" s="327"/>
      <c r="AY131" s="327"/>
      <c r="AZ131" s="327"/>
      <c r="BA131" s="327"/>
      <c r="BB131" s="327"/>
      <c r="BC131" s="327"/>
      <c r="BD131" s="327"/>
      <c r="BE131" s="327"/>
      <c r="BF131" s="327"/>
      <c r="BG131" s="327"/>
      <c r="BH131" s="327"/>
      <c r="BI131" s="327"/>
      <c r="BJ131" s="328"/>
      <c r="BK131" s="43"/>
      <c r="BL131" s="1"/>
      <c r="BM131" s="36" t="str">
        <f t="shared" si="31"/>
        <v/>
      </c>
      <c r="BN131" s="1"/>
      <c r="BO131" s="1"/>
      <c r="BP131" s="1"/>
      <c r="BQ131" s="1"/>
      <c r="BR131" s="1"/>
      <c r="BS131" s="1"/>
      <c r="BT131" s="1"/>
      <c r="BU131" s="1"/>
      <c r="BV131" s="1"/>
      <c r="BW131" s="1"/>
    </row>
    <row r="132" spans="1:75" ht="24.75" customHeight="1" x14ac:dyDescent="0.25">
      <c r="A132" s="1"/>
      <c r="B132" s="1"/>
      <c r="C132" s="280" t="s">
        <v>368</v>
      </c>
      <c r="D132" s="281"/>
      <c r="E132" s="281"/>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281"/>
      <c r="AT132" s="281"/>
      <c r="AU132" s="281"/>
      <c r="AV132" s="281"/>
      <c r="AW132" s="281"/>
      <c r="AX132" s="281"/>
      <c r="AY132" s="281"/>
      <c r="AZ132" s="281"/>
      <c r="BA132" s="281"/>
      <c r="BB132" s="281"/>
      <c r="BC132" s="281"/>
      <c r="BD132" s="281"/>
      <c r="BE132" s="281"/>
      <c r="BF132" s="282"/>
      <c r="BG132" s="283" t="s">
        <v>304</v>
      </c>
      <c r="BH132" s="282"/>
      <c r="BI132" s="283" t="s">
        <v>369</v>
      </c>
      <c r="BJ132" s="282"/>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53" t="s">
        <v>387</v>
      </c>
      <c r="BJ135" s="354"/>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348" t="s">
        <v>515</v>
      </c>
      <c r="D137" s="321"/>
      <c r="E137" s="321"/>
      <c r="F137" s="321"/>
      <c r="G137" s="321"/>
      <c r="H137" s="321"/>
      <c r="I137" s="321"/>
      <c r="J137" s="322"/>
      <c r="K137" s="344" t="s">
        <v>518</v>
      </c>
      <c r="L137" s="321"/>
      <c r="M137" s="321"/>
      <c r="N137" s="321"/>
      <c r="O137" s="321"/>
      <c r="P137" s="321"/>
      <c r="Q137" s="322"/>
      <c r="R137" s="344" t="s">
        <v>519</v>
      </c>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349"/>
      <c r="D139" s="321"/>
      <c r="E139" s="321"/>
      <c r="F139" s="321"/>
      <c r="G139" s="321"/>
      <c r="H139" s="321"/>
      <c r="I139" s="321"/>
      <c r="J139" s="322"/>
      <c r="K139" s="339"/>
      <c r="L139" s="321"/>
      <c r="M139" s="321"/>
      <c r="N139" s="321"/>
      <c r="O139" s="321"/>
      <c r="P139" s="321"/>
      <c r="Q139" s="322"/>
      <c r="R139" s="339"/>
      <c r="S139" s="321"/>
      <c r="T139" s="321"/>
      <c r="U139" s="321"/>
      <c r="V139" s="321"/>
      <c r="W139" s="321"/>
      <c r="X139" s="321"/>
      <c r="Y139" s="321"/>
      <c r="Z139" s="321"/>
      <c r="AA139" s="321"/>
      <c r="AB139" s="321"/>
      <c r="AC139" s="321"/>
      <c r="AD139" s="321"/>
      <c r="AE139" s="321"/>
      <c r="AF139" s="321"/>
      <c r="AG139" s="321"/>
      <c r="AH139" s="321"/>
      <c r="AI139" s="321"/>
      <c r="AJ139" s="321"/>
      <c r="AK139" s="321"/>
      <c r="AL139" s="321"/>
      <c r="AM139" s="321"/>
      <c r="AN139" s="321"/>
      <c r="AO139" s="321"/>
      <c r="AP139" s="321"/>
      <c r="AQ139" s="321"/>
      <c r="AR139" s="321"/>
      <c r="AS139" s="321"/>
      <c r="AT139" s="321"/>
      <c r="AU139" s="321"/>
      <c r="AV139" s="321"/>
      <c r="AW139" s="321"/>
      <c r="AX139" s="321"/>
      <c r="AY139" s="321"/>
      <c r="AZ139" s="321"/>
      <c r="BA139" s="321"/>
      <c r="BB139" s="321"/>
      <c r="BC139" s="321"/>
      <c r="BD139" s="321"/>
      <c r="BE139" s="321"/>
      <c r="BF139" s="321"/>
      <c r="BG139" s="321"/>
      <c r="BH139" s="321"/>
      <c r="BI139" s="321"/>
      <c r="BJ139" s="322"/>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350"/>
      <c r="D140" s="327"/>
      <c r="E140" s="327"/>
      <c r="F140" s="327"/>
      <c r="G140" s="327"/>
      <c r="H140" s="327"/>
      <c r="I140" s="327"/>
      <c r="J140" s="328"/>
      <c r="K140" s="335"/>
      <c r="L140" s="327"/>
      <c r="M140" s="327"/>
      <c r="N140" s="327"/>
      <c r="O140" s="327"/>
      <c r="P140" s="327"/>
      <c r="Q140" s="328"/>
      <c r="R140" s="335"/>
      <c r="S140" s="327"/>
      <c r="T140" s="327"/>
      <c r="U140" s="327"/>
      <c r="V140" s="327"/>
      <c r="W140" s="327"/>
      <c r="X140" s="327"/>
      <c r="Y140" s="327"/>
      <c r="Z140" s="327"/>
      <c r="AA140" s="327"/>
      <c r="AB140" s="327"/>
      <c r="AC140" s="327"/>
      <c r="AD140" s="327"/>
      <c r="AE140" s="327"/>
      <c r="AF140" s="327"/>
      <c r="AG140" s="327"/>
      <c r="AH140" s="327"/>
      <c r="AI140" s="327"/>
      <c r="AJ140" s="327"/>
      <c r="AK140" s="327"/>
      <c r="AL140" s="327"/>
      <c r="AM140" s="327"/>
      <c r="AN140" s="327"/>
      <c r="AO140" s="327"/>
      <c r="AP140" s="327"/>
      <c r="AQ140" s="327"/>
      <c r="AR140" s="327"/>
      <c r="AS140" s="327"/>
      <c r="AT140" s="327"/>
      <c r="AU140" s="327"/>
      <c r="AV140" s="327"/>
      <c r="AW140" s="327"/>
      <c r="AX140" s="327"/>
      <c r="AY140" s="327"/>
      <c r="AZ140" s="327"/>
      <c r="BA140" s="327"/>
      <c r="BB140" s="327"/>
      <c r="BC140" s="327"/>
      <c r="BD140" s="327"/>
      <c r="BE140" s="327"/>
      <c r="BF140" s="327"/>
      <c r="BG140" s="327"/>
      <c r="BH140" s="327"/>
      <c r="BI140" s="327"/>
      <c r="BJ140" s="328"/>
      <c r="BK140" s="43"/>
      <c r="BL140" s="1"/>
      <c r="BM140" s="36" t="str">
        <f t="shared" si="33"/>
        <v/>
      </c>
      <c r="BN140" s="1"/>
      <c r="BO140" s="1"/>
      <c r="BP140" s="1"/>
      <c r="BQ140" s="1"/>
      <c r="BR140" s="1"/>
      <c r="BS140" s="1"/>
      <c r="BT140" s="1"/>
      <c r="BU140" s="1"/>
      <c r="BV140" s="1"/>
      <c r="BW140" s="1"/>
    </row>
    <row r="141" spans="1:75" ht="24.75" customHeight="1" x14ac:dyDescent="0.25">
      <c r="A141" s="1"/>
      <c r="B141" s="1"/>
      <c r="C141" s="280" t="s">
        <v>368</v>
      </c>
      <c r="D141" s="281"/>
      <c r="E141" s="281"/>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281"/>
      <c r="AT141" s="281"/>
      <c r="AU141" s="281"/>
      <c r="AV141" s="281"/>
      <c r="AW141" s="281"/>
      <c r="AX141" s="281"/>
      <c r="AY141" s="281"/>
      <c r="AZ141" s="281"/>
      <c r="BA141" s="281"/>
      <c r="BB141" s="281"/>
      <c r="BC141" s="281"/>
      <c r="BD141" s="281"/>
      <c r="BE141" s="281"/>
      <c r="BF141" s="282"/>
      <c r="BG141" s="283" t="s">
        <v>304</v>
      </c>
      <c r="BH141" s="282"/>
      <c r="BI141" s="283" t="s">
        <v>369</v>
      </c>
      <c r="BJ141" s="282"/>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51" t="s">
        <v>520</v>
      </c>
      <c r="D143" s="352"/>
      <c r="E143" s="352"/>
      <c r="F143" s="352"/>
      <c r="G143" s="352"/>
      <c r="H143" s="352"/>
      <c r="I143" s="352"/>
      <c r="J143" s="352"/>
      <c r="K143" s="352"/>
      <c r="L143" s="352"/>
      <c r="M143" s="352"/>
      <c r="N143" s="352"/>
      <c r="O143" s="352"/>
      <c r="P143" s="352"/>
      <c r="Q143" s="352"/>
      <c r="R143" s="352"/>
      <c r="S143" s="352"/>
      <c r="T143" s="352"/>
      <c r="U143" s="352"/>
      <c r="V143" s="352"/>
      <c r="W143" s="352"/>
      <c r="X143" s="352"/>
      <c r="Y143" s="352"/>
      <c r="Z143" s="352"/>
      <c r="AA143" s="352"/>
      <c r="AB143" s="352"/>
      <c r="AC143" s="352"/>
      <c r="AD143" s="352"/>
      <c r="AE143" s="352"/>
      <c r="AF143" s="352"/>
      <c r="AG143" s="352"/>
      <c r="AH143" s="352"/>
      <c r="AI143" s="352"/>
      <c r="AJ143" s="352"/>
      <c r="AK143" s="352"/>
      <c r="AL143" s="352"/>
      <c r="AM143" s="352"/>
      <c r="AN143" s="352"/>
      <c r="AO143" s="352"/>
      <c r="AP143" s="352"/>
      <c r="AQ143" s="352"/>
      <c r="AR143" s="352"/>
      <c r="AS143" s="352"/>
      <c r="AT143" s="352"/>
      <c r="AU143" s="352"/>
      <c r="AV143" s="352"/>
      <c r="AW143" s="352"/>
      <c r="AX143" s="352"/>
      <c r="AY143" s="352"/>
      <c r="AZ143" s="352"/>
      <c r="BA143" s="352"/>
      <c r="BB143" s="352"/>
      <c r="BC143" s="352"/>
      <c r="BD143" s="352"/>
      <c r="BE143" s="352"/>
      <c r="BF143" s="352"/>
      <c r="BG143" s="352"/>
      <c r="BH143" s="352"/>
      <c r="BI143" s="352"/>
      <c r="BJ143" s="352"/>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53" t="s">
        <v>387</v>
      </c>
      <c r="BJ144" s="354"/>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5" t="s">
        <v>521</v>
      </c>
      <c r="L146" s="356"/>
      <c r="M146" s="356"/>
      <c r="N146" s="356"/>
      <c r="O146" s="356"/>
      <c r="P146" s="356"/>
      <c r="Q146" s="356"/>
      <c r="R146" s="356"/>
      <c r="S146" s="356"/>
      <c r="T146" s="356"/>
      <c r="U146" s="356"/>
      <c r="V146" s="356"/>
      <c r="W146" s="356"/>
      <c r="X146" s="356"/>
      <c r="Y146" s="356"/>
      <c r="Z146" s="356"/>
      <c r="AA146" s="356"/>
      <c r="AB146" s="356"/>
      <c r="AC146" s="356"/>
      <c r="AD146" s="356"/>
      <c r="AE146" s="356"/>
      <c r="AF146" s="356"/>
      <c r="AG146" s="356"/>
      <c r="AH146" s="356"/>
      <c r="AI146" s="356"/>
      <c r="AJ146" s="356"/>
      <c r="AK146" s="356"/>
      <c r="AL146" s="356"/>
      <c r="AM146" s="356"/>
      <c r="AN146" s="356"/>
      <c r="AO146" s="356"/>
      <c r="AP146" s="356"/>
      <c r="AQ146" s="356"/>
      <c r="AR146" s="356"/>
      <c r="AS146" s="356"/>
      <c r="AT146" s="356"/>
      <c r="AU146" s="356"/>
      <c r="AV146" s="356"/>
      <c r="AW146" s="356"/>
      <c r="AX146" s="356"/>
      <c r="AY146" s="356"/>
      <c r="AZ146" s="356"/>
      <c r="BA146" s="356"/>
      <c r="BB146" s="356"/>
      <c r="BC146" s="356"/>
      <c r="BD146" s="356"/>
      <c r="BE146" s="356"/>
      <c r="BF146" s="356"/>
      <c r="BG146" s="356"/>
      <c r="BH146" s="356"/>
      <c r="BI146" s="356"/>
      <c r="BJ146" s="357"/>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58"/>
      <c r="L147" s="359"/>
      <c r="M147" s="359"/>
      <c r="N147" s="359"/>
      <c r="O147" s="359"/>
      <c r="P147" s="359"/>
      <c r="Q147" s="359"/>
      <c r="R147" s="359"/>
      <c r="S147" s="359"/>
      <c r="T147" s="359"/>
      <c r="U147" s="359"/>
      <c r="V147" s="359"/>
      <c r="W147" s="359"/>
      <c r="X147" s="359"/>
      <c r="Y147" s="359"/>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60"/>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61" t="s">
        <v>522</v>
      </c>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20" t="s">
        <v>523</v>
      </c>
      <c r="AL149" s="321"/>
      <c r="AM149" s="321"/>
      <c r="AN149" s="321"/>
      <c r="AO149" s="321"/>
      <c r="AP149" s="321"/>
      <c r="AQ149" s="321"/>
      <c r="AR149" s="321"/>
      <c r="AS149" s="321"/>
      <c r="AT149" s="321"/>
      <c r="AU149" s="321"/>
      <c r="AV149" s="321"/>
      <c r="AW149" s="321"/>
      <c r="AX149" s="321"/>
      <c r="AY149" s="321"/>
      <c r="AZ149" s="321"/>
      <c r="BA149" s="321"/>
      <c r="BB149" s="322"/>
      <c r="BC149" s="362" t="s">
        <v>524</v>
      </c>
      <c r="BD149" s="321"/>
      <c r="BE149" s="321"/>
      <c r="BF149" s="321"/>
      <c r="BG149" s="321"/>
      <c r="BH149" s="321"/>
      <c r="BI149" s="321"/>
      <c r="BJ149" s="322"/>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345"/>
      <c r="D154" s="321"/>
      <c r="E154" s="321"/>
      <c r="F154" s="321"/>
      <c r="G154" s="321"/>
      <c r="H154" s="321"/>
      <c r="I154" s="321"/>
      <c r="J154" s="321"/>
      <c r="K154" s="321"/>
      <c r="L154" s="321"/>
      <c r="M154" s="321"/>
      <c r="N154" s="321"/>
      <c r="O154" s="321"/>
      <c r="P154" s="321"/>
      <c r="Q154" s="321"/>
      <c r="R154" s="321"/>
      <c r="S154" s="321"/>
      <c r="T154" s="321"/>
      <c r="U154" s="321"/>
      <c r="V154" s="321"/>
      <c r="W154" s="321"/>
      <c r="X154" s="321"/>
      <c r="Y154" s="321"/>
      <c r="Z154" s="321"/>
      <c r="AA154" s="321"/>
      <c r="AB154" s="321"/>
      <c r="AC154" s="321"/>
      <c r="AD154" s="321"/>
      <c r="AE154" s="321"/>
      <c r="AF154" s="321"/>
      <c r="AG154" s="321"/>
      <c r="AH154" s="321"/>
      <c r="AI154" s="321"/>
      <c r="AJ154" s="322"/>
      <c r="AK154" s="346"/>
      <c r="AL154" s="321"/>
      <c r="AM154" s="321"/>
      <c r="AN154" s="321"/>
      <c r="AO154" s="321"/>
      <c r="AP154" s="321"/>
      <c r="AQ154" s="321"/>
      <c r="AR154" s="321"/>
      <c r="AS154" s="321"/>
      <c r="AT154" s="321"/>
      <c r="AU154" s="321"/>
      <c r="AV154" s="321"/>
      <c r="AW154" s="321"/>
      <c r="AX154" s="321"/>
      <c r="AY154" s="321"/>
      <c r="AZ154" s="321"/>
      <c r="BA154" s="321"/>
      <c r="BB154" s="322"/>
      <c r="BC154" s="347"/>
      <c r="BD154" s="321"/>
      <c r="BE154" s="321"/>
      <c r="BF154" s="321"/>
      <c r="BG154" s="321"/>
      <c r="BH154" s="321"/>
      <c r="BI154" s="321"/>
      <c r="BJ154" s="322"/>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5" t="s">
        <v>525</v>
      </c>
      <c r="L159" s="356"/>
      <c r="M159" s="356"/>
      <c r="N159" s="356"/>
      <c r="O159" s="356"/>
      <c r="P159" s="356"/>
      <c r="Q159" s="356"/>
      <c r="R159" s="356"/>
      <c r="S159" s="356"/>
      <c r="T159" s="356"/>
      <c r="U159" s="356"/>
      <c r="V159" s="356"/>
      <c r="W159" s="356"/>
      <c r="X159" s="356"/>
      <c r="Y159" s="356"/>
      <c r="Z159" s="356"/>
      <c r="AA159" s="356"/>
      <c r="AB159" s="356"/>
      <c r="AC159" s="356"/>
      <c r="AD159" s="356"/>
      <c r="AE159" s="356"/>
      <c r="AF159" s="356"/>
      <c r="AG159" s="356"/>
      <c r="AH159" s="356"/>
      <c r="AI159" s="356"/>
      <c r="AJ159" s="356"/>
      <c r="AK159" s="356"/>
      <c r="AL159" s="356"/>
      <c r="AM159" s="356"/>
      <c r="AN159" s="356"/>
      <c r="AO159" s="356"/>
      <c r="AP159" s="356"/>
      <c r="AQ159" s="356"/>
      <c r="AR159" s="356"/>
      <c r="AS159" s="356"/>
      <c r="AT159" s="356"/>
      <c r="AU159" s="356"/>
      <c r="AV159" s="356"/>
      <c r="AW159" s="356"/>
      <c r="AX159" s="356"/>
      <c r="AY159" s="356"/>
      <c r="AZ159" s="356"/>
      <c r="BA159" s="356"/>
      <c r="BB159" s="356"/>
      <c r="BC159" s="356"/>
      <c r="BD159" s="356"/>
      <c r="BE159" s="356"/>
      <c r="BF159" s="356"/>
      <c r="BG159" s="356"/>
      <c r="BH159" s="356"/>
      <c r="BI159" s="356"/>
      <c r="BJ159" s="357"/>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58"/>
      <c r="L160" s="359"/>
      <c r="M160" s="359"/>
      <c r="N160" s="359"/>
      <c r="O160" s="359"/>
      <c r="P160" s="359"/>
      <c r="Q160" s="359"/>
      <c r="R160" s="359"/>
      <c r="S160" s="359"/>
      <c r="T160" s="359"/>
      <c r="U160" s="359"/>
      <c r="V160" s="359"/>
      <c r="W160" s="359"/>
      <c r="X160" s="359"/>
      <c r="Y160" s="359"/>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60"/>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60" t="s">
        <v>356</v>
      </c>
      <c r="D162" s="261"/>
      <c r="E162" s="261"/>
      <c r="F162" s="261"/>
      <c r="G162" s="261"/>
      <c r="H162" s="261"/>
      <c r="I162" s="261"/>
      <c r="J162" s="261"/>
      <c r="K162" s="261"/>
      <c r="L162" s="261"/>
      <c r="M162" s="261"/>
      <c r="N162" s="261"/>
      <c r="O162" s="261"/>
      <c r="P162" s="261"/>
      <c r="Q162" s="261"/>
      <c r="R162" s="261"/>
      <c r="S162" s="261"/>
      <c r="T162" s="261"/>
      <c r="U162" s="261"/>
      <c r="V162" s="261"/>
      <c r="W162" s="261"/>
      <c r="X162" s="261"/>
      <c r="Y162" s="261"/>
      <c r="Z162" s="261"/>
      <c r="AA162" s="261"/>
      <c r="AB162" s="261"/>
      <c r="AC162" s="261"/>
      <c r="AD162" s="261"/>
      <c r="AE162" s="261"/>
      <c r="AF162" s="261"/>
      <c r="AG162" s="261"/>
      <c r="AH162" s="261"/>
      <c r="AI162" s="261"/>
      <c r="AJ162" s="261"/>
      <c r="AK162" s="261"/>
      <c r="AL162" s="261"/>
      <c r="AM162" s="261"/>
      <c r="AN162" s="261"/>
      <c r="AO162" s="261"/>
      <c r="AP162" s="261"/>
      <c r="AQ162" s="261"/>
      <c r="AR162" s="261"/>
      <c r="AS162" s="261"/>
      <c r="AT162" s="261"/>
      <c r="AU162" s="261"/>
      <c r="AV162" s="261"/>
      <c r="AW162" s="261"/>
      <c r="AX162" s="261"/>
      <c r="AY162" s="261"/>
      <c r="AZ162" s="261"/>
      <c r="BA162" s="261"/>
      <c r="BB162" s="261"/>
      <c r="BC162" s="261"/>
      <c r="BD162" s="261"/>
      <c r="BE162" s="261"/>
      <c r="BF162" s="26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62" t="str">
        <f>"versión "&amp;Parametros!A1&amp;"   -   CONFIDENCIAL"</f>
        <v>versión 3.5   -   CONFIDENCIAL</v>
      </c>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c r="AA163" s="263"/>
      <c r="AB163" s="263"/>
      <c r="AC163" s="263"/>
      <c r="AD163" s="263"/>
      <c r="AE163" s="263"/>
      <c r="AF163" s="263"/>
      <c r="AG163" s="263"/>
      <c r="AH163" s="263"/>
      <c r="AI163" s="263"/>
      <c r="AJ163" s="263"/>
      <c r="AK163" s="263"/>
      <c r="AL163" s="263"/>
      <c r="AM163" s="263"/>
      <c r="AN163" s="263"/>
      <c r="AO163" s="263"/>
      <c r="AP163" s="263"/>
      <c r="AQ163" s="263"/>
      <c r="AR163" s="263"/>
      <c r="AS163" s="263"/>
      <c r="AT163" s="263"/>
      <c r="AU163" s="263"/>
      <c r="AV163" s="263"/>
      <c r="AW163" s="263"/>
      <c r="AX163" s="263"/>
      <c r="AY163" s="263"/>
      <c r="AZ163" s="263"/>
      <c r="BA163" s="263"/>
      <c r="BB163" s="263"/>
      <c r="BC163" s="263"/>
      <c r="BD163" s="263"/>
      <c r="BE163" s="263"/>
      <c r="BF163" s="263"/>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AV61:AZ61"/>
    <mergeCell ref="BA61:BE61"/>
    <mergeCell ref="BF61:BJ61"/>
    <mergeCell ref="C61:G61"/>
    <mergeCell ref="H61:V61"/>
    <mergeCell ref="W61:AA61"/>
    <mergeCell ref="AB61:AF61"/>
    <mergeCell ref="AG61:AK61"/>
    <mergeCell ref="AL61:AP61"/>
    <mergeCell ref="AQ61:AU6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547</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433">
        <f>SUM(W59:AA65)</f>
        <v>0</v>
      </c>
      <c r="X56" s="376"/>
      <c r="Y56" s="376"/>
      <c r="Z56" s="376"/>
      <c r="AA56" s="376"/>
      <c r="AB56" s="434">
        <f>IF(W56=0,0,SUM(AB59:AF65)/W56)</f>
        <v>0</v>
      </c>
      <c r="AC56" s="427"/>
      <c r="AD56" s="427"/>
      <c r="AE56" s="427"/>
      <c r="AF56" s="428"/>
      <c r="AG56" s="426">
        <f>IF(W56=0,0,SUM(AG59:AK65)/(W56-SUM(AB59:AF65)))</f>
        <v>0</v>
      </c>
      <c r="AH56" s="427"/>
      <c r="AI56" s="427"/>
      <c r="AJ56" s="427"/>
      <c r="AK56" s="428"/>
      <c r="AL56" s="426">
        <f>IF(W56=0,0,SUM(AL59:AP65)/(W56-SUM(AB59:AF65)))</f>
        <v>0</v>
      </c>
      <c r="AM56" s="427"/>
      <c r="AN56" s="427"/>
      <c r="AO56" s="427"/>
      <c r="AP56" s="428"/>
      <c r="AQ56" s="426">
        <f>IF(W56=0,0,SUM(AQ59:AU65)/(W56-SUM(AB59:AF65)))</f>
        <v>0</v>
      </c>
      <c r="AR56" s="427"/>
      <c r="AS56" s="427"/>
      <c r="AT56" s="427"/>
      <c r="AU56" s="428"/>
      <c r="AV56" s="426">
        <f>IF(W56=0,0,SUM(AV59:AZ65)/W56)</f>
        <v>0</v>
      </c>
      <c r="AW56" s="427"/>
      <c r="AX56" s="427"/>
      <c r="AY56" s="427"/>
      <c r="AZ56" s="428"/>
      <c r="BA56" s="426">
        <f>IF(W56=0,0,SUM(BA59:BE65)/W56)</f>
        <v>0</v>
      </c>
      <c r="BB56" s="427"/>
      <c r="BC56" s="427"/>
      <c r="BD56" s="427"/>
      <c r="BE56" s="429"/>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91"/>
      <c r="D74" s="295"/>
      <c r="E74" s="295"/>
      <c r="F74" s="295"/>
      <c r="G74" s="296"/>
      <c r="H74" s="581"/>
      <c r="I74" s="295"/>
      <c r="J74" s="295"/>
      <c r="K74" s="295"/>
      <c r="L74" s="295"/>
      <c r="M74" s="295"/>
      <c r="N74" s="295"/>
      <c r="O74" s="295"/>
      <c r="P74" s="295"/>
      <c r="Q74" s="295"/>
      <c r="R74" s="295"/>
      <c r="S74" s="295"/>
      <c r="T74" s="295"/>
      <c r="U74" s="295"/>
      <c r="V74" s="296"/>
      <c r="W74" s="294"/>
      <c r="X74" s="295"/>
      <c r="Y74" s="295"/>
      <c r="Z74" s="295"/>
      <c r="AA74" s="295"/>
      <c r="AB74" s="295"/>
      <c r="AC74" s="295"/>
      <c r="AD74" s="295"/>
      <c r="AE74" s="295"/>
      <c r="AF74" s="295"/>
      <c r="AG74" s="295"/>
      <c r="AH74" s="295"/>
      <c r="AI74" s="295"/>
      <c r="AJ74" s="296"/>
      <c r="AK74" s="594"/>
      <c r="AL74" s="296"/>
      <c r="AM74" s="594"/>
      <c r="AN74" s="296"/>
      <c r="AO74" s="595" t="str">
        <f t="shared" si="19"/>
        <v/>
      </c>
      <c r="AP74" s="296"/>
      <c r="AQ74" s="594"/>
      <c r="AR74" s="296"/>
      <c r="AS74" s="294"/>
      <c r="AT74" s="295"/>
      <c r="AU74" s="295"/>
      <c r="AV74" s="295"/>
      <c r="AW74" s="295"/>
      <c r="AX74" s="295"/>
      <c r="AY74" s="295"/>
      <c r="AZ74" s="295"/>
      <c r="BA74" s="295"/>
      <c r="BB74" s="295"/>
      <c r="BC74" s="295"/>
      <c r="BD74" s="295"/>
      <c r="BE74" s="295"/>
      <c r="BF74" s="295"/>
      <c r="BG74" s="295"/>
      <c r="BH74" s="295"/>
      <c r="BI74" s="295"/>
      <c r="BJ74" s="296"/>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92"/>
      <c r="D75" s="337"/>
      <c r="E75" s="337"/>
      <c r="F75" s="337"/>
      <c r="G75" s="338"/>
      <c r="H75" s="586"/>
      <c r="I75" s="337"/>
      <c r="J75" s="337"/>
      <c r="K75" s="337"/>
      <c r="L75" s="337"/>
      <c r="M75" s="337"/>
      <c r="N75" s="337"/>
      <c r="O75" s="337"/>
      <c r="P75" s="337"/>
      <c r="Q75" s="337"/>
      <c r="R75" s="337"/>
      <c r="S75" s="337"/>
      <c r="T75" s="337"/>
      <c r="U75" s="337"/>
      <c r="V75" s="338"/>
      <c r="W75" s="590"/>
      <c r="X75" s="337"/>
      <c r="Y75" s="337"/>
      <c r="Z75" s="337"/>
      <c r="AA75" s="337"/>
      <c r="AB75" s="337"/>
      <c r="AC75" s="337"/>
      <c r="AD75" s="337"/>
      <c r="AE75" s="337"/>
      <c r="AF75" s="337"/>
      <c r="AG75" s="337"/>
      <c r="AH75" s="337"/>
      <c r="AI75" s="337"/>
      <c r="AJ75" s="338"/>
      <c r="AK75" s="589"/>
      <c r="AL75" s="338"/>
      <c r="AM75" s="589"/>
      <c r="AN75" s="338"/>
      <c r="AO75" s="593" t="str">
        <f t="shared" si="19"/>
        <v/>
      </c>
      <c r="AP75" s="338"/>
      <c r="AQ75" s="589"/>
      <c r="AR75" s="338"/>
      <c r="AS75" s="590"/>
      <c r="AT75" s="337"/>
      <c r="AU75" s="337"/>
      <c r="AV75" s="337"/>
      <c r="AW75" s="337"/>
      <c r="AX75" s="337"/>
      <c r="AY75" s="337"/>
      <c r="AZ75" s="337"/>
      <c r="BA75" s="337"/>
      <c r="BB75" s="337"/>
      <c r="BC75" s="337"/>
      <c r="BD75" s="337"/>
      <c r="BE75" s="337"/>
      <c r="BF75" s="337"/>
      <c r="BG75" s="337"/>
      <c r="BH75" s="337"/>
      <c r="BI75" s="337"/>
      <c r="BJ75" s="338"/>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548</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15.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549</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550</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33">
        <f>SUM(W59:AA65)</f>
        <v>0</v>
      </c>
      <c r="X57" s="376"/>
      <c r="Y57" s="376"/>
      <c r="Z57" s="376"/>
      <c r="AA57" s="376"/>
      <c r="AB57" s="434">
        <f>IF(W57=0,0,SUM(AB59:AF65)/W57)</f>
        <v>0</v>
      </c>
      <c r="AC57" s="427"/>
      <c r="AD57" s="427"/>
      <c r="AE57" s="427"/>
      <c r="AF57" s="428"/>
      <c r="AG57" s="426">
        <f>IF(W57=0,0,SUM(AG59:AK65)/(W57-SUM(AB59:AF65)))</f>
        <v>0</v>
      </c>
      <c r="AH57" s="427"/>
      <c r="AI57" s="427"/>
      <c r="AJ57" s="427"/>
      <c r="AK57" s="428"/>
      <c r="AL57" s="426">
        <f>IF(W57=0,0,SUM(AL59:AP65)/(W57-SUM(AB59:AF65)))</f>
        <v>0</v>
      </c>
      <c r="AM57" s="427"/>
      <c r="AN57" s="427"/>
      <c r="AO57" s="427"/>
      <c r="AP57" s="428"/>
      <c r="AQ57" s="426">
        <f>IF(W57=0,0,SUM(AQ59:AU65)/(W57-SUM(AB59:AF65)))</f>
        <v>0</v>
      </c>
      <c r="AR57" s="427"/>
      <c r="AS57" s="427"/>
      <c r="AT57" s="427"/>
      <c r="AU57" s="428"/>
      <c r="AV57" s="426">
        <f>IF(W57=0,0,SUM(AV59:AZ65)/W57)</f>
        <v>0</v>
      </c>
      <c r="AW57" s="427"/>
      <c r="AX57" s="427"/>
      <c r="AY57" s="427"/>
      <c r="AZ57" s="428"/>
      <c r="BA57" s="426">
        <f>IF(W57=0,0,SUM(BA59:BE65)/W57)</f>
        <v>0</v>
      </c>
      <c r="BB57" s="427"/>
      <c r="BC57" s="427"/>
      <c r="BD57" s="427"/>
      <c r="BE57" s="429"/>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68"/>
      <c r="D3" s="269"/>
      <c r="E3" s="269"/>
      <c r="F3" s="269"/>
      <c r="G3" s="269"/>
      <c r="H3" s="269"/>
      <c r="I3" s="269"/>
      <c r="J3" s="269"/>
      <c r="K3" s="269"/>
      <c r="L3" s="269"/>
      <c r="M3" s="269"/>
      <c r="N3" s="269"/>
      <c r="O3" s="270"/>
      <c r="P3" s="276" t="s">
        <v>551</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320" t="s">
        <v>371</v>
      </c>
      <c r="D10" s="321"/>
      <c r="E10" s="321"/>
      <c r="F10" s="321"/>
      <c r="G10" s="321"/>
      <c r="H10" s="321"/>
      <c r="I10" s="321"/>
      <c r="J10" s="321"/>
      <c r="K10" s="321"/>
      <c r="L10" s="322"/>
      <c r="M10" s="346" t="e">
        <f>IF(TRIM(#REF!)="","",TRIM(#REF!))</f>
        <v>#REF!</v>
      </c>
      <c r="N10" s="321"/>
      <c r="O10" s="321"/>
      <c r="P10" s="321"/>
      <c r="Q10" s="321"/>
      <c r="R10" s="321"/>
      <c r="S10" s="321"/>
      <c r="T10" s="321"/>
      <c r="U10" s="321"/>
      <c r="V10" s="321"/>
      <c r="W10" s="321"/>
      <c r="X10" s="321"/>
      <c r="Y10" s="321"/>
      <c r="Z10" s="321"/>
      <c r="AA10" s="321"/>
      <c r="AB10" s="321"/>
      <c r="AC10" s="321"/>
      <c r="AD10" s="321"/>
      <c r="AE10" s="321"/>
      <c r="AF10" s="321"/>
      <c r="AG10" s="321"/>
      <c r="AH10" s="321"/>
      <c r="AI10" s="321"/>
      <c r="AJ10" s="321"/>
      <c r="AK10" s="321"/>
      <c r="AL10" s="321"/>
      <c r="AM10" s="321"/>
      <c r="AN10" s="321"/>
      <c r="AO10" s="321"/>
      <c r="AP10" s="321"/>
      <c r="AQ10" s="321"/>
      <c r="AR10" s="321"/>
      <c r="AS10" s="321"/>
      <c r="AT10" s="321"/>
      <c r="AU10" s="321"/>
      <c r="AV10" s="321"/>
      <c r="AW10" s="321"/>
      <c r="AX10" s="321"/>
      <c r="AY10" s="321"/>
      <c r="AZ10" s="321"/>
      <c r="BA10" s="321"/>
      <c r="BB10" s="321"/>
      <c r="BC10" s="321"/>
      <c r="BD10" s="321"/>
      <c r="BE10" s="321"/>
      <c r="BF10" s="321"/>
      <c r="BG10" s="321"/>
      <c r="BH10" s="321"/>
      <c r="BI10" s="321"/>
      <c r="BJ10" s="322"/>
      <c r="BK10" s="1"/>
      <c r="BL10" s="1"/>
      <c r="BM10" s="36"/>
      <c r="BN10" s="55"/>
      <c r="BO10" s="55"/>
      <c r="BP10" s="55"/>
      <c r="BQ10" s="55" t="str">
        <f>BI79</f>
        <v>No</v>
      </c>
      <c r="BR10" s="55" t="s">
        <v>421</v>
      </c>
      <c r="BS10" s="1" t="s">
        <v>279</v>
      </c>
      <c r="BT10" s="1"/>
      <c r="BU10" s="1"/>
      <c r="BV10" s="1"/>
      <c r="BW10" s="1"/>
    </row>
    <row r="11" spans="1:75" ht="24.75" customHeight="1" x14ac:dyDescent="0.25">
      <c r="A11" s="1"/>
      <c r="B11" s="1"/>
      <c r="C11" s="320" t="s">
        <v>422</v>
      </c>
      <c r="D11" s="321"/>
      <c r="E11" s="321"/>
      <c r="F11" s="321"/>
      <c r="G11" s="321"/>
      <c r="H11" s="321"/>
      <c r="I11" s="321"/>
      <c r="J11" s="321"/>
      <c r="K11" s="321"/>
      <c r="L11" s="322"/>
      <c r="M11" s="346" t="e">
        <f>IF(TRIM(#REF!)="","",TRIM(#REF!))</f>
        <v>#REF!</v>
      </c>
      <c r="N11" s="321"/>
      <c r="O11" s="321"/>
      <c r="P11" s="321"/>
      <c r="Q11" s="321"/>
      <c r="R11" s="321"/>
      <c r="S11" s="321"/>
      <c r="T11" s="321"/>
      <c r="U11" s="321"/>
      <c r="V11" s="321"/>
      <c r="W11" s="321"/>
      <c r="X11" s="324"/>
      <c r="Y11" s="588"/>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1"/>
      <c r="AX11" s="321"/>
      <c r="AY11" s="321"/>
      <c r="AZ11" s="321"/>
      <c r="BA11" s="321"/>
      <c r="BB11" s="321"/>
      <c r="BC11" s="321"/>
      <c r="BD11" s="321"/>
      <c r="BE11" s="321"/>
      <c r="BF11" s="321"/>
      <c r="BG11" s="321"/>
      <c r="BH11" s="321"/>
      <c r="BI11" s="321"/>
      <c r="BJ11" s="322"/>
      <c r="BK11" s="1"/>
      <c r="BL11" s="1"/>
      <c r="BM11" s="36"/>
      <c r="BN11" s="1"/>
      <c r="BO11" s="1"/>
      <c r="BP11" s="1"/>
      <c r="BQ11" s="1"/>
      <c r="BR11" s="1"/>
      <c r="BS11" s="1"/>
      <c r="BT11" s="1"/>
      <c r="BU11" s="1"/>
      <c r="BV11" s="1"/>
      <c r="BW11" s="1"/>
    </row>
    <row r="12" spans="1:75" ht="24.75" customHeight="1" x14ac:dyDescent="0.25">
      <c r="A12" s="1"/>
      <c r="B12" s="1"/>
      <c r="C12" s="320" t="s">
        <v>423</v>
      </c>
      <c r="D12" s="321"/>
      <c r="E12" s="321"/>
      <c r="F12" s="321"/>
      <c r="G12" s="321"/>
      <c r="H12" s="321"/>
      <c r="I12" s="321"/>
      <c r="J12" s="321"/>
      <c r="K12" s="321"/>
      <c r="L12" s="322"/>
      <c r="M12" s="530"/>
      <c r="N12" s="321"/>
      <c r="O12" s="321"/>
      <c r="P12" s="321"/>
      <c r="Q12" s="321"/>
      <c r="R12" s="321"/>
      <c r="S12" s="321"/>
      <c r="T12" s="321"/>
      <c r="U12" s="321"/>
      <c r="V12" s="321"/>
      <c r="W12" s="321"/>
      <c r="X12" s="324"/>
      <c r="Y12" s="531"/>
      <c r="Z12" s="321"/>
      <c r="AA12" s="321"/>
      <c r="AB12" s="321"/>
      <c r="AC12" s="321"/>
      <c r="AD12" s="321"/>
      <c r="AE12" s="321"/>
      <c r="AF12" s="321"/>
      <c r="AG12" s="321"/>
      <c r="AH12" s="321"/>
      <c r="AI12" s="321"/>
      <c r="AJ12" s="321"/>
      <c r="AK12" s="321"/>
      <c r="AL12" s="321"/>
      <c r="AM12" s="321"/>
      <c r="AN12" s="321"/>
      <c r="AO12" s="321"/>
      <c r="AP12" s="321"/>
      <c r="AQ12" s="321"/>
      <c r="AR12" s="321"/>
      <c r="AS12" s="321"/>
      <c r="AT12" s="321"/>
      <c r="AU12" s="321"/>
      <c r="AV12" s="321"/>
      <c r="AW12" s="321"/>
      <c r="AX12" s="321"/>
      <c r="AY12" s="321"/>
      <c r="AZ12" s="321"/>
      <c r="BA12" s="321"/>
      <c r="BB12" s="321"/>
      <c r="BC12" s="321"/>
      <c r="BD12" s="321"/>
      <c r="BE12" s="321"/>
      <c r="BF12" s="321"/>
      <c r="BG12" s="321"/>
      <c r="BH12" s="321"/>
      <c r="BI12" s="321"/>
      <c r="BJ12" s="322"/>
      <c r="BK12" s="1"/>
      <c r="BL12" s="1"/>
      <c r="BM12" s="36"/>
      <c r="BN12" s="1"/>
      <c r="BO12" s="1"/>
      <c r="BP12" s="1"/>
      <c r="BQ12" s="1"/>
      <c r="BR12" s="1"/>
      <c r="BS12" s="1"/>
      <c r="BT12" s="1"/>
      <c r="BU12" s="1"/>
      <c r="BV12" s="1"/>
      <c r="BW12" s="1"/>
    </row>
    <row r="13" spans="1:75" ht="24.75" customHeight="1" x14ac:dyDescent="0.25">
      <c r="A13" s="1"/>
      <c r="B13" s="1"/>
      <c r="C13" s="320" t="s">
        <v>424</v>
      </c>
      <c r="D13" s="321"/>
      <c r="E13" s="321"/>
      <c r="F13" s="321"/>
      <c r="G13" s="321"/>
      <c r="H13" s="321"/>
      <c r="I13" s="321"/>
      <c r="J13" s="321"/>
      <c r="K13" s="321"/>
      <c r="L13" s="322"/>
      <c r="M13" s="530"/>
      <c r="N13" s="321"/>
      <c r="O13" s="321"/>
      <c r="P13" s="321"/>
      <c r="Q13" s="321"/>
      <c r="R13" s="321"/>
      <c r="S13" s="321"/>
      <c r="T13" s="321"/>
      <c r="U13" s="321"/>
      <c r="V13" s="321"/>
      <c r="W13" s="321"/>
      <c r="X13" s="324"/>
      <c r="Y13" s="531"/>
      <c r="Z13" s="321"/>
      <c r="AA13" s="321"/>
      <c r="AB13" s="321"/>
      <c r="AC13" s="321"/>
      <c r="AD13" s="321"/>
      <c r="AE13" s="321"/>
      <c r="AF13" s="321"/>
      <c r="AG13" s="321"/>
      <c r="AH13" s="321"/>
      <c r="AI13" s="321"/>
      <c r="AJ13" s="321"/>
      <c r="AK13" s="321"/>
      <c r="AL13" s="321"/>
      <c r="AM13" s="321"/>
      <c r="AN13" s="321"/>
      <c r="AO13" s="321"/>
      <c r="AP13" s="321"/>
      <c r="AQ13" s="321"/>
      <c r="AR13" s="321"/>
      <c r="AS13" s="321"/>
      <c r="AT13" s="321"/>
      <c r="AU13" s="321"/>
      <c r="AV13" s="321"/>
      <c r="AW13" s="321"/>
      <c r="AX13" s="321"/>
      <c r="AY13" s="321"/>
      <c r="AZ13" s="321"/>
      <c r="BA13" s="321"/>
      <c r="BB13" s="321"/>
      <c r="BC13" s="321"/>
      <c r="BD13" s="321"/>
      <c r="BE13" s="321"/>
      <c r="BF13" s="321"/>
      <c r="BG13" s="321"/>
      <c r="BH13" s="321"/>
      <c r="BI13" s="321"/>
      <c r="BJ13" s="322"/>
      <c r="BK13" s="1"/>
      <c r="BL13" s="1"/>
      <c r="BM13" s="36"/>
      <c r="BN13" s="1"/>
      <c r="BO13" s="1"/>
      <c r="BP13" s="1"/>
      <c r="BQ13" s="1"/>
      <c r="BR13" s="1"/>
      <c r="BS13" s="1"/>
      <c r="BT13" s="1"/>
      <c r="BU13" s="1"/>
      <c r="BV13" s="1"/>
      <c r="BW13" s="1"/>
    </row>
    <row r="14" spans="1:75" ht="24.75" customHeight="1" x14ac:dyDescent="0.25">
      <c r="A14" s="1"/>
      <c r="B14" s="1"/>
      <c r="C14" s="529" t="s">
        <v>425</v>
      </c>
      <c r="D14" s="321"/>
      <c r="E14" s="321"/>
      <c r="F14" s="321"/>
      <c r="G14" s="321"/>
      <c r="H14" s="321"/>
      <c r="I14" s="321"/>
      <c r="J14" s="321"/>
      <c r="K14" s="321"/>
      <c r="L14" s="322"/>
      <c r="M14" s="530"/>
      <c r="N14" s="321"/>
      <c r="O14" s="321"/>
      <c r="P14" s="321"/>
      <c r="Q14" s="321"/>
      <c r="R14" s="321"/>
      <c r="S14" s="321"/>
      <c r="T14" s="321"/>
      <c r="U14" s="321"/>
      <c r="V14" s="321"/>
      <c r="W14" s="321"/>
      <c r="X14" s="324"/>
      <c r="Y14" s="531"/>
      <c r="Z14" s="321"/>
      <c r="AA14" s="321"/>
      <c r="AB14" s="321"/>
      <c r="AC14" s="321"/>
      <c r="AD14" s="321"/>
      <c r="AE14" s="321"/>
      <c r="AF14" s="321"/>
      <c r="AG14" s="321"/>
      <c r="AH14" s="321"/>
      <c r="AI14" s="321"/>
      <c r="AJ14" s="321"/>
      <c r="AK14" s="321"/>
      <c r="AL14" s="321"/>
      <c r="AM14" s="321"/>
      <c r="AN14" s="321"/>
      <c r="AO14" s="321"/>
      <c r="AP14" s="321"/>
      <c r="AQ14" s="321"/>
      <c r="AR14" s="321"/>
      <c r="AS14" s="321"/>
      <c r="AT14" s="321"/>
      <c r="AU14" s="321"/>
      <c r="AV14" s="321"/>
      <c r="AW14" s="321"/>
      <c r="AX14" s="321"/>
      <c r="AY14" s="321"/>
      <c r="AZ14" s="321"/>
      <c r="BA14" s="321"/>
      <c r="BB14" s="321"/>
      <c r="BC14" s="321"/>
      <c r="BD14" s="321"/>
      <c r="BE14" s="321"/>
      <c r="BF14" s="321"/>
      <c r="BG14" s="321"/>
      <c r="BH14" s="321"/>
      <c r="BI14" s="321"/>
      <c r="BJ14" s="322"/>
      <c r="BK14" s="1"/>
      <c r="BL14" s="1"/>
      <c r="BM14" s="36"/>
      <c r="BN14" s="1"/>
      <c r="BO14" s="1"/>
      <c r="BP14" s="1"/>
      <c r="BQ14" s="1"/>
      <c r="BR14" s="1"/>
      <c r="BS14" s="1"/>
      <c r="BT14" s="1"/>
      <c r="BU14" s="1"/>
      <c r="BV14" s="1"/>
      <c r="BW14" s="1"/>
    </row>
    <row r="15" spans="1:75" ht="24.75" customHeight="1" x14ac:dyDescent="0.25">
      <c r="A15" s="1"/>
      <c r="B15" s="1"/>
      <c r="C15" s="529" t="s">
        <v>426</v>
      </c>
      <c r="D15" s="321"/>
      <c r="E15" s="321"/>
      <c r="F15" s="321"/>
      <c r="G15" s="321"/>
      <c r="H15" s="321"/>
      <c r="I15" s="321"/>
      <c r="J15" s="321"/>
      <c r="K15" s="321"/>
      <c r="L15" s="322"/>
      <c r="M15" s="530"/>
      <c r="N15" s="321"/>
      <c r="O15" s="321"/>
      <c r="P15" s="321"/>
      <c r="Q15" s="321"/>
      <c r="R15" s="321"/>
      <c r="S15" s="321"/>
      <c r="T15" s="321"/>
      <c r="U15" s="321"/>
      <c r="V15" s="321"/>
      <c r="W15" s="321"/>
      <c r="X15" s="324"/>
      <c r="Y15" s="53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1"/>
      <c r="AX15" s="321"/>
      <c r="AY15" s="321"/>
      <c r="AZ15" s="321"/>
      <c r="BA15" s="321"/>
      <c r="BB15" s="321"/>
      <c r="BC15" s="321"/>
      <c r="BD15" s="321"/>
      <c r="BE15" s="321"/>
      <c r="BF15" s="321"/>
      <c r="BG15" s="321"/>
      <c r="BH15" s="321"/>
      <c r="BI15" s="321"/>
      <c r="BJ15" s="322"/>
      <c r="BK15" s="1"/>
      <c r="BL15" s="1"/>
      <c r="BM15" s="36"/>
      <c r="BN15" s="1"/>
      <c r="BO15" s="1"/>
      <c r="BP15" s="1"/>
      <c r="BQ15" s="1"/>
      <c r="BR15" s="1"/>
      <c r="BS15" s="1"/>
      <c r="BT15" s="1"/>
      <c r="BU15" s="1"/>
      <c r="BV15" s="1"/>
      <c r="BW15" s="1"/>
    </row>
    <row r="16" spans="1:75" ht="24.75" customHeight="1" x14ac:dyDescent="0.25">
      <c r="A16" s="1"/>
      <c r="B16" s="1"/>
      <c r="C16" s="532" t="s">
        <v>1</v>
      </c>
      <c r="D16" s="321"/>
      <c r="E16" s="321"/>
      <c r="F16" s="321"/>
      <c r="G16" s="321"/>
      <c r="H16" s="321"/>
      <c r="I16" s="321"/>
      <c r="J16" s="321"/>
      <c r="K16" s="321"/>
      <c r="L16" s="322"/>
      <c r="M16" s="341"/>
      <c r="N16" s="321"/>
      <c r="O16" s="321"/>
      <c r="P16" s="321"/>
      <c r="Q16" s="321"/>
      <c r="R16" s="321"/>
      <c r="S16" s="321"/>
      <c r="T16" s="321"/>
      <c r="U16" s="321"/>
      <c r="V16" s="321"/>
      <c r="W16" s="321"/>
      <c r="X16" s="321"/>
      <c r="Y16" s="321"/>
      <c r="Z16" s="321"/>
      <c r="AA16" s="321"/>
      <c r="AB16" s="321"/>
      <c r="AC16" s="321"/>
      <c r="AD16" s="321"/>
      <c r="AE16" s="321"/>
      <c r="AF16" s="321"/>
      <c r="AG16" s="321"/>
      <c r="AH16" s="321"/>
      <c r="AI16" s="321"/>
      <c r="AJ16" s="321"/>
      <c r="AK16" s="321"/>
      <c r="AL16" s="322"/>
      <c r="AM16" s="587" t="s">
        <v>541</v>
      </c>
      <c r="AN16" s="295"/>
      <c r="AO16" s="295"/>
      <c r="AP16" s="295"/>
      <c r="AQ16" s="295"/>
      <c r="AR16" s="295"/>
      <c r="AS16" s="295"/>
      <c r="AT16" s="295"/>
      <c r="AU16" s="295"/>
      <c r="AV16" s="295"/>
      <c r="AW16" s="295"/>
      <c r="AX16" s="295"/>
      <c r="AY16" s="295"/>
      <c r="AZ16" s="295"/>
      <c r="BA16" s="295"/>
      <c r="BB16" s="295"/>
      <c r="BC16" s="295"/>
      <c r="BD16" s="295"/>
      <c r="BE16" s="295"/>
      <c r="BF16" s="295"/>
      <c r="BG16" s="295"/>
      <c r="BH16" s="295"/>
      <c r="BI16" s="295"/>
      <c r="BJ16" s="296"/>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34" t="str">
        <f>IF(BV45&gt;0,"HU sin estado asignado ó Estado asigando sin HU asociada","")</f>
        <v/>
      </c>
      <c r="AN19" s="535"/>
      <c r="AO19" s="535"/>
      <c r="AP19" s="535"/>
      <c r="AQ19" s="535"/>
      <c r="AR19" s="535"/>
      <c r="AS19" s="535"/>
      <c r="AT19" s="535"/>
      <c r="AU19" s="535"/>
      <c r="AV19" s="535"/>
      <c r="AW19" s="535"/>
      <c r="AX19" s="535"/>
      <c r="AY19" s="535"/>
      <c r="AZ19" s="535"/>
      <c r="BA19" s="535"/>
      <c r="BB19" s="535"/>
      <c r="BC19" s="535"/>
      <c r="BD19" s="535"/>
      <c r="BE19" s="535"/>
      <c r="BF19" s="535"/>
      <c r="BG19" s="535"/>
      <c r="BH19" s="535"/>
      <c r="BI19" s="535"/>
      <c r="BJ19" s="535"/>
      <c r="BK19" s="1"/>
      <c r="BL19" s="1"/>
      <c r="BM19" s="36"/>
      <c r="BN19" s="1"/>
      <c r="BO19" s="1"/>
      <c r="BP19" s="1"/>
      <c r="BQ19" s="1"/>
      <c r="BR19" s="1"/>
      <c r="BS19" s="1"/>
      <c r="BT19" s="1"/>
      <c r="BU19" s="1"/>
      <c r="BV19" s="1"/>
      <c r="BW19" s="1"/>
    </row>
    <row r="20" spans="1:75" ht="24.75" customHeight="1" x14ac:dyDescent="0.25">
      <c r="A20" s="1"/>
      <c r="B20" s="1"/>
      <c r="C20" s="539" t="s">
        <v>429</v>
      </c>
      <c r="D20" s="393"/>
      <c r="E20" s="393"/>
      <c r="F20" s="393"/>
      <c r="G20" s="393"/>
      <c r="H20" s="393"/>
      <c r="I20" s="393"/>
      <c r="J20" s="393"/>
      <c r="K20" s="393"/>
      <c r="L20" s="394"/>
      <c r="M20" s="1"/>
      <c r="N20" s="1"/>
      <c r="O20" s="540" t="s">
        <v>430</v>
      </c>
      <c r="P20" s="541"/>
      <c r="Q20" s="541"/>
      <c r="R20" s="541"/>
      <c r="S20" s="541"/>
      <c r="T20" s="541"/>
      <c r="U20" s="541"/>
      <c r="V20" s="541"/>
      <c r="W20" s="541"/>
      <c r="X20" s="542"/>
      <c r="Y20" s="1"/>
      <c r="Z20" s="1"/>
      <c r="AA20" s="555" t="s">
        <v>431</v>
      </c>
      <c r="AB20" s="556"/>
      <c r="AC20" s="556"/>
      <c r="AD20" s="556"/>
      <c r="AE20" s="556"/>
      <c r="AF20" s="556"/>
      <c r="AG20" s="556"/>
      <c r="AH20" s="556"/>
      <c r="AI20" s="556"/>
      <c r="AJ20" s="557"/>
      <c r="AK20" s="1"/>
      <c r="AL20" s="1"/>
      <c r="AM20" s="514" t="s">
        <v>432</v>
      </c>
      <c r="AN20" s="515"/>
      <c r="AO20" s="515"/>
      <c r="AP20" s="515"/>
      <c r="AQ20" s="515"/>
      <c r="AR20" s="515"/>
      <c r="AS20" s="515"/>
      <c r="AT20" s="515"/>
      <c r="AU20" s="516"/>
      <c r="AV20" s="56"/>
      <c r="AW20" s="536">
        <f>BN45</f>
        <v>0</v>
      </c>
      <c r="AX20" s="515"/>
      <c r="AY20" s="516"/>
      <c r="AZ20" s="517">
        <f>SUMIF(W47:W52,"=Pendiente",BU47:BU52)</f>
        <v>0</v>
      </c>
      <c r="BA20" s="515"/>
      <c r="BB20" s="516"/>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43">
        <f>C82</f>
        <v>0</v>
      </c>
      <c r="D21" s="544"/>
      <c r="E21" s="544"/>
      <c r="F21" s="544"/>
      <c r="G21" s="544"/>
      <c r="H21" s="544"/>
      <c r="I21" s="544"/>
      <c r="J21" s="544"/>
      <c r="K21" s="544"/>
      <c r="L21" s="545"/>
      <c r="M21" s="1"/>
      <c r="N21" s="1"/>
      <c r="O21" s="546">
        <f>K88+K89+K90</f>
        <v>0</v>
      </c>
      <c r="P21" s="547"/>
      <c r="Q21" s="547"/>
      <c r="R21" s="547"/>
      <c r="S21" s="547"/>
      <c r="T21" s="547"/>
      <c r="U21" s="547"/>
      <c r="V21" s="547"/>
      <c r="W21" s="547"/>
      <c r="X21" s="548"/>
      <c r="Y21" s="1"/>
      <c r="Z21" s="1"/>
      <c r="AA21" s="558" t="s">
        <v>433</v>
      </c>
      <c r="AB21" s="559"/>
      <c r="AC21" s="559"/>
      <c r="AD21" s="559"/>
      <c r="AE21" s="560"/>
      <c r="AF21" s="563">
        <f>SUM(AG47:AL52)</f>
        <v>0</v>
      </c>
      <c r="AG21" s="559"/>
      <c r="AH21" s="559"/>
      <c r="AI21" s="559"/>
      <c r="AJ21" s="564"/>
      <c r="AK21" s="1"/>
      <c r="AL21" s="1"/>
      <c r="AM21" s="538" t="s">
        <v>434</v>
      </c>
      <c r="AN21" s="503"/>
      <c r="AO21" s="503"/>
      <c r="AP21" s="503"/>
      <c r="AQ21" s="503"/>
      <c r="AR21" s="503"/>
      <c r="AS21" s="503"/>
      <c r="AT21" s="503"/>
      <c r="AU21" s="508"/>
      <c r="AV21" s="59"/>
      <c r="AW21" s="537">
        <f>BO45</f>
        <v>0</v>
      </c>
      <c r="AX21" s="503"/>
      <c r="AY21" s="508"/>
      <c r="AZ21" s="507">
        <f>SUMIF(W47:W52,"=En proceso",BU47:BU52)</f>
        <v>0</v>
      </c>
      <c r="BA21" s="503"/>
      <c r="BB21" s="508"/>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420"/>
      <c r="D22" s="263"/>
      <c r="E22" s="263"/>
      <c r="F22" s="263"/>
      <c r="G22" s="263"/>
      <c r="H22" s="263"/>
      <c r="I22" s="263"/>
      <c r="J22" s="263"/>
      <c r="K22" s="263"/>
      <c r="L22" s="421"/>
      <c r="M22" s="1"/>
      <c r="N22" s="1"/>
      <c r="O22" s="549"/>
      <c r="P22" s="263"/>
      <c r="Q22" s="263"/>
      <c r="R22" s="263"/>
      <c r="S22" s="263"/>
      <c r="T22" s="263"/>
      <c r="U22" s="263"/>
      <c r="V22" s="263"/>
      <c r="W22" s="263"/>
      <c r="X22" s="550"/>
      <c r="Y22" s="1"/>
      <c r="Z22" s="1"/>
      <c r="AA22" s="561"/>
      <c r="AB22" s="261"/>
      <c r="AC22" s="261"/>
      <c r="AD22" s="261"/>
      <c r="AE22" s="562"/>
      <c r="AF22" s="565"/>
      <c r="AG22" s="263"/>
      <c r="AH22" s="263"/>
      <c r="AI22" s="263"/>
      <c r="AJ22" s="566"/>
      <c r="AK22" s="1"/>
      <c r="AL22" s="1"/>
      <c r="AM22" s="538" t="s">
        <v>435</v>
      </c>
      <c r="AN22" s="503"/>
      <c r="AO22" s="503"/>
      <c r="AP22" s="503"/>
      <c r="AQ22" s="503"/>
      <c r="AR22" s="503"/>
      <c r="AS22" s="503"/>
      <c r="AT22" s="503"/>
      <c r="AU22" s="508"/>
      <c r="AV22" s="61"/>
      <c r="AW22" s="537">
        <f>BP45</f>
        <v>0</v>
      </c>
      <c r="AX22" s="503"/>
      <c r="AY22" s="508"/>
      <c r="AZ22" s="554">
        <f>SUMIF(W47:W52,"=Finalizada",BU47:BU52)</f>
        <v>0</v>
      </c>
      <c r="BA22" s="503"/>
      <c r="BB22" s="508"/>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420"/>
      <c r="D23" s="263"/>
      <c r="E23" s="263"/>
      <c r="F23" s="263"/>
      <c r="G23" s="263"/>
      <c r="H23" s="263"/>
      <c r="I23" s="263"/>
      <c r="J23" s="263"/>
      <c r="K23" s="263"/>
      <c r="L23" s="421"/>
      <c r="M23" s="1"/>
      <c r="N23" s="1"/>
      <c r="O23" s="549"/>
      <c r="P23" s="263"/>
      <c r="Q23" s="263"/>
      <c r="R23" s="263"/>
      <c r="S23" s="263"/>
      <c r="T23" s="263"/>
      <c r="U23" s="263"/>
      <c r="V23" s="263"/>
      <c r="W23" s="263"/>
      <c r="X23" s="550"/>
      <c r="Y23" s="1"/>
      <c r="Z23" s="1"/>
      <c r="AA23" s="567" t="s">
        <v>436</v>
      </c>
      <c r="AB23" s="285"/>
      <c r="AC23" s="285"/>
      <c r="AD23" s="285"/>
      <c r="AE23" s="568"/>
      <c r="AF23" s="572">
        <f>BS45</f>
        <v>0</v>
      </c>
      <c r="AG23" s="285"/>
      <c r="AH23" s="285"/>
      <c r="AI23" s="285"/>
      <c r="AJ23" s="573"/>
      <c r="AK23" s="1"/>
      <c r="AL23" s="1"/>
      <c r="AM23" s="538" t="s">
        <v>437</v>
      </c>
      <c r="AN23" s="503"/>
      <c r="AO23" s="503"/>
      <c r="AP23" s="503"/>
      <c r="AQ23" s="503"/>
      <c r="AR23" s="503"/>
      <c r="AS23" s="503"/>
      <c r="AT23" s="503"/>
      <c r="AU23" s="508"/>
      <c r="AV23" s="62"/>
      <c r="AW23" s="537">
        <f>BQ45</f>
        <v>0</v>
      </c>
      <c r="AX23" s="503"/>
      <c r="AY23" s="508"/>
      <c r="AZ23" s="507">
        <f>SUMIF(W47:W52,"=Devuelta",BU47:BU52)</f>
        <v>0</v>
      </c>
      <c r="BA23" s="503"/>
      <c r="BB23" s="508"/>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422"/>
      <c r="D24" s="423"/>
      <c r="E24" s="423"/>
      <c r="F24" s="423"/>
      <c r="G24" s="423"/>
      <c r="H24" s="423"/>
      <c r="I24" s="423"/>
      <c r="J24" s="423"/>
      <c r="K24" s="423"/>
      <c r="L24" s="424"/>
      <c r="M24" s="1"/>
      <c r="N24" s="1"/>
      <c r="O24" s="551"/>
      <c r="P24" s="552"/>
      <c r="Q24" s="552"/>
      <c r="R24" s="552"/>
      <c r="S24" s="552"/>
      <c r="T24" s="552"/>
      <c r="U24" s="552"/>
      <c r="V24" s="552"/>
      <c r="W24" s="552"/>
      <c r="X24" s="553"/>
      <c r="Y24" s="1"/>
      <c r="Z24" s="1"/>
      <c r="AA24" s="569"/>
      <c r="AB24" s="570"/>
      <c r="AC24" s="570"/>
      <c r="AD24" s="570"/>
      <c r="AE24" s="571"/>
      <c r="AF24" s="574"/>
      <c r="AG24" s="570"/>
      <c r="AH24" s="570"/>
      <c r="AI24" s="570"/>
      <c r="AJ24" s="575"/>
      <c r="AK24" s="1"/>
      <c r="AL24" s="1"/>
      <c r="AM24" s="509" t="s">
        <v>438</v>
      </c>
      <c r="AN24" s="510"/>
      <c r="AO24" s="510"/>
      <c r="AP24" s="510"/>
      <c r="AQ24" s="510"/>
      <c r="AR24" s="510"/>
      <c r="AS24" s="510"/>
      <c r="AT24" s="510"/>
      <c r="AU24" s="511"/>
      <c r="AV24" s="63"/>
      <c r="AW24" s="512">
        <f>BR45</f>
        <v>0</v>
      </c>
      <c r="AX24" s="510"/>
      <c r="AY24" s="511"/>
      <c r="AZ24" s="513">
        <f>SUMIF(W47:W52,"=Cancelada",BU47:BU52)</f>
        <v>0</v>
      </c>
      <c r="BA24" s="510"/>
      <c r="BB24" s="511"/>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75" t="s">
        <v>439</v>
      </c>
      <c r="D26" s="399"/>
      <c r="E26" s="399"/>
      <c r="F26" s="399"/>
      <c r="G26" s="399"/>
      <c r="H26" s="400"/>
      <c r="I26" s="1"/>
      <c r="J26" s="1"/>
      <c r="K26" s="475" t="s">
        <v>440</v>
      </c>
      <c r="L26" s="399"/>
      <c r="M26" s="399"/>
      <c r="N26" s="399"/>
      <c r="O26" s="399"/>
      <c r="P26" s="400"/>
      <c r="Q26" s="1"/>
      <c r="R26" s="1"/>
      <c r="S26" s="475" t="s">
        <v>441</v>
      </c>
      <c r="T26" s="399"/>
      <c r="U26" s="399"/>
      <c r="V26" s="399"/>
      <c r="W26" s="399"/>
      <c r="X26" s="400"/>
      <c r="Y26" s="1"/>
      <c r="Z26" s="1"/>
      <c r="AA26" s="487" t="s">
        <v>442</v>
      </c>
      <c r="AB26" s="298"/>
      <c r="AC26" s="298"/>
      <c r="AD26" s="298"/>
      <c r="AE26" s="298"/>
      <c r="AF26" s="298"/>
      <c r="AG26" s="298"/>
      <c r="AH26" s="298"/>
      <c r="AI26" s="298"/>
      <c r="AJ26" s="488"/>
      <c r="AK26" s="1"/>
      <c r="AL26" s="1"/>
      <c r="AM26" s="476" t="s">
        <v>443</v>
      </c>
      <c r="AN26" s="477"/>
      <c r="AO26" s="477"/>
      <c r="AP26" s="477"/>
      <c r="AQ26" s="477"/>
      <c r="AR26" s="477"/>
      <c r="AS26" s="477"/>
      <c r="AT26" s="477"/>
      <c r="AU26" s="477"/>
      <c r="AV26" s="477"/>
      <c r="AW26" s="477"/>
      <c r="AX26" s="477"/>
      <c r="AY26" s="477"/>
      <c r="AZ26" s="477"/>
      <c r="BA26" s="477"/>
      <c r="BB26" s="478"/>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79">
        <f>SUM(AM47:AM52)</f>
        <v>0</v>
      </c>
      <c r="D27" s="480"/>
      <c r="E27" s="480"/>
      <c r="F27" s="480"/>
      <c r="G27" s="480"/>
      <c r="H27" s="481"/>
      <c r="I27" s="1"/>
      <c r="J27" s="1"/>
      <c r="K27" s="479">
        <f>SUM(AY47:AY52)</f>
        <v>0</v>
      </c>
      <c r="L27" s="480"/>
      <c r="M27" s="480"/>
      <c r="N27" s="480"/>
      <c r="O27" s="480"/>
      <c r="P27" s="481"/>
      <c r="Q27" s="1"/>
      <c r="R27" s="1"/>
      <c r="S27" s="479">
        <f>SUM(BC149:BJ154)</f>
        <v>0</v>
      </c>
      <c r="T27" s="480"/>
      <c r="U27" s="480"/>
      <c r="V27" s="480"/>
      <c r="W27" s="480"/>
      <c r="X27" s="481"/>
      <c r="Y27" s="1"/>
      <c r="Z27" s="1"/>
      <c r="AA27" s="489" t="s">
        <v>444</v>
      </c>
      <c r="AB27" s="462"/>
      <c r="AC27" s="462"/>
      <c r="AD27" s="462"/>
      <c r="AE27" s="490"/>
      <c r="AF27" s="491">
        <f>SUM(W59:AA65)-SUM(AB59:AF65)</f>
        <v>0</v>
      </c>
      <c r="AG27" s="462"/>
      <c r="AH27" s="462"/>
      <c r="AI27" s="462"/>
      <c r="AJ27" s="465"/>
      <c r="AK27" s="1"/>
      <c r="AL27" s="1"/>
      <c r="AM27" s="498" t="s">
        <v>445</v>
      </c>
      <c r="AN27" s="493"/>
      <c r="AO27" s="493"/>
      <c r="AP27" s="493"/>
      <c r="AQ27" s="493"/>
      <c r="AR27" s="493"/>
      <c r="AS27" s="493"/>
      <c r="AT27" s="493"/>
      <c r="AU27" s="494"/>
      <c r="AV27" s="500"/>
      <c r="AW27" s="492">
        <f>SUM(AV59:AZ65)</f>
        <v>0</v>
      </c>
      <c r="AX27" s="493"/>
      <c r="AY27" s="494"/>
      <c r="AZ27" s="497">
        <f>IF(SUM($AW$27:$AW$29)=0,0,AW27/SUM($AW$27:$AW$29))</f>
        <v>0</v>
      </c>
      <c r="BA27" s="493"/>
      <c r="BB27" s="494"/>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412"/>
      <c r="D28" s="263"/>
      <c r="E28" s="263"/>
      <c r="F28" s="263"/>
      <c r="G28" s="263"/>
      <c r="H28" s="413"/>
      <c r="I28" s="1"/>
      <c r="J28" s="1"/>
      <c r="K28" s="412"/>
      <c r="L28" s="263"/>
      <c r="M28" s="263"/>
      <c r="N28" s="263"/>
      <c r="O28" s="263"/>
      <c r="P28" s="413"/>
      <c r="Q28" s="1"/>
      <c r="R28" s="1"/>
      <c r="S28" s="412"/>
      <c r="T28" s="263"/>
      <c r="U28" s="263"/>
      <c r="V28" s="263"/>
      <c r="W28" s="263"/>
      <c r="X28" s="413"/>
      <c r="Y28" s="1"/>
      <c r="Z28" s="1"/>
      <c r="AA28" s="502" t="s">
        <v>446</v>
      </c>
      <c r="AB28" s="503"/>
      <c r="AC28" s="503"/>
      <c r="AD28" s="503"/>
      <c r="AE28" s="504"/>
      <c r="AF28" s="505">
        <f>SUM(AG59:AK65)</f>
        <v>0</v>
      </c>
      <c r="AG28" s="503"/>
      <c r="AH28" s="503"/>
      <c r="AI28" s="503"/>
      <c r="AJ28" s="506"/>
      <c r="AK28" s="1"/>
      <c r="AL28" s="1"/>
      <c r="AM28" s="499"/>
      <c r="AN28" s="261"/>
      <c r="AO28" s="261"/>
      <c r="AP28" s="261"/>
      <c r="AQ28" s="261"/>
      <c r="AR28" s="261"/>
      <c r="AS28" s="261"/>
      <c r="AT28" s="261"/>
      <c r="AU28" s="496"/>
      <c r="AV28" s="501"/>
      <c r="AW28" s="495"/>
      <c r="AX28" s="261"/>
      <c r="AY28" s="496"/>
      <c r="AZ28" s="495"/>
      <c r="BA28" s="261"/>
      <c r="BB28" s="496"/>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412"/>
      <c r="D29" s="263"/>
      <c r="E29" s="263"/>
      <c r="F29" s="263"/>
      <c r="G29" s="263"/>
      <c r="H29" s="413"/>
      <c r="I29" s="1"/>
      <c r="J29" s="1"/>
      <c r="K29" s="412"/>
      <c r="L29" s="263"/>
      <c r="M29" s="263"/>
      <c r="N29" s="263"/>
      <c r="O29" s="263"/>
      <c r="P29" s="413"/>
      <c r="Q29" s="1"/>
      <c r="R29" s="1"/>
      <c r="S29" s="412"/>
      <c r="T29" s="263"/>
      <c r="U29" s="263"/>
      <c r="V29" s="263"/>
      <c r="W29" s="263"/>
      <c r="X29" s="413"/>
      <c r="Y29" s="1"/>
      <c r="Z29" s="1"/>
      <c r="AA29" s="502" t="s">
        <v>447</v>
      </c>
      <c r="AB29" s="503"/>
      <c r="AC29" s="503"/>
      <c r="AD29" s="503"/>
      <c r="AE29" s="504"/>
      <c r="AF29" s="518">
        <f>SUM(AL59:AP65)</f>
        <v>0</v>
      </c>
      <c r="AG29" s="503"/>
      <c r="AH29" s="503"/>
      <c r="AI29" s="503"/>
      <c r="AJ29" s="506"/>
      <c r="AK29" s="1"/>
      <c r="AL29" s="1"/>
      <c r="AM29" s="519" t="s">
        <v>448</v>
      </c>
      <c r="AN29" s="285"/>
      <c r="AO29" s="285"/>
      <c r="AP29" s="285"/>
      <c r="AQ29" s="285"/>
      <c r="AR29" s="285"/>
      <c r="AS29" s="285"/>
      <c r="AT29" s="285"/>
      <c r="AU29" s="520"/>
      <c r="AV29" s="524"/>
      <c r="AW29" s="526">
        <f>SUM(W59:AA65)-AW27</f>
        <v>0</v>
      </c>
      <c r="AX29" s="285"/>
      <c r="AY29" s="520"/>
      <c r="AZ29" s="528">
        <f>IF(SUM($AW$27:$AW$29)=0,0,AW29/SUM($AW$27:$AW$29))</f>
        <v>0</v>
      </c>
      <c r="BA29" s="285"/>
      <c r="BB29" s="520"/>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414"/>
      <c r="D30" s="415"/>
      <c r="E30" s="415"/>
      <c r="F30" s="415"/>
      <c r="G30" s="415"/>
      <c r="H30" s="416"/>
      <c r="I30" s="1"/>
      <c r="J30" s="1"/>
      <c r="K30" s="414"/>
      <c r="L30" s="415"/>
      <c r="M30" s="415"/>
      <c r="N30" s="415"/>
      <c r="O30" s="415"/>
      <c r="P30" s="416"/>
      <c r="Q30" s="1"/>
      <c r="R30" s="1"/>
      <c r="S30" s="414"/>
      <c r="T30" s="415"/>
      <c r="U30" s="415"/>
      <c r="V30" s="415"/>
      <c r="W30" s="415"/>
      <c r="X30" s="416"/>
      <c r="Y30" s="1"/>
      <c r="Z30" s="1"/>
      <c r="AA30" s="482" t="s">
        <v>449</v>
      </c>
      <c r="AB30" s="483"/>
      <c r="AC30" s="483"/>
      <c r="AD30" s="483"/>
      <c r="AE30" s="484"/>
      <c r="AF30" s="485">
        <f>SUM(AQ59:AU65)</f>
        <v>0</v>
      </c>
      <c r="AG30" s="483"/>
      <c r="AH30" s="483"/>
      <c r="AI30" s="483"/>
      <c r="AJ30" s="486"/>
      <c r="AK30" s="1"/>
      <c r="AL30" s="1"/>
      <c r="AM30" s="521"/>
      <c r="AN30" s="522"/>
      <c r="AO30" s="522"/>
      <c r="AP30" s="522"/>
      <c r="AQ30" s="522"/>
      <c r="AR30" s="522"/>
      <c r="AS30" s="522"/>
      <c r="AT30" s="522"/>
      <c r="AU30" s="523"/>
      <c r="AV30" s="525"/>
      <c r="AW30" s="527"/>
      <c r="AX30" s="522"/>
      <c r="AY30" s="523"/>
      <c r="AZ30" s="527"/>
      <c r="BA30" s="522"/>
      <c r="BB30" s="523"/>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58"/>
      <c r="D34" s="304"/>
      <c r="E34" s="304"/>
      <c r="F34" s="304"/>
      <c r="G34" s="304"/>
      <c r="H34" s="304"/>
      <c r="I34" s="304"/>
      <c r="J34" s="304"/>
      <c r="K34" s="304"/>
      <c r="L34" s="304"/>
      <c r="M34" s="304"/>
      <c r="N34" s="304"/>
      <c r="O34" s="304"/>
      <c r="P34" s="304"/>
      <c r="Q34" s="304"/>
      <c r="R34" s="304"/>
      <c r="S34" s="304"/>
      <c r="T34" s="304"/>
      <c r="U34" s="304"/>
      <c r="V34" s="304"/>
      <c r="W34" s="304"/>
      <c r="X34" s="304"/>
      <c r="Y34" s="304"/>
      <c r="Z34" s="304"/>
      <c r="AA34" s="304"/>
      <c r="AB34" s="304"/>
      <c r="AC34" s="304"/>
      <c r="AD34" s="304"/>
      <c r="AE34" s="305"/>
      <c r="AF34" s="1"/>
      <c r="AG34" s="1"/>
      <c r="AH34" s="461" t="s">
        <v>452</v>
      </c>
      <c r="AI34" s="462"/>
      <c r="AJ34" s="462"/>
      <c r="AK34" s="462"/>
      <c r="AL34" s="462"/>
      <c r="AM34" s="463"/>
      <c r="AN34" s="464"/>
      <c r="AO34" s="462"/>
      <c r="AP34" s="465"/>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59"/>
      <c r="D35" s="263"/>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460"/>
      <c r="AF35" s="1"/>
      <c r="AG35" s="1"/>
      <c r="AH35" s="442" t="s">
        <v>453</v>
      </c>
      <c r="AI35" s="443"/>
      <c r="AJ35" s="444"/>
      <c r="AK35" s="466" t="s">
        <v>454</v>
      </c>
      <c r="AL35" s="443"/>
      <c r="AM35" s="444"/>
      <c r="AN35" s="467" t="s">
        <v>455</v>
      </c>
      <c r="AO35" s="443"/>
      <c r="AP35" s="468"/>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59"/>
      <c r="D36" s="263"/>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460"/>
      <c r="AF36" s="1"/>
      <c r="AG36" s="1"/>
      <c r="AH36" s="445">
        <v>0</v>
      </c>
      <c r="AI36" s="281"/>
      <c r="AJ36" s="282"/>
      <c r="AK36" s="469">
        <f>AG44</f>
        <v>0</v>
      </c>
      <c r="AL36" s="281"/>
      <c r="AM36" s="282"/>
      <c r="AN36" s="469">
        <f>AK36</f>
        <v>0</v>
      </c>
      <c r="AO36" s="281"/>
      <c r="AP36" s="470"/>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59"/>
      <c r="D37" s="263"/>
      <c r="E37" s="263"/>
      <c r="F37" s="263"/>
      <c r="G37" s="263"/>
      <c r="H37" s="263"/>
      <c r="I37" s="263"/>
      <c r="J37" s="263"/>
      <c r="K37" s="263"/>
      <c r="L37" s="263"/>
      <c r="M37" s="263"/>
      <c r="N37" s="263"/>
      <c r="O37" s="263"/>
      <c r="P37" s="263"/>
      <c r="Q37" s="263"/>
      <c r="R37" s="263"/>
      <c r="S37" s="263"/>
      <c r="T37" s="263"/>
      <c r="U37" s="263"/>
      <c r="V37" s="263"/>
      <c r="W37" s="263"/>
      <c r="X37" s="263"/>
      <c r="Y37" s="263"/>
      <c r="Z37" s="263"/>
      <c r="AA37" s="263"/>
      <c r="AB37" s="263"/>
      <c r="AC37" s="263"/>
      <c r="AD37" s="263"/>
      <c r="AE37" s="460"/>
      <c r="AF37" s="1"/>
      <c r="AG37" s="1"/>
      <c r="AH37" s="445">
        <f>IF(AP33=0,AN34/5,AN34*0.2)</f>
        <v>0</v>
      </c>
      <c r="AI37" s="281"/>
      <c r="AJ37" s="282"/>
      <c r="AK37" s="469">
        <f>AK36*0.8</f>
        <v>0</v>
      </c>
      <c r="AL37" s="281"/>
      <c r="AM37" s="282"/>
      <c r="AN37" s="471"/>
      <c r="AO37" s="281"/>
      <c r="AP37" s="470"/>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59"/>
      <c r="D38" s="263"/>
      <c r="E38" s="263"/>
      <c r="F38" s="263"/>
      <c r="G38" s="263"/>
      <c r="H38" s="263"/>
      <c r="I38" s="263"/>
      <c r="J38" s="263"/>
      <c r="K38" s="263"/>
      <c r="L38" s="263"/>
      <c r="M38" s="263"/>
      <c r="N38" s="263"/>
      <c r="O38" s="263"/>
      <c r="P38" s="263"/>
      <c r="Q38" s="263"/>
      <c r="R38" s="263"/>
      <c r="S38" s="263"/>
      <c r="T38" s="263"/>
      <c r="U38" s="263"/>
      <c r="V38" s="263"/>
      <c r="W38" s="263"/>
      <c r="X38" s="263"/>
      <c r="Y38" s="263"/>
      <c r="Z38" s="263"/>
      <c r="AA38" s="263"/>
      <c r="AB38" s="263"/>
      <c r="AC38" s="263"/>
      <c r="AD38" s="263"/>
      <c r="AE38" s="460"/>
      <c r="AF38" s="1"/>
      <c r="AG38" s="1"/>
      <c r="AH38" s="445">
        <f>IF(AP33=0,2*AN34/5,AN34*0.4)</f>
        <v>0</v>
      </c>
      <c r="AI38" s="281"/>
      <c r="AJ38" s="282"/>
      <c r="AK38" s="469">
        <f>AK36*0.6</f>
        <v>0</v>
      </c>
      <c r="AL38" s="281"/>
      <c r="AM38" s="282"/>
      <c r="AN38" s="471"/>
      <c r="AO38" s="281"/>
      <c r="AP38" s="470"/>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59"/>
      <c r="D39" s="263"/>
      <c r="E39" s="263"/>
      <c r="F39" s="263"/>
      <c r="G39" s="263"/>
      <c r="H39" s="263"/>
      <c r="I39" s="263"/>
      <c r="J39" s="263"/>
      <c r="K39" s="263"/>
      <c r="L39" s="263"/>
      <c r="M39" s="263"/>
      <c r="N39" s="263"/>
      <c r="O39" s="263"/>
      <c r="P39" s="263"/>
      <c r="Q39" s="263"/>
      <c r="R39" s="263"/>
      <c r="S39" s="263"/>
      <c r="T39" s="263"/>
      <c r="U39" s="263"/>
      <c r="V39" s="263"/>
      <c r="W39" s="263"/>
      <c r="X39" s="263"/>
      <c r="Y39" s="263"/>
      <c r="Z39" s="263"/>
      <c r="AA39" s="263"/>
      <c r="AB39" s="263"/>
      <c r="AC39" s="263"/>
      <c r="AD39" s="263"/>
      <c r="AE39" s="460"/>
      <c r="AF39" s="1"/>
      <c r="AG39" s="1"/>
      <c r="AH39" s="445">
        <f>IF(AP33=0,3*AN34/5,AN34*0.6)</f>
        <v>0</v>
      </c>
      <c r="AI39" s="281"/>
      <c r="AJ39" s="282"/>
      <c r="AK39" s="469">
        <f>AK36*0.4</f>
        <v>0</v>
      </c>
      <c r="AL39" s="281"/>
      <c r="AM39" s="282"/>
      <c r="AN39" s="471"/>
      <c r="AO39" s="281"/>
      <c r="AP39" s="470"/>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59"/>
      <c r="D40" s="263"/>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460"/>
      <c r="AF40" s="1"/>
      <c r="AG40" s="1"/>
      <c r="AH40" s="445">
        <f>IF(AP33=0,4*AN34/5,AN34*0.8)</f>
        <v>0</v>
      </c>
      <c r="AI40" s="281"/>
      <c r="AJ40" s="282"/>
      <c r="AK40" s="469">
        <f>AK36*0.2</f>
        <v>0</v>
      </c>
      <c r="AL40" s="281"/>
      <c r="AM40" s="282"/>
      <c r="AN40" s="471"/>
      <c r="AO40" s="281"/>
      <c r="AP40" s="470"/>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306"/>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8"/>
      <c r="AF41" s="1"/>
      <c r="AG41" s="1"/>
      <c r="AH41" s="447">
        <f>AN34</f>
        <v>0</v>
      </c>
      <c r="AI41" s="448"/>
      <c r="AJ41" s="449"/>
      <c r="AK41" s="450">
        <v>0</v>
      </c>
      <c r="AL41" s="451"/>
      <c r="AM41" s="452"/>
      <c r="AN41" s="472"/>
      <c r="AO41" s="451"/>
      <c r="AP41" s="473"/>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51" t="s">
        <v>456</v>
      </c>
      <c r="D43" s="352"/>
      <c r="E43" s="352"/>
      <c r="F43" s="352"/>
      <c r="G43" s="352"/>
      <c r="H43" s="352"/>
      <c r="I43" s="352"/>
      <c r="J43" s="352"/>
      <c r="K43" s="352"/>
      <c r="L43" s="352"/>
      <c r="M43" s="352"/>
      <c r="N43" s="352"/>
      <c r="O43" s="352"/>
      <c r="P43" s="352"/>
      <c r="Q43" s="352"/>
      <c r="R43" s="352"/>
      <c r="S43" s="352"/>
      <c r="T43" s="352"/>
      <c r="U43" s="352"/>
      <c r="V43" s="352"/>
      <c r="W43" s="352"/>
      <c r="X43" s="352"/>
      <c r="Y43" s="352"/>
      <c r="Z43" s="352"/>
      <c r="AA43" s="352"/>
      <c r="AB43" s="352"/>
      <c r="AC43" s="352"/>
      <c r="AD43" s="352"/>
      <c r="AE43" s="352"/>
      <c r="AF43" s="352"/>
      <c r="AG43" s="352"/>
      <c r="AH43" s="352"/>
      <c r="AI43" s="352"/>
      <c r="AJ43" s="352"/>
      <c r="AK43" s="352"/>
      <c r="AL43" s="352"/>
      <c r="AM43" s="352"/>
      <c r="AN43" s="352"/>
      <c r="AO43" s="352"/>
      <c r="AP43" s="352"/>
      <c r="AQ43" s="352"/>
      <c r="AR43" s="352"/>
      <c r="AS43" s="352"/>
      <c r="AT43" s="352"/>
      <c r="AU43" s="352"/>
      <c r="AV43" s="352"/>
      <c r="AW43" s="352"/>
      <c r="AX43" s="352"/>
      <c r="AY43" s="352"/>
      <c r="AZ43" s="352"/>
      <c r="BA43" s="352"/>
      <c r="BB43" s="352"/>
      <c r="BC43" s="352"/>
      <c r="BD43" s="352"/>
      <c r="BE43" s="352"/>
      <c r="BF43" s="352"/>
      <c r="BG43" s="352"/>
      <c r="BH43" s="352"/>
      <c r="BI43" s="352"/>
      <c r="BJ43" s="352"/>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56">
        <f>SUM(AG47:AL52)</f>
        <v>0</v>
      </c>
      <c r="AH44" s="457"/>
      <c r="AI44" s="457"/>
      <c r="AJ44" s="457"/>
      <c r="AK44" s="457"/>
      <c r="AL44" s="457"/>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53" t="s">
        <v>457</v>
      </c>
      <c r="D45" s="321"/>
      <c r="E45" s="321"/>
      <c r="F45" s="321"/>
      <c r="G45" s="321"/>
      <c r="H45" s="321"/>
      <c r="I45" s="321"/>
      <c r="J45" s="321"/>
      <c r="K45" s="321"/>
      <c r="L45" s="321"/>
      <c r="M45" s="321"/>
      <c r="N45" s="321"/>
      <c r="O45" s="321"/>
      <c r="P45" s="321"/>
      <c r="Q45" s="321"/>
      <c r="R45" s="321"/>
      <c r="S45" s="321"/>
      <c r="T45" s="321"/>
      <c r="U45" s="321"/>
      <c r="V45" s="321"/>
      <c r="W45" s="321"/>
      <c r="X45" s="321"/>
      <c r="Y45" s="321"/>
      <c r="Z45" s="321"/>
      <c r="AA45" s="321"/>
      <c r="AB45" s="321"/>
      <c r="AC45" s="321"/>
      <c r="AD45" s="321"/>
      <c r="AE45" s="321"/>
      <c r="AF45" s="321"/>
      <c r="AG45" s="321"/>
      <c r="AH45" s="321"/>
      <c r="AI45" s="321"/>
      <c r="AJ45" s="321"/>
      <c r="AK45" s="321"/>
      <c r="AL45" s="322"/>
      <c r="AM45" s="454">
        <v>0</v>
      </c>
      <c r="AN45" s="321"/>
      <c r="AO45" s="321"/>
      <c r="AP45" s="321"/>
      <c r="AQ45" s="321"/>
      <c r="AR45" s="322"/>
      <c r="AS45" s="455"/>
      <c r="AT45" s="321"/>
      <c r="AU45" s="321"/>
      <c r="AV45" s="321"/>
      <c r="AW45" s="321"/>
      <c r="AX45" s="321"/>
      <c r="AY45" s="321"/>
      <c r="AZ45" s="321"/>
      <c r="BA45" s="321"/>
      <c r="BB45" s="321"/>
      <c r="BC45" s="321"/>
      <c r="BD45" s="321"/>
      <c r="BE45" s="321"/>
      <c r="BF45" s="321"/>
      <c r="BG45" s="321"/>
      <c r="BH45" s="321"/>
      <c r="BI45" s="321"/>
      <c r="BJ45" s="322"/>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69" t="s">
        <v>458</v>
      </c>
      <c r="D46" s="321"/>
      <c r="E46" s="321"/>
      <c r="F46" s="321"/>
      <c r="G46" s="322"/>
      <c r="H46" s="369" t="s">
        <v>459</v>
      </c>
      <c r="I46" s="321"/>
      <c r="J46" s="321"/>
      <c r="K46" s="321"/>
      <c r="L46" s="321"/>
      <c r="M46" s="321"/>
      <c r="N46" s="321"/>
      <c r="O46" s="321"/>
      <c r="P46" s="321"/>
      <c r="Q46" s="321"/>
      <c r="R46" s="321"/>
      <c r="S46" s="321"/>
      <c r="T46" s="321"/>
      <c r="U46" s="321"/>
      <c r="V46" s="322"/>
      <c r="W46" s="344" t="s">
        <v>460</v>
      </c>
      <c r="X46" s="321"/>
      <c r="Y46" s="321"/>
      <c r="Z46" s="321"/>
      <c r="AA46" s="321"/>
      <c r="AB46" s="321"/>
      <c r="AC46" s="321"/>
      <c r="AD46" s="321"/>
      <c r="AE46" s="321"/>
      <c r="AF46" s="322"/>
      <c r="AG46" s="474" t="s">
        <v>461</v>
      </c>
      <c r="AH46" s="321"/>
      <c r="AI46" s="321"/>
      <c r="AJ46" s="321"/>
      <c r="AK46" s="321"/>
      <c r="AL46" s="322"/>
      <c r="AM46" s="446" t="s">
        <v>439</v>
      </c>
      <c r="AN46" s="321"/>
      <c r="AO46" s="321"/>
      <c r="AP46" s="321"/>
      <c r="AQ46" s="321"/>
      <c r="AR46" s="322"/>
      <c r="AS46" s="446" t="s">
        <v>462</v>
      </c>
      <c r="AT46" s="321"/>
      <c r="AU46" s="321"/>
      <c r="AV46" s="321"/>
      <c r="AW46" s="321"/>
      <c r="AX46" s="322"/>
      <c r="AY46" s="446" t="s">
        <v>440</v>
      </c>
      <c r="AZ46" s="321"/>
      <c r="BA46" s="321"/>
      <c r="BB46" s="321"/>
      <c r="BC46" s="321"/>
      <c r="BD46" s="322"/>
      <c r="BE46" s="446" t="s">
        <v>463</v>
      </c>
      <c r="BF46" s="321"/>
      <c r="BG46" s="321"/>
      <c r="BH46" s="321"/>
      <c r="BI46" s="321"/>
      <c r="BJ46" s="322"/>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81"/>
      <c r="D47" s="321"/>
      <c r="E47" s="321"/>
      <c r="F47" s="321"/>
      <c r="G47" s="322"/>
      <c r="H47" s="370"/>
      <c r="I47" s="321"/>
      <c r="J47" s="321"/>
      <c r="K47" s="321"/>
      <c r="L47" s="321"/>
      <c r="M47" s="321"/>
      <c r="N47" s="321"/>
      <c r="O47" s="321"/>
      <c r="P47" s="321"/>
      <c r="Q47" s="321"/>
      <c r="R47" s="321"/>
      <c r="S47" s="321"/>
      <c r="T47" s="321"/>
      <c r="U47" s="321"/>
      <c r="V47" s="322"/>
      <c r="W47" s="340"/>
      <c r="X47" s="321"/>
      <c r="Y47" s="321"/>
      <c r="Z47" s="321"/>
      <c r="AA47" s="321"/>
      <c r="AB47" s="321"/>
      <c r="AC47" s="321"/>
      <c r="AD47" s="321"/>
      <c r="AE47" s="321"/>
      <c r="AF47" s="322"/>
      <c r="AG47" s="378"/>
      <c r="AH47" s="321"/>
      <c r="AI47" s="321"/>
      <c r="AJ47" s="321"/>
      <c r="AK47" s="321"/>
      <c r="AL47" s="322"/>
      <c r="AM47" s="440"/>
      <c r="AN47" s="321"/>
      <c r="AO47" s="321"/>
      <c r="AP47" s="321"/>
      <c r="AQ47" s="321"/>
      <c r="AR47" s="322"/>
      <c r="AS47" s="347">
        <f t="shared" ref="AS47:AS51" si="1">AM47*(1+$AM$45)</f>
        <v>0</v>
      </c>
      <c r="AT47" s="321"/>
      <c r="AU47" s="321"/>
      <c r="AV47" s="321"/>
      <c r="AW47" s="321"/>
      <c r="AX47" s="322"/>
      <c r="AY47" s="440"/>
      <c r="AZ47" s="321"/>
      <c r="BA47" s="321"/>
      <c r="BB47" s="321"/>
      <c r="BC47" s="321"/>
      <c r="BD47" s="322"/>
      <c r="BE47" s="441"/>
      <c r="BF47" s="321"/>
      <c r="BG47" s="321"/>
      <c r="BH47" s="321"/>
      <c r="BI47" s="321"/>
      <c r="BJ47" s="322"/>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81"/>
      <c r="D48" s="321"/>
      <c r="E48" s="321"/>
      <c r="F48" s="321"/>
      <c r="G48" s="322"/>
      <c r="H48" s="370"/>
      <c r="I48" s="321"/>
      <c r="J48" s="321"/>
      <c r="K48" s="321"/>
      <c r="L48" s="321"/>
      <c r="M48" s="321"/>
      <c r="N48" s="321"/>
      <c r="O48" s="321"/>
      <c r="P48" s="321"/>
      <c r="Q48" s="321"/>
      <c r="R48" s="321"/>
      <c r="S48" s="321"/>
      <c r="T48" s="321"/>
      <c r="U48" s="321"/>
      <c r="V48" s="322"/>
      <c r="W48" s="340"/>
      <c r="X48" s="321"/>
      <c r="Y48" s="321"/>
      <c r="Z48" s="321"/>
      <c r="AA48" s="321"/>
      <c r="AB48" s="321"/>
      <c r="AC48" s="321"/>
      <c r="AD48" s="321"/>
      <c r="AE48" s="321"/>
      <c r="AF48" s="322"/>
      <c r="AG48" s="378"/>
      <c r="AH48" s="321"/>
      <c r="AI48" s="321"/>
      <c r="AJ48" s="321"/>
      <c r="AK48" s="321"/>
      <c r="AL48" s="322"/>
      <c r="AM48" s="440"/>
      <c r="AN48" s="321"/>
      <c r="AO48" s="321"/>
      <c r="AP48" s="321"/>
      <c r="AQ48" s="321"/>
      <c r="AR48" s="322"/>
      <c r="AS48" s="347">
        <f t="shared" si="1"/>
        <v>0</v>
      </c>
      <c r="AT48" s="321"/>
      <c r="AU48" s="321"/>
      <c r="AV48" s="321"/>
      <c r="AW48" s="321"/>
      <c r="AX48" s="322"/>
      <c r="AY48" s="440"/>
      <c r="AZ48" s="321"/>
      <c r="BA48" s="321"/>
      <c r="BB48" s="321"/>
      <c r="BC48" s="321"/>
      <c r="BD48" s="322"/>
      <c r="BE48" s="441"/>
      <c r="BF48" s="321"/>
      <c r="BG48" s="321"/>
      <c r="BH48" s="321"/>
      <c r="BI48" s="321"/>
      <c r="BJ48" s="322"/>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81"/>
      <c r="D49" s="321"/>
      <c r="E49" s="321"/>
      <c r="F49" s="321"/>
      <c r="G49" s="322"/>
      <c r="H49" s="370"/>
      <c r="I49" s="321"/>
      <c r="J49" s="321"/>
      <c r="K49" s="321"/>
      <c r="L49" s="321"/>
      <c r="M49" s="321"/>
      <c r="N49" s="321"/>
      <c r="O49" s="321"/>
      <c r="P49" s="321"/>
      <c r="Q49" s="321"/>
      <c r="R49" s="321"/>
      <c r="S49" s="321"/>
      <c r="T49" s="321"/>
      <c r="U49" s="321"/>
      <c r="V49" s="322"/>
      <c r="W49" s="340"/>
      <c r="X49" s="321"/>
      <c r="Y49" s="321"/>
      <c r="Z49" s="321"/>
      <c r="AA49" s="321"/>
      <c r="AB49" s="321"/>
      <c r="AC49" s="321"/>
      <c r="AD49" s="321"/>
      <c r="AE49" s="321"/>
      <c r="AF49" s="322"/>
      <c r="AG49" s="378"/>
      <c r="AH49" s="321"/>
      <c r="AI49" s="321"/>
      <c r="AJ49" s="321"/>
      <c r="AK49" s="321"/>
      <c r="AL49" s="322"/>
      <c r="AM49" s="440"/>
      <c r="AN49" s="321"/>
      <c r="AO49" s="321"/>
      <c r="AP49" s="321"/>
      <c r="AQ49" s="321"/>
      <c r="AR49" s="322"/>
      <c r="AS49" s="347">
        <f t="shared" si="1"/>
        <v>0</v>
      </c>
      <c r="AT49" s="321"/>
      <c r="AU49" s="321"/>
      <c r="AV49" s="321"/>
      <c r="AW49" s="321"/>
      <c r="AX49" s="322"/>
      <c r="AY49" s="440"/>
      <c r="AZ49" s="321"/>
      <c r="BA49" s="321"/>
      <c r="BB49" s="321"/>
      <c r="BC49" s="321"/>
      <c r="BD49" s="322"/>
      <c r="BE49" s="441"/>
      <c r="BF49" s="321"/>
      <c r="BG49" s="321"/>
      <c r="BH49" s="321"/>
      <c r="BI49" s="321"/>
      <c r="BJ49" s="322"/>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81"/>
      <c r="D50" s="321"/>
      <c r="E50" s="321"/>
      <c r="F50" s="321"/>
      <c r="G50" s="322"/>
      <c r="H50" s="370"/>
      <c r="I50" s="321"/>
      <c r="J50" s="321"/>
      <c r="K50" s="321"/>
      <c r="L50" s="321"/>
      <c r="M50" s="321"/>
      <c r="N50" s="321"/>
      <c r="O50" s="321"/>
      <c r="P50" s="321"/>
      <c r="Q50" s="321"/>
      <c r="R50" s="321"/>
      <c r="S50" s="321"/>
      <c r="T50" s="321"/>
      <c r="U50" s="321"/>
      <c r="V50" s="322"/>
      <c r="W50" s="340"/>
      <c r="X50" s="321"/>
      <c r="Y50" s="321"/>
      <c r="Z50" s="321"/>
      <c r="AA50" s="321"/>
      <c r="AB50" s="321"/>
      <c r="AC50" s="321"/>
      <c r="AD50" s="321"/>
      <c r="AE50" s="321"/>
      <c r="AF50" s="322"/>
      <c r="AG50" s="435"/>
      <c r="AH50" s="295"/>
      <c r="AI50" s="295"/>
      <c r="AJ50" s="295"/>
      <c r="AK50" s="295"/>
      <c r="AL50" s="296"/>
      <c r="AM50" s="436"/>
      <c r="AN50" s="295"/>
      <c r="AO50" s="295"/>
      <c r="AP50" s="295"/>
      <c r="AQ50" s="295"/>
      <c r="AR50" s="296"/>
      <c r="AS50" s="437">
        <f t="shared" si="1"/>
        <v>0</v>
      </c>
      <c r="AT50" s="295"/>
      <c r="AU50" s="295"/>
      <c r="AV50" s="295"/>
      <c r="AW50" s="295"/>
      <c r="AX50" s="296"/>
      <c r="AY50" s="436"/>
      <c r="AZ50" s="295"/>
      <c r="BA50" s="295"/>
      <c r="BB50" s="295"/>
      <c r="BC50" s="295"/>
      <c r="BD50" s="296"/>
      <c r="BE50" s="438"/>
      <c r="BF50" s="295"/>
      <c r="BG50" s="295"/>
      <c r="BH50" s="295"/>
      <c r="BI50" s="295"/>
      <c r="BJ50" s="296"/>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83"/>
      <c r="D51" s="327"/>
      <c r="E51" s="327"/>
      <c r="F51" s="327"/>
      <c r="G51" s="328"/>
      <c r="H51" s="367"/>
      <c r="I51" s="327"/>
      <c r="J51" s="327"/>
      <c r="K51" s="327"/>
      <c r="L51" s="327"/>
      <c r="M51" s="327"/>
      <c r="N51" s="327"/>
      <c r="O51" s="327"/>
      <c r="P51" s="327"/>
      <c r="Q51" s="327"/>
      <c r="R51" s="327"/>
      <c r="S51" s="327"/>
      <c r="T51" s="327"/>
      <c r="U51" s="327"/>
      <c r="V51" s="328"/>
      <c r="W51" s="384"/>
      <c r="X51" s="327"/>
      <c r="Y51" s="327"/>
      <c r="Z51" s="327"/>
      <c r="AA51" s="327"/>
      <c r="AB51" s="327"/>
      <c r="AC51" s="327"/>
      <c r="AD51" s="327"/>
      <c r="AE51" s="327"/>
      <c r="AF51" s="328"/>
      <c r="AG51" s="430"/>
      <c r="AH51" s="337"/>
      <c r="AI51" s="337"/>
      <c r="AJ51" s="337"/>
      <c r="AK51" s="337"/>
      <c r="AL51" s="338"/>
      <c r="AM51" s="431"/>
      <c r="AN51" s="337"/>
      <c r="AO51" s="337"/>
      <c r="AP51" s="337"/>
      <c r="AQ51" s="337"/>
      <c r="AR51" s="338"/>
      <c r="AS51" s="432">
        <f t="shared" si="1"/>
        <v>0</v>
      </c>
      <c r="AT51" s="337"/>
      <c r="AU51" s="337"/>
      <c r="AV51" s="337"/>
      <c r="AW51" s="337"/>
      <c r="AX51" s="338"/>
      <c r="AY51" s="431"/>
      <c r="AZ51" s="337"/>
      <c r="BA51" s="337"/>
      <c r="BB51" s="337"/>
      <c r="BC51" s="337"/>
      <c r="BD51" s="338"/>
      <c r="BE51" s="439"/>
      <c r="BF51" s="337"/>
      <c r="BG51" s="337"/>
      <c r="BH51" s="337"/>
      <c r="BI51" s="337"/>
      <c r="BJ51" s="338"/>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80" t="s">
        <v>368</v>
      </c>
      <c r="D52" s="281"/>
      <c r="E52" s="281"/>
      <c r="F52" s="281"/>
      <c r="G52" s="281"/>
      <c r="H52" s="281"/>
      <c r="I52" s="281"/>
      <c r="J52" s="281"/>
      <c r="K52" s="281"/>
      <c r="L52" s="281"/>
      <c r="M52" s="281"/>
      <c r="N52" s="281"/>
      <c r="O52" s="281"/>
      <c r="P52" s="281"/>
      <c r="Q52" s="281"/>
      <c r="R52" s="281"/>
      <c r="S52" s="281"/>
      <c r="T52" s="281"/>
      <c r="U52" s="281"/>
      <c r="V52" s="281"/>
      <c r="W52" s="281"/>
      <c r="X52" s="281"/>
      <c r="Y52" s="281"/>
      <c r="Z52" s="281"/>
      <c r="AA52" s="281"/>
      <c r="AB52" s="281"/>
      <c r="AC52" s="281"/>
      <c r="AD52" s="281"/>
      <c r="AE52" s="281"/>
      <c r="AF52" s="281"/>
      <c r="AG52" s="281"/>
      <c r="AH52" s="281"/>
      <c r="AI52" s="281"/>
      <c r="AJ52" s="281"/>
      <c r="AK52" s="281"/>
      <c r="AL52" s="281"/>
      <c r="AM52" s="281"/>
      <c r="AN52" s="281"/>
      <c r="AO52" s="281"/>
      <c r="AP52" s="281"/>
      <c r="AQ52" s="281"/>
      <c r="AR52" s="281"/>
      <c r="AS52" s="281"/>
      <c r="AT52" s="281"/>
      <c r="AU52" s="281"/>
      <c r="AV52" s="281"/>
      <c r="AW52" s="281"/>
      <c r="AX52" s="281"/>
      <c r="AY52" s="281"/>
      <c r="AZ52" s="281"/>
      <c r="BA52" s="281"/>
      <c r="BB52" s="281"/>
      <c r="BC52" s="281"/>
      <c r="BD52" s="281"/>
      <c r="BE52" s="281"/>
      <c r="BF52" s="282"/>
      <c r="BG52" s="283" t="s">
        <v>304</v>
      </c>
      <c r="BH52" s="282"/>
      <c r="BI52" s="283" t="s">
        <v>369</v>
      </c>
      <c r="BJ52" s="282"/>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51" t="s">
        <v>442</v>
      </c>
      <c r="D54" s="352"/>
      <c r="E54" s="352"/>
      <c r="F54" s="352"/>
      <c r="G54" s="352"/>
      <c r="H54" s="352"/>
      <c r="I54" s="352"/>
      <c r="J54" s="352"/>
      <c r="K54" s="352"/>
      <c r="L54" s="352"/>
      <c r="M54" s="352"/>
      <c r="N54" s="352"/>
      <c r="O54" s="352"/>
      <c r="P54" s="352"/>
      <c r="Q54" s="352"/>
      <c r="R54" s="352"/>
      <c r="S54" s="352"/>
      <c r="T54" s="352"/>
      <c r="U54" s="352"/>
      <c r="V54" s="352"/>
      <c r="W54" s="352"/>
      <c r="X54" s="352"/>
      <c r="Y54" s="352"/>
      <c r="Z54" s="352"/>
      <c r="AA54" s="352"/>
      <c r="AB54" s="352"/>
      <c r="AC54" s="352"/>
      <c r="AD54" s="352"/>
      <c r="AE54" s="352"/>
      <c r="AF54" s="352"/>
      <c r="AG54" s="352"/>
      <c r="AH54" s="352"/>
      <c r="AI54" s="352"/>
      <c r="AJ54" s="352"/>
      <c r="AK54" s="352"/>
      <c r="AL54" s="352"/>
      <c r="AM54" s="352"/>
      <c r="AN54" s="352"/>
      <c r="AO54" s="352"/>
      <c r="AP54" s="352"/>
      <c r="AQ54" s="352"/>
      <c r="AR54" s="352"/>
      <c r="AS54" s="352"/>
      <c r="AT54" s="352"/>
      <c r="AU54" s="352"/>
      <c r="AV54" s="352"/>
      <c r="AW54" s="352"/>
      <c r="AX54" s="352"/>
      <c r="AY54" s="352"/>
      <c r="AZ54" s="352"/>
      <c r="BA54" s="352"/>
      <c r="BB54" s="352"/>
      <c r="BC54" s="352"/>
      <c r="BD54" s="352"/>
      <c r="BE54" s="352"/>
      <c r="BF54" s="352"/>
      <c r="BG54" s="352"/>
      <c r="BH54" s="352"/>
      <c r="BI54" s="352"/>
      <c r="BJ54" s="352"/>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53" t="s">
        <v>387</v>
      </c>
      <c r="BJ55" s="354"/>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433">
        <f>SUM(W59:AA65)</f>
        <v>0</v>
      </c>
      <c r="X56" s="376"/>
      <c r="Y56" s="376"/>
      <c r="Z56" s="376"/>
      <c r="AA56" s="376"/>
      <c r="AB56" s="434">
        <f>IF(W56=0,0,SUM(AB59:AF65)/W56)</f>
        <v>0</v>
      </c>
      <c r="AC56" s="427"/>
      <c r="AD56" s="427"/>
      <c r="AE56" s="427"/>
      <c r="AF56" s="428"/>
      <c r="AG56" s="426">
        <f>IF(W56=0,0,SUM(AG59:AK65)/(W56-SUM(AB59:AF65)))</f>
        <v>0</v>
      </c>
      <c r="AH56" s="427"/>
      <c r="AI56" s="427"/>
      <c r="AJ56" s="427"/>
      <c r="AK56" s="428"/>
      <c r="AL56" s="426">
        <f>IF(W56=0,0,SUM(AL59:AP65)/(W56-SUM(AB59:AF65)))</f>
        <v>0</v>
      </c>
      <c r="AM56" s="427"/>
      <c r="AN56" s="427"/>
      <c r="AO56" s="427"/>
      <c r="AP56" s="428"/>
      <c r="AQ56" s="426">
        <f>IF(W56=0,0,SUM(AQ59:AU65)/(W56-SUM(AB59:AF65)))</f>
        <v>0</v>
      </c>
      <c r="AR56" s="427"/>
      <c r="AS56" s="427"/>
      <c r="AT56" s="427"/>
      <c r="AU56" s="428"/>
      <c r="AV56" s="426">
        <f>IF(W56=0,0,SUM(AV59:AZ65)/W56)</f>
        <v>0</v>
      </c>
      <c r="AW56" s="427"/>
      <c r="AX56" s="427"/>
      <c r="AY56" s="427"/>
      <c r="AZ56" s="428"/>
      <c r="BA56" s="426">
        <f>IF(W56=0,0,SUM(BA59:BE65)/W56)</f>
        <v>0</v>
      </c>
      <c r="BB56" s="427"/>
      <c r="BC56" s="427"/>
      <c r="BD56" s="427"/>
      <c r="BE56" s="429"/>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69" t="s">
        <v>458</v>
      </c>
      <c r="D58" s="321"/>
      <c r="E58" s="321"/>
      <c r="F58" s="321"/>
      <c r="G58" s="322"/>
      <c r="H58" s="369" t="s">
        <v>459</v>
      </c>
      <c r="I58" s="321"/>
      <c r="J58" s="321"/>
      <c r="K58" s="321"/>
      <c r="L58" s="321"/>
      <c r="M58" s="321"/>
      <c r="N58" s="321"/>
      <c r="O58" s="321"/>
      <c r="P58" s="321"/>
      <c r="Q58" s="321"/>
      <c r="R58" s="321"/>
      <c r="S58" s="321"/>
      <c r="T58" s="321"/>
      <c r="U58" s="321"/>
      <c r="V58" s="322"/>
      <c r="W58" s="380" t="s">
        <v>471</v>
      </c>
      <c r="X58" s="321"/>
      <c r="Y58" s="321"/>
      <c r="Z58" s="321"/>
      <c r="AA58" s="322"/>
      <c r="AB58" s="380" t="s">
        <v>472</v>
      </c>
      <c r="AC58" s="321"/>
      <c r="AD58" s="321"/>
      <c r="AE58" s="321"/>
      <c r="AF58" s="322"/>
      <c r="AG58" s="380" t="s">
        <v>473</v>
      </c>
      <c r="AH58" s="321"/>
      <c r="AI58" s="321"/>
      <c r="AJ58" s="321"/>
      <c r="AK58" s="322"/>
      <c r="AL58" s="380" t="s">
        <v>474</v>
      </c>
      <c r="AM58" s="321"/>
      <c r="AN58" s="321"/>
      <c r="AO58" s="321"/>
      <c r="AP58" s="322"/>
      <c r="AQ58" s="380" t="s">
        <v>475</v>
      </c>
      <c r="AR58" s="321"/>
      <c r="AS58" s="321"/>
      <c r="AT58" s="321"/>
      <c r="AU58" s="322"/>
      <c r="AV58" s="380" t="s">
        <v>476</v>
      </c>
      <c r="AW58" s="321"/>
      <c r="AX58" s="321"/>
      <c r="AY58" s="321"/>
      <c r="AZ58" s="322"/>
      <c r="BA58" s="380" t="s">
        <v>477</v>
      </c>
      <c r="BB58" s="321"/>
      <c r="BC58" s="321"/>
      <c r="BD58" s="321"/>
      <c r="BE58" s="322"/>
      <c r="BF58" s="380" t="s">
        <v>478</v>
      </c>
      <c r="BG58" s="321"/>
      <c r="BH58" s="321"/>
      <c r="BI58" s="321"/>
      <c r="BJ58" s="322"/>
      <c r="BK58" s="1"/>
      <c r="BL58" s="1"/>
      <c r="BM58" s="36" t="str">
        <f t="shared" si="12"/>
        <v/>
      </c>
      <c r="BN58" s="1"/>
      <c r="BO58" s="1"/>
      <c r="BP58" s="1"/>
      <c r="BQ58" s="1"/>
      <c r="BR58" s="1"/>
      <c r="BS58" s="1"/>
      <c r="BT58" s="1"/>
      <c r="BU58" s="1"/>
      <c r="BV58" s="1"/>
      <c r="BW58" s="1"/>
    </row>
    <row r="59" spans="1:75" ht="24.75" customHeight="1" x14ac:dyDescent="0.25">
      <c r="A59" s="1"/>
      <c r="B59" s="89"/>
      <c r="C59" s="378" t="str">
        <f t="shared" ref="C59:C63" si="13">IF(TRIM(C47)="","",TRIM(C47))</f>
        <v/>
      </c>
      <c r="D59" s="321"/>
      <c r="E59" s="321"/>
      <c r="F59" s="321"/>
      <c r="G59" s="322"/>
      <c r="H59" s="379" t="str">
        <f t="shared" ref="H59:H63" si="14">IF(TRIM(H47)="","",TRIM(H47))</f>
        <v/>
      </c>
      <c r="I59" s="321"/>
      <c r="J59" s="321"/>
      <c r="K59" s="321"/>
      <c r="L59" s="321"/>
      <c r="M59" s="321"/>
      <c r="N59" s="321"/>
      <c r="O59" s="321"/>
      <c r="P59" s="321"/>
      <c r="Q59" s="321"/>
      <c r="R59" s="321"/>
      <c r="S59" s="321"/>
      <c r="T59" s="321"/>
      <c r="U59" s="321"/>
      <c r="V59" s="322"/>
      <c r="W59" s="365"/>
      <c r="X59" s="321"/>
      <c r="Y59" s="321"/>
      <c r="Z59" s="321"/>
      <c r="AA59" s="322"/>
      <c r="AB59" s="365"/>
      <c r="AC59" s="321"/>
      <c r="AD59" s="321"/>
      <c r="AE59" s="321"/>
      <c r="AF59" s="322"/>
      <c r="AG59" s="365"/>
      <c r="AH59" s="321"/>
      <c r="AI59" s="321"/>
      <c r="AJ59" s="321"/>
      <c r="AK59" s="322"/>
      <c r="AL59" s="365"/>
      <c r="AM59" s="321"/>
      <c r="AN59" s="321"/>
      <c r="AO59" s="321"/>
      <c r="AP59" s="322"/>
      <c r="AQ59" s="378">
        <f t="shared" ref="AQ59:AQ63" si="15">(W59-AB59)-AG59</f>
        <v>0</v>
      </c>
      <c r="AR59" s="321"/>
      <c r="AS59" s="321"/>
      <c r="AT59" s="321"/>
      <c r="AU59" s="322"/>
      <c r="AV59" s="365"/>
      <c r="AW59" s="321"/>
      <c r="AX59" s="321"/>
      <c r="AY59" s="321"/>
      <c r="AZ59" s="322"/>
      <c r="BA59" s="365"/>
      <c r="BB59" s="321"/>
      <c r="BC59" s="321"/>
      <c r="BD59" s="321"/>
      <c r="BE59" s="322"/>
      <c r="BF59" s="365"/>
      <c r="BG59" s="321"/>
      <c r="BH59" s="321"/>
      <c r="BI59" s="321"/>
      <c r="BJ59" s="322"/>
      <c r="BK59" s="1"/>
      <c r="BL59" s="1"/>
      <c r="BM59" s="36" t="str">
        <f t="shared" si="12"/>
        <v/>
      </c>
      <c r="BN59" s="1"/>
      <c r="BO59" s="1"/>
      <c r="BP59" s="1"/>
      <c r="BQ59" s="1"/>
      <c r="BR59" s="1"/>
      <c r="BS59" s="1"/>
      <c r="BT59" s="1"/>
      <c r="BU59" s="1"/>
      <c r="BV59" s="1"/>
      <c r="BW59" s="1"/>
    </row>
    <row r="60" spans="1:75" ht="24.75" customHeight="1" x14ac:dyDescent="0.25">
      <c r="A60" s="1"/>
      <c r="B60" s="89"/>
      <c r="C60" s="378" t="str">
        <f t="shared" si="13"/>
        <v/>
      </c>
      <c r="D60" s="321"/>
      <c r="E60" s="321"/>
      <c r="F60" s="321"/>
      <c r="G60" s="322"/>
      <c r="H60" s="379" t="str">
        <f t="shared" si="14"/>
        <v/>
      </c>
      <c r="I60" s="321"/>
      <c r="J60" s="321"/>
      <c r="K60" s="321"/>
      <c r="L60" s="321"/>
      <c r="M60" s="321"/>
      <c r="N60" s="321"/>
      <c r="O60" s="321"/>
      <c r="P60" s="321"/>
      <c r="Q60" s="321"/>
      <c r="R60" s="321"/>
      <c r="S60" s="321"/>
      <c r="T60" s="321"/>
      <c r="U60" s="321"/>
      <c r="V60" s="322"/>
      <c r="W60" s="365"/>
      <c r="X60" s="321"/>
      <c r="Y60" s="321"/>
      <c r="Z60" s="321"/>
      <c r="AA60" s="322"/>
      <c r="AB60" s="365"/>
      <c r="AC60" s="321"/>
      <c r="AD60" s="321"/>
      <c r="AE60" s="321"/>
      <c r="AF60" s="322"/>
      <c r="AG60" s="365"/>
      <c r="AH60" s="321"/>
      <c r="AI60" s="321"/>
      <c r="AJ60" s="321"/>
      <c r="AK60" s="322"/>
      <c r="AL60" s="365"/>
      <c r="AM60" s="321"/>
      <c r="AN60" s="321"/>
      <c r="AO60" s="321"/>
      <c r="AP60" s="322"/>
      <c r="AQ60" s="378">
        <f t="shared" si="15"/>
        <v>0</v>
      </c>
      <c r="AR60" s="321"/>
      <c r="AS60" s="321"/>
      <c r="AT60" s="321"/>
      <c r="AU60" s="322"/>
      <c r="AV60" s="365"/>
      <c r="AW60" s="321"/>
      <c r="AX60" s="321"/>
      <c r="AY60" s="321"/>
      <c r="AZ60" s="322"/>
      <c r="BA60" s="365"/>
      <c r="BB60" s="321"/>
      <c r="BC60" s="321"/>
      <c r="BD60" s="321"/>
      <c r="BE60" s="322"/>
      <c r="BF60" s="365"/>
      <c r="BG60" s="321"/>
      <c r="BH60" s="321"/>
      <c r="BI60" s="321"/>
      <c r="BJ60" s="322"/>
      <c r="BK60" s="1"/>
      <c r="BL60" s="1"/>
      <c r="BM60" s="36" t="str">
        <f t="shared" si="12"/>
        <v/>
      </c>
      <c r="BN60" s="1"/>
      <c r="BO60" s="1"/>
      <c r="BP60" s="1"/>
      <c r="BQ60" s="1"/>
      <c r="BR60" s="1"/>
      <c r="BS60" s="1"/>
      <c r="BT60" s="1"/>
      <c r="BU60" s="1"/>
      <c r="BV60" s="1"/>
      <c r="BW60" s="1"/>
    </row>
    <row r="61" spans="1:75" ht="24.75" customHeight="1" x14ac:dyDescent="0.25">
      <c r="A61" s="1"/>
      <c r="B61" s="89"/>
      <c r="C61" s="378" t="str">
        <f t="shared" si="13"/>
        <v/>
      </c>
      <c r="D61" s="321"/>
      <c r="E61" s="321"/>
      <c r="F61" s="321"/>
      <c r="G61" s="322"/>
      <c r="H61" s="379" t="str">
        <f t="shared" si="14"/>
        <v/>
      </c>
      <c r="I61" s="321"/>
      <c r="J61" s="321"/>
      <c r="K61" s="321"/>
      <c r="L61" s="321"/>
      <c r="M61" s="321"/>
      <c r="N61" s="321"/>
      <c r="O61" s="321"/>
      <c r="P61" s="321"/>
      <c r="Q61" s="321"/>
      <c r="R61" s="321"/>
      <c r="S61" s="321"/>
      <c r="T61" s="321"/>
      <c r="U61" s="321"/>
      <c r="V61" s="322"/>
      <c r="W61" s="365"/>
      <c r="X61" s="321"/>
      <c r="Y61" s="321"/>
      <c r="Z61" s="321"/>
      <c r="AA61" s="322"/>
      <c r="AB61" s="365"/>
      <c r="AC61" s="321"/>
      <c r="AD61" s="321"/>
      <c r="AE61" s="321"/>
      <c r="AF61" s="322"/>
      <c r="AG61" s="365"/>
      <c r="AH61" s="321"/>
      <c r="AI61" s="321"/>
      <c r="AJ61" s="321"/>
      <c r="AK61" s="322"/>
      <c r="AL61" s="365"/>
      <c r="AM61" s="321"/>
      <c r="AN61" s="321"/>
      <c r="AO61" s="321"/>
      <c r="AP61" s="322"/>
      <c r="AQ61" s="378">
        <f t="shared" si="15"/>
        <v>0</v>
      </c>
      <c r="AR61" s="321"/>
      <c r="AS61" s="321"/>
      <c r="AT61" s="321"/>
      <c r="AU61" s="322"/>
      <c r="AV61" s="365"/>
      <c r="AW61" s="321"/>
      <c r="AX61" s="321"/>
      <c r="AY61" s="321"/>
      <c r="AZ61" s="322"/>
      <c r="BA61" s="365"/>
      <c r="BB61" s="321"/>
      <c r="BC61" s="321"/>
      <c r="BD61" s="321"/>
      <c r="BE61" s="322"/>
      <c r="BF61" s="365"/>
      <c r="BG61" s="321"/>
      <c r="BH61" s="321"/>
      <c r="BI61" s="321"/>
      <c r="BJ61" s="322"/>
      <c r="BK61" s="1"/>
      <c r="BL61" s="1"/>
      <c r="BM61" s="36" t="str">
        <f t="shared" si="12"/>
        <v/>
      </c>
      <c r="BN61" s="1"/>
      <c r="BO61" s="1"/>
      <c r="BP61" s="1"/>
      <c r="BQ61" s="1"/>
      <c r="BR61" s="1"/>
      <c r="BS61" s="1"/>
      <c r="BT61" s="1"/>
      <c r="BU61" s="1"/>
      <c r="BV61" s="1"/>
      <c r="BW61" s="1"/>
    </row>
    <row r="62" spans="1:75" ht="24.75" customHeight="1" x14ac:dyDescent="0.25">
      <c r="A62" s="1"/>
      <c r="B62" s="89"/>
      <c r="C62" s="378" t="str">
        <f t="shared" si="13"/>
        <v/>
      </c>
      <c r="D62" s="321"/>
      <c r="E62" s="321"/>
      <c r="F62" s="321"/>
      <c r="G62" s="322"/>
      <c r="H62" s="379" t="str">
        <f t="shared" si="14"/>
        <v/>
      </c>
      <c r="I62" s="321"/>
      <c r="J62" s="321"/>
      <c r="K62" s="321"/>
      <c r="L62" s="321"/>
      <c r="M62" s="321"/>
      <c r="N62" s="321"/>
      <c r="O62" s="321"/>
      <c r="P62" s="321"/>
      <c r="Q62" s="321"/>
      <c r="R62" s="321"/>
      <c r="S62" s="321"/>
      <c r="T62" s="321"/>
      <c r="U62" s="321"/>
      <c r="V62" s="322"/>
      <c r="W62" s="365"/>
      <c r="X62" s="321"/>
      <c r="Y62" s="321"/>
      <c r="Z62" s="321"/>
      <c r="AA62" s="322"/>
      <c r="AB62" s="365"/>
      <c r="AC62" s="321"/>
      <c r="AD62" s="321"/>
      <c r="AE62" s="321"/>
      <c r="AF62" s="322"/>
      <c r="AG62" s="365"/>
      <c r="AH62" s="321"/>
      <c r="AI62" s="321"/>
      <c r="AJ62" s="321"/>
      <c r="AK62" s="322"/>
      <c r="AL62" s="365"/>
      <c r="AM62" s="321"/>
      <c r="AN62" s="321"/>
      <c r="AO62" s="321"/>
      <c r="AP62" s="322"/>
      <c r="AQ62" s="378">
        <f t="shared" si="15"/>
        <v>0</v>
      </c>
      <c r="AR62" s="321"/>
      <c r="AS62" s="321"/>
      <c r="AT62" s="321"/>
      <c r="AU62" s="322"/>
      <c r="AV62" s="365"/>
      <c r="AW62" s="321"/>
      <c r="AX62" s="321"/>
      <c r="AY62" s="321"/>
      <c r="AZ62" s="322"/>
      <c r="BA62" s="365"/>
      <c r="BB62" s="321"/>
      <c r="BC62" s="321"/>
      <c r="BD62" s="321"/>
      <c r="BE62" s="322"/>
      <c r="BF62" s="365"/>
      <c r="BG62" s="321"/>
      <c r="BH62" s="321"/>
      <c r="BI62" s="321"/>
      <c r="BJ62" s="322"/>
      <c r="BK62" s="1"/>
      <c r="BL62" s="1"/>
      <c r="BM62" s="36" t="str">
        <f t="shared" si="12"/>
        <v/>
      </c>
      <c r="BN62" s="1"/>
      <c r="BO62" s="1"/>
      <c r="BP62" s="1"/>
      <c r="BQ62" s="1"/>
      <c r="BR62" s="1"/>
      <c r="BS62" s="1"/>
      <c r="BT62" s="1"/>
      <c r="BU62" s="1"/>
      <c r="BV62" s="1"/>
      <c r="BW62" s="1"/>
    </row>
    <row r="63" spans="1:75" ht="24.75" customHeight="1" x14ac:dyDescent="0.25">
      <c r="A63" s="1"/>
      <c r="B63" s="89"/>
      <c r="C63" s="371" t="str">
        <f t="shared" si="13"/>
        <v/>
      </c>
      <c r="D63" s="327"/>
      <c r="E63" s="327"/>
      <c r="F63" s="327"/>
      <c r="G63" s="328"/>
      <c r="H63" s="372" t="str">
        <f t="shared" si="14"/>
        <v/>
      </c>
      <c r="I63" s="327"/>
      <c r="J63" s="327"/>
      <c r="K63" s="327"/>
      <c r="L63" s="327"/>
      <c r="M63" s="327"/>
      <c r="N63" s="327"/>
      <c r="O63" s="327"/>
      <c r="P63" s="327"/>
      <c r="Q63" s="327"/>
      <c r="R63" s="327"/>
      <c r="S63" s="327"/>
      <c r="T63" s="327"/>
      <c r="U63" s="327"/>
      <c r="V63" s="328"/>
      <c r="W63" s="366"/>
      <c r="X63" s="327"/>
      <c r="Y63" s="327"/>
      <c r="Z63" s="327"/>
      <c r="AA63" s="328"/>
      <c r="AB63" s="366"/>
      <c r="AC63" s="327"/>
      <c r="AD63" s="327"/>
      <c r="AE63" s="327"/>
      <c r="AF63" s="328"/>
      <c r="AG63" s="366"/>
      <c r="AH63" s="327"/>
      <c r="AI63" s="327"/>
      <c r="AJ63" s="327"/>
      <c r="AK63" s="328"/>
      <c r="AL63" s="366"/>
      <c r="AM63" s="327"/>
      <c r="AN63" s="327"/>
      <c r="AO63" s="327"/>
      <c r="AP63" s="328"/>
      <c r="AQ63" s="371">
        <f t="shared" si="15"/>
        <v>0</v>
      </c>
      <c r="AR63" s="327"/>
      <c r="AS63" s="327"/>
      <c r="AT63" s="327"/>
      <c r="AU63" s="328"/>
      <c r="AV63" s="366"/>
      <c r="AW63" s="327"/>
      <c r="AX63" s="327"/>
      <c r="AY63" s="327"/>
      <c r="AZ63" s="328"/>
      <c r="BA63" s="366"/>
      <c r="BB63" s="327"/>
      <c r="BC63" s="327"/>
      <c r="BD63" s="327"/>
      <c r="BE63" s="328"/>
      <c r="BF63" s="366"/>
      <c r="BG63" s="327"/>
      <c r="BH63" s="327"/>
      <c r="BI63" s="327"/>
      <c r="BJ63" s="328"/>
      <c r="BK63" s="43"/>
      <c r="BL63" s="1"/>
      <c r="BM63" s="36" t="str">
        <f t="shared" si="12"/>
        <v/>
      </c>
      <c r="BN63" s="1"/>
      <c r="BO63" s="1"/>
      <c r="BP63" s="1"/>
      <c r="BQ63" s="1"/>
      <c r="BR63" s="1"/>
      <c r="BS63" s="1"/>
      <c r="BT63" s="1"/>
      <c r="BU63" s="1"/>
      <c r="BV63" s="1"/>
      <c r="BW63" s="1"/>
    </row>
    <row r="64" spans="1:75" ht="24.75" customHeight="1" x14ac:dyDescent="0.25">
      <c r="A64" s="1"/>
      <c r="B64" s="1"/>
      <c r="C64" s="280" t="s">
        <v>368</v>
      </c>
      <c r="D64" s="281"/>
      <c r="E64" s="281"/>
      <c r="F64" s="281"/>
      <c r="G64" s="281"/>
      <c r="H64" s="281"/>
      <c r="I64" s="281"/>
      <c r="J64" s="281"/>
      <c r="K64" s="281"/>
      <c r="L64" s="281"/>
      <c r="M64" s="281"/>
      <c r="N64" s="281"/>
      <c r="O64" s="281"/>
      <c r="P64" s="281"/>
      <c r="Q64" s="281"/>
      <c r="R64" s="281"/>
      <c r="S64" s="281"/>
      <c r="T64" s="281"/>
      <c r="U64" s="281"/>
      <c r="V64" s="281"/>
      <c r="W64" s="281"/>
      <c r="X64" s="281"/>
      <c r="Y64" s="281"/>
      <c r="Z64" s="281"/>
      <c r="AA64" s="281"/>
      <c r="AB64" s="281"/>
      <c r="AC64" s="281"/>
      <c r="AD64" s="281"/>
      <c r="AE64" s="281"/>
      <c r="AF64" s="281"/>
      <c r="AG64" s="281"/>
      <c r="AH64" s="281"/>
      <c r="AI64" s="281"/>
      <c r="AJ64" s="281"/>
      <c r="AK64" s="281"/>
      <c r="AL64" s="281"/>
      <c r="AM64" s="281"/>
      <c r="AN64" s="281"/>
      <c r="AO64" s="281"/>
      <c r="AP64" s="281"/>
      <c r="AQ64" s="281"/>
      <c r="AR64" s="281"/>
      <c r="AS64" s="281"/>
      <c r="AT64" s="281"/>
      <c r="AU64" s="281"/>
      <c r="AV64" s="281"/>
      <c r="AW64" s="281"/>
      <c r="AX64" s="281"/>
      <c r="AY64" s="281"/>
      <c r="AZ64" s="281"/>
      <c r="BA64" s="281"/>
      <c r="BB64" s="281"/>
      <c r="BC64" s="281"/>
      <c r="BD64" s="281"/>
      <c r="BE64" s="281"/>
      <c r="BF64" s="282"/>
      <c r="BG64" s="283" t="s">
        <v>304</v>
      </c>
      <c r="BH64" s="282"/>
      <c r="BI64" s="283" t="s">
        <v>369</v>
      </c>
      <c r="BJ64" s="282"/>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77"/>
      <c r="AW65" s="263"/>
      <c r="AX65" s="263"/>
      <c r="AY65" s="263"/>
      <c r="AZ65" s="263"/>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51" t="s">
        <v>479</v>
      </c>
      <c r="D66" s="352"/>
      <c r="E66" s="352"/>
      <c r="F66" s="352"/>
      <c r="G66" s="352"/>
      <c r="H66" s="352"/>
      <c r="I66" s="352"/>
      <c r="J66" s="352"/>
      <c r="K66" s="352"/>
      <c r="L66" s="352"/>
      <c r="M66" s="352"/>
      <c r="N66" s="352"/>
      <c r="O66" s="352"/>
      <c r="P66" s="352"/>
      <c r="Q66" s="352"/>
      <c r="R66" s="352"/>
      <c r="S66" s="352"/>
      <c r="T66" s="352"/>
      <c r="U66" s="352"/>
      <c r="V66" s="352"/>
      <c r="W66" s="352"/>
      <c r="X66" s="352"/>
      <c r="Y66" s="352"/>
      <c r="Z66" s="352"/>
      <c r="AA66" s="352"/>
      <c r="AB66" s="352"/>
      <c r="AC66" s="352"/>
      <c r="AD66" s="352"/>
      <c r="AE66" s="352"/>
      <c r="AF66" s="352"/>
      <c r="AG66" s="352"/>
      <c r="AH66" s="352"/>
      <c r="AI66" s="352"/>
      <c r="AJ66" s="352"/>
      <c r="AK66" s="352"/>
      <c r="AL66" s="352"/>
      <c r="AM66" s="352"/>
      <c r="AN66" s="352"/>
      <c r="AO66" s="352"/>
      <c r="AP66" s="352"/>
      <c r="AQ66" s="352"/>
      <c r="AR66" s="352"/>
      <c r="AS66" s="352"/>
      <c r="AT66" s="352"/>
      <c r="AU66" s="352"/>
      <c r="AV66" s="352"/>
      <c r="AW66" s="352"/>
      <c r="AX66" s="352"/>
      <c r="AY66" s="352"/>
      <c r="AZ66" s="352"/>
      <c r="BA66" s="352"/>
      <c r="BB66" s="352"/>
      <c r="BC66" s="352"/>
      <c r="BD66" s="352"/>
      <c r="BE66" s="352"/>
      <c r="BF66" s="352"/>
      <c r="BG66" s="352"/>
      <c r="BH66" s="352"/>
      <c r="BI66" s="352"/>
      <c r="BJ66" s="352"/>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53" t="s">
        <v>387</v>
      </c>
      <c r="BJ67" s="354"/>
      <c r="BK67" s="1"/>
      <c r="BL67" s="1"/>
      <c r="BM67" s="36">
        <v>1</v>
      </c>
      <c r="BN67" s="1"/>
      <c r="BO67" s="1"/>
      <c r="BP67" s="1"/>
      <c r="BQ67" s="1"/>
      <c r="BR67" s="1"/>
      <c r="BS67" s="1"/>
      <c r="BT67" s="1"/>
      <c r="BU67" s="1"/>
      <c r="BV67" s="1"/>
      <c r="BW67" s="1"/>
    </row>
    <row r="68" spans="1:75" ht="15" customHeight="1" x14ac:dyDescent="0.25">
      <c r="A68" s="1"/>
      <c r="B68" s="1"/>
      <c r="C68" s="375" t="str">
        <f>IF(BO69&gt;0,"HU sin descripción de riesgo ó descripción de riesgo sin HU asociada","")</f>
        <v/>
      </c>
      <c r="D68" s="376"/>
      <c r="E68" s="376"/>
      <c r="F68" s="376"/>
      <c r="G68" s="376"/>
      <c r="H68" s="376"/>
      <c r="I68" s="376"/>
      <c r="J68" s="376"/>
      <c r="K68" s="376"/>
      <c r="L68" s="376"/>
      <c r="M68" s="376"/>
      <c r="N68" s="376"/>
      <c r="O68" s="376"/>
      <c r="P68" s="376"/>
      <c r="Q68" s="376"/>
      <c r="R68" s="376"/>
      <c r="S68" s="376"/>
      <c r="T68" s="376"/>
      <c r="U68" s="376"/>
      <c r="V68" s="376"/>
      <c r="W68" s="376"/>
      <c r="X68" s="376"/>
      <c r="Y68" s="376"/>
      <c r="Z68" s="376"/>
      <c r="AA68" s="376"/>
      <c r="AB68" s="376"/>
      <c r="AC68" s="376"/>
      <c r="AD68" s="376"/>
      <c r="AE68" s="376"/>
      <c r="AF68" s="376"/>
      <c r="AG68" s="376"/>
      <c r="AH68" s="376"/>
      <c r="AI68" s="376"/>
      <c r="AJ68" s="376"/>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69" t="s">
        <v>458</v>
      </c>
      <c r="D69" s="321"/>
      <c r="E69" s="321"/>
      <c r="F69" s="321"/>
      <c r="G69" s="322"/>
      <c r="H69" s="369" t="s">
        <v>459</v>
      </c>
      <c r="I69" s="321"/>
      <c r="J69" s="321"/>
      <c r="K69" s="321"/>
      <c r="L69" s="321"/>
      <c r="M69" s="321"/>
      <c r="N69" s="321"/>
      <c r="O69" s="321"/>
      <c r="P69" s="321"/>
      <c r="Q69" s="321"/>
      <c r="R69" s="321"/>
      <c r="S69" s="321"/>
      <c r="T69" s="321"/>
      <c r="U69" s="321"/>
      <c r="V69" s="322"/>
      <c r="W69" s="344" t="s">
        <v>480</v>
      </c>
      <c r="X69" s="321"/>
      <c r="Y69" s="321"/>
      <c r="Z69" s="321"/>
      <c r="AA69" s="321"/>
      <c r="AB69" s="321"/>
      <c r="AC69" s="321"/>
      <c r="AD69" s="321"/>
      <c r="AE69" s="321"/>
      <c r="AF69" s="321"/>
      <c r="AG69" s="321"/>
      <c r="AH69" s="321"/>
      <c r="AI69" s="321"/>
      <c r="AJ69" s="322"/>
      <c r="AK69" s="374" t="s">
        <v>481</v>
      </c>
      <c r="AL69" s="322"/>
      <c r="AM69" s="374" t="s">
        <v>482</v>
      </c>
      <c r="AN69" s="322"/>
      <c r="AO69" s="373" t="s">
        <v>483</v>
      </c>
      <c r="AP69" s="322"/>
      <c r="AQ69" s="374" t="s">
        <v>484</v>
      </c>
      <c r="AR69" s="322"/>
      <c r="AS69" s="344" t="s">
        <v>391</v>
      </c>
      <c r="AT69" s="321"/>
      <c r="AU69" s="321"/>
      <c r="AV69" s="321"/>
      <c r="AW69" s="321"/>
      <c r="AX69" s="321"/>
      <c r="AY69" s="321"/>
      <c r="AZ69" s="321"/>
      <c r="BA69" s="321"/>
      <c r="BB69" s="321"/>
      <c r="BC69" s="321"/>
      <c r="BD69" s="321"/>
      <c r="BE69" s="321"/>
      <c r="BF69" s="321"/>
      <c r="BG69" s="321"/>
      <c r="BH69" s="321"/>
      <c r="BI69" s="321"/>
      <c r="BJ69" s="322"/>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65"/>
      <c r="D70" s="321"/>
      <c r="E70" s="321"/>
      <c r="F70" s="321"/>
      <c r="G70" s="322"/>
      <c r="H70" s="370"/>
      <c r="I70" s="321"/>
      <c r="J70" s="321"/>
      <c r="K70" s="321"/>
      <c r="L70" s="321"/>
      <c r="M70" s="321"/>
      <c r="N70" s="321"/>
      <c r="O70" s="321"/>
      <c r="P70" s="321"/>
      <c r="Q70" s="321"/>
      <c r="R70" s="321"/>
      <c r="S70" s="321"/>
      <c r="T70" s="321"/>
      <c r="U70" s="321"/>
      <c r="V70" s="322"/>
      <c r="W70" s="339"/>
      <c r="X70" s="321"/>
      <c r="Y70" s="321"/>
      <c r="Z70" s="321"/>
      <c r="AA70" s="321"/>
      <c r="AB70" s="321"/>
      <c r="AC70" s="321"/>
      <c r="AD70" s="321"/>
      <c r="AE70" s="321"/>
      <c r="AF70" s="321"/>
      <c r="AG70" s="321"/>
      <c r="AH70" s="321"/>
      <c r="AI70" s="321"/>
      <c r="AJ70" s="322"/>
      <c r="AK70" s="341"/>
      <c r="AL70" s="322"/>
      <c r="AM70" s="341"/>
      <c r="AN70" s="322"/>
      <c r="AO70" s="346" t="str">
        <f t="shared" ref="AO70:AO75" si="19">IF(OR(TRIM(AK70)="",TRIM(AM70)=""),"",AK70*AM70)</f>
        <v/>
      </c>
      <c r="AP70" s="322"/>
      <c r="AQ70" s="341"/>
      <c r="AR70" s="322"/>
      <c r="AS70" s="339"/>
      <c r="AT70" s="321"/>
      <c r="AU70" s="321"/>
      <c r="AV70" s="321"/>
      <c r="AW70" s="321"/>
      <c r="AX70" s="321"/>
      <c r="AY70" s="321"/>
      <c r="AZ70" s="321"/>
      <c r="BA70" s="321"/>
      <c r="BB70" s="321"/>
      <c r="BC70" s="321"/>
      <c r="BD70" s="321"/>
      <c r="BE70" s="321"/>
      <c r="BF70" s="321"/>
      <c r="BG70" s="321"/>
      <c r="BH70" s="321"/>
      <c r="BI70" s="321"/>
      <c r="BJ70" s="322"/>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65"/>
      <c r="D71" s="321"/>
      <c r="E71" s="321"/>
      <c r="F71" s="321"/>
      <c r="G71" s="322"/>
      <c r="H71" s="370"/>
      <c r="I71" s="321"/>
      <c r="J71" s="321"/>
      <c r="K71" s="321"/>
      <c r="L71" s="321"/>
      <c r="M71" s="321"/>
      <c r="N71" s="321"/>
      <c r="O71" s="321"/>
      <c r="P71" s="321"/>
      <c r="Q71" s="321"/>
      <c r="R71" s="321"/>
      <c r="S71" s="321"/>
      <c r="T71" s="321"/>
      <c r="U71" s="321"/>
      <c r="V71" s="322"/>
      <c r="W71" s="339"/>
      <c r="X71" s="321"/>
      <c r="Y71" s="321"/>
      <c r="Z71" s="321"/>
      <c r="AA71" s="321"/>
      <c r="AB71" s="321"/>
      <c r="AC71" s="321"/>
      <c r="AD71" s="321"/>
      <c r="AE71" s="321"/>
      <c r="AF71" s="321"/>
      <c r="AG71" s="321"/>
      <c r="AH71" s="321"/>
      <c r="AI71" s="321"/>
      <c r="AJ71" s="322"/>
      <c r="AK71" s="341"/>
      <c r="AL71" s="322"/>
      <c r="AM71" s="341"/>
      <c r="AN71" s="322"/>
      <c r="AO71" s="346" t="str">
        <f t="shared" si="19"/>
        <v/>
      </c>
      <c r="AP71" s="322"/>
      <c r="AQ71" s="341"/>
      <c r="AR71" s="322"/>
      <c r="AS71" s="339"/>
      <c r="AT71" s="321"/>
      <c r="AU71" s="321"/>
      <c r="AV71" s="321"/>
      <c r="AW71" s="321"/>
      <c r="AX71" s="321"/>
      <c r="AY71" s="321"/>
      <c r="AZ71" s="321"/>
      <c r="BA71" s="321"/>
      <c r="BB71" s="321"/>
      <c r="BC71" s="321"/>
      <c r="BD71" s="321"/>
      <c r="BE71" s="321"/>
      <c r="BF71" s="321"/>
      <c r="BG71" s="321"/>
      <c r="BH71" s="321"/>
      <c r="BI71" s="321"/>
      <c r="BJ71" s="322"/>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65"/>
      <c r="D72" s="321"/>
      <c r="E72" s="321"/>
      <c r="F72" s="321"/>
      <c r="G72" s="322"/>
      <c r="H72" s="370"/>
      <c r="I72" s="321"/>
      <c r="J72" s="321"/>
      <c r="K72" s="321"/>
      <c r="L72" s="321"/>
      <c r="M72" s="321"/>
      <c r="N72" s="321"/>
      <c r="O72" s="321"/>
      <c r="P72" s="321"/>
      <c r="Q72" s="321"/>
      <c r="R72" s="321"/>
      <c r="S72" s="321"/>
      <c r="T72" s="321"/>
      <c r="U72" s="321"/>
      <c r="V72" s="322"/>
      <c r="W72" s="339"/>
      <c r="X72" s="321"/>
      <c r="Y72" s="321"/>
      <c r="Z72" s="321"/>
      <c r="AA72" s="321"/>
      <c r="AB72" s="321"/>
      <c r="AC72" s="321"/>
      <c r="AD72" s="321"/>
      <c r="AE72" s="321"/>
      <c r="AF72" s="321"/>
      <c r="AG72" s="321"/>
      <c r="AH72" s="321"/>
      <c r="AI72" s="321"/>
      <c r="AJ72" s="322"/>
      <c r="AK72" s="341"/>
      <c r="AL72" s="322"/>
      <c r="AM72" s="341"/>
      <c r="AN72" s="322"/>
      <c r="AO72" s="346" t="str">
        <f t="shared" si="19"/>
        <v/>
      </c>
      <c r="AP72" s="322"/>
      <c r="AQ72" s="341"/>
      <c r="AR72" s="322"/>
      <c r="AS72" s="339"/>
      <c r="AT72" s="321"/>
      <c r="AU72" s="321"/>
      <c r="AV72" s="321"/>
      <c r="AW72" s="321"/>
      <c r="AX72" s="321"/>
      <c r="AY72" s="321"/>
      <c r="AZ72" s="321"/>
      <c r="BA72" s="321"/>
      <c r="BB72" s="321"/>
      <c r="BC72" s="321"/>
      <c r="BD72" s="321"/>
      <c r="BE72" s="321"/>
      <c r="BF72" s="321"/>
      <c r="BG72" s="321"/>
      <c r="BH72" s="321"/>
      <c r="BI72" s="321"/>
      <c r="BJ72" s="322"/>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65"/>
      <c r="D73" s="321"/>
      <c r="E73" s="321"/>
      <c r="F73" s="321"/>
      <c r="G73" s="322"/>
      <c r="H73" s="370"/>
      <c r="I73" s="321"/>
      <c r="J73" s="321"/>
      <c r="K73" s="321"/>
      <c r="L73" s="321"/>
      <c r="M73" s="321"/>
      <c r="N73" s="321"/>
      <c r="O73" s="321"/>
      <c r="P73" s="321"/>
      <c r="Q73" s="321"/>
      <c r="R73" s="321"/>
      <c r="S73" s="321"/>
      <c r="T73" s="321"/>
      <c r="U73" s="321"/>
      <c r="V73" s="322"/>
      <c r="W73" s="339"/>
      <c r="X73" s="321"/>
      <c r="Y73" s="321"/>
      <c r="Z73" s="321"/>
      <c r="AA73" s="321"/>
      <c r="AB73" s="321"/>
      <c r="AC73" s="321"/>
      <c r="AD73" s="321"/>
      <c r="AE73" s="321"/>
      <c r="AF73" s="321"/>
      <c r="AG73" s="321"/>
      <c r="AH73" s="321"/>
      <c r="AI73" s="321"/>
      <c r="AJ73" s="322"/>
      <c r="AK73" s="341"/>
      <c r="AL73" s="322"/>
      <c r="AM73" s="341"/>
      <c r="AN73" s="322"/>
      <c r="AO73" s="346" t="str">
        <f t="shared" si="19"/>
        <v/>
      </c>
      <c r="AP73" s="322"/>
      <c r="AQ73" s="341"/>
      <c r="AR73" s="322"/>
      <c r="AS73" s="339"/>
      <c r="AT73" s="321"/>
      <c r="AU73" s="321"/>
      <c r="AV73" s="321"/>
      <c r="AW73" s="321"/>
      <c r="AX73" s="321"/>
      <c r="AY73" s="321"/>
      <c r="AZ73" s="321"/>
      <c r="BA73" s="321"/>
      <c r="BB73" s="321"/>
      <c r="BC73" s="321"/>
      <c r="BD73" s="321"/>
      <c r="BE73" s="321"/>
      <c r="BF73" s="321"/>
      <c r="BG73" s="321"/>
      <c r="BH73" s="321"/>
      <c r="BI73" s="321"/>
      <c r="BJ73" s="322"/>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66"/>
      <c r="D74" s="327"/>
      <c r="E74" s="327"/>
      <c r="F74" s="327"/>
      <c r="G74" s="328"/>
      <c r="H74" s="367"/>
      <c r="I74" s="327"/>
      <c r="J74" s="327"/>
      <c r="K74" s="327"/>
      <c r="L74" s="327"/>
      <c r="M74" s="327"/>
      <c r="N74" s="327"/>
      <c r="O74" s="327"/>
      <c r="P74" s="327"/>
      <c r="Q74" s="327"/>
      <c r="R74" s="327"/>
      <c r="S74" s="327"/>
      <c r="T74" s="327"/>
      <c r="U74" s="327"/>
      <c r="V74" s="328"/>
      <c r="W74" s="335"/>
      <c r="X74" s="327"/>
      <c r="Y74" s="327"/>
      <c r="Z74" s="327"/>
      <c r="AA74" s="327"/>
      <c r="AB74" s="327"/>
      <c r="AC74" s="327"/>
      <c r="AD74" s="327"/>
      <c r="AE74" s="327"/>
      <c r="AF74" s="327"/>
      <c r="AG74" s="327"/>
      <c r="AH74" s="327"/>
      <c r="AI74" s="327"/>
      <c r="AJ74" s="328"/>
      <c r="AK74" s="363"/>
      <c r="AL74" s="328"/>
      <c r="AM74" s="363"/>
      <c r="AN74" s="328"/>
      <c r="AO74" s="368" t="str">
        <f t="shared" si="19"/>
        <v/>
      </c>
      <c r="AP74" s="328"/>
      <c r="AQ74" s="363"/>
      <c r="AR74" s="328"/>
      <c r="AS74" s="335"/>
      <c r="AT74" s="327"/>
      <c r="AU74" s="327"/>
      <c r="AV74" s="327"/>
      <c r="AW74" s="327"/>
      <c r="AX74" s="327"/>
      <c r="AY74" s="327"/>
      <c r="AZ74" s="327"/>
      <c r="BA74" s="327"/>
      <c r="BB74" s="327"/>
      <c r="BC74" s="327"/>
      <c r="BD74" s="327"/>
      <c r="BE74" s="327"/>
      <c r="BF74" s="327"/>
      <c r="BG74" s="327"/>
      <c r="BH74" s="327"/>
      <c r="BI74" s="327"/>
      <c r="BJ74" s="328"/>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66"/>
      <c r="D75" s="327"/>
      <c r="E75" s="327"/>
      <c r="F75" s="327"/>
      <c r="G75" s="328"/>
      <c r="H75" s="367"/>
      <c r="I75" s="327"/>
      <c r="J75" s="327"/>
      <c r="K75" s="327"/>
      <c r="L75" s="327"/>
      <c r="M75" s="327"/>
      <c r="N75" s="327"/>
      <c r="O75" s="327"/>
      <c r="P75" s="327"/>
      <c r="Q75" s="327"/>
      <c r="R75" s="327"/>
      <c r="S75" s="327"/>
      <c r="T75" s="327"/>
      <c r="U75" s="327"/>
      <c r="V75" s="328"/>
      <c r="W75" s="335"/>
      <c r="X75" s="327"/>
      <c r="Y75" s="327"/>
      <c r="Z75" s="327"/>
      <c r="AA75" s="327"/>
      <c r="AB75" s="327"/>
      <c r="AC75" s="327"/>
      <c r="AD75" s="327"/>
      <c r="AE75" s="327"/>
      <c r="AF75" s="327"/>
      <c r="AG75" s="327"/>
      <c r="AH75" s="327"/>
      <c r="AI75" s="327"/>
      <c r="AJ75" s="328"/>
      <c r="AK75" s="363"/>
      <c r="AL75" s="328"/>
      <c r="AM75" s="363"/>
      <c r="AN75" s="328"/>
      <c r="AO75" s="368" t="str">
        <f t="shared" si="19"/>
        <v/>
      </c>
      <c r="AP75" s="328"/>
      <c r="AQ75" s="363"/>
      <c r="AR75" s="328"/>
      <c r="AS75" s="335"/>
      <c r="AT75" s="327"/>
      <c r="AU75" s="327"/>
      <c r="AV75" s="327"/>
      <c r="AW75" s="327"/>
      <c r="AX75" s="327"/>
      <c r="AY75" s="327"/>
      <c r="AZ75" s="327"/>
      <c r="BA75" s="327"/>
      <c r="BB75" s="327"/>
      <c r="BC75" s="327"/>
      <c r="BD75" s="327"/>
      <c r="BE75" s="327"/>
      <c r="BF75" s="327"/>
      <c r="BG75" s="327"/>
      <c r="BH75" s="327"/>
      <c r="BI75" s="327"/>
      <c r="BJ75" s="328"/>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64" t="s">
        <v>368</v>
      </c>
      <c r="D76" s="281"/>
      <c r="E76" s="281"/>
      <c r="F76" s="281"/>
      <c r="G76" s="281"/>
      <c r="H76" s="281"/>
      <c r="I76" s="281"/>
      <c r="J76" s="281"/>
      <c r="K76" s="281"/>
      <c r="L76" s="281"/>
      <c r="M76" s="281"/>
      <c r="N76" s="281"/>
      <c r="O76" s="281"/>
      <c r="P76" s="281"/>
      <c r="Q76" s="281"/>
      <c r="R76" s="281"/>
      <c r="S76" s="281"/>
      <c r="T76" s="281"/>
      <c r="U76" s="281"/>
      <c r="V76" s="281"/>
      <c r="W76" s="281"/>
      <c r="X76" s="281"/>
      <c r="Y76" s="281"/>
      <c r="Z76" s="281"/>
      <c r="AA76" s="281"/>
      <c r="AB76" s="281"/>
      <c r="AC76" s="281"/>
      <c r="AD76" s="281"/>
      <c r="AE76" s="281"/>
      <c r="AF76" s="281"/>
      <c r="AG76" s="281"/>
      <c r="AH76" s="281"/>
      <c r="AI76" s="281"/>
      <c r="AJ76" s="281"/>
      <c r="AK76" s="281"/>
      <c r="AL76" s="281"/>
      <c r="AM76" s="281"/>
      <c r="AN76" s="281"/>
      <c r="AO76" s="281"/>
      <c r="AP76" s="281"/>
      <c r="AQ76" s="281"/>
      <c r="AR76" s="281"/>
      <c r="AS76" s="281"/>
      <c r="AT76" s="281"/>
      <c r="AU76" s="281"/>
      <c r="AV76" s="281"/>
      <c r="AW76" s="281"/>
      <c r="AX76" s="281"/>
      <c r="AY76" s="281"/>
      <c r="AZ76" s="281"/>
      <c r="BA76" s="281"/>
      <c r="BB76" s="281"/>
      <c r="BC76" s="281"/>
      <c r="BD76" s="281"/>
      <c r="BE76" s="281"/>
      <c r="BF76" s="282"/>
      <c r="BG76" s="283" t="s">
        <v>304</v>
      </c>
      <c r="BH76" s="282"/>
      <c r="BI76" s="283" t="s">
        <v>369</v>
      </c>
      <c r="BJ76" s="282"/>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51" t="s">
        <v>485</v>
      </c>
      <c r="D78" s="352"/>
      <c r="E78" s="352"/>
      <c r="F78" s="352"/>
      <c r="G78" s="352"/>
      <c r="H78" s="352"/>
      <c r="I78" s="352"/>
      <c r="J78" s="352"/>
      <c r="K78" s="352"/>
      <c r="L78" s="352"/>
      <c r="M78" s="352"/>
      <c r="N78" s="352"/>
      <c r="O78" s="352"/>
      <c r="P78" s="352"/>
      <c r="Q78" s="352"/>
      <c r="R78" s="352"/>
      <c r="S78" s="352"/>
      <c r="T78" s="352"/>
      <c r="U78" s="352"/>
      <c r="V78" s="352"/>
      <c r="W78" s="352"/>
      <c r="X78" s="352"/>
      <c r="Y78" s="352"/>
      <c r="Z78" s="352"/>
      <c r="AA78" s="352"/>
      <c r="AB78" s="352"/>
      <c r="AC78" s="352"/>
      <c r="AD78" s="352"/>
      <c r="AE78" s="352"/>
      <c r="AF78" s="352"/>
      <c r="AG78" s="352"/>
      <c r="AH78" s="352"/>
      <c r="AI78" s="352"/>
      <c r="AJ78" s="352"/>
      <c r="AK78" s="352"/>
      <c r="AL78" s="352"/>
      <c r="AM78" s="352"/>
      <c r="AN78" s="352"/>
      <c r="AO78" s="352"/>
      <c r="AP78" s="352"/>
      <c r="AQ78" s="352"/>
      <c r="AR78" s="352"/>
      <c r="AS78" s="352"/>
      <c r="AT78" s="352"/>
      <c r="AU78" s="352"/>
      <c r="AV78" s="352"/>
      <c r="AW78" s="352"/>
      <c r="AX78" s="352"/>
      <c r="AY78" s="352"/>
      <c r="AZ78" s="352"/>
      <c r="BA78" s="352"/>
      <c r="BB78" s="352"/>
      <c r="BC78" s="352"/>
      <c r="BD78" s="352"/>
      <c r="BE78" s="352"/>
      <c r="BF78" s="352"/>
      <c r="BG78" s="352"/>
      <c r="BH78" s="352"/>
      <c r="BI78" s="352"/>
      <c r="BJ78" s="352"/>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53" t="s">
        <v>382</v>
      </c>
      <c r="BJ79" s="354"/>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92" t="s">
        <v>486</v>
      </c>
      <c r="D81" s="393"/>
      <c r="E81" s="393"/>
      <c r="F81" s="393"/>
      <c r="G81" s="393"/>
      <c r="H81" s="393"/>
      <c r="I81" s="393"/>
      <c r="J81" s="393"/>
      <c r="K81" s="394"/>
      <c r="L81" s="91"/>
      <c r="M81" s="395" t="s">
        <v>487</v>
      </c>
      <c r="N81" s="396"/>
      <c r="O81" s="396"/>
      <c r="P81" s="396"/>
      <c r="Q81" s="396"/>
      <c r="R81" s="396"/>
      <c r="S81" s="396"/>
      <c r="T81" s="396"/>
      <c r="U81" s="397"/>
      <c r="V81" s="1"/>
      <c r="W81" s="398" t="s">
        <v>488</v>
      </c>
      <c r="X81" s="399"/>
      <c r="Y81" s="399"/>
      <c r="Z81" s="399"/>
      <c r="AA81" s="399"/>
      <c r="AB81" s="399"/>
      <c r="AC81" s="399"/>
      <c r="AD81" s="399"/>
      <c r="AE81" s="400"/>
      <c r="AF81" s="35"/>
      <c r="AG81" s="35"/>
      <c r="AH81" s="401" t="s">
        <v>385</v>
      </c>
      <c r="AI81" s="386"/>
      <c r="AJ81" s="386"/>
      <c r="AK81" s="386"/>
      <c r="AL81" s="386"/>
      <c r="AM81" s="386"/>
      <c r="AN81" s="386"/>
      <c r="AO81" s="402"/>
      <c r="AP81" s="385" t="s">
        <v>489</v>
      </c>
      <c r="AQ81" s="386"/>
      <c r="AR81" s="387"/>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418">
        <f>SUM(K88:M94)</f>
        <v>0</v>
      </c>
      <c r="D82" s="304"/>
      <c r="E82" s="304"/>
      <c r="F82" s="304"/>
      <c r="G82" s="304"/>
      <c r="H82" s="304"/>
      <c r="I82" s="304"/>
      <c r="J82" s="304"/>
      <c r="K82" s="419"/>
      <c r="L82" s="95"/>
      <c r="M82" s="403">
        <v>0</v>
      </c>
      <c r="N82" s="304"/>
      <c r="O82" s="304"/>
      <c r="P82" s="304"/>
      <c r="Q82" s="304"/>
      <c r="R82" s="304"/>
      <c r="S82" s="304"/>
      <c r="T82" s="304"/>
      <c r="U82" s="404"/>
      <c r="V82" s="1"/>
      <c r="W82" s="410">
        <f>K95</f>
        <v>0</v>
      </c>
      <c r="X82" s="304"/>
      <c r="Y82" s="304"/>
      <c r="Z82" s="304"/>
      <c r="AA82" s="304"/>
      <c r="AB82" s="304"/>
      <c r="AC82" s="304"/>
      <c r="AD82" s="304"/>
      <c r="AE82" s="411"/>
      <c r="AF82" s="35"/>
      <c r="AG82" s="35"/>
      <c r="AH82" s="96" t="s">
        <v>490</v>
      </c>
      <c r="AI82" s="97"/>
      <c r="AJ82" s="97"/>
      <c r="AK82" s="97"/>
      <c r="AL82" s="97"/>
      <c r="AM82" s="97"/>
      <c r="AN82" s="97"/>
      <c r="AO82" s="98"/>
      <c r="AP82" s="381"/>
      <c r="AQ82" s="321"/>
      <c r="AR82" s="388"/>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420"/>
      <c r="D83" s="263"/>
      <c r="E83" s="263"/>
      <c r="F83" s="263"/>
      <c r="G83" s="263"/>
      <c r="H83" s="263"/>
      <c r="I83" s="263"/>
      <c r="J83" s="263"/>
      <c r="K83" s="421"/>
      <c r="L83" s="95"/>
      <c r="M83" s="405"/>
      <c r="N83" s="263"/>
      <c r="O83" s="263"/>
      <c r="P83" s="263"/>
      <c r="Q83" s="263"/>
      <c r="R83" s="263"/>
      <c r="S83" s="263"/>
      <c r="T83" s="263"/>
      <c r="U83" s="406"/>
      <c r="V83" s="1"/>
      <c r="W83" s="412"/>
      <c r="X83" s="263"/>
      <c r="Y83" s="263"/>
      <c r="Z83" s="263"/>
      <c r="AA83" s="263"/>
      <c r="AB83" s="263"/>
      <c r="AC83" s="263"/>
      <c r="AD83" s="263"/>
      <c r="AE83" s="413"/>
      <c r="AF83" s="35"/>
      <c r="AG83" s="35"/>
      <c r="AH83" s="96" t="s">
        <v>491</v>
      </c>
      <c r="AI83" s="97"/>
      <c r="AJ83" s="97"/>
      <c r="AK83" s="97"/>
      <c r="AL83" s="97"/>
      <c r="AM83" s="97"/>
      <c r="AN83" s="97"/>
      <c r="AO83" s="98"/>
      <c r="AP83" s="381"/>
      <c r="AQ83" s="321"/>
      <c r="AR83" s="388"/>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420"/>
      <c r="D84" s="263"/>
      <c r="E84" s="263"/>
      <c r="F84" s="263"/>
      <c r="G84" s="263"/>
      <c r="H84" s="263"/>
      <c r="I84" s="263"/>
      <c r="J84" s="263"/>
      <c r="K84" s="421"/>
      <c r="L84" s="95"/>
      <c r="M84" s="405"/>
      <c r="N84" s="263"/>
      <c r="O84" s="263"/>
      <c r="P84" s="263"/>
      <c r="Q84" s="263"/>
      <c r="R84" s="263"/>
      <c r="S84" s="263"/>
      <c r="T84" s="263"/>
      <c r="U84" s="406"/>
      <c r="V84" s="1"/>
      <c r="W84" s="412"/>
      <c r="X84" s="263"/>
      <c r="Y84" s="263"/>
      <c r="Z84" s="263"/>
      <c r="AA84" s="263"/>
      <c r="AB84" s="263"/>
      <c r="AC84" s="263"/>
      <c r="AD84" s="263"/>
      <c r="AE84" s="413"/>
      <c r="AF84" s="35"/>
      <c r="AG84" s="35"/>
      <c r="AH84" s="96" t="s">
        <v>492</v>
      </c>
      <c r="AI84" s="97"/>
      <c r="AJ84" s="97"/>
      <c r="AK84" s="97"/>
      <c r="AL84" s="97"/>
      <c r="AM84" s="97"/>
      <c r="AN84" s="97"/>
      <c r="AO84" s="98"/>
      <c r="AP84" s="381"/>
      <c r="AQ84" s="321"/>
      <c r="AR84" s="388"/>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422"/>
      <c r="D85" s="423"/>
      <c r="E85" s="423"/>
      <c r="F85" s="423"/>
      <c r="G85" s="423"/>
      <c r="H85" s="423"/>
      <c r="I85" s="423"/>
      <c r="J85" s="423"/>
      <c r="K85" s="424"/>
      <c r="L85" s="95"/>
      <c r="M85" s="407"/>
      <c r="N85" s="408"/>
      <c r="O85" s="408"/>
      <c r="P85" s="408"/>
      <c r="Q85" s="408"/>
      <c r="R85" s="408"/>
      <c r="S85" s="408"/>
      <c r="T85" s="408"/>
      <c r="U85" s="409"/>
      <c r="V85" s="1"/>
      <c r="W85" s="414"/>
      <c r="X85" s="415"/>
      <c r="Y85" s="415"/>
      <c r="Z85" s="415"/>
      <c r="AA85" s="415"/>
      <c r="AB85" s="415"/>
      <c r="AC85" s="415"/>
      <c r="AD85" s="415"/>
      <c r="AE85" s="416"/>
      <c r="AF85" s="35"/>
      <c r="AG85" s="35"/>
      <c r="AH85" s="101" t="s">
        <v>493</v>
      </c>
      <c r="AI85" s="102"/>
      <c r="AJ85" s="102"/>
      <c r="AK85" s="102"/>
      <c r="AL85" s="102"/>
      <c r="AM85" s="102"/>
      <c r="AN85" s="102"/>
      <c r="AO85" s="103"/>
      <c r="AP85" s="389"/>
      <c r="AQ85" s="390"/>
      <c r="AR85" s="391"/>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417" t="str">
        <f>IF(OR(SUM(K88:M95)&lt;&gt;SUM(AP82:AR85),SUM(K88:M95)&lt;&gt;SUM(AP88:AR95)),"La cantidad de issues ingresados en las tablas: Impacto, Estado y Naturaleza deber igual","")</f>
        <v/>
      </c>
      <c r="D86" s="263"/>
      <c r="E86" s="263"/>
      <c r="F86" s="263"/>
      <c r="G86" s="263"/>
      <c r="H86" s="263"/>
      <c r="I86" s="263"/>
      <c r="J86" s="263"/>
      <c r="K86" s="263"/>
      <c r="L86" s="263"/>
      <c r="M86" s="263"/>
      <c r="N86" s="263"/>
      <c r="O86" s="263"/>
      <c r="P86" s="263"/>
      <c r="Q86" s="263"/>
      <c r="R86" s="263"/>
      <c r="S86" s="263"/>
      <c r="T86" s="263"/>
      <c r="U86" s="263"/>
      <c r="V86" s="263"/>
      <c r="W86" s="263"/>
      <c r="X86" s="263"/>
      <c r="Y86" s="263"/>
      <c r="Z86" s="263"/>
      <c r="AA86" s="263"/>
      <c r="AB86" s="263"/>
      <c r="AC86" s="263"/>
      <c r="AD86" s="263"/>
      <c r="AE86" s="263"/>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401" t="s">
        <v>460</v>
      </c>
      <c r="D87" s="386"/>
      <c r="E87" s="386"/>
      <c r="F87" s="386"/>
      <c r="G87" s="386"/>
      <c r="H87" s="386"/>
      <c r="I87" s="386"/>
      <c r="J87" s="402"/>
      <c r="K87" s="385" t="s">
        <v>489</v>
      </c>
      <c r="L87" s="386"/>
      <c r="M87" s="387"/>
      <c r="N87" s="92"/>
      <c r="O87" s="93"/>
      <c r="P87" s="93"/>
      <c r="Q87" s="93"/>
      <c r="R87" s="93"/>
      <c r="S87" s="93"/>
      <c r="T87" s="93"/>
      <c r="U87" s="93"/>
      <c r="V87" s="93"/>
      <c r="W87" s="93"/>
      <c r="X87" s="93"/>
      <c r="Y87" s="93"/>
      <c r="Z87" s="93"/>
      <c r="AA87" s="93"/>
      <c r="AB87" s="93"/>
      <c r="AC87" s="93"/>
      <c r="AD87" s="93"/>
      <c r="AE87" s="94"/>
      <c r="AF87" s="1"/>
      <c r="AG87" s="1"/>
      <c r="AH87" s="401" t="s">
        <v>494</v>
      </c>
      <c r="AI87" s="386"/>
      <c r="AJ87" s="386"/>
      <c r="AK87" s="386"/>
      <c r="AL87" s="386"/>
      <c r="AM87" s="386"/>
      <c r="AN87" s="386"/>
      <c r="AO87" s="402"/>
      <c r="AP87" s="385" t="s">
        <v>489</v>
      </c>
      <c r="AQ87" s="386"/>
      <c r="AR87" s="387"/>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81"/>
      <c r="L88" s="321"/>
      <c r="M88" s="388"/>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81"/>
      <c r="AQ88" s="321"/>
      <c r="AR88" s="388"/>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81"/>
      <c r="L89" s="321"/>
      <c r="M89" s="388"/>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81"/>
      <c r="AQ89" s="321"/>
      <c r="AR89" s="388"/>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81"/>
      <c r="L90" s="321"/>
      <c r="M90" s="388"/>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81"/>
      <c r="AQ90" s="321"/>
      <c r="AR90" s="388"/>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81"/>
      <c r="L91" s="321"/>
      <c r="M91" s="388"/>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81"/>
      <c r="AQ91" s="321"/>
      <c r="AR91" s="388"/>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81"/>
      <c r="L92" s="321"/>
      <c r="M92" s="388"/>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81"/>
      <c r="AQ92" s="321"/>
      <c r="AR92" s="388"/>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81"/>
      <c r="L93" s="321"/>
      <c r="M93" s="388"/>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81"/>
      <c r="AQ93" s="321"/>
      <c r="AR93" s="388"/>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81"/>
      <c r="L94" s="321"/>
      <c r="M94" s="388"/>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81"/>
      <c r="AQ94" s="321"/>
      <c r="AR94" s="388"/>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89"/>
      <c r="L95" s="390"/>
      <c r="M95" s="391"/>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89"/>
      <c r="AQ95" s="390"/>
      <c r="AR95" s="391"/>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89"/>
      <c r="L96" s="390"/>
      <c r="M96" s="39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46" t="s">
        <v>512</v>
      </c>
      <c r="D99" s="321"/>
      <c r="E99" s="321"/>
      <c r="F99" s="321"/>
      <c r="G99" s="321"/>
      <c r="H99" s="321"/>
      <c r="I99" s="321"/>
      <c r="J99" s="321"/>
      <c r="K99" s="321"/>
      <c r="L99" s="321"/>
      <c r="M99" s="321"/>
      <c r="N99" s="321"/>
      <c r="O99" s="321"/>
      <c r="P99" s="321"/>
      <c r="Q99" s="321"/>
      <c r="R99" s="321"/>
      <c r="S99" s="322"/>
      <c r="T99" s="425" t="s">
        <v>513</v>
      </c>
      <c r="U99" s="321"/>
      <c r="V99" s="322"/>
      <c r="W99" s="346" t="s">
        <v>391</v>
      </c>
      <c r="X99" s="321"/>
      <c r="Y99" s="321"/>
      <c r="Z99" s="321"/>
      <c r="AA99" s="321"/>
      <c r="AB99" s="321"/>
      <c r="AC99" s="321"/>
      <c r="AD99" s="321"/>
      <c r="AE99" s="321"/>
      <c r="AF99" s="321"/>
      <c r="AG99" s="321"/>
      <c r="AH99" s="321"/>
      <c r="AI99" s="321"/>
      <c r="AJ99" s="321"/>
      <c r="AK99" s="321"/>
      <c r="AL99" s="321"/>
      <c r="AM99" s="321"/>
      <c r="AN99" s="321"/>
      <c r="AO99" s="321"/>
      <c r="AP99" s="321"/>
      <c r="AQ99" s="321"/>
      <c r="AR99" s="321"/>
      <c r="AS99" s="321"/>
      <c r="AT99" s="321"/>
      <c r="AU99" s="321"/>
      <c r="AV99" s="321"/>
      <c r="AW99" s="321"/>
      <c r="AX99" s="321"/>
      <c r="AY99" s="321"/>
      <c r="AZ99" s="321"/>
      <c r="BA99" s="321"/>
      <c r="BB99" s="321"/>
      <c r="BC99" s="321"/>
      <c r="BD99" s="321"/>
      <c r="BE99" s="321"/>
      <c r="BF99" s="321"/>
      <c r="BG99" s="321"/>
      <c r="BH99" s="321"/>
      <c r="BI99" s="321"/>
      <c r="BJ99" s="322"/>
      <c r="BK99" s="1"/>
      <c r="BL99" s="1"/>
      <c r="BM99" s="36">
        <f t="shared" si="24"/>
        <v>1</v>
      </c>
      <c r="BN99" s="1"/>
      <c r="BO99" s="1"/>
      <c r="BP99" s="1"/>
      <c r="BQ99" s="1"/>
      <c r="BR99" s="1"/>
      <c r="BS99" s="1"/>
      <c r="BT99" s="1"/>
      <c r="BU99" s="1"/>
      <c r="BV99" s="1"/>
      <c r="BW99" s="1"/>
    </row>
    <row r="100" spans="1:75" ht="24.75" customHeight="1" x14ac:dyDescent="0.25">
      <c r="A100" s="1"/>
      <c r="B100" s="1"/>
      <c r="C100" s="320" t="s">
        <v>313</v>
      </c>
      <c r="D100" s="321"/>
      <c r="E100" s="321"/>
      <c r="F100" s="321"/>
      <c r="G100" s="321"/>
      <c r="H100" s="321"/>
      <c r="I100" s="321"/>
      <c r="J100" s="321"/>
      <c r="K100" s="321"/>
      <c r="L100" s="321"/>
      <c r="M100" s="321"/>
      <c r="N100" s="321"/>
      <c r="O100" s="321"/>
      <c r="P100" s="321"/>
      <c r="Q100" s="321"/>
      <c r="R100" s="321"/>
      <c r="S100" s="322"/>
      <c r="T100" s="381"/>
      <c r="U100" s="321"/>
      <c r="V100" s="322"/>
      <c r="W100" s="340"/>
      <c r="X100" s="321"/>
      <c r="Y100" s="321"/>
      <c r="Z100" s="321"/>
      <c r="AA100" s="321"/>
      <c r="AB100" s="321"/>
      <c r="AC100" s="321"/>
      <c r="AD100" s="321"/>
      <c r="AE100" s="321"/>
      <c r="AF100" s="321"/>
      <c r="AG100" s="321"/>
      <c r="AH100" s="321"/>
      <c r="AI100" s="321"/>
      <c r="AJ100" s="321"/>
      <c r="AK100" s="321"/>
      <c r="AL100" s="321"/>
      <c r="AM100" s="321"/>
      <c r="AN100" s="321"/>
      <c r="AO100" s="321"/>
      <c r="AP100" s="321"/>
      <c r="AQ100" s="321"/>
      <c r="AR100" s="321"/>
      <c r="AS100" s="321"/>
      <c r="AT100" s="321"/>
      <c r="AU100" s="321"/>
      <c r="AV100" s="321"/>
      <c r="AW100" s="321"/>
      <c r="AX100" s="321"/>
      <c r="AY100" s="321"/>
      <c r="AZ100" s="321"/>
      <c r="BA100" s="321"/>
      <c r="BB100" s="321"/>
      <c r="BC100" s="321"/>
      <c r="BD100" s="321"/>
      <c r="BE100" s="321"/>
      <c r="BF100" s="321"/>
      <c r="BG100" s="321"/>
      <c r="BH100" s="321"/>
      <c r="BI100" s="321"/>
      <c r="BJ100" s="322"/>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82" t="s">
        <v>314</v>
      </c>
      <c r="D101" s="327"/>
      <c r="E101" s="327"/>
      <c r="F101" s="327"/>
      <c r="G101" s="327"/>
      <c r="H101" s="327"/>
      <c r="I101" s="327"/>
      <c r="J101" s="327"/>
      <c r="K101" s="327"/>
      <c r="L101" s="327"/>
      <c r="M101" s="327"/>
      <c r="N101" s="327"/>
      <c r="O101" s="327"/>
      <c r="P101" s="327"/>
      <c r="Q101" s="327"/>
      <c r="R101" s="327"/>
      <c r="S101" s="328"/>
      <c r="T101" s="383"/>
      <c r="U101" s="327"/>
      <c r="V101" s="328"/>
      <c r="W101" s="384"/>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c r="BA101" s="327"/>
      <c r="BB101" s="327"/>
      <c r="BC101" s="327"/>
      <c r="BD101" s="327"/>
      <c r="BE101" s="327"/>
      <c r="BF101" s="327"/>
      <c r="BG101" s="327"/>
      <c r="BH101" s="327"/>
      <c r="BI101" s="327"/>
      <c r="BJ101" s="328"/>
      <c r="BK101" s="43"/>
      <c r="BL101" s="1"/>
      <c r="BM101" s="36">
        <f t="shared" si="24"/>
        <v>1</v>
      </c>
      <c r="BN101" s="1"/>
      <c r="BO101" s="1"/>
      <c r="BP101" s="1"/>
      <c r="BQ101" s="1"/>
      <c r="BR101" s="1"/>
      <c r="BS101" s="1"/>
      <c r="BT101" s="1"/>
      <c r="BU101" s="1"/>
      <c r="BV101" s="1"/>
      <c r="BW101" s="1"/>
    </row>
    <row r="102" spans="1:75" ht="24.75" customHeight="1" x14ac:dyDescent="0.25">
      <c r="A102" s="1"/>
      <c r="B102" s="38"/>
      <c r="C102" s="280" t="s">
        <v>368</v>
      </c>
      <c r="D102" s="281"/>
      <c r="E102" s="281"/>
      <c r="F102" s="281"/>
      <c r="G102" s="281"/>
      <c r="H102" s="281"/>
      <c r="I102" s="281"/>
      <c r="J102" s="281"/>
      <c r="K102" s="281"/>
      <c r="L102" s="281"/>
      <c r="M102" s="281"/>
      <c r="N102" s="281"/>
      <c r="O102" s="281"/>
      <c r="P102" s="281"/>
      <c r="Q102" s="281"/>
      <c r="R102" s="281"/>
      <c r="S102" s="281"/>
      <c r="T102" s="281"/>
      <c r="U102" s="281"/>
      <c r="V102" s="281"/>
      <c r="W102" s="281"/>
      <c r="X102" s="281"/>
      <c r="Y102" s="281"/>
      <c r="Z102" s="281"/>
      <c r="AA102" s="281"/>
      <c r="AB102" s="281"/>
      <c r="AC102" s="281"/>
      <c r="AD102" s="281"/>
      <c r="AE102" s="281"/>
      <c r="AF102" s="281"/>
      <c r="AG102" s="281"/>
      <c r="AH102" s="281"/>
      <c r="AI102" s="281"/>
      <c r="AJ102" s="281"/>
      <c r="AK102" s="281"/>
      <c r="AL102" s="281"/>
      <c r="AM102" s="281"/>
      <c r="AN102" s="281"/>
      <c r="AO102" s="281"/>
      <c r="AP102" s="281"/>
      <c r="AQ102" s="281"/>
      <c r="AR102" s="281"/>
      <c r="AS102" s="281"/>
      <c r="AT102" s="281"/>
      <c r="AU102" s="281"/>
      <c r="AV102" s="281"/>
      <c r="AW102" s="281"/>
      <c r="AX102" s="281"/>
      <c r="AY102" s="281"/>
      <c r="AZ102" s="281"/>
      <c r="BA102" s="281"/>
      <c r="BB102" s="281"/>
      <c r="BC102" s="281"/>
      <c r="BD102" s="281"/>
      <c r="BE102" s="281"/>
      <c r="BF102" s="282"/>
      <c r="BG102" s="283" t="s">
        <v>304</v>
      </c>
      <c r="BH102" s="282"/>
      <c r="BI102" s="283" t="s">
        <v>369</v>
      </c>
      <c r="BJ102" s="282"/>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51" t="s">
        <v>514</v>
      </c>
      <c r="D104" s="352"/>
      <c r="E104" s="352"/>
      <c r="F104" s="352"/>
      <c r="G104" s="352"/>
      <c r="H104" s="352"/>
      <c r="I104" s="352"/>
      <c r="J104" s="352"/>
      <c r="K104" s="352"/>
      <c r="L104" s="352"/>
      <c r="M104" s="352"/>
      <c r="N104" s="352"/>
      <c r="O104" s="352"/>
      <c r="P104" s="352"/>
      <c r="Q104" s="352"/>
      <c r="R104" s="352"/>
      <c r="S104" s="352"/>
      <c r="T104" s="352"/>
      <c r="U104" s="352"/>
      <c r="V104" s="352"/>
      <c r="W104" s="352"/>
      <c r="X104" s="352"/>
      <c r="Y104" s="352"/>
      <c r="Z104" s="352"/>
      <c r="AA104" s="352"/>
      <c r="AB104" s="352"/>
      <c r="AC104" s="352"/>
      <c r="AD104" s="352"/>
      <c r="AE104" s="352"/>
      <c r="AF104" s="352"/>
      <c r="AG104" s="352"/>
      <c r="AH104" s="352"/>
      <c r="AI104" s="352"/>
      <c r="AJ104" s="352"/>
      <c r="AK104" s="352"/>
      <c r="AL104" s="352"/>
      <c r="AM104" s="352"/>
      <c r="AN104" s="352"/>
      <c r="AO104" s="352"/>
      <c r="AP104" s="352"/>
      <c r="AQ104" s="352"/>
      <c r="AR104" s="352"/>
      <c r="AS104" s="352"/>
      <c r="AT104" s="352"/>
      <c r="AU104" s="352"/>
      <c r="AV104" s="352"/>
      <c r="AW104" s="352"/>
      <c r="AX104" s="352"/>
      <c r="AY104" s="352"/>
      <c r="AZ104" s="352"/>
      <c r="BA104" s="352"/>
      <c r="BB104" s="352"/>
      <c r="BC104" s="352"/>
      <c r="BD104" s="352"/>
      <c r="BE104" s="352"/>
      <c r="BF104" s="352"/>
      <c r="BG104" s="352"/>
      <c r="BH104" s="352"/>
      <c r="BI104" s="352"/>
      <c r="BJ104" s="352"/>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53" t="s">
        <v>387</v>
      </c>
      <c r="BJ107" s="354"/>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48" t="s">
        <v>515</v>
      </c>
      <c r="D109" s="321"/>
      <c r="E109" s="321"/>
      <c r="F109" s="321"/>
      <c r="G109" s="321"/>
      <c r="H109" s="321"/>
      <c r="I109" s="321"/>
      <c r="J109" s="322"/>
      <c r="K109" s="344" t="s">
        <v>516</v>
      </c>
      <c r="L109" s="321"/>
      <c r="M109" s="321"/>
      <c r="N109" s="321"/>
      <c r="O109" s="321"/>
      <c r="P109" s="321"/>
      <c r="Q109" s="321"/>
      <c r="R109" s="321"/>
      <c r="S109" s="321"/>
      <c r="T109" s="321"/>
      <c r="U109" s="321"/>
      <c r="V109" s="321"/>
      <c r="W109" s="321"/>
      <c r="X109" s="321"/>
      <c r="Y109" s="321"/>
      <c r="Z109" s="321"/>
      <c r="AA109" s="321"/>
      <c r="AB109" s="321"/>
      <c r="AC109" s="321"/>
      <c r="AD109" s="321"/>
      <c r="AE109" s="321"/>
      <c r="AF109" s="321"/>
      <c r="AG109" s="321"/>
      <c r="AH109" s="321"/>
      <c r="AI109" s="321"/>
      <c r="AJ109" s="321"/>
      <c r="AK109" s="321"/>
      <c r="AL109" s="321"/>
      <c r="AM109" s="321"/>
      <c r="AN109" s="321"/>
      <c r="AO109" s="321"/>
      <c r="AP109" s="321"/>
      <c r="AQ109" s="321"/>
      <c r="AR109" s="321"/>
      <c r="AS109" s="321"/>
      <c r="AT109" s="321"/>
      <c r="AU109" s="321"/>
      <c r="AV109" s="321"/>
      <c r="AW109" s="321"/>
      <c r="AX109" s="321"/>
      <c r="AY109" s="321"/>
      <c r="AZ109" s="321"/>
      <c r="BA109" s="321"/>
      <c r="BB109" s="321"/>
      <c r="BC109" s="321"/>
      <c r="BD109" s="321"/>
      <c r="BE109" s="321"/>
      <c r="BF109" s="321"/>
      <c r="BG109" s="321"/>
      <c r="BH109" s="321"/>
      <c r="BI109" s="321"/>
      <c r="BJ109" s="322"/>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49"/>
      <c r="D110" s="321"/>
      <c r="E110" s="321"/>
      <c r="F110" s="321"/>
      <c r="G110" s="321"/>
      <c r="H110" s="321"/>
      <c r="I110" s="321"/>
      <c r="J110" s="322"/>
      <c r="K110" s="339"/>
      <c r="L110" s="321"/>
      <c r="M110" s="321"/>
      <c r="N110" s="321"/>
      <c r="O110" s="321"/>
      <c r="P110" s="321"/>
      <c r="Q110" s="321"/>
      <c r="R110" s="321"/>
      <c r="S110" s="321"/>
      <c r="T110" s="321"/>
      <c r="U110" s="321"/>
      <c r="V110" s="321"/>
      <c r="W110" s="321"/>
      <c r="X110" s="321"/>
      <c r="Y110" s="321"/>
      <c r="Z110" s="321"/>
      <c r="AA110" s="321"/>
      <c r="AB110" s="321"/>
      <c r="AC110" s="321"/>
      <c r="AD110" s="321"/>
      <c r="AE110" s="321"/>
      <c r="AF110" s="321"/>
      <c r="AG110" s="321"/>
      <c r="AH110" s="321"/>
      <c r="AI110" s="321"/>
      <c r="AJ110" s="321"/>
      <c r="AK110" s="321"/>
      <c r="AL110" s="321"/>
      <c r="AM110" s="321"/>
      <c r="AN110" s="321"/>
      <c r="AO110" s="321"/>
      <c r="AP110" s="321"/>
      <c r="AQ110" s="321"/>
      <c r="AR110" s="321"/>
      <c r="AS110" s="321"/>
      <c r="AT110" s="321"/>
      <c r="AU110" s="321"/>
      <c r="AV110" s="321"/>
      <c r="AW110" s="321"/>
      <c r="AX110" s="321"/>
      <c r="AY110" s="321"/>
      <c r="AZ110" s="321"/>
      <c r="BA110" s="321"/>
      <c r="BB110" s="321"/>
      <c r="BC110" s="321"/>
      <c r="BD110" s="321"/>
      <c r="BE110" s="321"/>
      <c r="BF110" s="321"/>
      <c r="BG110" s="321"/>
      <c r="BH110" s="321"/>
      <c r="BI110" s="321"/>
      <c r="BJ110" s="322"/>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49"/>
      <c r="D111" s="321"/>
      <c r="E111" s="321"/>
      <c r="F111" s="321"/>
      <c r="G111" s="321"/>
      <c r="H111" s="321"/>
      <c r="I111" s="321"/>
      <c r="J111" s="322"/>
      <c r="K111" s="339"/>
      <c r="L111" s="321"/>
      <c r="M111" s="321"/>
      <c r="N111" s="321"/>
      <c r="O111" s="321"/>
      <c r="P111" s="321"/>
      <c r="Q111" s="321"/>
      <c r="R111" s="321"/>
      <c r="S111" s="321"/>
      <c r="T111" s="321"/>
      <c r="U111" s="321"/>
      <c r="V111" s="321"/>
      <c r="W111" s="321"/>
      <c r="X111" s="321"/>
      <c r="Y111" s="321"/>
      <c r="Z111" s="321"/>
      <c r="AA111" s="321"/>
      <c r="AB111" s="321"/>
      <c r="AC111" s="321"/>
      <c r="AD111" s="321"/>
      <c r="AE111" s="321"/>
      <c r="AF111" s="321"/>
      <c r="AG111" s="321"/>
      <c r="AH111" s="321"/>
      <c r="AI111" s="321"/>
      <c r="AJ111" s="321"/>
      <c r="AK111" s="321"/>
      <c r="AL111" s="321"/>
      <c r="AM111" s="321"/>
      <c r="AN111" s="321"/>
      <c r="AO111" s="321"/>
      <c r="AP111" s="321"/>
      <c r="AQ111" s="321"/>
      <c r="AR111" s="321"/>
      <c r="AS111" s="321"/>
      <c r="AT111" s="321"/>
      <c r="AU111" s="321"/>
      <c r="AV111" s="321"/>
      <c r="AW111" s="321"/>
      <c r="AX111" s="321"/>
      <c r="AY111" s="321"/>
      <c r="AZ111" s="321"/>
      <c r="BA111" s="321"/>
      <c r="BB111" s="321"/>
      <c r="BC111" s="321"/>
      <c r="BD111" s="321"/>
      <c r="BE111" s="321"/>
      <c r="BF111" s="321"/>
      <c r="BG111" s="321"/>
      <c r="BH111" s="321"/>
      <c r="BI111" s="321"/>
      <c r="BJ111" s="322"/>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50"/>
      <c r="D112" s="327"/>
      <c r="E112" s="327"/>
      <c r="F112" s="327"/>
      <c r="G112" s="327"/>
      <c r="H112" s="327"/>
      <c r="I112" s="327"/>
      <c r="J112" s="328"/>
      <c r="K112" s="335"/>
      <c r="L112" s="327"/>
      <c r="M112" s="327"/>
      <c r="N112" s="327"/>
      <c r="O112" s="327"/>
      <c r="P112" s="327"/>
      <c r="Q112" s="327"/>
      <c r="R112" s="327"/>
      <c r="S112" s="327"/>
      <c r="T112" s="327"/>
      <c r="U112" s="327"/>
      <c r="V112" s="327"/>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c r="BA112" s="327"/>
      <c r="BB112" s="327"/>
      <c r="BC112" s="327"/>
      <c r="BD112" s="327"/>
      <c r="BE112" s="327"/>
      <c r="BF112" s="327"/>
      <c r="BG112" s="327"/>
      <c r="BH112" s="327"/>
      <c r="BI112" s="327"/>
      <c r="BJ112" s="328"/>
      <c r="BK112" s="43"/>
      <c r="BL112" s="1"/>
      <c r="BM112" s="36" t="str">
        <f t="shared" si="26"/>
        <v/>
      </c>
      <c r="BN112" s="1"/>
      <c r="BO112" s="1"/>
      <c r="BP112" s="1"/>
      <c r="BQ112" s="1"/>
      <c r="BR112" s="1"/>
      <c r="BS112" s="1"/>
      <c r="BT112" s="1"/>
      <c r="BU112" s="1"/>
      <c r="BV112" s="1"/>
      <c r="BW112" s="1"/>
    </row>
    <row r="113" spans="1:75" ht="24.75" customHeight="1" x14ac:dyDescent="0.25">
      <c r="A113" s="1"/>
      <c r="B113" s="1"/>
      <c r="C113" s="280" t="s">
        <v>368</v>
      </c>
      <c r="D113" s="281"/>
      <c r="E113" s="281"/>
      <c r="F113" s="281"/>
      <c r="G113" s="281"/>
      <c r="H113" s="281"/>
      <c r="I113" s="281"/>
      <c r="J113" s="281"/>
      <c r="K113" s="281"/>
      <c r="L113" s="281"/>
      <c r="M113" s="281"/>
      <c r="N113" s="281"/>
      <c r="O113" s="281"/>
      <c r="P113" s="281"/>
      <c r="Q113" s="281"/>
      <c r="R113" s="281"/>
      <c r="S113" s="281"/>
      <c r="T113" s="281"/>
      <c r="U113" s="281"/>
      <c r="V113" s="281"/>
      <c r="W113" s="281"/>
      <c r="X113" s="281"/>
      <c r="Y113" s="281"/>
      <c r="Z113" s="281"/>
      <c r="AA113" s="281"/>
      <c r="AB113" s="281"/>
      <c r="AC113" s="281"/>
      <c r="AD113" s="281"/>
      <c r="AE113" s="281"/>
      <c r="AF113" s="281"/>
      <c r="AG113" s="281"/>
      <c r="AH113" s="281"/>
      <c r="AI113" s="281"/>
      <c r="AJ113" s="281"/>
      <c r="AK113" s="281"/>
      <c r="AL113" s="281"/>
      <c r="AM113" s="281"/>
      <c r="AN113" s="281"/>
      <c r="AO113" s="281"/>
      <c r="AP113" s="281"/>
      <c r="AQ113" s="281"/>
      <c r="AR113" s="281"/>
      <c r="AS113" s="281"/>
      <c r="AT113" s="281"/>
      <c r="AU113" s="281"/>
      <c r="AV113" s="281"/>
      <c r="AW113" s="281"/>
      <c r="AX113" s="281"/>
      <c r="AY113" s="281"/>
      <c r="AZ113" s="281"/>
      <c r="BA113" s="281"/>
      <c r="BB113" s="281"/>
      <c r="BC113" s="281"/>
      <c r="BD113" s="281"/>
      <c r="BE113" s="281"/>
      <c r="BF113" s="282"/>
      <c r="BG113" s="283" t="s">
        <v>304</v>
      </c>
      <c r="BH113" s="282"/>
      <c r="BI113" s="283" t="s">
        <v>369</v>
      </c>
      <c r="BJ113" s="282"/>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53" t="s">
        <v>387</v>
      </c>
      <c r="BJ116" s="354"/>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48" t="s">
        <v>515</v>
      </c>
      <c r="D118" s="321"/>
      <c r="E118" s="321"/>
      <c r="F118" s="321"/>
      <c r="G118" s="321"/>
      <c r="H118" s="321"/>
      <c r="I118" s="321"/>
      <c r="J118" s="322"/>
      <c r="K118" s="344" t="s">
        <v>516</v>
      </c>
      <c r="L118" s="321"/>
      <c r="M118" s="321"/>
      <c r="N118" s="321"/>
      <c r="O118" s="321"/>
      <c r="P118" s="321"/>
      <c r="Q118" s="321"/>
      <c r="R118" s="321"/>
      <c r="S118" s="321"/>
      <c r="T118" s="321"/>
      <c r="U118" s="321"/>
      <c r="V118" s="321"/>
      <c r="W118" s="321"/>
      <c r="X118" s="321"/>
      <c r="Y118" s="321"/>
      <c r="Z118" s="321"/>
      <c r="AA118" s="321"/>
      <c r="AB118" s="321"/>
      <c r="AC118" s="321"/>
      <c r="AD118" s="321"/>
      <c r="AE118" s="321"/>
      <c r="AF118" s="321"/>
      <c r="AG118" s="321"/>
      <c r="AH118" s="321"/>
      <c r="AI118" s="321"/>
      <c r="AJ118" s="321"/>
      <c r="AK118" s="321"/>
      <c r="AL118" s="321"/>
      <c r="AM118" s="321"/>
      <c r="AN118" s="321"/>
      <c r="AO118" s="321"/>
      <c r="AP118" s="321"/>
      <c r="AQ118" s="321"/>
      <c r="AR118" s="321"/>
      <c r="AS118" s="321"/>
      <c r="AT118" s="321"/>
      <c r="AU118" s="321"/>
      <c r="AV118" s="321"/>
      <c r="AW118" s="321"/>
      <c r="AX118" s="321"/>
      <c r="AY118" s="321"/>
      <c r="AZ118" s="321"/>
      <c r="BA118" s="321"/>
      <c r="BB118" s="321"/>
      <c r="BC118" s="321"/>
      <c r="BD118" s="321"/>
      <c r="BE118" s="321"/>
      <c r="BF118" s="321"/>
      <c r="BG118" s="321"/>
      <c r="BH118" s="321"/>
      <c r="BI118" s="321"/>
      <c r="BJ118" s="322"/>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49"/>
      <c r="D119" s="321"/>
      <c r="E119" s="321"/>
      <c r="F119" s="321"/>
      <c r="G119" s="321"/>
      <c r="H119" s="321"/>
      <c r="I119" s="321"/>
      <c r="J119" s="322"/>
      <c r="K119" s="339"/>
      <c r="L119" s="321"/>
      <c r="M119" s="321"/>
      <c r="N119" s="321"/>
      <c r="O119" s="321"/>
      <c r="P119" s="321"/>
      <c r="Q119" s="321"/>
      <c r="R119" s="321"/>
      <c r="S119" s="321"/>
      <c r="T119" s="321"/>
      <c r="U119" s="321"/>
      <c r="V119" s="321"/>
      <c r="W119" s="321"/>
      <c r="X119" s="321"/>
      <c r="Y119" s="321"/>
      <c r="Z119" s="321"/>
      <c r="AA119" s="321"/>
      <c r="AB119" s="321"/>
      <c r="AC119" s="321"/>
      <c r="AD119" s="321"/>
      <c r="AE119" s="321"/>
      <c r="AF119" s="321"/>
      <c r="AG119" s="321"/>
      <c r="AH119" s="321"/>
      <c r="AI119" s="321"/>
      <c r="AJ119" s="321"/>
      <c r="AK119" s="321"/>
      <c r="AL119" s="321"/>
      <c r="AM119" s="321"/>
      <c r="AN119" s="321"/>
      <c r="AO119" s="321"/>
      <c r="AP119" s="321"/>
      <c r="AQ119" s="321"/>
      <c r="AR119" s="321"/>
      <c r="AS119" s="321"/>
      <c r="AT119" s="321"/>
      <c r="AU119" s="321"/>
      <c r="AV119" s="321"/>
      <c r="AW119" s="321"/>
      <c r="AX119" s="321"/>
      <c r="AY119" s="321"/>
      <c r="AZ119" s="321"/>
      <c r="BA119" s="321"/>
      <c r="BB119" s="321"/>
      <c r="BC119" s="321"/>
      <c r="BD119" s="321"/>
      <c r="BE119" s="321"/>
      <c r="BF119" s="321"/>
      <c r="BG119" s="321"/>
      <c r="BH119" s="321"/>
      <c r="BI119" s="321"/>
      <c r="BJ119" s="322"/>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49"/>
      <c r="D120" s="321"/>
      <c r="E120" s="321"/>
      <c r="F120" s="321"/>
      <c r="G120" s="321"/>
      <c r="H120" s="321"/>
      <c r="I120" s="321"/>
      <c r="J120" s="322"/>
      <c r="K120" s="339"/>
      <c r="L120" s="321"/>
      <c r="M120" s="321"/>
      <c r="N120" s="321"/>
      <c r="O120" s="321"/>
      <c r="P120" s="321"/>
      <c r="Q120" s="321"/>
      <c r="R120" s="321"/>
      <c r="S120" s="321"/>
      <c r="T120" s="321"/>
      <c r="U120" s="321"/>
      <c r="V120" s="321"/>
      <c r="W120" s="321"/>
      <c r="X120" s="321"/>
      <c r="Y120" s="321"/>
      <c r="Z120" s="321"/>
      <c r="AA120" s="321"/>
      <c r="AB120" s="321"/>
      <c r="AC120" s="321"/>
      <c r="AD120" s="321"/>
      <c r="AE120" s="321"/>
      <c r="AF120" s="321"/>
      <c r="AG120" s="321"/>
      <c r="AH120" s="321"/>
      <c r="AI120" s="321"/>
      <c r="AJ120" s="321"/>
      <c r="AK120" s="321"/>
      <c r="AL120" s="321"/>
      <c r="AM120" s="321"/>
      <c r="AN120" s="321"/>
      <c r="AO120" s="321"/>
      <c r="AP120" s="321"/>
      <c r="AQ120" s="321"/>
      <c r="AR120" s="321"/>
      <c r="AS120" s="321"/>
      <c r="AT120" s="321"/>
      <c r="AU120" s="321"/>
      <c r="AV120" s="321"/>
      <c r="AW120" s="321"/>
      <c r="AX120" s="321"/>
      <c r="AY120" s="321"/>
      <c r="AZ120" s="321"/>
      <c r="BA120" s="321"/>
      <c r="BB120" s="321"/>
      <c r="BC120" s="321"/>
      <c r="BD120" s="321"/>
      <c r="BE120" s="321"/>
      <c r="BF120" s="321"/>
      <c r="BG120" s="321"/>
      <c r="BH120" s="321"/>
      <c r="BI120" s="321"/>
      <c r="BJ120" s="322"/>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50"/>
      <c r="D121" s="327"/>
      <c r="E121" s="327"/>
      <c r="F121" s="327"/>
      <c r="G121" s="327"/>
      <c r="H121" s="327"/>
      <c r="I121" s="327"/>
      <c r="J121" s="328"/>
      <c r="K121" s="335"/>
      <c r="L121" s="327"/>
      <c r="M121" s="327"/>
      <c r="N121" s="327"/>
      <c r="O121" s="327"/>
      <c r="P121" s="327"/>
      <c r="Q121" s="327"/>
      <c r="R121" s="327"/>
      <c r="S121" s="327"/>
      <c r="T121" s="327"/>
      <c r="U121" s="327"/>
      <c r="V121" s="327"/>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c r="BA121" s="327"/>
      <c r="BB121" s="327"/>
      <c r="BC121" s="327"/>
      <c r="BD121" s="327"/>
      <c r="BE121" s="327"/>
      <c r="BF121" s="327"/>
      <c r="BG121" s="327"/>
      <c r="BH121" s="327"/>
      <c r="BI121" s="327"/>
      <c r="BJ121" s="328"/>
      <c r="BK121" s="43"/>
      <c r="BL121" s="1"/>
      <c r="BM121" s="36" t="str">
        <f t="shared" si="28"/>
        <v/>
      </c>
      <c r="BN121" s="1"/>
      <c r="BO121" s="1"/>
      <c r="BP121" s="1"/>
      <c r="BQ121" s="1"/>
      <c r="BR121" s="1"/>
      <c r="BS121" s="1"/>
      <c r="BT121" s="1"/>
      <c r="BU121" s="1"/>
      <c r="BV121" s="1"/>
      <c r="BW121" s="1"/>
    </row>
    <row r="122" spans="1:75" ht="24.75" customHeight="1" x14ac:dyDescent="0.25">
      <c r="A122" s="1"/>
      <c r="B122" s="1"/>
      <c r="C122" s="280" t="s">
        <v>368</v>
      </c>
      <c r="D122" s="281"/>
      <c r="E122" s="281"/>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281"/>
      <c r="AT122" s="281"/>
      <c r="AU122" s="281"/>
      <c r="AV122" s="281"/>
      <c r="AW122" s="281"/>
      <c r="AX122" s="281"/>
      <c r="AY122" s="281"/>
      <c r="AZ122" s="281"/>
      <c r="BA122" s="281"/>
      <c r="BB122" s="281"/>
      <c r="BC122" s="281"/>
      <c r="BD122" s="281"/>
      <c r="BE122" s="281"/>
      <c r="BF122" s="282"/>
      <c r="BG122" s="283" t="s">
        <v>304</v>
      </c>
      <c r="BH122" s="282"/>
      <c r="BI122" s="283" t="s">
        <v>369</v>
      </c>
      <c r="BJ122" s="282"/>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53" t="s">
        <v>387</v>
      </c>
      <c r="BJ125" s="354"/>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48" t="s">
        <v>515</v>
      </c>
      <c r="D127" s="321"/>
      <c r="E127" s="321"/>
      <c r="F127" s="321"/>
      <c r="G127" s="321"/>
      <c r="H127" s="321"/>
      <c r="I127" s="321"/>
      <c r="J127" s="322"/>
      <c r="K127" s="344" t="s">
        <v>516</v>
      </c>
      <c r="L127" s="321"/>
      <c r="M127" s="321"/>
      <c r="N127" s="321"/>
      <c r="O127" s="321"/>
      <c r="P127" s="321"/>
      <c r="Q127" s="321"/>
      <c r="R127" s="321"/>
      <c r="S127" s="321"/>
      <c r="T127" s="321"/>
      <c r="U127" s="321"/>
      <c r="V127" s="321"/>
      <c r="W127" s="321"/>
      <c r="X127" s="321"/>
      <c r="Y127" s="321"/>
      <c r="Z127" s="321"/>
      <c r="AA127" s="321"/>
      <c r="AB127" s="321"/>
      <c r="AC127" s="321"/>
      <c r="AD127" s="321"/>
      <c r="AE127" s="321"/>
      <c r="AF127" s="321"/>
      <c r="AG127" s="321"/>
      <c r="AH127" s="321"/>
      <c r="AI127" s="321"/>
      <c r="AJ127" s="321"/>
      <c r="AK127" s="321"/>
      <c r="AL127" s="321"/>
      <c r="AM127" s="321"/>
      <c r="AN127" s="321"/>
      <c r="AO127" s="321"/>
      <c r="AP127" s="321"/>
      <c r="AQ127" s="321"/>
      <c r="AR127" s="321"/>
      <c r="AS127" s="321"/>
      <c r="AT127" s="321"/>
      <c r="AU127" s="321"/>
      <c r="AV127" s="321"/>
      <c r="AW127" s="321"/>
      <c r="AX127" s="321"/>
      <c r="AY127" s="321"/>
      <c r="AZ127" s="321"/>
      <c r="BA127" s="321"/>
      <c r="BB127" s="321"/>
      <c r="BC127" s="321"/>
      <c r="BD127" s="321"/>
      <c r="BE127" s="321"/>
      <c r="BF127" s="321"/>
      <c r="BG127" s="321"/>
      <c r="BH127" s="321"/>
      <c r="BI127" s="321"/>
      <c r="BJ127" s="322"/>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49"/>
      <c r="D128" s="321"/>
      <c r="E128" s="321"/>
      <c r="F128" s="321"/>
      <c r="G128" s="321"/>
      <c r="H128" s="321"/>
      <c r="I128" s="321"/>
      <c r="J128" s="322"/>
      <c r="K128" s="339"/>
      <c r="L128" s="321"/>
      <c r="M128" s="321"/>
      <c r="N128" s="321"/>
      <c r="O128" s="321"/>
      <c r="P128" s="321"/>
      <c r="Q128" s="321"/>
      <c r="R128" s="321"/>
      <c r="S128" s="321"/>
      <c r="T128" s="321"/>
      <c r="U128" s="321"/>
      <c r="V128" s="321"/>
      <c r="W128" s="321"/>
      <c r="X128" s="321"/>
      <c r="Y128" s="321"/>
      <c r="Z128" s="321"/>
      <c r="AA128" s="321"/>
      <c r="AB128" s="321"/>
      <c r="AC128" s="321"/>
      <c r="AD128" s="321"/>
      <c r="AE128" s="321"/>
      <c r="AF128" s="321"/>
      <c r="AG128" s="321"/>
      <c r="AH128" s="321"/>
      <c r="AI128" s="321"/>
      <c r="AJ128" s="321"/>
      <c r="AK128" s="321"/>
      <c r="AL128" s="321"/>
      <c r="AM128" s="321"/>
      <c r="AN128" s="321"/>
      <c r="AO128" s="321"/>
      <c r="AP128" s="321"/>
      <c r="AQ128" s="321"/>
      <c r="AR128" s="321"/>
      <c r="AS128" s="321"/>
      <c r="AT128" s="321"/>
      <c r="AU128" s="321"/>
      <c r="AV128" s="321"/>
      <c r="AW128" s="321"/>
      <c r="AX128" s="321"/>
      <c r="AY128" s="321"/>
      <c r="AZ128" s="321"/>
      <c r="BA128" s="321"/>
      <c r="BB128" s="321"/>
      <c r="BC128" s="321"/>
      <c r="BD128" s="321"/>
      <c r="BE128" s="321"/>
      <c r="BF128" s="321"/>
      <c r="BG128" s="321"/>
      <c r="BH128" s="321"/>
      <c r="BI128" s="321"/>
      <c r="BJ128" s="322"/>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49"/>
      <c r="D129" s="321"/>
      <c r="E129" s="321"/>
      <c r="F129" s="321"/>
      <c r="G129" s="321"/>
      <c r="H129" s="321"/>
      <c r="I129" s="321"/>
      <c r="J129" s="322"/>
      <c r="K129" s="339"/>
      <c r="L129" s="321"/>
      <c r="M129" s="321"/>
      <c r="N129" s="321"/>
      <c r="O129" s="321"/>
      <c r="P129" s="321"/>
      <c r="Q129" s="321"/>
      <c r="R129" s="321"/>
      <c r="S129" s="321"/>
      <c r="T129" s="321"/>
      <c r="U129" s="321"/>
      <c r="V129" s="321"/>
      <c r="W129" s="321"/>
      <c r="X129" s="321"/>
      <c r="Y129" s="321"/>
      <c r="Z129" s="321"/>
      <c r="AA129" s="321"/>
      <c r="AB129" s="321"/>
      <c r="AC129" s="321"/>
      <c r="AD129" s="321"/>
      <c r="AE129" s="321"/>
      <c r="AF129" s="321"/>
      <c r="AG129" s="321"/>
      <c r="AH129" s="321"/>
      <c r="AI129" s="321"/>
      <c r="AJ129" s="321"/>
      <c r="AK129" s="321"/>
      <c r="AL129" s="321"/>
      <c r="AM129" s="321"/>
      <c r="AN129" s="321"/>
      <c r="AO129" s="321"/>
      <c r="AP129" s="321"/>
      <c r="AQ129" s="321"/>
      <c r="AR129" s="321"/>
      <c r="AS129" s="321"/>
      <c r="AT129" s="321"/>
      <c r="AU129" s="321"/>
      <c r="AV129" s="321"/>
      <c r="AW129" s="321"/>
      <c r="AX129" s="321"/>
      <c r="AY129" s="321"/>
      <c r="AZ129" s="321"/>
      <c r="BA129" s="321"/>
      <c r="BB129" s="321"/>
      <c r="BC129" s="321"/>
      <c r="BD129" s="321"/>
      <c r="BE129" s="321"/>
      <c r="BF129" s="321"/>
      <c r="BG129" s="321"/>
      <c r="BH129" s="321"/>
      <c r="BI129" s="321"/>
      <c r="BJ129" s="322"/>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50"/>
      <c r="D130" s="327"/>
      <c r="E130" s="327"/>
      <c r="F130" s="327"/>
      <c r="G130" s="327"/>
      <c r="H130" s="327"/>
      <c r="I130" s="327"/>
      <c r="J130" s="328"/>
      <c r="K130" s="335"/>
      <c r="L130" s="327"/>
      <c r="M130" s="327"/>
      <c r="N130" s="327"/>
      <c r="O130" s="327"/>
      <c r="P130" s="327"/>
      <c r="Q130" s="327"/>
      <c r="R130" s="327"/>
      <c r="S130" s="327"/>
      <c r="T130" s="327"/>
      <c r="U130" s="327"/>
      <c r="V130" s="327"/>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c r="BA130" s="327"/>
      <c r="BB130" s="327"/>
      <c r="BC130" s="327"/>
      <c r="BD130" s="327"/>
      <c r="BE130" s="327"/>
      <c r="BF130" s="327"/>
      <c r="BG130" s="327"/>
      <c r="BH130" s="327"/>
      <c r="BI130" s="327"/>
      <c r="BJ130" s="328"/>
      <c r="BK130" s="43"/>
      <c r="BL130" s="1"/>
      <c r="BM130" s="36" t="str">
        <f t="shared" si="30"/>
        <v/>
      </c>
      <c r="BN130" s="1"/>
      <c r="BO130" s="1"/>
      <c r="BP130" s="1"/>
      <c r="BQ130" s="1"/>
      <c r="BR130" s="1"/>
      <c r="BS130" s="1"/>
      <c r="BT130" s="1"/>
      <c r="BU130" s="1"/>
      <c r="BV130" s="1"/>
      <c r="BW130" s="1"/>
    </row>
    <row r="131" spans="1:75" ht="24.75" customHeight="1" x14ac:dyDescent="0.25">
      <c r="A131" s="1"/>
      <c r="B131" s="1"/>
      <c r="C131" s="280" t="s">
        <v>368</v>
      </c>
      <c r="D131" s="281"/>
      <c r="E131" s="281"/>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281"/>
      <c r="AT131" s="281"/>
      <c r="AU131" s="281"/>
      <c r="AV131" s="281"/>
      <c r="AW131" s="281"/>
      <c r="AX131" s="281"/>
      <c r="AY131" s="281"/>
      <c r="AZ131" s="281"/>
      <c r="BA131" s="281"/>
      <c r="BB131" s="281"/>
      <c r="BC131" s="281"/>
      <c r="BD131" s="281"/>
      <c r="BE131" s="281"/>
      <c r="BF131" s="282"/>
      <c r="BG131" s="283" t="s">
        <v>304</v>
      </c>
      <c r="BH131" s="282"/>
      <c r="BI131" s="283" t="s">
        <v>369</v>
      </c>
      <c r="BJ131" s="282"/>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53" t="s">
        <v>387</v>
      </c>
      <c r="BJ134" s="354"/>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48" t="s">
        <v>515</v>
      </c>
      <c r="D136" s="321"/>
      <c r="E136" s="321"/>
      <c r="F136" s="321"/>
      <c r="G136" s="321"/>
      <c r="H136" s="321"/>
      <c r="I136" s="321"/>
      <c r="J136" s="322"/>
      <c r="K136" s="344" t="s">
        <v>518</v>
      </c>
      <c r="L136" s="321"/>
      <c r="M136" s="321"/>
      <c r="N136" s="321"/>
      <c r="O136" s="321"/>
      <c r="P136" s="321"/>
      <c r="Q136" s="322"/>
      <c r="R136" s="344" t="s">
        <v>519</v>
      </c>
      <c r="S136" s="321"/>
      <c r="T136" s="321"/>
      <c r="U136" s="321"/>
      <c r="V136" s="321"/>
      <c r="W136" s="321"/>
      <c r="X136" s="321"/>
      <c r="Y136" s="321"/>
      <c r="Z136" s="321"/>
      <c r="AA136" s="321"/>
      <c r="AB136" s="321"/>
      <c r="AC136" s="321"/>
      <c r="AD136" s="321"/>
      <c r="AE136" s="321"/>
      <c r="AF136" s="321"/>
      <c r="AG136" s="321"/>
      <c r="AH136" s="321"/>
      <c r="AI136" s="321"/>
      <c r="AJ136" s="321"/>
      <c r="AK136" s="321"/>
      <c r="AL136" s="321"/>
      <c r="AM136" s="321"/>
      <c r="AN136" s="321"/>
      <c r="AO136" s="321"/>
      <c r="AP136" s="321"/>
      <c r="AQ136" s="321"/>
      <c r="AR136" s="321"/>
      <c r="AS136" s="321"/>
      <c r="AT136" s="321"/>
      <c r="AU136" s="321"/>
      <c r="AV136" s="321"/>
      <c r="AW136" s="321"/>
      <c r="AX136" s="321"/>
      <c r="AY136" s="321"/>
      <c r="AZ136" s="321"/>
      <c r="BA136" s="321"/>
      <c r="BB136" s="321"/>
      <c r="BC136" s="321"/>
      <c r="BD136" s="321"/>
      <c r="BE136" s="321"/>
      <c r="BF136" s="321"/>
      <c r="BG136" s="321"/>
      <c r="BH136" s="321"/>
      <c r="BI136" s="321"/>
      <c r="BJ136" s="322"/>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49"/>
      <c r="D137" s="321"/>
      <c r="E137" s="321"/>
      <c r="F137" s="321"/>
      <c r="G137" s="321"/>
      <c r="H137" s="321"/>
      <c r="I137" s="321"/>
      <c r="J137" s="322"/>
      <c r="K137" s="339"/>
      <c r="L137" s="321"/>
      <c r="M137" s="321"/>
      <c r="N137" s="321"/>
      <c r="O137" s="321"/>
      <c r="P137" s="321"/>
      <c r="Q137" s="322"/>
      <c r="R137" s="339"/>
      <c r="S137" s="321"/>
      <c r="T137" s="321"/>
      <c r="U137" s="321"/>
      <c r="V137" s="321"/>
      <c r="W137" s="321"/>
      <c r="X137" s="321"/>
      <c r="Y137" s="321"/>
      <c r="Z137" s="321"/>
      <c r="AA137" s="321"/>
      <c r="AB137" s="321"/>
      <c r="AC137" s="321"/>
      <c r="AD137" s="321"/>
      <c r="AE137" s="321"/>
      <c r="AF137" s="321"/>
      <c r="AG137" s="321"/>
      <c r="AH137" s="321"/>
      <c r="AI137" s="321"/>
      <c r="AJ137" s="321"/>
      <c r="AK137" s="321"/>
      <c r="AL137" s="321"/>
      <c r="AM137" s="321"/>
      <c r="AN137" s="321"/>
      <c r="AO137" s="321"/>
      <c r="AP137" s="321"/>
      <c r="AQ137" s="321"/>
      <c r="AR137" s="321"/>
      <c r="AS137" s="321"/>
      <c r="AT137" s="321"/>
      <c r="AU137" s="321"/>
      <c r="AV137" s="321"/>
      <c r="AW137" s="321"/>
      <c r="AX137" s="321"/>
      <c r="AY137" s="321"/>
      <c r="AZ137" s="321"/>
      <c r="BA137" s="321"/>
      <c r="BB137" s="321"/>
      <c r="BC137" s="321"/>
      <c r="BD137" s="321"/>
      <c r="BE137" s="321"/>
      <c r="BF137" s="321"/>
      <c r="BG137" s="321"/>
      <c r="BH137" s="321"/>
      <c r="BI137" s="321"/>
      <c r="BJ137" s="322"/>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49"/>
      <c r="D138" s="321"/>
      <c r="E138" s="321"/>
      <c r="F138" s="321"/>
      <c r="G138" s="321"/>
      <c r="H138" s="321"/>
      <c r="I138" s="321"/>
      <c r="J138" s="322"/>
      <c r="K138" s="339"/>
      <c r="L138" s="321"/>
      <c r="M138" s="321"/>
      <c r="N138" s="321"/>
      <c r="O138" s="321"/>
      <c r="P138" s="321"/>
      <c r="Q138" s="322"/>
      <c r="R138" s="339"/>
      <c r="S138" s="321"/>
      <c r="T138" s="321"/>
      <c r="U138" s="321"/>
      <c r="V138" s="321"/>
      <c r="W138" s="321"/>
      <c r="X138" s="321"/>
      <c r="Y138" s="321"/>
      <c r="Z138" s="321"/>
      <c r="AA138" s="321"/>
      <c r="AB138" s="321"/>
      <c r="AC138" s="321"/>
      <c r="AD138" s="321"/>
      <c r="AE138" s="321"/>
      <c r="AF138" s="321"/>
      <c r="AG138" s="321"/>
      <c r="AH138" s="321"/>
      <c r="AI138" s="321"/>
      <c r="AJ138" s="321"/>
      <c r="AK138" s="321"/>
      <c r="AL138" s="321"/>
      <c r="AM138" s="321"/>
      <c r="AN138" s="321"/>
      <c r="AO138" s="321"/>
      <c r="AP138" s="321"/>
      <c r="AQ138" s="321"/>
      <c r="AR138" s="321"/>
      <c r="AS138" s="321"/>
      <c r="AT138" s="321"/>
      <c r="AU138" s="321"/>
      <c r="AV138" s="321"/>
      <c r="AW138" s="321"/>
      <c r="AX138" s="321"/>
      <c r="AY138" s="321"/>
      <c r="AZ138" s="321"/>
      <c r="BA138" s="321"/>
      <c r="BB138" s="321"/>
      <c r="BC138" s="321"/>
      <c r="BD138" s="321"/>
      <c r="BE138" s="321"/>
      <c r="BF138" s="321"/>
      <c r="BG138" s="321"/>
      <c r="BH138" s="321"/>
      <c r="BI138" s="321"/>
      <c r="BJ138" s="322"/>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50"/>
      <c r="D139" s="327"/>
      <c r="E139" s="327"/>
      <c r="F139" s="327"/>
      <c r="G139" s="327"/>
      <c r="H139" s="327"/>
      <c r="I139" s="327"/>
      <c r="J139" s="328"/>
      <c r="K139" s="335"/>
      <c r="L139" s="327"/>
      <c r="M139" s="327"/>
      <c r="N139" s="327"/>
      <c r="O139" s="327"/>
      <c r="P139" s="327"/>
      <c r="Q139" s="328"/>
      <c r="R139" s="335"/>
      <c r="S139" s="327"/>
      <c r="T139" s="327"/>
      <c r="U139" s="327"/>
      <c r="V139" s="327"/>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c r="BA139" s="327"/>
      <c r="BB139" s="327"/>
      <c r="BC139" s="327"/>
      <c r="BD139" s="327"/>
      <c r="BE139" s="327"/>
      <c r="BF139" s="327"/>
      <c r="BG139" s="327"/>
      <c r="BH139" s="327"/>
      <c r="BI139" s="327"/>
      <c r="BJ139" s="328"/>
      <c r="BK139" s="43"/>
      <c r="BL139" s="1"/>
      <c r="BM139" s="36" t="str">
        <f t="shared" si="32"/>
        <v/>
      </c>
      <c r="BN139" s="1"/>
      <c r="BO139" s="1"/>
      <c r="BP139" s="1"/>
      <c r="BQ139" s="1"/>
      <c r="BR139" s="1"/>
      <c r="BS139" s="1"/>
      <c r="BT139" s="1"/>
      <c r="BU139" s="1"/>
      <c r="BV139" s="1"/>
      <c r="BW139" s="1"/>
    </row>
    <row r="140" spans="1:75" ht="24.75" customHeight="1" x14ac:dyDescent="0.25">
      <c r="A140" s="1"/>
      <c r="B140" s="1"/>
      <c r="C140" s="280" t="s">
        <v>368</v>
      </c>
      <c r="D140" s="281"/>
      <c r="E140" s="281"/>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281"/>
      <c r="AT140" s="281"/>
      <c r="AU140" s="281"/>
      <c r="AV140" s="281"/>
      <c r="AW140" s="281"/>
      <c r="AX140" s="281"/>
      <c r="AY140" s="281"/>
      <c r="AZ140" s="281"/>
      <c r="BA140" s="281"/>
      <c r="BB140" s="281"/>
      <c r="BC140" s="281"/>
      <c r="BD140" s="281"/>
      <c r="BE140" s="281"/>
      <c r="BF140" s="282"/>
      <c r="BG140" s="283" t="s">
        <v>304</v>
      </c>
      <c r="BH140" s="282"/>
      <c r="BI140" s="283" t="s">
        <v>369</v>
      </c>
      <c r="BJ140" s="282"/>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51" t="s">
        <v>520</v>
      </c>
      <c r="D142" s="352"/>
      <c r="E142" s="352"/>
      <c r="F142" s="352"/>
      <c r="G142" s="352"/>
      <c r="H142" s="352"/>
      <c r="I142" s="352"/>
      <c r="J142" s="352"/>
      <c r="K142" s="352"/>
      <c r="L142" s="352"/>
      <c r="M142" s="352"/>
      <c r="N142" s="352"/>
      <c r="O142" s="352"/>
      <c r="P142" s="352"/>
      <c r="Q142" s="352"/>
      <c r="R142" s="352"/>
      <c r="S142" s="352"/>
      <c r="T142" s="352"/>
      <c r="U142" s="352"/>
      <c r="V142" s="352"/>
      <c r="W142" s="352"/>
      <c r="X142" s="352"/>
      <c r="Y142" s="352"/>
      <c r="Z142" s="352"/>
      <c r="AA142" s="352"/>
      <c r="AB142" s="352"/>
      <c r="AC142" s="352"/>
      <c r="AD142" s="352"/>
      <c r="AE142" s="352"/>
      <c r="AF142" s="352"/>
      <c r="AG142" s="352"/>
      <c r="AH142" s="352"/>
      <c r="AI142" s="352"/>
      <c r="AJ142" s="352"/>
      <c r="AK142" s="352"/>
      <c r="AL142" s="352"/>
      <c r="AM142" s="352"/>
      <c r="AN142" s="352"/>
      <c r="AO142" s="352"/>
      <c r="AP142" s="352"/>
      <c r="AQ142" s="352"/>
      <c r="AR142" s="352"/>
      <c r="AS142" s="352"/>
      <c r="AT142" s="352"/>
      <c r="AU142" s="352"/>
      <c r="AV142" s="352"/>
      <c r="AW142" s="352"/>
      <c r="AX142" s="352"/>
      <c r="AY142" s="352"/>
      <c r="AZ142" s="352"/>
      <c r="BA142" s="352"/>
      <c r="BB142" s="352"/>
      <c r="BC142" s="352"/>
      <c r="BD142" s="352"/>
      <c r="BE142" s="352"/>
      <c r="BF142" s="352"/>
      <c r="BG142" s="352"/>
      <c r="BH142" s="352"/>
      <c r="BI142" s="352"/>
      <c r="BJ142" s="352"/>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53" t="s">
        <v>387</v>
      </c>
      <c r="BJ143" s="354"/>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55" t="s">
        <v>521</v>
      </c>
      <c r="L145" s="356"/>
      <c r="M145" s="356"/>
      <c r="N145" s="356"/>
      <c r="O145" s="356"/>
      <c r="P145" s="356"/>
      <c r="Q145" s="356"/>
      <c r="R145" s="356"/>
      <c r="S145" s="356"/>
      <c r="T145" s="356"/>
      <c r="U145" s="356"/>
      <c r="V145" s="356"/>
      <c r="W145" s="356"/>
      <c r="X145" s="356"/>
      <c r="Y145" s="356"/>
      <c r="Z145" s="356"/>
      <c r="AA145" s="356"/>
      <c r="AB145" s="356"/>
      <c r="AC145" s="356"/>
      <c r="AD145" s="356"/>
      <c r="AE145" s="356"/>
      <c r="AF145" s="356"/>
      <c r="AG145" s="356"/>
      <c r="AH145" s="356"/>
      <c r="AI145" s="356"/>
      <c r="AJ145" s="356"/>
      <c r="AK145" s="356"/>
      <c r="AL145" s="356"/>
      <c r="AM145" s="356"/>
      <c r="AN145" s="356"/>
      <c r="AO145" s="356"/>
      <c r="AP145" s="356"/>
      <c r="AQ145" s="356"/>
      <c r="AR145" s="356"/>
      <c r="AS145" s="356"/>
      <c r="AT145" s="356"/>
      <c r="AU145" s="356"/>
      <c r="AV145" s="356"/>
      <c r="AW145" s="356"/>
      <c r="AX145" s="356"/>
      <c r="AY145" s="356"/>
      <c r="AZ145" s="356"/>
      <c r="BA145" s="356"/>
      <c r="BB145" s="356"/>
      <c r="BC145" s="356"/>
      <c r="BD145" s="356"/>
      <c r="BE145" s="356"/>
      <c r="BF145" s="356"/>
      <c r="BG145" s="356"/>
      <c r="BH145" s="356"/>
      <c r="BI145" s="356"/>
      <c r="BJ145" s="357"/>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58"/>
      <c r="L146" s="359"/>
      <c r="M146" s="359"/>
      <c r="N146" s="359"/>
      <c r="O146" s="359"/>
      <c r="P146" s="359"/>
      <c r="Q146" s="359"/>
      <c r="R146" s="359"/>
      <c r="S146" s="359"/>
      <c r="T146" s="359"/>
      <c r="U146" s="359"/>
      <c r="V146" s="359"/>
      <c r="W146" s="359"/>
      <c r="X146" s="359"/>
      <c r="Y146" s="359"/>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60"/>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61" t="s">
        <v>522</v>
      </c>
      <c r="D148" s="321"/>
      <c r="E148" s="321"/>
      <c r="F148" s="321"/>
      <c r="G148" s="321"/>
      <c r="H148" s="321"/>
      <c r="I148" s="321"/>
      <c r="J148" s="321"/>
      <c r="K148" s="321"/>
      <c r="L148" s="321"/>
      <c r="M148" s="321"/>
      <c r="N148" s="321"/>
      <c r="O148" s="321"/>
      <c r="P148" s="321"/>
      <c r="Q148" s="321"/>
      <c r="R148" s="321"/>
      <c r="S148" s="321"/>
      <c r="T148" s="321"/>
      <c r="U148" s="321"/>
      <c r="V148" s="321"/>
      <c r="W148" s="321"/>
      <c r="X148" s="321"/>
      <c r="Y148" s="321"/>
      <c r="Z148" s="321"/>
      <c r="AA148" s="321"/>
      <c r="AB148" s="321"/>
      <c r="AC148" s="321"/>
      <c r="AD148" s="321"/>
      <c r="AE148" s="321"/>
      <c r="AF148" s="321"/>
      <c r="AG148" s="321"/>
      <c r="AH148" s="321"/>
      <c r="AI148" s="321"/>
      <c r="AJ148" s="322"/>
      <c r="AK148" s="320" t="s">
        <v>523</v>
      </c>
      <c r="AL148" s="321"/>
      <c r="AM148" s="321"/>
      <c r="AN148" s="321"/>
      <c r="AO148" s="321"/>
      <c r="AP148" s="321"/>
      <c r="AQ148" s="321"/>
      <c r="AR148" s="321"/>
      <c r="AS148" s="321"/>
      <c r="AT148" s="321"/>
      <c r="AU148" s="321"/>
      <c r="AV148" s="321"/>
      <c r="AW148" s="321"/>
      <c r="AX148" s="321"/>
      <c r="AY148" s="321"/>
      <c r="AZ148" s="321"/>
      <c r="BA148" s="321"/>
      <c r="BB148" s="322"/>
      <c r="BC148" s="362" t="s">
        <v>524</v>
      </c>
      <c r="BD148" s="321"/>
      <c r="BE148" s="321"/>
      <c r="BF148" s="321"/>
      <c r="BG148" s="321"/>
      <c r="BH148" s="321"/>
      <c r="BI148" s="321"/>
      <c r="BJ148" s="322"/>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45"/>
      <c r="D149" s="321"/>
      <c r="E149" s="321"/>
      <c r="F149" s="321"/>
      <c r="G149" s="321"/>
      <c r="H149" s="321"/>
      <c r="I149" s="321"/>
      <c r="J149" s="321"/>
      <c r="K149" s="321"/>
      <c r="L149" s="321"/>
      <c r="M149" s="321"/>
      <c r="N149" s="321"/>
      <c r="O149" s="321"/>
      <c r="P149" s="321"/>
      <c r="Q149" s="321"/>
      <c r="R149" s="321"/>
      <c r="S149" s="321"/>
      <c r="T149" s="321"/>
      <c r="U149" s="321"/>
      <c r="V149" s="321"/>
      <c r="W149" s="321"/>
      <c r="X149" s="321"/>
      <c r="Y149" s="321"/>
      <c r="Z149" s="321"/>
      <c r="AA149" s="321"/>
      <c r="AB149" s="321"/>
      <c r="AC149" s="321"/>
      <c r="AD149" s="321"/>
      <c r="AE149" s="321"/>
      <c r="AF149" s="321"/>
      <c r="AG149" s="321"/>
      <c r="AH149" s="321"/>
      <c r="AI149" s="321"/>
      <c r="AJ149" s="322"/>
      <c r="AK149" s="346"/>
      <c r="AL149" s="321"/>
      <c r="AM149" s="321"/>
      <c r="AN149" s="321"/>
      <c r="AO149" s="321"/>
      <c r="AP149" s="321"/>
      <c r="AQ149" s="321"/>
      <c r="AR149" s="321"/>
      <c r="AS149" s="321"/>
      <c r="AT149" s="321"/>
      <c r="AU149" s="321"/>
      <c r="AV149" s="321"/>
      <c r="AW149" s="321"/>
      <c r="AX149" s="321"/>
      <c r="AY149" s="321"/>
      <c r="AZ149" s="321"/>
      <c r="BA149" s="321"/>
      <c r="BB149" s="322"/>
      <c r="BC149" s="347"/>
      <c r="BD149" s="321"/>
      <c r="BE149" s="321"/>
      <c r="BF149" s="321"/>
      <c r="BG149" s="321"/>
      <c r="BH149" s="321"/>
      <c r="BI149" s="321"/>
      <c r="BJ149" s="322"/>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45"/>
      <c r="D150" s="321"/>
      <c r="E150" s="321"/>
      <c r="F150" s="321"/>
      <c r="G150" s="321"/>
      <c r="H150" s="321"/>
      <c r="I150" s="321"/>
      <c r="J150" s="321"/>
      <c r="K150" s="321"/>
      <c r="L150" s="321"/>
      <c r="M150" s="321"/>
      <c r="N150" s="321"/>
      <c r="O150" s="321"/>
      <c r="P150" s="321"/>
      <c r="Q150" s="321"/>
      <c r="R150" s="321"/>
      <c r="S150" s="321"/>
      <c r="T150" s="321"/>
      <c r="U150" s="321"/>
      <c r="V150" s="321"/>
      <c r="W150" s="321"/>
      <c r="X150" s="321"/>
      <c r="Y150" s="321"/>
      <c r="Z150" s="321"/>
      <c r="AA150" s="321"/>
      <c r="AB150" s="321"/>
      <c r="AC150" s="321"/>
      <c r="AD150" s="321"/>
      <c r="AE150" s="321"/>
      <c r="AF150" s="321"/>
      <c r="AG150" s="321"/>
      <c r="AH150" s="321"/>
      <c r="AI150" s="321"/>
      <c r="AJ150" s="322"/>
      <c r="AK150" s="346"/>
      <c r="AL150" s="321"/>
      <c r="AM150" s="321"/>
      <c r="AN150" s="321"/>
      <c r="AO150" s="321"/>
      <c r="AP150" s="321"/>
      <c r="AQ150" s="321"/>
      <c r="AR150" s="321"/>
      <c r="AS150" s="321"/>
      <c r="AT150" s="321"/>
      <c r="AU150" s="321"/>
      <c r="AV150" s="321"/>
      <c r="AW150" s="321"/>
      <c r="AX150" s="321"/>
      <c r="AY150" s="321"/>
      <c r="AZ150" s="321"/>
      <c r="BA150" s="321"/>
      <c r="BB150" s="322"/>
      <c r="BC150" s="347"/>
      <c r="BD150" s="321"/>
      <c r="BE150" s="321"/>
      <c r="BF150" s="321"/>
      <c r="BG150" s="321"/>
      <c r="BH150" s="321"/>
      <c r="BI150" s="321"/>
      <c r="BJ150" s="322"/>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45"/>
      <c r="D151" s="321"/>
      <c r="E151" s="321"/>
      <c r="F151" s="321"/>
      <c r="G151" s="321"/>
      <c r="H151" s="321"/>
      <c r="I151" s="321"/>
      <c r="J151" s="321"/>
      <c r="K151" s="321"/>
      <c r="L151" s="321"/>
      <c r="M151" s="321"/>
      <c r="N151" s="321"/>
      <c r="O151" s="321"/>
      <c r="P151" s="321"/>
      <c r="Q151" s="321"/>
      <c r="R151" s="321"/>
      <c r="S151" s="321"/>
      <c r="T151" s="321"/>
      <c r="U151" s="321"/>
      <c r="V151" s="321"/>
      <c r="W151" s="321"/>
      <c r="X151" s="321"/>
      <c r="Y151" s="321"/>
      <c r="Z151" s="321"/>
      <c r="AA151" s="321"/>
      <c r="AB151" s="321"/>
      <c r="AC151" s="321"/>
      <c r="AD151" s="321"/>
      <c r="AE151" s="321"/>
      <c r="AF151" s="321"/>
      <c r="AG151" s="321"/>
      <c r="AH151" s="321"/>
      <c r="AI151" s="321"/>
      <c r="AJ151" s="322"/>
      <c r="AK151" s="346"/>
      <c r="AL151" s="321"/>
      <c r="AM151" s="321"/>
      <c r="AN151" s="321"/>
      <c r="AO151" s="321"/>
      <c r="AP151" s="321"/>
      <c r="AQ151" s="321"/>
      <c r="AR151" s="321"/>
      <c r="AS151" s="321"/>
      <c r="AT151" s="321"/>
      <c r="AU151" s="321"/>
      <c r="AV151" s="321"/>
      <c r="AW151" s="321"/>
      <c r="AX151" s="321"/>
      <c r="AY151" s="321"/>
      <c r="AZ151" s="321"/>
      <c r="BA151" s="321"/>
      <c r="BB151" s="322"/>
      <c r="BC151" s="347"/>
      <c r="BD151" s="321"/>
      <c r="BE151" s="321"/>
      <c r="BF151" s="321"/>
      <c r="BG151" s="321"/>
      <c r="BH151" s="321"/>
      <c r="BI151" s="321"/>
      <c r="BJ151" s="322"/>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45"/>
      <c r="D152" s="321"/>
      <c r="E152" s="321"/>
      <c r="F152" s="321"/>
      <c r="G152" s="321"/>
      <c r="H152" s="321"/>
      <c r="I152" s="321"/>
      <c r="J152" s="321"/>
      <c r="K152" s="321"/>
      <c r="L152" s="321"/>
      <c r="M152" s="321"/>
      <c r="N152" s="321"/>
      <c r="O152" s="321"/>
      <c r="P152" s="321"/>
      <c r="Q152" s="321"/>
      <c r="R152" s="321"/>
      <c r="S152" s="321"/>
      <c r="T152" s="321"/>
      <c r="U152" s="321"/>
      <c r="V152" s="321"/>
      <c r="W152" s="321"/>
      <c r="X152" s="321"/>
      <c r="Y152" s="321"/>
      <c r="Z152" s="321"/>
      <c r="AA152" s="321"/>
      <c r="AB152" s="321"/>
      <c r="AC152" s="321"/>
      <c r="AD152" s="321"/>
      <c r="AE152" s="321"/>
      <c r="AF152" s="321"/>
      <c r="AG152" s="321"/>
      <c r="AH152" s="321"/>
      <c r="AI152" s="321"/>
      <c r="AJ152" s="322"/>
      <c r="AK152" s="346"/>
      <c r="AL152" s="321"/>
      <c r="AM152" s="321"/>
      <c r="AN152" s="321"/>
      <c r="AO152" s="321"/>
      <c r="AP152" s="321"/>
      <c r="AQ152" s="321"/>
      <c r="AR152" s="321"/>
      <c r="AS152" s="321"/>
      <c r="AT152" s="321"/>
      <c r="AU152" s="321"/>
      <c r="AV152" s="321"/>
      <c r="AW152" s="321"/>
      <c r="AX152" s="321"/>
      <c r="AY152" s="321"/>
      <c r="AZ152" s="321"/>
      <c r="BA152" s="321"/>
      <c r="BB152" s="322"/>
      <c r="BC152" s="347"/>
      <c r="BD152" s="321"/>
      <c r="BE152" s="321"/>
      <c r="BF152" s="321"/>
      <c r="BG152" s="321"/>
      <c r="BH152" s="321"/>
      <c r="BI152" s="321"/>
      <c r="BJ152" s="322"/>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45"/>
      <c r="D153" s="321"/>
      <c r="E153" s="321"/>
      <c r="F153" s="321"/>
      <c r="G153" s="321"/>
      <c r="H153" s="321"/>
      <c r="I153" s="321"/>
      <c r="J153" s="321"/>
      <c r="K153" s="321"/>
      <c r="L153" s="321"/>
      <c r="M153" s="321"/>
      <c r="N153" s="321"/>
      <c r="O153" s="321"/>
      <c r="P153" s="321"/>
      <c r="Q153" s="321"/>
      <c r="R153" s="321"/>
      <c r="S153" s="321"/>
      <c r="T153" s="321"/>
      <c r="U153" s="321"/>
      <c r="V153" s="321"/>
      <c r="W153" s="321"/>
      <c r="X153" s="321"/>
      <c r="Y153" s="321"/>
      <c r="Z153" s="321"/>
      <c r="AA153" s="321"/>
      <c r="AB153" s="321"/>
      <c r="AC153" s="321"/>
      <c r="AD153" s="321"/>
      <c r="AE153" s="321"/>
      <c r="AF153" s="321"/>
      <c r="AG153" s="321"/>
      <c r="AH153" s="321"/>
      <c r="AI153" s="321"/>
      <c r="AJ153" s="322"/>
      <c r="AK153" s="346"/>
      <c r="AL153" s="321"/>
      <c r="AM153" s="321"/>
      <c r="AN153" s="321"/>
      <c r="AO153" s="321"/>
      <c r="AP153" s="321"/>
      <c r="AQ153" s="321"/>
      <c r="AR153" s="321"/>
      <c r="AS153" s="321"/>
      <c r="AT153" s="321"/>
      <c r="AU153" s="321"/>
      <c r="AV153" s="321"/>
      <c r="AW153" s="321"/>
      <c r="AX153" s="321"/>
      <c r="AY153" s="321"/>
      <c r="AZ153" s="321"/>
      <c r="BA153" s="321"/>
      <c r="BB153" s="322"/>
      <c r="BC153" s="347"/>
      <c r="BD153" s="321"/>
      <c r="BE153" s="321"/>
      <c r="BF153" s="321"/>
      <c r="BG153" s="321"/>
      <c r="BH153" s="321"/>
      <c r="BI153" s="321"/>
      <c r="BJ153" s="322"/>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55" t="s">
        <v>525</v>
      </c>
      <c r="L158" s="356"/>
      <c r="M158" s="356"/>
      <c r="N158" s="356"/>
      <c r="O158" s="356"/>
      <c r="P158" s="356"/>
      <c r="Q158" s="356"/>
      <c r="R158" s="356"/>
      <c r="S158" s="356"/>
      <c r="T158" s="356"/>
      <c r="U158" s="356"/>
      <c r="V158" s="356"/>
      <c r="W158" s="356"/>
      <c r="X158" s="356"/>
      <c r="Y158" s="356"/>
      <c r="Z158" s="356"/>
      <c r="AA158" s="356"/>
      <c r="AB158" s="356"/>
      <c r="AC158" s="356"/>
      <c r="AD158" s="356"/>
      <c r="AE158" s="356"/>
      <c r="AF158" s="356"/>
      <c r="AG158" s="356"/>
      <c r="AH158" s="356"/>
      <c r="AI158" s="356"/>
      <c r="AJ158" s="356"/>
      <c r="AK158" s="356"/>
      <c r="AL158" s="356"/>
      <c r="AM158" s="356"/>
      <c r="AN158" s="356"/>
      <c r="AO158" s="356"/>
      <c r="AP158" s="356"/>
      <c r="AQ158" s="356"/>
      <c r="AR158" s="356"/>
      <c r="AS158" s="356"/>
      <c r="AT158" s="356"/>
      <c r="AU158" s="356"/>
      <c r="AV158" s="356"/>
      <c r="AW158" s="356"/>
      <c r="AX158" s="356"/>
      <c r="AY158" s="356"/>
      <c r="AZ158" s="356"/>
      <c r="BA158" s="356"/>
      <c r="BB158" s="356"/>
      <c r="BC158" s="356"/>
      <c r="BD158" s="356"/>
      <c r="BE158" s="356"/>
      <c r="BF158" s="356"/>
      <c r="BG158" s="356"/>
      <c r="BH158" s="356"/>
      <c r="BI158" s="356"/>
      <c r="BJ158" s="357"/>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58"/>
      <c r="L159" s="359"/>
      <c r="M159" s="359"/>
      <c r="N159" s="359"/>
      <c r="O159" s="359"/>
      <c r="P159" s="359"/>
      <c r="Q159" s="359"/>
      <c r="R159" s="359"/>
      <c r="S159" s="359"/>
      <c r="T159" s="359"/>
      <c r="U159" s="359"/>
      <c r="V159" s="359"/>
      <c r="W159" s="359"/>
      <c r="X159" s="359"/>
      <c r="Y159" s="359"/>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60"/>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60" t="s">
        <v>356</v>
      </c>
      <c r="D161" s="261"/>
      <c r="E161" s="261"/>
      <c r="F161" s="261"/>
      <c r="G161" s="261"/>
      <c r="H161" s="261"/>
      <c r="I161" s="261"/>
      <c r="J161" s="261"/>
      <c r="K161" s="261"/>
      <c r="L161" s="261"/>
      <c r="M161" s="261"/>
      <c r="N161" s="261"/>
      <c r="O161" s="261"/>
      <c r="P161" s="261"/>
      <c r="Q161" s="261"/>
      <c r="R161" s="261"/>
      <c r="S161" s="261"/>
      <c r="T161" s="261"/>
      <c r="U161" s="261"/>
      <c r="V161" s="261"/>
      <c r="W161" s="261"/>
      <c r="X161" s="261"/>
      <c r="Y161" s="261"/>
      <c r="Z161" s="261"/>
      <c r="AA161" s="261"/>
      <c r="AB161" s="261"/>
      <c r="AC161" s="261"/>
      <c r="AD161" s="261"/>
      <c r="AE161" s="261"/>
      <c r="AF161" s="261"/>
      <c r="AG161" s="261"/>
      <c r="AH161" s="261"/>
      <c r="AI161" s="261"/>
      <c r="AJ161" s="261"/>
      <c r="AK161" s="261"/>
      <c r="AL161" s="261"/>
      <c r="AM161" s="261"/>
      <c r="AN161" s="261"/>
      <c r="AO161" s="261"/>
      <c r="AP161" s="261"/>
      <c r="AQ161" s="261"/>
      <c r="AR161" s="261"/>
      <c r="AS161" s="261"/>
      <c r="AT161" s="261"/>
      <c r="AU161" s="261"/>
      <c r="AV161" s="261"/>
      <c r="AW161" s="261"/>
      <c r="AX161" s="261"/>
      <c r="AY161" s="261"/>
      <c r="AZ161" s="261"/>
      <c r="BA161" s="261"/>
      <c r="BB161" s="261"/>
      <c r="BC161" s="261"/>
      <c r="BD161" s="261"/>
      <c r="BE161" s="261"/>
      <c r="BF161" s="26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62" t="str">
        <f>"versión "&amp;Parametros!A1&amp;"   -   CONFIDENCIAL"</f>
        <v>versión 3.5   -   CONFIDENCIAL</v>
      </c>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c r="AA162" s="263"/>
      <c r="AB162" s="263"/>
      <c r="AC162" s="263"/>
      <c r="AD162" s="263"/>
      <c r="AE162" s="263"/>
      <c r="AF162" s="263"/>
      <c r="AG162" s="263"/>
      <c r="AH162" s="263"/>
      <c r="AI162" s="263"/>
      <c r="AJ162" s="263"/>
      <c r="AK162" s="263"/>
      <c r="AL162" s="263"/>
      <c r="AM162" s="263"/>
      <c r="AN162" s="263"/>
      <c r="AO162" s="263"/>
      <c r="AP162" s="263"/>
      <c r="AQ162" s="263"/>
      <c r="AR162" s="263"/>
      <c r="AS162" s="263"/>
      <c r="AT162" s="263"/>
      <c r="AU162" s="263"/>
      <c r="AV162" s="263"/>
      <c r="AW162" s="263"/>
      <c r="AX162" s="263"/>
      <c r="AY162" s="263"/>
      <c r="AZ162" s="263"/>
      <c r="BA162" s="263"/>
      <c r="BB162" s="263"/>
      <c r="BC162" s="263"/>
      <c r="BD162" s="263"/>
      <c r="BE162" s="263"/>
      <c r="BF162" s="263"/>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00"/>
  <sheetViews>
    <sheetView showGridLines="0" zoomScale="81" zoomScaleNormal="81" workbookViewId="0">
      <selection activeCell="N65" sqref="N65"/>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637" t="s">
        <v>1249</v>
      </c>
      <c r="B1" s="638"/>
      <c r="C1" s="638"/>
      <c r="D1" s="638"/>
      <c r="E1" s="638"/>
      <c r="F1" s="638"/>
      <c r="G1" s="638"/>
      <c r="H1" s="638"/>
      <c r="I1" s="638"/>
      <c r="J1" s="638"/>
      <c r="K1" s="638"/>
      <c r="L1" s="638"/>
      <c r="M1" s="639"/>
      <c r="N1" s="644" t="s">
        <v>552</v>
      </c>
      <c r="O1" s="638"/>
      <c r="P1" s="638"/>
      <c r="Q1" s="638"/>
      <c r="R1" s="638"/>
      <c r="S1" s="638"/>
      <c r="T1" s="638"/>
      <c r="U1" s="638"/>
      <c r="V1" s="638"/>
      <c r="W1" s="638"/>
      <c r="X1" s="638"/>
      <c r="Y1" s="638"/>
      <c r="Z1" s="638"/>
      <c r="AA1" s="638"/>
      <c r="AB1" s="638"/>
      <c r="AC1" s="638"/>
      <c r="AD1" s="638"/>
      <c r="AE1" s="638"/>
      <c r="AF1" s="638"/>
      <c r="AG1" s="638"/>
      <c r="AH1" s="638"/>
      <c r="AI1" s="638"/>
      <c r="AJ1" s="639"/>
      <c r="AK1" s="14"/>
      <c r="AL1" s="14"/>
    </row>
    <row r="2" spans="1:38" ht="10.5" customHeight="1" x14ac:dyDescent="0.2">
      <c r="A2" s="640"/>
      <c r="B2" s="263"/>
      <c r="C2" s="263"/>
      <c r="D2" s="263"/>
      <c r="E2" s="263"/>
      <c r="F2" s="263"/>
      <c r="G2" s="263"/>
      <c r="H2" s="263"/>
      <c r="I2" s="263"/>
      <c r="J2" s="263"/>
      <c r="K2" s="263"/>
      <c r="L2" s="263"/>
      <c r="M2" s="604"/>
      <c r="N2" s="640"/>
      <c r="O2" s="263"/>
      <c r="P2" s="263"/>
      <c r="Q2" s="263"/>
      <c r="R2" s="263"/>
      <c r="S2" s="263"/>
      <c r="T2" s="263"/>
      <c r="U2" s="263"/>
      <c r="V2" s="263"/>
      <c r="W2" s="263"/>
      <c r="X2" s="263"/>
      <c r="Y2" s="263"/>
      <c r="Z2" s="263"/>
      <c r="AA2" s="263"/>
      <c r="AB2" s="263"/>
      <c r="AC2" s="263"/>
      <c r="AD2" s="263"/>
      <c r="AE2" s="263"/>
      <c r="AF2" s="263"/>
      <c r="AG2" s="263"/>
      <c r="AH2" s="263"/>
      <c r="AI2" s="263"/>
      <c r="AJ2" s="604"/>
      <c r="AK2" s="14"/>
      <c r="AL2" s="14"/>
    </row>
    <row r="3" spans="1:38" ht="10.5" customHeight="1" x14ac:dyDescent="0.2">
      <c r="A3" s="640"/>
      <c r="B3" s="263"/>
      <c r="C3" s="263"/>
      <c r="D3" s="263"/>
      <c r="E3" s="263"/>
      <c r="F3" s="263"/>
      <c r="G3" s="263"/>
      <c r="H3" s="263"/>
      <c r="I3" s="263"/>
      <c r="J3" s="263"/>
      <c r="K3" s="263"/>
      <c r="L3" s="263"/>
      <c r="M3" s="604"/>
      <c r="N3" s="640"/>
      <c r="O3" s="263"/>
      <c r="P3" s="263"/>
      <c r="Q3" s="263"/>
      <c r="R3" s="263"/>
      <c r="S3" s="263"/>
      <c r="T3" s="263"/>
      <c r="U3" s="263"/>
      <c r="V3" s="263"/>
      <c r="W3" s="263"/>
      <c r="X3" s="263"/>
      <c r="Y3" s="263"/>
      <c r="Z3" s="263"/>
      <c r="AA3" s="263"/>
      <c r="AB3" s="263"/>
      <c r="AC3" s="263"/>
      <c r="AD3" s="263"/>
      <c r="AE3" s="263"/>
      <c r="AF3" s="263"/>
      <c r="AG3" s="263"/>
      <c r="AH3" s="263"/>
      <c r="AI3" s="263"/>
      <c r="AJ3" s="604"/>
      <c r="AK3" s="14"/>
      <c r="AL3" s="14"/>
    </row>
    <row r="4" spans="1:38" ht="10.5" customHeight="1" x14ac:dyDescent="0.2">
      <c r="A4" s="640"/>
      <c r="B4" s="263"/>
      <c r="C4" s="263"/>
      <c r="D4" s="263"/>
      <c r="E4" s="263"/>
      <c r="F4" s="263"/>
      <c r="G4" s="263"/>
      <c r="H4" s="263"/>
      <c r="I4" s="263"/>
      <c r="J4" s="263"/>
      <c r="K4" s="263"/>
      <c r="L4" s="263"/>
      <c r="M4" s="604"/>
      <c r="N4" s="640"/>
      <c r="O4" s="263"/>
      <c r="P4" s="263"/>
      <c r="Q4" s="263"/>
      <c r="R4" s="263"/>
      <c r="S4" s="263"/>
      <c r="T4" s="263"/>
      <c r="U4" s="263"/>
      <c r="V4" s="263"/>
      <c r="W4" s="263"/>
      <c r="X4" s="263"/>
      <c r="Y4" s="263"/>
      <c r="Z4" s="263"/>
      <c r="AA4" s="263"/>
      <c r="AB4" s="263"/>
      <c r="AC4" s="263"/>
      <c r="AD4" s="263"/>
      <c r="AE4" s="263"/>
      <c r="AF4" s="263"/>
      <c r="AG4" s="263"/>
      <c r="AH4" s="263"/>
      <c r="AI4" s="263"/>
      <c r="AJ4" s="604"/>
      <c r="AK4" s="20"/>
      <c r="AL4" s="20"/>
    </row>
    <row r="5" spans="1:38" ht="10.5" customHeight="1" x14ac:dyDescent="0.2">
      <c r="A5" s="640"/>
      <c r="B5" s="263"/>
      <c r="C5" s="263"/>
      <c r="D5" s="263"/>
      <c r="E5" s="263"/>
      <c r="F5" s="263"/>
      <c r="G5" s="263"/>
      <c r="H5" s="263"/>
      <c r="I5" s="263"/>
      <c r="J5" s="263"/>
      <c r="K5" s="263"/>
      <c r="L5" s="263"/>
      <c r="M5" s="604"/>
      <c r="N5" s="640"/>
      <c r="O5" s="263"/>
      <c r="P5" s="263"/>
      <c r="Q5" s="263"/>
      <c r="R5" s="263"/>
      <c r="S5" s="263"/>
      <c r="T5" s="263"/>
      <c r="U5" s="263"/>
      <c r="V5" s="263"/>
      <c r="W5" s="263"/>
      <c r="X5" s="263"/>
      <c r="Y5" s="263"/>
      <c r="Z5" s="263"/>
      <c r="AA5" s="263"/>
      <c r="AB5" s="263"/>
      <c r="AC5" s="263"/>
      <c r="AD5" s="263"/>
      <c r="AE5" s="263"/>
      <c r="AF5" s="263"/>
      <c r="AG5" s="263"/>
      <c r="AH5" s="263"/>
      <c r="AI5" s="263"/>
      <c r="AJ5" s="604"/>
      <c r="AK5" s="20"/>
      <c r="AL5" s="20"/>
    </row>
    <row r="6" spans="1:38" ht="10.5" customHeight="1" x14ac:dyDescent="0.2">
      <c r="A6" s="641"/>
      <c r="B6" s="642"/>
      <c r="C6" s="642"/>
      <c r="D6" s="642"/>
      <c r="E6" s="642"/>
      <c r="F6" s="642"/>
      <c r="G6" s="642"/>
      <c r="H6" s="642"/>
      <c r="I6" s="642"/>
      <c r="J6" s="642"/>
      <c r="K6" s="642"/>
      <c r="L6" s="643"/>
      <c r="M6" s="605"/>
      <c r="N6" s="641"/>
      <c r="O6" s="642"/>
      <c r="P6" s="642"/>
      <c r="Q6" s="642"/>
      <c r="R6" s="642"/>
      <c r="S6" s="642"/>
      <c r="T6" s="642"/>
      <c r="U6" s="642"/>
      <c r="V6" s="642"/>
      <c r="W6" s="642"/>
      <c r="X6" s="642"/>
      <c r="Y6" s="642"/>
      <c r="Z6" s="642"/>
      <c r="AA6" s="642"/>
      <c r="AB6" s="642"/>
      <c r="AC6" s="642"/>
      <c r="AD6" s="642"/>
      <c r="AE6" s="642"/>
      <c r="AF6" s="642"/>
      <c r="AG6" s="642"/>
      <c r="AH6" s="642"/>
      <c r="AI6" s="642"/>
      <c r="AJ6" s="605"/>
      <c r="AK6" s="14"/>
      <c r="AL6" s="14"/>
    </row>
    <row r="7" spans="1:38" ht="10.5" customHeight="1" x14ac:dyDescent="0.2">
      <c r="A7" s="651" t="s">
        <v>553</v>
      </c>
      <c r="B7" s="646"/>
      <c r="C7" s="646"/>
      <c r="D7" s="646"/>
      <c r="E7" s="646"/>
      <c r="F7" s="646"/>
      <c r="G7" s="646"/>
      <c r="H7" s="646"/>
      <c r="I7" s="646"/>
      <c r="J7" s="646"/>
      <c r="K7" s="646"/>
      <c r="L7" s="646"/>
      <c r="M7" s="647"/>
      <c r="N7" s="645" t="s">
        <v>554</v>
      </c>
      <c r="O7" s="646"/>
      <c r="P7" s="646"/>
      <c r="Q7" s="646"/>
      <c r="R7" s="646"/>
      <c r="S7" s="647"/>
      <c r="T7" s="648" t="s">
        <v>555</v>
      </c>
      <c r="U7" s="646"/>
      <c r="V7" s="647"/>
      <c r="W7" s="124"/>
      <c r="X7" s="124"/>
      <c r="Y7" s="648" t="s">
        <v>556</v>
      </c>
      <c r="Z7" s="646"/>
      <c r="AA7" s="646"/>
      <c r="AB7" s="646"/>
      <c r="AC7" s="646"/>
      <c r="AD7" s="647"/>
      <c r="AE7" s="648" t="s">
        <v>557</v>
      </c>
      <c r="AF7" s="646"/>
      <c r="AG7" s="647"/>
      <c r="AH7" s="125" t="s">
        <v>558</v>
      </c>
      <c r="AI7" s="648" t="s">
        <v>559</v>
      </c>
      <c r="AJ7" s="647"/>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1246</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32"/>
      <c r="B9" s="615" t="s">
        <v>1248</v>
      </c>
      <c r="C9" s="615" t="s">
        <v>1330</v>
      </c>
      <c r="D9" s="615"/>
      <c r="E9" s="615" t="s">
        <v>1253</v>
      </c>
      <c r="F9" s="135"/>
      <c r="G9" s="615">
        <v>1</v>
      </c>
      <c r="H9" s="617" t="s">
        <v>1254</v>
      </c>
      <c r="I9" s="615" t="s">
        <v>1248</v>
      </c>
      <c r="J9" s="617" t="s">
        <v>1255</v>
      </c>
      <c r="K9" s="136" t="s">
        <v>1242</v>
      </c>
      <c r="L9" s="137" t="s">
        <v>583</v>
      </c>
      <c r="M9" s="137" t="s">
        <v>1247</v>
      </c>
      <c r="N9" s="138" t="s">
        <v>446</v>
      </c>
      <c r="O9" s="129"/>
      <c r="P9" s="130"/>
      <c r="Q9" s="139">
        <v>45405</v>
      </c>
      <c r="R9" s="140" t="s">
        <v>584</v>
      </c>
      <c r="S9" s="129"/>
      <c r="T9" s="131"/>
      <c r="U9" s="132"/>
      <c r="V9" s="133"/>
      <c r="W9" s="133"/>
      <c r="X9" s="133"/>
      <c r="Y9" s="131"/>
      <c r="Z9" s="132"/>
      <c r="AA9" s="133"/>
      <c r="AB9" s="133"/>
      <c r="AC9" s="133"/>
      <c r="AD9" s="132"/>
      <c r="AE9" s="131"/>
      <c r="AF9" s="132"/>
      <c r="AG9" s="133"/>
      <c r="AH9" s="131"/>
      <c r="AI9" s="141" t="str">
        <f t="shared" ref="AI9:AI253" si="0">IF(N9="","PENDIENTE",IF(AE9="OK","OK",IF(AE9&lt;&gt;"","FALLO",IF(Y9="OK","OK",IF(Y9&lt;&gt;"","FALLO",IF(T9="OK","OK",IF(T9&lt;&gt;"","FALLO",IF(N9="OK","OK","FALLO"))))))))</f>
        <v>OK</v>
      </c>
      <c r="AJ9" s="142" t="str">
        <f>IF(AI9:AI167="PENDIENTE","PENDIENTE",IF(COUNTIF(AI9:AI167,"FALLO"),"FALTA","COMPLETO"))</f>
        <v>COMPLETO</v>
      </c>
      <c r="AK9" s="134"/>
      <c r="AL9" s="134"/>
    </row>
    <row r="10" spans="1:38" x14ac:dyDescent="0.2">
      <c r="A10" s="233"/>
      <c r="B10" s="649"/>
      <c r="C10" s="649"/>
      <c r="D10" s="649"/>
      <c r="E10" s="649"/>
      <c r="F10" s="219"/>
      <c r="G10" s="649"/>
      <c r="H10" s="649"/>
      <c r="I10" s="649"/>
      <c r="J10" s="649"/>
      <c r="K10" s="136" t="s">
        <v>1243</v>
      </c>
      <c r="L10" s="156" t="s">
        <v>583</v>
      </c>
      <c r="M10" s="137" t="s">
        <v>1247</v>
      </c>
      <c r="N10" s="138" t="s">
        <v>446</v>
      </c>
      <c r="O10" s="129"/>
      <c r="P10" s="130"/>
      <c r="Q10" s="139">
        <v>45405</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IF(AI10:AI167="PENDIENTE","PENDIENTE",IF(COUNTIF(AI10:AI167,"FALLO"),"FALTA","COMPLETO"))</f>
        <v>COMPLETO</v>
      </c>
      <c r="AK10" s="134"/>
      <c r="AL10" s="134"/>
    </row>
    <row r="11" spans="1:38" x14ac:dyDescent="0.2">
      <c r="A11" s="233"/>
      <c r="B11" s="649"/>
      <c r="C11" s="649"/>
      <c r="D11" s="649"/>
      <c r="E11" s="649"/>
      <c r="F11" s="219"/>
      <c r="G11" s="649"/>
      <c r="H11" s="649"/>
      <c r="I11" s="649"/>
      <c r="J11" s="649"/>
      <c r="K11" s="136" t="s">
        <v>1244</v>
      </c>
      <c r="L11" s="137" t="s">
        <v>583</v>
      </c>
      <c r="M11" s="137" t="s">
        <v>1247</v>
      </c>
      <c r="N11" s="138" t="s">
        <v>446</v>
      </c>
      <c r="O11" s="129"/>
      <c r="P11" s="130"/>
      <c r="Q11" s="139">
        <v>45405</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IF(AI11:AI167="PENDIENTE","PENDIENTE",IF(COUNTIF(AI11:AI167,"FALLO"),"FALTA","COMPLETO"))</f>
        <v>COMPLETO</v>
      </c>
      <c r="AK11" s="134"/>
      <c r="AL11" s="134"/>
    </row>
    <row r="12" spans="1:38" x14ac:dyDescent="0.2">
      <c r="A12" s="234">
        <v>45405</v>
      </c>
      <c r="B12" s="649"/>
      <c r="C12" s="649"/>
      <c r="D12" s="649"/>
      <c r="E12" s="649"/>
      <c r="F12" s="225" t="s">
        <v>582</v>
      </c>
      <c r="G12" s="649"/>
      <c r="H12" s="649"/>
      <c r="I12" s="649"/>
      <c r="J12" s="649"/>
      <c r="K12" s="136" t="s">
        <v>1245</v>
      </c>
      <c r="L12" s="137" t="s">
        <v>583</v>
      </c>
      <c r="M12" s="137" t="s">
        <v>1247</v>
      </c>
      <c r="N12" s="138" t="s">
        <v>446</v>
      </c>
      <c r="O12" s="129"/>
      <c r="P12" s="130"/>
      <c r="Q12" s="139">
        <v>45405</v>
      </c>
      <c r="R12" s="140" t="s">
        <v>584</v>
      </c>
      <c r="S12" s="129"/>
      <c r="T12" s="131"/>
      <c r="U12" s="132"/>
      <c r="V12" s="133"/>
      <c r="W12" s="133"/>
      <c r="X12" s="133"/>
      <c r="Y12" s="131"/>
      <c r="Z12" s="132"/>
      <c r="AA12" s="133"/>
      <c r="AB12" s="133"/>
      <c r="AC12" s="133"/>
      <c r="AD12" s="132"/>
      <c r="AE12" s="131"/>
      <c r="AF12" s="132"/>
      <c r="AG12" s="133"/>
      <c r="AH12" s="131"/>
      <c r="AI12" s="141" t="str">
        <f t="shared" si="0"/>
        <v>OK</v>
      </c>
      <c r="AJ12" s="142" t="str">
        <f>IF(AI12:AI177="PENDIENTE","PENDIENTE",IF(COUNTIF(AI12:AI177,"FALLO"),"FALTA","COMPLETO"))</f>
        <v>COMPLETO</v>
      </c>
      <c r="AK12" s="134"/>
      <c r="AL12" s="134"/>
    </row>
    <row r="13" spans="1:38" ht="58.5" customHeight="1" x14ac:dyDescent="0.2">
      <c r="A13" s="235"/>
      <c r="B13" s="650"/>
      <c r="C13" s="650"/>
      <c r="D13" s="650"/>
      <c r="E13" s="650"/>
      <c r="F13" s="220"/>
      <c r="G13" s="650"/>
      <c r="H13" s="650"/>
      <c r="I13" s="650"/>
      <c r="J13" s="650"/>
      <c r="K13" s="136"/>
      <c r="L13" s="137"/>
      <c r="M13" s="137"/>
      <c r="N13" s="138"/>
      <c r="O13" s="129"/>
      <c r="P13" s="130"/>
      <c r="Q13" s="139"/>
      <c r="R13" s="140"/>
      <c r="S13" s="129"/>
      <c r="T13" s="131"/>
      <c r="U13" s="132"/>
      <c r="V13" s="133"/>
      <c r="W13" s="133"/>
      <c r="X13" s="133"/>
      <c r="Y13" s="131"/>
      <c r="Z13" s="132"/>
      <c r="AA13" s="133"/>
      <c r="AB13" s="133"/>
      <c r="AC13" s="133"/>
      <c r="AD13" s="132"/>
      <c r="AE13" s="131"/>
      <c r="AF13" s="132"/>
      <c r="AG13" s="133"/>
      <c r="AH13" s="131"/>
      <c r="AI13" s="141"/>
      <c r="AJ13" s="142"/>
      <c r="AK13" s="134"/>
      <c r="AL13" s="134"/>
    </row>
    <row r="14" spans="1:38" ht="14.1" customHeight="1" x14ac:dyDescent="0.2">
      <c r="A14" s="621">
        <v>45405</v>
      </c>
      <c r="B14" s="224"/>
      <c r="C14" s="617" t="s">
        <v>1269</v>
      </c>
      <c r="D14" s="615"/>
      <c r="E14" s="652" t="s">
        <v>1256</v>
      </c>
      <c r="F14" s="617" t="s">
        <v>582</v>
      </c>
      <c r="G14" s="615">
        <v>2</v>
      </c>
      <c r="H14" s="617" t="s">
        <v>1257</v>
      </c>
      <c r="I14" s="615" t="s">
        <v>382</v>
      </c>
      <c r="J14" s="652" t="s">
        <v>1258</v>
      </c>
      <c r="K14" s="226" t="s">
        <v>1260</v>
      </c>
      <c r="L14" s="137" t="s">
        <v>1262</v>
      </c>
      <c r="M14" s="137" t="s">
        <v>1263</v>
      </c>
      <c r="N14" s="138" t="s">
        <v>446</v>
      </c>
      <c r="O14" s="143"/>
      <c r="P14" s="139"/>
      <c r="Q14" s="139">
        <v>45405</v>
      </c>
      <c r="R14" s="140" t="s">
        <v>584</v>
      </c>
      <c r="S14" s="129"/>
      <c r="T14" s="131"/>
      <c r="U14" s="132"/>
      <c r="V14" s="133"/>
      <c r="W14" s="133"/>
      <c r="X14" s="133"/>
      <c r="Y14" s="131"/>
      <c r="Z14" s="132"/>
      <c r="AA14" s="133"/>
      <c r="AB14" s="133"/>
      <c r="AC14" s="133"/>
      <c r="AD14" s="132"/>
      <c r="AE14" s="131"/>
      <c r="AF14" s="132"/>
      <c r="AG14" s="133"/>
      <c r="AH14" s="131"/>
      <c r="AI14" s="141"/>
      <c r="AJ14" s="142"/>
      <c r="AK14" s="134"/>
      <c r="AL14" s="134"/>
    </row>
    <row r="15" spans="1:38" ht="10.5" customHeight="1" x14ac:dyDescent="0.2">
      <c r="A15" s="655"/>
      <c r="B15" s="219"/>
      <c r="C15" s="649"/>
      <c r="D15" s="649"/>
      <c r="E15" s="653"/>
      <c r="F15" s="649"/>
      <c r="G15" s="649"/>
      <c r="H15" s="649"/>
      <c r="I15" s="649"/>
      <c r="J15" s="653"/>
      <c r="K15" s="226" t="s">
        <v>1259</v>
      </c>
      <c r="L15" s="137" t="s">
        <v>1264</v>
      </c>
      <c r="M15" s="137" t="s">
        <v>1259</v>
      </c>
      <c r="N15" s="138" t="s">
        <v>586</v>
      </c>
      <c r="O15" s="143"/>
      <c r="P15" s="139"/>
      <c r="Q15" s="139">
        <v>45405</v>
      </c>
      <c r="R15" s="140" t="s">
        <v>584</v>
      </c>
      <c r="S15" s="129"/>
      <c r="T15" s="131"/>
      <c r="U15" s="132"/>
      <c r="V15" s="133"/>
      <c r="W15" s="133"/>
      <c r="X15" s="133"/>
      <c r="Y15" s="131"/>
      <c r="Z15" s="132"/>
      <c r="AA15" s="133"/>
      <c r="AB15" s="133"/>
      <c r="AC15" s="133"/>
      <c r="AD15" s="132"/>
      <c r="AE15" s="131"/>
      <c r="AF15" s="132"/>
      <c r="AG15" s="133"/>
      <c r="AH15" s="131"/>
      <c r="AI15" s="141"/>
      <c r="AJ15" s="142" t="str">
        <f>IF(AI15:AI173="PENDIENTE","PENDIENTE",IF(COUNTIF(AI15:AI173,"FALLO"),"FALTA","COMPLETO"))</f>
        <v>COMPLETO</v>
      </c>
      <c r="AK15" s="134"/>
      <c r="AL15" s="134"/>
    </row>
    <row r="16" spans="1:38" ht="10.5" customHeight="1" x14ac:dyDescent="0.2">
      <c r="A16" s="655"/>
      <c r="B16" s="219"/>
      <c r="C16" s="649"/>
      <c r="D16" s="649"/>
      <c r="E16" s="653"/>
      <c r="F16" s="649"/>
      <c r="G16" s="649"/>
      <c r="H16" s="649"/>
      <c r="I16" s="649"/>
      <c r="J16" s="653"/>
      <c r="K16" s="226" t="s">
        <v>1261</v>
      </c>
      <c r="L16" s="137" t="s">
        <v>1265</v>
      </c>
      <c r="M16" s="137" t="s">
        <v>1266</v>
      </c>
      <c r="N16" s="138" t="s">
        <v>586</v>
      </c>
      <c r="O16" s="143"/>
      <c r="P16" s="139"/>
      <c r="Q16" s="139">
        <v>45405</v>
      </c>
      <c r="R16" s="140" t="s">
        <v>584</v>
      </c>
      <c r="S16" s="129"/>
      <c r="T16" s="131"/>
      <c r="U16" s="132"/>
      <c r="V16" s="133"/>
      <c r="W16" s="133"/>
      <c r="X16" s="133"/>
      <c r="Y16" s="131"/>
      <c r="Z16" s="132"/>
      <c r="AA16" s="133"/>
      <c r="AB16" s="133"/>
      <c r="AC16" s="133"/>
      <c r="AD16" s="132"/>
      <c r="AE16" s="131"/>
      <c r="AF16" s="132"/>
      <c r="AG16" s="133"/>
      <c r="AH16" s="131"/>
      <c r="AI16" s="141"/>
      <c r="AJ16" s="142" t="str">
        <f>IF(AI16:AI173="PENDIENTE","PENDIENTE",IF(COUNTIF(AI16:AI173,"FALLO"),"FALTA","COMPLETO"))</f>
        <v>COMPLETO</v>
      </c>
      <c r="AK16" s="134"/>
      <c r="AL16" s="134"/>
    </row>
    <row r="17" spans="1:38" ht="10.5" customHeight="1" x14ac:dyDescent="0.2">
      <c r="A17" s="655"/>
      <c r="B17" s="219"/>
      <c r="C17" s="649"/>
      <c r="D17" s="649"/>
      <c r="E17" s="653"/>
      <c r="F17" s="649"/>
      <c r="G17" s="649"/>
      <c r="H17" s="649"/>
      <c r="I17" s="649"/>
      <c r="J17" s="653"/>
      <c r="K17" s="226" t="s">
        <v>1267</v>
      </c>
      <c r="L17" s="137" t="s">
        <v>1268</v>
      </c>
      <c r="M17" s="137" t="s">
        <v>1325</v>
      </c>
      <c r="N17" s="221" t="s">
        <v>588</v>
      </c>
      <c r="O17" s="222"/>
      <c r="P17" s="223"/>
      <c r="Q17" s="139">
        <v>45405</v>
      </c>
      <c r="R17" s="140" t="s">
        <v>584</v>
      </c>
      <c r="S17" s="129"/>
      <c r="T17" s="661" t="s">
        <v>588</v>
      </c>
      <c r="U17" s="132"/>
      <c r="V17" s="133"/>
      <c r="W17" s="133">
        <v>45407</v>
      </c>
      <c r="X17" s="140" t="s">
        <v>584</v>
      </c>
      <c r="Y17" s="131"/>
      <c r="Z17" s="132"/>
      <c r="AA17" s="133"/>
      <c r="AB17" s="133"/>
      <c r="AC17" s="133"/>
      <c r="AD17" s="132"/>
      <c r="AE17" s="131"/>
      <c r="AF17" s="132"/>
      <c r="AG17" s="133"/>
      <c r="AH17" s="131"/>
      <c r="AI17" s="141"/>
      <c r="AJ17" s="142" t="str">
        <f>IF(AI17:AI173="PENDIENTE","PENDIENTE",IF(COUNTIF(AI17:AI173,"FALLO"),"FALTA","COMPLETO"))</f>
        <v>COMPLETO</v>
      </c>
      <c r="AK17" s="134"/>
      <c r="AL17" s="134"/>
    </row>
    <row r="18" spans="1:38" ht="10.5" customHeight="1" x14ac:dyDescent="0.2">
      <c r="A18" s="655"/>
      <c r="B18" s="219"/>
      <c r="C18" s="649"/>
      <c r="D18" s="649"/>
      <c r="E18" s="653"/>
      <c r="F18" s="649"/>
      <c r="G18" s="649"/>
      <c r="H18" s="649"/>
      <c r="I18" s="649"/>
      <c r="J18" s="653"/>
      <c r="K18" s="136" t="s">
        <v>1355</v>
      </c>
      <c r="L18" s="137" t="s">
        <v>1356</v>
      </c>
      <c r="M18" s="137" t="s">
        <v>1357</v>
      </c>
      <c r="N18" s="144" t="s">
        <v>588</v>
      </c>
      <c r="O18" s="143"/>
      <c r="P18" s="223"/>
      <c r="Q18" s="139">
        <v>45405</v>
      </c>
      <c r="R18" s="140" t="s">
        <v>584</v>
      </c>
      <c r="S18" s="129"/>
      <c r="T18" s="131" t="s">
        <v>586</v>
      </c>
      <c r="U18" s="132"/>
      <c r="V18" s="133"/>
      <c r="W18" s="133">
        <v>45408</v>
      </c>
      <c r="X18" s="140" t="s">
        <v>584</v>
      </c>
      <c r="Y18" s="131"/>
      <c r="Z18" s="132"/>
      <c r="AA18" s="133"/>
      <c r="AB18" s="133"/>
      <c r="AC18" s="133"/>
      <c r="AD18" s="132"/>
      <c r="AE18" s="131"/>
      <c r="AF18" s="132"/>
      <c r="AG18" s="133"/>
      <c r="AH18" s="131"/>
      <c r="AI18" s="141"/>
      <c r="AJ18" s="142" t="str">
        <f>IF(AI18:AI183="PENDIENTE","PENDIENTE",IF(COUNTIF(AI18:AI183,"FALLO"),"FALTA","COMPLETO"))</f>
        <v>COMPLETO</v>
      </c>
      <c r="AK18" s="134"/>
      <c r="AL18" s="134"/>
    </row>
    <row r="19" spans="1:38" ht="10.5" customHeight="1" x14ac:dyDescent="0.2">
      <c r="A19" s="655"/>
      <c r="B19" s="219"/>
      <c r="C19" s="649"/>
      <c r="D19" s="649"/>
      <c r="E19" s="653"/>
      <c r="F19" s="649"/>
      <c r="G19" s="649"/>
      <c r="H19" s="649"/>
      <c r="I19" s="649"/>
      <c r="J19" s="653"/>
      <c r="K19" s="226"/>
      <c r="L19" s="137"/>
      <c r="M19" s="137"/>
      <c r="N19" s="228"/>
      <c r="O19" s="143"/>
      <c r="P19" s="139"/>
      <c r="Q19" s="139"/>
      <c r="R19" s="140"/>
      <c r="S19" s="129"/>
      <c r="T19" s="131"/>
      <c r="U19" s="132"/>
      <c r="V19" s="133"/>
      <c r="W19" s="133"/>
      <c r="X19" s="133"/>
      <c r="Y19" s="131"/>
      <c r="Z19" s="132"/>
      <c r="AA19" s="133"/>
      <c r="AB19" s="133"/>
      <c r="AC19" s="133"/>
      <c r="AD19" s="132"/>
      <c r="AE19" s="131"/>
      <c r="AF19" s="132"/>
      <c r="AG19" s="133"/>
      <c r="AH19" s="131"/>
      <c r="AI19" s="141"/>
      <c r="AJ19" s="142" t="str">
        <f>IF(AI19:AI179="PENDIENTE","PENDIENTE",IF(COUNTIF(AI19:AI179,"FALLO"),"FALTA","COMPLETO"))</f>
        <v>COMPLETO</v>
      </c>
      <c r="AK19" s="134"/>
      <c r="AL19" s="134"/>
    </row>
    <row r="20" spans="1:38" ht="10.5" customHeight="1" x14ac:dyDescent="0.2">
      <c r="A20" s="655"/>
      <c r="B20" s="219"/>
      <c r="C20" s="649"/>
      <c r="D20" s="649"/>
      <c r="E20" s="653"/>
      <c r="F20" s="649"/>
      <c r="G20" s="649"/>
      <c r="H20" s="649"/>
      <c r="I20" s="649"/>
      <c r="J20" s="653"/>
      <c r="K20" s="226"/>
      <c r="L20" s="137"/>
      <c r="M20" s="137"/>
      <c r="N20" s="228"/>
      <c r="O20" s="143"/>
      <c r="P20" s="139"/>
      <c r="Q20" s="139"/>
      <c r="R20" s="140"/>
      <c r="S20" s="129"/>
      <c r="T20" s="131"/>
      <c r="U20" s="132"/>
      <c r="V20" s="133"/>
      <c r="W20" s="133"/>
      <c r="X20" s="133"/>
      <c r="Y20" s="131"/>
      <c r="Z20" s="132"/>
      <c r="AA20" s="133"/>
      <c r="AB20" s="133"/>
      <c r="AC20" s="133"/>
      <c r="AD20" s="132"/>
      <c r="AE20" s="131"/>
      <c r="AF20" s="132"/>
      <c r="AG20" s="133"/>
      <c r="AH20" s="131"/>
      <c r="AI20" s="141"/>
      <c r="AJ20" s="142" t="str">
        <f>IF(AI20:AI179="PENDIENTE","PENDIENTE",IF(COUNTIF(AI20:AI179,"FALLO"),"FALTA","COMPLETO"))</f>
        <v>COMPLETO</v>
      </c>
      <c r="AK20" s="134"/>
      <c r="AL20" s="134"/>
    </row>
    <row r="21" spans="1:38" ht="10.5" customHeight="1" x14ac:dyDescent="0.2">
      <c r="A21" s="655"/>
      <c r="B21" s="219"/>
      <c r="C21" s="649"/>
      <c r="D21" s="649"/>
      <c r="E21" s="653"/>
      <c r="F21" s="649"/>
      <c r="G21" s="649"/>
      <c r="H21" s="649"/>
      <c r="I21" s="649"/>
      <c r="J21" s="653"/>
      <c r="K21" s="226"/>
      <c r="L21" s="137"/>
      <c r="M21" s="137"/>
      <c r="N21" s="228"/>
      <c r="O21" s="143"/>
      <c r="P21" s="139"/>
      <c r="Q21" s="139"/>
      <c r="R21" s="140"/>
      <c r="S21" s="129"/>
      <c r="T21" s="131"/>
      <c r="U21" s="132"/>
      <c r="V21" s="133"/>
      <c r="W21" s="133"/>
      <c r="X21" s="133"/>
      <c r="Y21" s="131"/>
      <c r="Z21" s="132"/>
      <c r="AA21" s="133"/>
      <c r="AB21" s="133"/>
      <c r="AC21" s="133"/>
      <c r="AD21" s="132"/>
      <c r="AE21" s="131"/>
      <c r="AF21" s="132"/>
      <c r="AG21" s="133"/>
      <c r="AH21" s="131"/>
      <c r="AI21" s="141"/>
      <c r="AJ21" s="142" t="str">
        <f>IF(AI21:AI179="PENDIENTE","PENDIENTE",IF(COUNTIF(AI21:AI179,"FALLO"),"FALTA","COMPLETO"))</f>
        <v>COMPLETO</v>
      </c>
      <c r="AK21" s="134"/>
      <c r="AL21" s="134"/>
    </row>
    <row r="22" spans="1:38" ht="10.5" customHeight="1" x14ac:dyDescent="0.2">
      <c r="A22" s="655"/>
      <c r="B22" s="219"/>
      <c r="C22" s="649"/>
      <c r="D22" s="649"/>
      <c r="E22" s="653"/>
      <c r="F22" s="649"/>
      <c r="G22" s="649"/>
      <c r="H22" s="649"/>
      <c r="I22" s="649"/>
      <c r="J22" s="653"/>
      <c r="K22" s="226"/>
      <c r="L22" s="137"/>
      <c r="M22" s="137"/>
      <c r="N22" s="228"/>
      <c r="O22" s="143"/>
      <c r="P22" s="139"/>
      <c r="Q22" s="139"/>
      <c r="R22" s="140"/>
      <c r="S22" s="129"/>
      <c r="T22" s="131"/>
      <c r="U22" s="132"/>
      <c r="V22" s="133"/>
      <c r="W22" s="133"/>
      <c r="X22" s="133"/>
      <c r="Y22" s="131"/>
      <c r="Z22" s="132"/>
      <c r="AA22" s="133"/>
      <c r="AB22" s="133"/>
      <c r="AC22" s="133"/>
      <c r="AD22" s="132"/>
      <c r="AE22" s="131"/>
      <c r="AF22" s="132"/>
      <c r="AG22" s="133"/>
      <c r="AH22" s="131"/>
      <c r="AI22" s="141"/>
      <c r="AJ22" s="142" t="str">
        <f>IF(AI22:AI179="PENDIENTE","PENDIENTE",IF(COUNTIF(AI22:AI179,"FALLO"),"FALTA","COMPLETO"))</f>
        <v>COMPLETO</v>
      </c>
      <c r="AK22" s="134"/>
      <c r="AL22" s="134"/>
    </row>
    <row r="23" spans="1:38" ht="10.5" customHeight="1" x14ac:dyDescent="0.2">
      <c r="A23" s="655"/>
      <c r="B23" s="219"/>
      <c r="C23" s="649"/>
      <c r="D23" s="649"/>
      <c r="E23" s="653"/>
      <c r="F23" s="649"/>
      <c r="G23" s="649"/>
      <c r="H23" s="649"/>
      <c r="I23" s="649"/>
      <c r="J23" s="653"/>
      <c r="K23" s="226"/>
      <c r="L23" s="137"/>
      <c r="M23" s="137"/>
      <c r="N23" s="228"/>
      <c r="O23" s="143"/>
      <c r="P23" s="139"/>
      <c r="Q23" s="139"/>
      <c r="R23" s="140"/>
      <c r="S23" s="129"/>
      <c r="T23" s="131"/>
      <c r="U23" s="132"/>
      <c r="V23" s="133"/>
      <c r="W23" s="133"/>
      <c r="X23" s="133"/>
      <c r="Y23" s="131"/>
      <c r="Z23" s="132"/>
      <c r="AA23" s="133"/>
      <c r="AB23" s="133"/>
      <c r="AC23" s="133"/>
      <c r="AD23" s="132"/>
      <c r="AE23" s="131"/>
      <c r="AF23" s="132"/>
      <c r="AG23" s="133"/>
      <c r="AH23" s="131"/>
      <c r="AI23" s="141"/>
      <c r="AJ23" s="142" t="str">
        <f>IF(AI23:AI179="PENDIENTE","PENDIENTE",IF(COUNTIF(AI23:AI179,"FALLO"),"FALTA","COMPLETO"))</f>
        <v>COMPLETO</v>
      </c>
      <c r="AK23" s="134"/>
      <c r="AL23" s="134"/>
    </row>
    <row r="24" spans="1:38" ht="10.5" customHeight="1" x14ac:dyDescent="0.2">
      <c r="A24" s="655"/>
      <c r="B24" s="219" t="s">
        <v>1248</v>
      </c>
      <c r="C24" s="649"/>
      <c r="D24" s="649"/>
      <c r="E24" s="653"/>
      <c r="F24" s="649"/>
      <c r="G24" s="649"/>
      <c r="H24" s="649"/>
      <c r="I24" s="649"/>
      <c r="J24" s="653"/>
      <c r="K24" s="226"/>
      <c r="L24" s="137"/>
      <c r="M24" s="137"/>
      <c r="N24" s="138"/>
      <c r="O24" s="143"/>
      <c r="P24" s="139"/>
      <c r="Q24" s="139"/>
      <c r="R24" s="140"/>
      <c r="S24" s="129"/>
      <c r="T24" s="131"/>
      <c r="U24" s="132"/>
      <c r="V24" s="133"/>
      <c r="W24" s="133"/>
      <c r="X24" s="133"/>
      <c r="Y24" s="131"/>
      <c r="Z24" s="132"/>
      <c r="AA24" s="133"/>
      <c r="AB24" s="133"/>
      <c r="AC24" s="133"/>
      <c r="AD24" s="132"/>
      <c r="AE24" s="131"/>
      <c r="AF24" s="132"/>
      <c r="AG24" s="133"/>
      <c r="AH24" s="131"/>
      <c r="AI24" s="141"/>
      <c r="AJ24" s="142" t="str">
        <f t="shared" ref="AJ24:AJ43" si="1">IF(AI24:AI180="PENDIENTE","PENDIENTE",IF(COUNTIF(AI24:AI180,"FALLO"),"FALTA","COMPLETO"))</f>
        <v>COMPLETO</v>
      </c>
      <c r="AK24" s="134"/>
      <c r="AL24" s="134"/>
    </row>
    <row r="25" spans="1:38" ht="10.5" customHeight="1" x14ac:dyDescent="0.2">
      <c r="A25" s="655"/>
      <c r="B25" s="219"/>
      <c r="C25" s="649"/>
      <c r="D25" s="649"/>
      <c r="E25" s="653"/>
      <c r="F25" s="649"/>
      <c r="G25" s="649"/>
      <c r="H25" s="649"/>
      <c r="I25" s="649"/>
      <c r="J25" s="653"/>
      <c r="K25" s="226"/>
      <c r="L25" s="137"/>
      <c r="M25" s="137"/>
      <c r="N25" s="143"/>
      <c r="O25" s="139"/>
      <c r="P25" s="139"/>
      <c r="Q25" s="140"/>
      <c r="R25" s="129"/>
      <c r="S25" s="131"/>
      <c r="T25" s="132"/>
      <c r="U25" s="133"/>
      <c r="V25" s="133"/>
      <c r="W25" s="133"/>
      <c r="X25" s="131"/>
      <c r="Y25" s="132"/>
      <c r="Z25" s="133"/>
      <c r="AA25" s="133"/>
      <c r="AB25" s="133"/>
      <c r="AC25" s="132"/>
      <c r="AD25" s="131"/>
      <c r="AE25" s="132"/>
      <c r="AF25" s="133"/>
      <c r="AG25" s="131"/>
      <c r="AH25" s="131"/>
      <c r="AI25" s="141"/>
      <c r="AJ25" s="142" t="str">
        <f t="shared" si="1"/>
        <v>COMPLETO</v>
      </c>
      <c r="AK25" s="134"/>
    </row>
    <row r="26" spans="1:38" ht="10.5" customHeight="1" x14ac:dyDescent="0.2">
      <c r="A26" s="655"/>
      <c r="B26" s="219"/>
      <c r="C26" s="649"/>
      <c r="D26" s="649"/>
      <c r="E26" s="653"/>
      <c r="F26" s="649"/>
      <c r="G26" s="649"/>
      <c r="H26" s="649"/>
      <c r="I26" s="649"/>
      <c r="J26" s="653"/>
      <c r="K26" s="226"/>
      <c r="L26" s="137"/>
      <c r="M26" s="137"/>
      <c r="N26" s="143"/>
      <c r="O26" s="139"/>
      <c r="P26" s="139"/>
      <c r="Q26" s="140"/>
      <c r="R26" s="129"/>
      <c r="S26" s="131"/>
      <c r="T26" s="132"/>
      <c r="U26" s="133"/>
      <c r="V26" s="133"/>
      <c r="W26" s="133"/>
      <c r="X26" s="131"/>
      <c r="Y26" s="132"/>
      <c r="Z26" s="133"/>
      <c r="AA26" s="133"/>
      <c r="AB26" s="133"/>
      <c r="AC26" s="132"/>
      <c r="AD26" s="131"/>
      <c r="AE26" s="132"/>
      <c r="AF26" s="133"/>
      <c r="AG26" s="131"/>
      <c r="AH26" s="131"/>
      <c r="AI26" s="141"/>
      <c r="AJ26" s="142" t="str">
        <f t="shared" si="1"/>
        <v>COMPLETO</v>
      </c>
      <c r="AK26" s="134"/>
    </row>
    <row r="27" spans="1:38" ht="10.5" customHeight="1" x14ac:dyDescent="0.2">
      <c r="A27" s="655"/>
      <c r="B27" s="219"/>
      <c r="C27" s="649"/>
      <c r="D27" s="649"/>
      <c r="E27" s="653"/>
      <c r="F27" s="649"/>
      <c r="G27" s="649"/>
      <c r="H27" s="649"/>
      <c r="I27" s="649"/>
      <c r="J27" s="653"/>
      <c r="K27" s="226"/>
      <c r="L27" s="137"/>
      <c r="M27" s="137"/>
      <c r="N27" s="143"/>
      <c r="O27" s="139"/>
      <c r="P27" s="139"/>
      <c r="Q27" s="140"/>
      <c r="R27" s="129"/>
      <c r="S27" s="131"/>
      <c r="T27" s="132"/>
      <c r="U27" s="133"/>
      <c r="V27" s="133"/>
      <c r="W27" s="133"/>
      <c r="X27" s="131"/>
      <c r="Y27" s="132"/>
      <c r="Z27" s="133"/>
      <c r="AA27" s="133"/>
      <c r="AB27" s="133"/>
      <c r="AC27" s="132"/>
      <c r="AD27" s="131"/>
      <c r="AE27" s="132"/>
      <c r="AF27" s="133"/>
      <c r="AG27" s="131"/>
      <c r="AH27" s="131"/>
      <c r="AI27" s="141"/>
      <c r="AJ27" s="142" t="str">
        <f t="shared" si="1"/>
        <v>COMPLETO</v>
      </c>
      <c r="AK27" s="134"/>
    </row>
    <row r="28" spans="1:38" ht="10.5" customHeight="1" x14ac:dyDescent="0.2">
      <c r="A28" s="655"/>
      <c r="B28" s="219"/>
      <c r="C28" s="649"/>
      <c r="D28" s="649"/>
      <c r="E28" s="653"/>
      <c r="F28" s="649"/>
      <c r="G28" s="649"/>
      <c r="H28" s="649"/>
      <c r="I28" s="649"/>
      <c r="J28" s="653"/>
      <c r="K28" s="226"/>
      <c r="L28" s="137"/>
      <c r="M28" s="137"/>
      <c r="N28" s="143"/>
      <c r="O28" s="139"/>
      <c r="P28" s="139"/>
      <c r="Q28" s="140"/>
      <c r="R28" s="129"/>
      <c r="S28" s="131"/>
      <c r="T28" s="132"/>
      <c r="U28" s="133"/>
      <c r="V28" s="133"/>
      <c r="W28" s="133"/>
      <c r="X28" s="131"/>
      <c r="Y28" s="132"/>
      <c r="Z28" s="133"/>
      <c r="AA28" s="133"/>
      <c r="AB28" s="133"/>
      <c r="AC28" s="132"/>
      <c r="AD28" s="131"/>
      <c r="AE28" s="132"/>
      <c r="AF28" s="133"/>
      <c r="AG28" s="131"/>
      <c r="AH28" s="131"/>
      <c r="AI28" s="141"/>
      <c r="AJ28" s="142" t="str">
        <f t="shared" si="1"/>
        <v>COMPLETO</v>
      </c>
      <c r="AK28" s="134"/>
    </row>
    <row r="29" spans="1:38" ht="10.5" customHeight="1" x14ac:dyDescent="0.2">
      <c r="A29" s="655"/>
      <c r="B29" s="219"/>
      <c r="C29" s="649"/>
      <c r="D29" s="649"/>
      <c r="E29" s="653"/>
      <c r="F29" s="649"/>
      <c r="G29" s="649"/>
      <c r="H29" s="649"/>
      <c r="I29" s="649"/>
      <c r="J29" s="653"/>
      <c r="K29" s="226"/>
      <c r="L29" s="137"/>
      <c r="M29" s="137"/>
      <c r="N29" s="143"/>
      <c r="O29" s="139"/>
      <c r="P29" s="139"/>
      <c r="Q29" s="140"/>
      <c r="R29" s="129"/>
      <c r="S29" s="131"/>
      <c r="T29" s="132"/>
      <c r="U29" s="133"/>
      <c r="V29" s="133"/>
      <c r="W29" s="133"/>
      <c r="X29" s="131"/>
      <c r="Y29" s="132"/>
      <c r="Z29" s="133"/>
      <c r="AA29" s="133"/>
      <c r="AB29" s="133"/>
      <c r="AC29" s="132"/>
      <c r="AD29" s="131"/>
      <c r="AE29" s="132"/>
      <c r="AF29" s="133"/>
      <c r="AG29" s="131"/>
      <c r="AH29" s="131"/>
      <c r="AI29" s="141"/>
      <c r="AJ29" s="142" t="str">
        <f t="shared" si="1"/>
        <v>COMPLETO</v>
      </c>
      <c r="AK29" s="134"/>
    </row>
    <row r="30" spans="1:38" ht="10.5" customHeight="1" x14ac:dyDescent="0.2">
      <c r="A30" s="655"/>
      <c r="B30" s="219"/>
      <c r="C30" s="649"/>
      <c r="D30" s="649"/>
      <c r="E30" s="653"/>
      <c r="F30" s="649"/>
      <c r="G30" s="649"/>
      <c r="H30" s="649"/>
      <c r="I30" s="649"/>
      <c r="J30" s="653"/>
      <c r="K30" s="226"/>
      <c r="L30" s="137"/>
      <c r="M30" s="137"/>
      <c r="N30" s="143"/>
      <c r="O30" s="139"/>
      <c r="P30" s="139"/>
      <c r="Q30" s="140"/>
      <c r="R30" s="129"/>
      <c r="S30" s="131"/>
      <c r="T30" s="132"/>
      <c r="U30" s="133"/>
      <c r="V30" s="133"/>
      <c r="W30" s="133"/>
      <c r="X30" s="131"/>
      <c r="Y30" s="132"/>
      <c r="Z30" s="133"/>
      <c r="AA30" s="133"/>
      <c r="AB30" s="133"/>
      <c r="AC30" s="132"/>
      <c r="AD30" s="131"/>
      <c r="AE30" s="132"/>
      <c r="AF30" s="133"/>
      <c r="AG30" s="131"/>
      <c r="AH30" s="131"/>
      <c r="AI30" s="141"/>
      <c r="AJ30" s="142" t="str">
        <f t="shared" si="1"/>
        <v>COMPLETO</v>
      </c>
      <c r="AK30" s="134"/>
    </row>
    <row r="31" spans="1:38" ht="10.5" customHeight="1" x14ac:dyDescent="0.2">
      <c r="A31" s="655"/>
      <c r="B31" s="219"/>
      <c r="C31" s="649"/>
      <c r="D31" s="649"/>
      <c r="E31" s="653"/>
      <c r="F31" s="649"/>
      <c r="G31" s="649"/>
      <c r="H31" s="649"/>
      <c r="I31" s="649"/>
      <c r="J31" s="653"/>
      <c r="K31" s="226"/>
      <c r="L31" s="137"/>
      <c r="M31" s="137"/>
      <c r="N31" s="143"/>
      <c r="O31" s="139"/>
      <c r="P31" s="139"/>
      <c r="Q31" s="140"/>
      <c r="R31" s="129"/>
      <c r="S31" s="131"/>
      <c r="T31" s="132"/>
      <c r="U31" s="133"/>
      <c r="V31" s="133"/>
      <c r="W31" s="133"/>
      <c r="X31" s="131"/>
      <c r="Y31" s="132"/>
      <c r="Z31" s="133"/>
      <c r="AA31" s="133"/>
      <c r="AB31" s="133"/>
      <c r="AC31" s="132"/>
      <c r="AD31" s="131"/>
      <c r="AE31" s="132"/>
      <c r="AF31" s="133"/>
      <c r="AG31" s="131"/>
      <c r="AH31" s="131"/>
      <c r="AI31" s="141"/>
      <c r="AJ31" s="142" t="str">
        <f t="shared" si="1"/>
        <v>COMPLETO</v>
      </c>
      <c r="AK31" s="134"/>
    </row>
    <row r="32" spans="1:38" ht="10.5" customHeight="1" x14ac:dyDescent="0.2">
      <c r="A32" s="655"/>
      <c r="B32" s="219"/>
      <c r="C32" s="649"/>
      <c r="D32" s="649"/>
      <c r="E32" s="653"/>
      <c r="F32" s="649"/>
      <c r="G32" s="649"/>
      <c r="H32" s="649"/>
      <c r="I32" s="649"/>
      <c r="J32" s="653"/>
      <c r="K32" s="226"/>
      <c r="L32" s="137"/>
      <c r="M32" s="137"/>
      <c r="N32" s="138"/>
      <c r="O32" s="143"/>
      <c r="P32" s="139"/>
      <c r="Q32" s="139"/>
      <c r="R32" s="140"/>
      <c r="S32" s="129"/>
      <c r="T32" s="131"/>
      <c r="U32" s="132"/>
      <c r="V32" s="133"/>
      <c r="W32" s="133"/>
      <c r="X32" s="131"/>
      <c r="Y32" s="131"/>
      <c r="Z32" s="132"/>
      <c r="AA32" s="133"/>
      <c r="AB32" s="133"/>
      <c r="AC32" s="133"/>
      <c r="AD32" s="132"/>
      <c r="AE32" s="131"/>
      <c r="AF32" s="132"/>
      <c r="AG32" s="133"/>
      <c r="AH32" s="131"/>
      <c r="AI32" s="141"/>
      <c r="AJ32" s="142" t="str">
        <f t="shared" si="1"/>
        <v>COMPLETO</v>
      </c>
      <c r="AK32" s="134"/>
      <c r="AL32" s="134"/>
    </row>
    <row r="33" spans="1:38" ht="10.5" customHeight="1" x14ac:dyDescent="0.2">
      <c r="A33" s="655"/>
      <c r="B33" s="219"/>
      <c r="C33" s="649"/>
      <c r="D33" s="649"/>
      <c r="E33" s="653"/>
      <c r="F33" s="649"/>
      <c r="G33" s="649"/>
      <c r="H33" s="649"/>
      <c r="I33" s="649"/>
      <c r="J33" s="653"/>
      <c r="K33" s="226"/>
      <c r="L33" s="137"/>
      <c r="M33" s="137"/>
      <c r="N33" s="138"/>
      <c r="O33" s="143"/>
      <c r="P33" s="139"/>
      <c r="Q33" s="139"/>
      <c r="R33" s="140"/>
      <c r="S33" s="129"/>
      <c r="T33" s="131"/>
      <c r="U33" s="132"/>
      <c r="V33" s="133"/>
      <c r="W33" s="133"/>
      <c r="X33" s="131"/>
      <c r="Y33" s="131"/>
      <c r="Z33" s="132"/>
      <c r="AA33" s="133"/>
      <c r="AB33" s="133"/>
      <c r="AC33" s="133"/>
      <c r="AD33" s="132"/>
      <c r="AE33" s="131"/>
      <c r="AF33" s="132"/>
      <c r="AG33" s="133"/>
      <c r="AH33" s="131"/>
      <c r="AI33" s="141"/>
      <c r="AJ33" s="142" t="str">
        <f t="shared" si="1"/>
        <v>COMPLETO</v>
      </c>
      <c r="AK33" s="134"/>
      <c r="AL33" s="134"/>
    </row>
    <row r="34" spans="1:38" ht="10.5" customHeight="1" x14ac:dyDescent="0.2">
      <c r="A34" s="655"/>
      <c r="B34" s="219"/>
      <c r="C34" s="649"/>
      <c r="D34" s="649"/>
      <c r="E34" s="653"/>
      <c r="F34" s="649"/>
      <c r="G34" s="649"/>
      <c r="H34" s="649"/>
      <c r="I34" s="649"/>
      <c r="J34" s="653"/>
      <c r="K34" s="226"/>
      <c r="L34" s="137"/>
      <c r="M34" s="137"/>
      <c r="N34" s="138"/>
      <c r="O34" s="143"/>
      <c r="P34" s="145"/>
      <c r="Q34" s="139"/>
      <c r="R34" s="140"/>
      <c r="S34" s="129"/>
      <c r="T34" s="131"/>
      <c r="U34" s="129"/>
      <c r="V34" s="130"/>
      <c r="W34" s="133"/>
      <c r="X34" s="131"/>
      <c r="Y34" s="131"/>
      <c r="Z34" s="132"/>
      <c r="AA34" s="133"/>
      <c r="AB34" s="133"/>
      <c r="AC34" s="133"/>
      <c r="AD34" s="132"/>
      <c r="AE34" s="131"/>
      <c r="AF34" s="132"/>
      <c r="AG34" s="133"/>
      <c r="AH34" s="131"/>
      <c r="AI34" s="141"/>
      <c r="AJ34" s="142" t="str">
        <f t="shared" si="1"/>
        <v>COMPLETO</v>
      </c>
      <c r="AK34" s="134"/>
      <c r="AL34" s="134"/>
    </row>
    <row r="35" spans="1:38" ht="10.5" customHeight="1" x14ac:dyDescent="0.2">
      <c r="A35" s="656"/>
      <c r="B35" s="220"/>
      <c r="C35" s="650"/>
      <c r="D35" s="650"/>
      <c r="E35" s="654"/>
      <c r="F35" s="650"/>
      <c r="G35" s="650"/>
      <c r="H35" s="650"/>
      <c r="I35" s="650"/>
      <c r="J35" s="654"/>
      <c r="K35" s="226"/>
      <c r="L35" s="137"/>
      <c r="M35" s="137"/>
      <c r="N35" s="138"/>
      <c r="O35" s="143"/>
      <c r="P35" s="145"/>
      <c r="Q35" s="139"/>
      <c r="R35" s="140"/>
      <c r="S35" s="129"/>
      <c r="T35" s="131"/>
      <c r="U35" s="129"/>
      <c r="V35" s="130"/>
      <c r="W35" s="133"/>
      <c r="X35" s="131"/>
      <c r="Y35" s="131"/>
      <c r="Z35" s="132"/>
      <c r="AA35" s="133"/>
      <c r="AB35" s="133"/>
      <c r="AC35" s="133"/>
      <c r="AD35" s="132"/>
      <c r="AE35" s="131"/>
      <c r="AF35" s="132"/>
      <c r="AG35" s="133"/>
      <c r="AH35" s="131"/>
      <c r="AI35" s="141"/>
      <c r="AJ35" s="142" t="str">
        <f t="shared" si="1"/>
        <v>COMPLETO</v>
      </c>
      <c r="AK35" s="134"/>
      <c r="AL35" s="134"/>
    </row>
    <row r="36" spans="1:38" ht="15.75" customHeight="1" x14ac:dyDescent="0.2">
      <c r="A36" s="621">
        <v>45405</v>
      </c>
      <c r="B36" s="617" t="s">
        <v>1248</v>
      </c>
      <c r="C36" s="626" t="s">
        <v>1270</v>
      </c>
      <c r="D36" s="615"/>
      <c r="E36" s="617" t="s">
        <v>1271</v>
      </c>
      <c r="F36" s="617" t="s">
        <v>582</v>
      </c>
      <c r="G36" s="615">
        <v>3</v>
      </c>
      <c r="H36" s="617" t="s">
        <v>1272</v>
      </c>
      <c r="I36" s="625" t="s">
        <v>1248</v>
      </c>
      <c r="J36" s="620" t="s">
        <v>1273</v>
      </c>
      <c r="K36" s="226" t="s">
        <v>1274</v>
      </c>
      <c r="L36" s="227" t="s">
        <v>1278</v>
      </c>
      <c r="M36" s="227" t="s">
        <v>1283</v>
      </c>
      <c r="N36" s="146" t="s">
        <v>586</v>
      </c>
      <c r="O36" s="129"/>
      <c r="P36" s="130"/>
      <c r="Q36" s="139">
        <v>45405</v>
      </c>
      <c r="R36" s="140" t="s">
        <v>584</v>
      </c>
      <c r="S36" s="129"/>
      <c r="T36" s="131"/>
      <c r="U36" s="132"/>
      <c r="V36" s="133"/>
      <c r="W36" s="133"/>
      <c r="X36" s="131"/>
      <c r="Y36" s="131"/>
      <c r="Z36" s="132"/>
      <c r="AA36" s="133"/>
      <c r="AB36" s="133"/>
      <c r="AC36" s="133"/>
      <c r="AD36" s="132"/>
      <c r="AE36" s="131"/>
      <c r="AF36" s="132"/>
      <c r="AG36" s="133"/>
      <c r="AH36" s="131"/>
      <c r="AI36" s="141"/>
      <c r="AJ36" s="142" t="str">
        <f t="shared" si="1"/>
        <v>COMPLETO</v>
      </c>
      <c r="AK36" s="134"/>
      <c r="AL36" s="134"/>
    </row>
    <row r="37" spans="1:38" ht="10.5" customHeight="1" x14ac:dyDescent="0.2">
      <c r="A37" s="622"/>
      <c r="B37" s="599"/>
      <c r="C37" s="599"/>
      <c r="D37" s="599"/>
      <c r="E37" s="599"/>
      <c r="F37" s="618"/>
      <c r="G37" s="599"/>
      <c r="H37" s="599"/>
      <c r="I37" s="599"/>
      <c r="J37" s="599"/>
      <c r="K37" s="226" t="s">
        <v>1279</v>
      </c>
      <c r="L37" s="227" t="s">
        <v>1278</v>
      </c>
      <c r="M37" s="227" t="s">
        <v>1283</v>
      </c>
      <c r="N37" s="146" t="s">
        <v>586</v>
      </c>
      <c r="O37" s="129"/>
      <c r="P37" s="130"/>
      <c r="Q37" s="139">
        <v>45405</v>
      </c>
      <c r="R37" s="140" t="s">
        <v>584</v>
      </c>
      <c r="S37" s="129"/>
      <c r="T37" s="131"/>
      <c r="U37" s="132"/>
      <c r="V37" s="133"/>
      <c r="W37" s="133"/>
      <c r="X37" s="131"/>
      <c r="Y37" s="131"/>
      <c r="Z37" s="132"/>
      <c r="AA37" s="133"/>
      <c r="AB37" s="133"/>
      <c r="AC37" s="133"/>
      <c r="AD37" s="132"/>
      <c r="AE37" s="131"/>
      <c r="AF37" s="132"/>
      <c r="AG37" s="133"/>
      <c r="AH37" s="131"/>
      <c r="AI37" s="141"/>
      <c r="AJ37" s="142" t="str">
        <f t="shared" si="1"/>
        <v>COMPLETO</v>
      </c>
      <c r="AK37" s="134"/>
      <c r="AL37" s="134"/>
    </row>
    <row r="38" spans="1:38" ht="10.5" customHeight="1" x14ac:dyDescent="0.2">
      <c r="A38" s="622"/>
      <c r="B38" s="599"/>
      <c r="C38" s="599"/>
      <c r="D38" s="599"/>
      <c r="E38" s="599"/>
      <c r="F38" s="618"/>
      <c r="G38" s="599"/>
      <c r="H38" s="599"/>
      <c r="I38" s="599"/>
      <c r="J38" s="599"/>
      <c r="K38" s="226" t="s">
        <v>1275</v>
      </c>
      <c r="L38" s="227" t="s">
        <v>1280</v>
      </c>
      <c r="M38" s="227" t="s">
        <v>1284</v>
      </c>
      <c r="N38" s="146" t="s">
        <v>586</v>
      </c>
      <c r="O38" s="129"/>
      <c r="P38" s="130"/>
      <c r="Q38" s="139">
        <v>45405</v>
      </c>
      <c r="R38" s="140" t="s">
        <v>584</v>
      </c>
      <c r="S38" s="129"/>
      <c r="T38" s="131"/>
      <c r="U38" s="132"/>
      <c r="V38" s="133"/>
      <c r="W38" s="133"/>
      <c r="X38" s="131"/>
      <c r="Y38" s="131"/>
      <c r="Z38" s="132"/>
      <c r="AA38" s="133"/>
      <c r="AB38" s="133"/>
      <c r="AC38" s="133"/>
      <c r="AD38" s="132"/>
      <c r="AE38" s="131"/>
      <c r="AF38" s="132"/>
      <c r="AG38" s="133"/>
      <c r="AH38" s="131"/>
      <c r="AI38" s="141"/>
      <c r="AJ38" s="142" t="str">
        <f t="shared" si="1"/>
        <v>COMPLETO</v>
      </c>
      <c r="AK38" s="134"/>
      <c r="AL38" s="134"/>
    </row>
    <row r="39" spans="1:38" ht="10.5" customHeight="1" x14ac:dyDescent="0.2">
      <c r="A39" s="622"/>
      <c r="B39" s="599"/>
      <c r="C39" s="599"/>
      <c r="D39" s="599"/>
      <c r="E39" s="599"/>
      <c r="F39" s="618"/>
      <c r="G39" s="599"/>
      <c r="H39" s="599"/>
      <c r="I39" s="599"/>
      <c r="J39" s="599"/>
      <c r="K39" s="226" t="s">
        <v>1281</v>
      </c>
      <c r="L39" s="226" t="s">
        <v>1276</v>
      </c>
      <c r="M39" s="227" t="s">
        <v>1285</v>
      </c>
      <c r="N39" s="146" t="s">
        <v>586</v>
      </c>
      <c r="O39" s="129"/>
      <c r="P39" s="130"/>
      <c r="Q39" s="139">
        <v>45405</v>
      </c>
      <c r="R39" s="140" t="s">
        <v>584</v>
      </c>
      <c r="S39" s="129"/>
      <c r="T39" s="131"/>
      <c r="U39" s="132"/>
      <c r="V39" s="133"/>
      <c r="W39" s="133"/>
      <c r="X39" s="133"/>
      <c r="Y39" s="131"/>
      <c r="Z39" s="132"/>
      <c r="AA39" s="133"/>
      <c r="AB39" s="133"/>
      <c r="AC39" s="133"/>
      <c r="AD39" s="132"/>
      <c r="AE39" s="131"/>
      <c r="AF39" s="132"/>
      <c r="AG39" s="133"/>
      <c r="AH39" s="131"/>
      <c r="AI39" s="141"/>
      <c r="AJ39" s="142" t="str">
        <f t="shared" si="1"/>
        <v>COMPLETO</v>
      </c>
      <c r="AK39" s="134"/>
      <c r="AL39" s="134"/>
    </row>
    <row r="40" spans="1:38" ht="10.5" customHeight="1" x14ac:dyDescent="0.2">
      <c r="A40" s="622"/>
      <c r="B40" s="599"/>
      <c r="C40" s="599"/>
      <c r="D40" s="599"/>
      <c r="E40" s="599"/>
      <c r="F40" s="618"/>
      <c r="G40" s="599"/>
      <c r="H40" s="599"/>
      <c r="I40" s="599"/>
      <c r="J40" s="599"/>
      <c r="K40" s="226" t="s">
        <v>1277</v>
      </c>
      <c r="L40" s="226" t="s">
        <v>1282</v>
      </c>
      <c r="M40" s="227" t="s">
        <v>1286</v>
      </c>
      <c r="N40" s="146" t="s">
        <v>586</v>
      </c>
      <c r="O40" s="129"/>
      <c r="P40" s="130"/>
      <c r="Q40" s="139">
        <v>45405</v>
      </c>
      <c r="R40" s="140" t="s">
        <v>584</v>
      </c>
      <c r="S40" s="129"/>
      <c r="T40" s="131"/>
      <c r="U40" s="132"/>
      <c r="V40" s="133"/>
      <c r="W40" s="133"/>
      <c r="X40" s="133"/>
      <c r="Y40" s="131"/>
      <c r="Z40" s="132"/>
      <c r="AA40" s="133"/>
      <c r="AB40" s="133"/>
      <c r="AC40" s="133"/>
      <c r="AD40" s="132"/>
      <c r="AE40" s="131"/>
      <c r="AF40" s="132"/>
      <c r="AG40" s="133"/>
      <c r="AH40" s="131"/>
      <c r="AI40" s="141"/>
      <c r="AJ40" s="142" t="str">
        <f t="shared" si="1"/>
        <v>COMPLETO</v>
      </c>
      <c r="AK40" s="134"/>
      <c r="AL40" s="134"/>
    </row>
    <row r="41" spans="1:38" ht="10.5" customHeight="1" x14ac:dyDescent="0.2">
      <c r="A41" s="622"/>
      <c r="B41" s="599"/>
      <c r="C41" s="599"/>
      <c r="D41" s="599"/>
      <c r="E41" s="599"/>
      <c r="F41" s="618"/>
      <c r="G41" s="599"/>
      <c r="H41" s="599"/>
      <c r="I41" s="599"/>
      <c r="J41" s="599"/>
      <c r="K41" s="226" t="s">
        <v>1287</v>
      </c>
      <c r="L41" s="226" t="s">
        <v>1287</v>
      </c>
      <c r="M41" s="226" t="s">
        <v>1288</v>
      </c>
      <c r="N41" s="146" t="s">
        <v>586</v>
      </c>
      <c r="O41" s="129"/>
      <c r="P41" s="130"/>
      <c r="Q41" s="139">
        <v>45405</v>
      </c>
      <c r="R41" s="140" t="s">
        <v>584</v>
      </c>
      <c r="S41" s="129"/>
      <c r="T41" s="131"/>
      <c r="U41" s="132"/>
      <c r="V41" s="133"/>
      <c r="W41" s="133"/>
      <c r="X41" s="133"/>
      <c r="Y41" s="131"/>
      <c r="Z41" s="132"/>
      <c r="AA41" s="133"/>
      <c r="AB41" s="133"/>
      <c r="AC41" s="133"/>
      <c r="AD41" s="132"/>
      <c r="AE41" s="131"/>
      <c r="AF41" s="132"/>
      <c r="AG41" s="133"/>
      <c r="AH41" s="131"/>
      <c r="AI41" s="141"/>
      <c r="AJ41" s="142" t="str">
        <f t="shared" si="1"/>
        <v>COMPLETO</v>
      </c>
      <c r="AK41" s="134"/>
      <c r="AL41" s="134"/>
    </row>
    <row r="42" spans="1:38" ht="10.5" customHeight="1" x14ac:dyDescent="0.2">
      <c r="A42" s="622"/>
      <c r="B42" s="599"/>
      <c r="C42" s="599"/>
      <c r="D42" s="599"/>
      <c r="E42" s="599"/>
      <c r="F42" s="618"/>
      <c r="G42" s="599"/>
      <c r="H42" s="599"/>
      <c r="I42" s="599"/>
      <c r="J42" s="599"/>
      <c r="K42" s="226" t="s">
        <v>1290</v>
      </c>
      <c r="L42" s="227" t="s">
        <v>1289</v>
      </c>
      <c r="M42" s="227" t="s">
        <v>1291</v>
      </c>
      <c r="N42" s="146" t="s">
        <v>586</v>
      </c>
      <c r="O42" s="129"/>
      <c r="P42" s="130"/>
      <c r="Q42" s="139">
        <v>45405</v>
      </c>
      <c r="R42" s="140" t="s">
        <v>584</v>
      </c>
      <c r="S42" s="129"/>
      <c r="T42" s="131"/>
      <c r="U42" s="132"/>
      <c r="V42" s="133"/>
      <c r="W42" s="133"/>
      <c r="X42" s="133"/>
      <c r="Y42" s="131"/>
      <c r="Z42" s="132"/>
      <c r="AA42" s="133"/>
      <c r="AB42" s="133"/>
      <c r="AC42" s="133"/>
      <c r="AD42" s="132"/>
      <c r="AE42" s="131"/>
      <c r="AF42" s="132"/>
      <c r="AG42" s="133"/>
      <c r="AH42" s="131"/>
      <c r="AI42" s="141"/>
      <c r="AJ42" s="142" t="str">
        <f t="shared" si="1"/>
        <v>COMPLETO</v>
      </c>
      <c r="AK42" s="134"/>
      <c r="AL42" s="134"/>
    </row>
    <row r="43" spans="1:38" ht="10.5" customHeight="1" x14ac:dyDescent="0.2">
      <c r="A43" s="622"/>
      <c r="B43" s="599"/>
      <c r="C43" s="599"/>
      <c r="D43" s="599"/>
      <c r="E43" s="599"/>
      <c r="F43" s="618"/>
      <c r="G43" s="599"/>
      <c r="H43" s="599"/>
      <c r="I43" s="599"/>
      <c r="J43" s="599"/>
      <c r="K43" s="226" t="s">
        <v>1296</v>
      </c>
      <c r="L43" s="137" t="s">
        <v>1297</v>
      </c>
      <c r="M43" s="137" t="s">
        <v>1263</v>
      </c>
      <c r="N43" s="146" t="s">
        <v>586</v>
      </c>
      <c r="O43" s="129"/>
      <c r="P43" s="130"/>
      <c r="Q43" s="139">
        <v>45405</v>
      </c>
      <c r="R43" s="140" t="s">
        <v>584</v>
      </c>
      <c r="S43" s="129"/>
      <c r="T43" s="131"/>
      <c r="U43" s="132"/>
      <c r="V43" s="133"/>
      <c r="W43" s="133"/>
      <c r="X43" s="133"/>
      <c r="Y43" s="131"/>
      <c r="Z43" s="132"/>
      <c r="AA43" s="133"/>
      <c r="AB43" s="133"/>
      <c r="AC43" s="133"/>
      <c r="AD43" s="132"/>
      <c r="AE43" s="131"/>
      <c r="AF43" s="132"/>
      <c r="AG43" s="133"/>
      <c r="AH43" s="131"/>
      <c r="AI43" s="141"/>
      <c r="AJ43" s="142" t="str">
        <f t="shared" si="1"/>
        <v>COMPLETO</v>
      </c>
      <c r="AK43" s="134"/>
      <c r="AL43" s="134"/>
    </row>
    <row r="44" spans="1:38" ht="10.5" customHeight="1" x14ac:dyDescent="0.2">
      <c r="A44" s="622"/>
      <c r="B44" s="599"/>
      <c r="C44" s="599"/>
      <c r="D44" s="599"/>
      <c r="E44" s="599"/>
      <c r="F44" s="618"/>
      <c r="G44" s="599"/>
      <c r="H44" s="599"/>
      <c r="I44" s="599"/>
      <c r="J44" s="599"/>
      <c r="K44" s="226" t="s">
        <v>1298</v>
      </c>
      <c r="L44" s="137" t="s">
        <v>1297</v>
      </c>
      <c r="M44" s="137" t="s">
        <v>1263</v>
      </c>
      <c r="N44" s="146" t="s">
        <v>586</v>
      </c>
      <c r="O44" s="129"/>
      <c r="P44" s="130"/>
      <c r="Q44" s="139">
        <v>45405</v>
      </c>
      <c r="R44" s="140" t="s">
        <v>584</v>
      </c>
      <c r="S44" s="129"/>
      <c r="T44" s="131"/>
      <c r="U44" s="132"/>
      <c r="V44" s="133"/>
      <c r="W44" s="133"/>
      <c r="X44" s="133"/>
      <c r="Y44" s="131"/>
      <c r="Z44" s="132"/>
      <c r="AA44" s="133"/>
      <c r="AB44" s="133"/>
      <c r="AC44" s="133"/>
      <c r="AD44" s="132"/>
      <c r="AE44" s="131"/>
      <c r="AF44" s="132"/>
      <c r="AG44" s="133"/>
      <c r="AH44" s="131"/>
      <c r="AI44" s="141"/>
      <c r="AJ44" s="142" t="str">
        <f>IF(AI44:AI209="PENDIENTE","PENDIENTE",IF(COUNTIF(AI44:AI209,"FALLO"),"FALTA","COMPLETO"))</f>
        <v>COMPLETO</v>
      </c>
      <c r="AK44" s="134"/>
      <c r="AL44" s="134"/>
    </row>
    <row r="45" spans="1:38" ht="10.5" customHeight="1" x14ac:dyDescent="0.2">
      <c r="A45" s="622"/>
      <c r="B45" s="599"/>
      <c r="C45" s="599"/>
      <c r="D45" s="599"/>
      <c r="E45" s="599"/>
      <c r="F45" s="618"/>
      <c r="G45" s="599"/>
      <c r="H45" s="599"/>
      <c r="I45" s="599"/>
      <c r="J45" s="599"/>
      <c r="K45" s="226" t="s">
        <v>1292</v>
      </c>
      <c r="L45" s="137" t="s">
        <v>1299</v>
      </c>
      <c r="M45" s="137" t="s">
        <v>1300</v>
      </c>
      <c r="N45" s="231" t="s">
        <v>588</v>
      </c>
      <c r="O45" s="129"/>
      <c r="P45" s="130"/>
      <c r="Q45" s="139">
        <v>45405</v>
      </c>
      <c r="R45" s="140" t="s">
        <v>584</v>
      </c>
      <c r="S45" s="129"/>
      <c r="T45" s="131"/>
      <c r="U45" s="132"/>
      <c r="V45" s="133"/>
      <c r="W45" s="133"/>
      <c r="X45" s="133"/>
      <c r="Y45" s="131"/>
      <c r="Z45" s="132"/>
      <c r="AA45" s="133"/>
      <c r="AB45" s="133"/>
      <c r="AC45" s="133"/>
      <c r="AD45" s="132"/>
      <c r="AE45" s="131"/>
      <c r="AF45" s="132"/>
      <c r="AG45" s="133"/>
      <c r="AH45" s="131"/>
      <c r="AI45" s="141"/>
      <c r="AJ45" s="142" t="str">
        <f>IF(AI45:AI209="PENDIENTE","PENDIENTE",IF(COUNTIF(AI45:AI209,"FALLO"),"FALTA","COMPLETO"))</f>
        <v>COMPLETO</v>
      </c>
      <c r="AK45" s="134"/>
      <c r="AL45" s="134"/>
    </row>
    <row r="46" spans="1:38" ht="10.5" customHeight="1" x14ac:dyDescent="0.2">
      <c r="A46" s="623"/>
      <c r="B46" s="600"/>
      <c r="C46" s="600"/>
      <c r="D46" s="600"/>
      <c r="E46" s="600"/>
      <c r="F46" s="619"/>
      <c r="G46" s="600"/>
      <c r="H46" s="600"/>
      <c r="I46" s="600"/>
      <c r="J46" s="600"/>
      <c r="K46" s="226" t="s">
        <v>1352</v>
      </c>
      <c r="L46" s="137" t="s">
        <v>1353</v>
      </c>
      <c r="M46" s="137" t="s">
        <v>1354</v>
      </c>
      <c r="N46" s="231" t="s">
        <v>588</v>
      </c>
      <c r="O46" s="143"/>
      <c r="P46" s="145"/>
      <c r="Q46" s="139">
        <v>45405</v>
      </c>
      <c r="R46" s="140" t="s">
        <v>584</v>
      </c>
      <c r="S46" s="129"/>
      <c r="T46" s="131"/>
      <c r="U46" s="129"/>
      <c r="V46" s="130"/>
      <c r="W46" s="130"/>
      <c r="X46" s="140"/>
      <c r="Y46" s="131"/>
      <c r="Z46" s="132"/>
      <c r="AA46" s="133"/>
      <c r="AB46" s="133"/>
      <c r="AC46" s="133"/>
      <c r="AD46" s="132"/>
      <c r="AE46" s="131"/>
      <c r="AF46" s="132"/>
      <c r="AG46" s="133"/>
      <c r="AH46" s="131"/>
      <c r="AI46" s="141"/>
      <c r="AJ46" s="142" t="str">
        <f>IF(AI46:AI219="PENDIENTE","PENDIENTE",IF(COUNTIF(AI46:AI219,"FALLO"),"FALTA","COMPLETO"))</f>
        <v>COMPLETO</v>
      </c>
      <c r="AK46" s="134"/>
      <c r="AL46" s="134"/>
    </row>
    <row r="47" spans="1:38" ht="14.1" customHeight="1" x14ac:dyDescent="0.2">
      <c r="A47" s="621">
        <v>45405</v>
      </c>
      <c r="B47" s="617" t="s">
        <v>1248</v>
      </c>
      <c r="C47" s="624" t="s">
        <v>1293</v>
      </c>
      <c r="D47" s="615"/>
      <c r="E47" s="617" t="s">
        <v>1294</v>
      </c>
      <c r="F47" s="615" t="s">
        <v>582</v>
      </c>
      <c r="G47" s="615">
        <v>4</v>
      </c>
      <c r="H47" s="617" t="s">
        <v>1295</v>
      </c>
      <c r="I47" s="617" t="s">
        <v>1248</v>
      </c>
      <c r="J47" s="620" t="s">
        <v>1301</v>
      </c>
      <c r="K47" s="227" t="s">
        <v>1302</v>
      </c>
      <c r="L47" s="227" t="s">
        <v>1303</v>
      </c>
      <c r="M47" s="227" t="s">
        <v>1304</v>
      </c>
      <c r="N47" s="138" t="s">
        <v>446</v>
      </c>
      <c r="O47" s="129"/>
      <c r="P47" s="130"/>
      <c r="Q47" s="139">
        <v>45405</v>
      </c>
      <c r="R47" s="140" t="s">
        <v>584</v>
      </c>
      <c r="S47" s="129"/>
      <c r="T47" s="131"/>
      <c r="U47" s="132"/>
      <c r="V47" s="133"/>
      <c r="W47" s="133"/>
      <c r="X47" s="133"/>
      <c r="Y47" s="131"/>
      <c r="Z47" s="132"/>
      <c r="AA47" s="133"/>
      <c r="AB47" s="133"/>
      <c r="AC47" s="133"/>
      <c r="AD47" s="132"/>
      <c r="AE47" s="131"/>
      <c r="AF47" s="132"/>
      <c r="AG47" s="133"/>
      <c r="AH47" s="131"/>
      <c r="AI47" s="141"/>
      <c r="AJ47" s="142" t="str">
        <f>IF(AI47:AI213="PENDIENTE","PENDIENTE",IF(COUNTIF(AI47:AI213,"FALLO"),"FALTA","COMPLETO"))</f>
        <v>COMPLETO</v>
      </c>
      <c r="AK47" s="134"/>
      <c r="AL47" s="134"/>
    </row>
    <row r="48" spans="1:38" ht="25.5" x14ac:dyDescent="0.2">
      <c r="A48" s="622"/>
      <c r="B48" s="599"/>
      <c r="C48" s="599"/>
      <c r="D48" s="599"/>
      <c r="E48" s="599"/>
      <c r="F48" s="618"/>
      <c r="G48" s="599"/>
      <c r="H48" s="599"/>
      <c r="I48" s="618"/>
      <c r="J48" s="599"/>
      <c r="K48" s="227" t="s">
        <v>1305</v>
      </c>
      <c r="L48" s="227" t="s">
        <v>1306</v>
      </c>
      <c r="M48" s="227" t="s">
        <v>1307</v>
      </c>
      <c r="N48" s="138" t="s">
        <v>446</v>
      </c>
      <c r="O48" s="129"/>
      <c r="P48" s="130"/>
      <c r="Q48" s="139">
        <v>45405</v>
      </c>
      <c r="R48" s="140" t="s">
        <v>584</v>
      </c>
      <c r="S48" s="129"/>
      <c r="T48" s="131"/>
      <c r="U48" s="132"/>
      <c r="V48" s="133"/>
      <c r="W48" s="133"/>
      <c r="X48" s="133"/>
      <c r="Y48" s="131"/>
      <c r="Z48" s="132"/>
      <c r="AA48" s="133"/>
      <c r="AB48" s="133"/>
      <c r="AC48" s="133"/>
      <c r="AD48" s="132"/>
      <c r="AE48" s="131"/>
      <c r="AF48" s="132"/>
      <c r="AG48" s="133"/>
      <c r="AH48" s="131"/>
      <c r="AI48" s="141"/>
      <c r="AJ48" s="142" t="str">
        <f>IF(AI48:AI213="PENDIENTE","PENDIENTE",IF(COUNTIF(AI48:AI213,"FALLO"),"FALTA","COMPLETO"))</f>
        <v>COMPLETO</v>
      </c>
      <c r="AK48" s="134"/>
      <c r="AL48" s="134"/>
    </row>
    <row r="49" spans="1:38" ht="25.5" x14ac:dyDescent="0.2">
      <c r="A49" s="622"/>
      <c r="B49" s="599"/>
      <c r="C49" s="599"/>
      <c r="D49" s="599"/>
      <c r="E49" s="599"/>
      <c r="F49" s="618"/>
      <c r="G49" s="599"/>
      <c r="H49" s="599"/>
      <c r="I49" s="618"/>
      <c r="J49" s="599"/>
      <c r="K49" s="137" t="s">
        <v>1360</v>
      </c>
      <c r="L49" s="137" t="s">
        <v>1361</v>
      </c>
      <c r="M49" s="137" t="s">
        <v>1359</v>
      </c>
      <c r="N49" s="144" t="s">
        <v>588</v>
      </c>
      <c r="O49" s="129"/>
      <c r="P49" s="130"/>
      <c r="Q49" s="139">
        <v>45405</v>
      </c>
      <c r="R49" s="140" t="s">
        <v>584</v>
      </c>
      <c r="S49" s="129"/>
      <c r="T49" s="131" t="s">
        <v>586</v>
      </c>
      <c r="U49" s="132"/>
      <c r="V49" s="133"/>
      <c r="W49" s="133">
        <v>45408</v>
      </c>
      <c r="X49" s="140" t="s">
        <v>584</v>
      </c>
      <c r="Y49" s="131"/>
      <c r="Z49" s="132"/>
      <c r="AA49" s="133"/>
      <c r="AB49" s="133"/>
      <c r="AC49" s="133"/>
      <c r="AD49" s="132"/>
      <c r="AE49" s="131"/>
      <c r="AF49" s="132"/>
      <c r="AG49" s="133"/>
      <c r="AH49" s="131"/>
      <c r="AI49" s="141"/>
      <c r="AJ49" s="142" t="str">
        <f>IF(AI49:AI213="PENDIENTE","PENDIENTE",IF(COUNTIF(AI49:AI213,"FALLO"),"FALTA","COMPLETO"))</f>
        <v>COMPLETO</v>
      </c>
      <c r="AK49" s="134"/>
      <c r="AL49" s="134"/>
    </row>
    <row r="50" spans="1:38" x14ac:dyDescent="0.2">
      <c r="A50" s="622"/>
      <c r="B50" s="599"/>
      <c r="C50" s="599"/>
      <c r="D50" s="599"/>
      <c r="E50" s="599"/>
      <c r="F50" s="618"/>
      <c r="G50" s="599"/>
      <c r="H50" s="599"/>
      <c r="I50" s="618"/>
      <c r="J50" s="599"/>
      <c r="K50" s="137"/>
      <c r="L50" s="137"/>
      <c r="M50" s="137"/>
      <c r="N50" s="138"/>
      <c r="O50" s="129"/>
      <c r="P50" s="130"/>
      <c r="Q50" s="139">
        <v>45405</v>
      </c>
      <c r="R50" s="140" t="s">
        <v>584</v>
      </c>
      <c r="S50" s="129"/>
      <c r="T50" s="131"/>
      <c r="U50" s="132"/>
      <c r="V50" s="133"/>
      <c r="W50" s="133"/>
      <c r="X50" s="133"/>
      <c r="Y50" s="131"/>
      <c r="Z50" s="132"/>
      <c r="AA50" s="133"/>
      <c r="AB50" s="133"/>
      <c r="AC50" s="133"/>
      <c r="AD50" s="132" t="e" vm="1">
        <v>#VALUE!</v>
      </c>
      <c r="AE50" s="131"/>
      <c r="AF50" s="132"/>
      <c r="AG50" s="133"/>
      <c r="AH50" s="131"/>
      <c r="AI50" s="141"/>
      <c r="AJ50" s="142" t="str">
        <f>IF(AI50:AI223="PENDIENTE","PENDIENTE",IF(COUNTIF(AI50:AI223,"FALLO"),"FALTA","COMPLETO"))</f>
        <v>COMPLETO</v>
      </c>
      <c r="AK50" s="134"/>
      <c r="AL50" s="134"/>
    </row>
    <row r="51" spans="1:38" ht="10.5" customHeight="1" x14ac:dyDescent="0.2">
      <c r="A51" s="622"/>
      <c r="B51" s="599"/>
      <c r="C51" s="599"/>
      <c r="D51" s="599"/>
      <c r="E51" s="599"/>
      <c r="F51" s="618"/>
      <c r="G51" s="599"/>
      <c r="H51" s="599"/>
      <c r="I51" s="618"/>
      <c r="J51" s="599"/>
      <c r="K51" s="137"/>
      <c r="L51" s="137"/>
      <c r="M51" s="137"/>
      <c r="N51" s="138"/>
      <c r="O51" s="129"/>
      <c r="P51" s="130"/>
      <c r="Q51" s="139"/>
      <c r="R51" s="140"/>
      <c r="S51" s="129"/>
      <c r="T51" s="131"/>
      <c r="U51" s="132"/>
      <c r="V51" s="133"/>
      <c r="W51" s="133"/>
      <c r="X51" s="133"/>
      <c r="Y51" s="131"/>
      <c r="Z51" s="132"/>
      <c r="AA51" s="133"/>
      <c r="AB51" s="133"/>
      <c r="AC51" s="133"/>
      <c r="AD51" s="132"/>
      <c r="AE51" s="131"/>
      <c r="AF51" s="132"/>
      <c r="AG51" s="133"/>
      <c r="AH51" s="131"/>
      <c r="AI51" s="141"/>
      <c r="AJ51" s="142" t="str">
        <f>IF(AI51:AI225="PENDIENTE","PENDIENTE",IF(COUNTIF(AI51:AI225,"FALLO"),"FALTA","COMPLETO"))</f>
        <v>COMPLETO</v>
      </c>
      <c r="AK51" s="134"/>
      <c r="AL51" s="134"/>
    </row>
    <row r="52" spans="1:38" ht="10.5" customHeight="1" x14ac:dyDescent="0.2">
      <c r="A52" s="622"/>
      <c r="B52" s="599"/>
      <c r="C52" s="599"/>
      <c r="D52" s="599"/>
      <c r="E52" s="599"/>
      <c r="F52" s="618"/>
      <c r="G52" s="599"/>
      <c r="H52" s="599"/>
      <c r="I52" s="618"/>
      <c r="J52" s="599"/>
      <c r="K52" s="137"/>
      <c r="L52" s="137"/>
      <c r="M52" s="137"/>
      <c r="N52" s="138"/>
      <c r="O52" s="129"/>
      <c r="P52" s="130"/>
      <c r="Q52" s="139"/>
      <c r="R52" s="140"/>
      <c r="S52" s="129"/>
      <c r="T52" s="131"/>
      <c r="U52" s="132"/>
      <c r="V52" s="133"/>
      <c r="W52" s="133"/>
      <c r="X52" s="133"/>
      <c r="Y52" s="131"/>
      <c r="Z52" s="132"/>
      <c r="AA52" s="133"/>
      <c r="AB52" s="133"/>
      <c r="AC52" s="133"/>
      <c r="AD52" s="132"/>
      <c r="AE52" s="131"/>
      <c r="AF52" s="132"/>
      <c r="AG52" s="133"/>
      <c r="AH52" s="131"/>
      <c r="AI52" s="141"/>
      <c r="AJ52" s="142" t="str">
        <f>IF(AI52:AI221="PENDIENTE","PENDIENTE",IF(COUNTIF(AI52:AI221,"FALLO"),"FALTA","COMPLETO"))</f>
        <v>COMPLETO</v>
      </c>
      <c r="AK52" s="134"/>
      <c r="AL52" s="134"/>
    </row>
    <row r="53" spans="1:38" ht="10.5" customHeight="1" x14ac:dyDescent="0.2">
      <c r="A53" s="622"/>
      <c r="B53" s="599"/>
      <c r="C53" s="599"/>
      <c r="D53" s="599"/>
      <c r="E53" s="599"/>
      <c r="F53" s="618"/>
      <c r="G53" s="599"/>
      <c r="H53" s="599"/>
      <c r="I53" s="618"/>
      <c r="J53" s="599"/>
      <c r="K53" s="137"/>
      <c r="L53" s="137"/>
      <c r="M53" s="137"/>
      <c r="N53" s="138"/>
      <c r="O53" s="129"/>
      <c r="P53" s="130"/>
      <c r="Q53" s="139"/>
      <c r="R53" s="140"/>
      <c r="S53" s="129"/>
      <c r="T53" s="131"/>
      <c r="U53" s="132"/>
      <c r="V53" s="133"/>
      <c r="W53" s="133"/>
      <c r="X53" s="133"/>
      <c r="Y53" s="131"/>
      <c r="Z53" s="132"/>
      <c r="AA53" s="133"/>
      <c r="AB53" s="133"/>
      <c r="AC53" s="133"/>
      <c r="AD53" s="132"/>
      <c r="AE53" s="131"/>
      <c r="AF53" s="132"/>
      <c r="AG53" s="133"/>
      <c r="AH53" s="131"/>
      <c r="AI53" s="141"/>
      <c r="AJ53" s="142" t="str">
        <f>IF(AI53:AI221="PENDIENTE","PENDIENTE",IF(COUNTIF(AI53:AI221,"FALLO"),"FALTA","COMPLETO"))</f>
        <v>COMPLETO</v>
      </c>
      <c r="AK53" s="134"/>
      <c r="AL53" s="134"/>
    </row>
    <row r="54" spans="1:38" ht="10.5" customHeight="1" x14ac:dyDescent="0.2">
      <c r="A54" s="622"/>
      <c r="B54" s="599"/>
      <c r="C54" s="599"/>
      <c r="D54" s="599"/>
      <c r="E54" s="599"/>
      <c r="F54" s="618"/>
      <c r="G54" s="599"/>
      <c r="H54" s="599"/>
      <c r="I54" s="618"/>
      <c r="J54" s="599"/>
      <c r="K54" s="226"/>
      <c r="L54" s="137"/>
      <c r="M54" s="137"/>
      <c r="N54" s="138"/>
      <c r="O54" s="129"/>
      <c r="P54" s="130"/>
      <c r="Q54" s="139"/>
      <c r="R54" s="140"/>
      <c r="S54" s="129"/>
      <c r="T54" s="131"/>
      <c r="U54" s="132"/>
      <c r="V54" s="133"/>
      <c r="W54" s="133"/>
      <c r="X54" s="133"/>
      <c r="Y54" s="131"/>
      <c r="Z54" s="132"/>
      <c r="AA54" s="133"/>
      <c r="AB54" s="133"/>
      <c r="AC54" s="133"/>
      <c r="AD54" s="132"/>
      <c r="AE54" s="131"/>
      <c r="AF54" s="132"/>
      <c r="AG54" s="133"/>
      <c r="AH54" s="131"/>
      <c r="AI54" s="141"/>
      <c r="AJ54" s="142" t="str">
        <f>IF(AI54:AI221="PENDIENTE","PENDIENTE",IF(COUNTIF(AI54:AI221,"FALLO"),"FALTA","COMPLETO"))</f>
        <v>COMPLETO</v>
      </c>
      <c r="AK54" s="134"/>
      <c r="AL54" s="134"/>
    </row>
    <row r="55" spans="1:38" ht="10.5" customHeight="1" x14ac:dyDescent="0.2">
      <c r="A55" s="622"/>
      <c r="B55" s="599"/>
      <c r="C55" s="599"/>
      <c r="D55" s="599"/>
      <c r="E55" s="599"/>
      <c r="F55" s="618"/>
      <c r="G55" s="599"/>
      <c r="H55" s="599"/>
      <c r="I55" s="618"/>
      <c r="J55" s="599"/>
      <c r="K55" s="226"/>
      <c r="L55" s="137"/>
      <c r="M55" s="137"/>
      <c r="N55" s="138"/>
      <c r="O55" s="129"/>
      <c r="P55" s="130"/>
      <c r="Q55" s="139"/>
      <c r="R55" s="140"/>
      <c r="S55" s="129"/>
      <c r="T55" s="131"/>
      <c r="U55" s="132"/>
      <c r="V55" s="133"/>
      <c r="W55" s="133"/>
      <c r="X55" s="133"/>
      <c r="Y55" s="131"/>
      <c r="Z55" s="132"/>
      <c r="AA55" s="133"/>
      <c r="AB55" s="133"/>
      <c r="AC55" s="133"/>
      <c r="AD55" s="132"/>
      <c r="AE55" s="131"/>
      <c r="AF55" s="132"/>
      <c r="AG55" s="133"/>
      <c r="AH55" s="131"/>
      <c r="AI55" s="141"/>
      <c r="AJ55" s="142" t="str">
        <f>IF(AI55:AI221="PENDIENTE","PENDIENTE",IF(COUNTIF(AI55:AI221,"FALLO"),"FALTA","COMPLETO"))</f>
        <v>COMPLETO</v>
      </c>
      <c r="AK55" s="134"/>
      <c r="AL55" s="134"/>
    </row>
    <row r="56" spans="1:38" ht="10.5" customHeight="1" x14ac:dyDescent="0.2">
      <c r="A56" s="623"/>
      <c r="B56" s="600"/>
      <c r="C56" s="600"/>
      <c r="D56" s="600"/>
      <c r="E56" s="600"/>
      <c r="F56" s="619"/>
      <c r="G56" s="600"/>
      <c r="H56" s="600"/>
      <c r="I56" s="619"/>
      <c r="J56" s="600"/>
      <c r="K56" s="226"/>
      <c r="L56" s="137"/>
      <c r="M56" s="137"/>
      <c r="N56" s="138"/>
      <c r="O56" s="129"/>
      <c r="P56" s="130"/>
      <c r="Q56" s="139"/>
      <c r="R56" s="140"/>
      <c r="S56" s="129"/>
      <c r="T56" s="131"/>
      <c r="U56" s="132"/>
      <c r="V56" s="133"/>
      <c r="W56" s="133"/>
      <c r="X56" s="133"/>
      <c r="Y56" s="131"/>
      <c r="Z56" s="132"/>
      <c r="AA56" s="133"/>
      <c r="AB56" s="133"/>
      <c r="AC56" s="133"/>
      <c r="AD56" s="132"/>
      <c r="AE56" s="131"/>
      <c r="AF56" s="132"/>
      <c r="AG56" s="133"/>
      <c r="AH56" s="131"/>
      <c r="AI56" s="141"/>
      <c r="AJ56" s="142" t="str">
        <f>IF(AI56:AI221="PENDIENTE","PENDIENTE",IF(COUNTIF(AI56:AI221,"FALLO"),"FALTA","COMPLETO"))</f>
        <v>COMPLETO</v>
      </c>
      <c r="AK56" s="134"/>
      <c r="AL56" s="134"/>
    </row>
    <row r="57" spans="1:38" ht="15.75" customHeight="1" x14ac:dyDescent="0.2">
      <c r="A57" s="634">
        <v>45405</v>
      </c>
      <c r="B57" s="617" t="s">
        <v>1248</v>
      </c>
      <c r="C57" s="624" t="s">
        <v>1308</v>
      </c>
      <c r="D57" s="615"/>
      <c r="E57" s="617" t="s">
        <v>1271</v>
      </c>
      <c r="F57" s="615" t="s">
        <v>582</v>
      </c>
      <c r="G57" s="615">
        <v>5</v>
      </c>
      <c r="H57" s="615" t="s">
        <v>1272</v>
      </c>
      <c r="I57" s="617" t="s">
        <v>1248</v>
      </c>
      <c r="J57" s="620" t="s">
        <v>1309</v>
      </c>
      <c r="K57" s="226" t="s">
        <v>1274</v>
      </c>
      <c r="L57" s="137" t="s">
        <v>1278</v>
      </c>
      <c r="M57" s="137" t="s">
        <v>1283</v>
      </c>
      <c r="N57" s="146" t="s">
        <v>586</v>
      </c>
      <c r="O57" s="129"/>
      <c r="P57" s="130"/>
      <c r="Q57" s="139">
        <v>45405</v>
      </c>
      <c r="R57" s="140" t="s">
        <v>584</v>
      </c>
      <c r="S57" s="129"/>
      <c r="T57" s="131"/>
      <c r="U57" s="132"/>
      <c r="V57" s="133"/>
      <c r="W57" s="133"/>
      <c r="X57" s="133"/>
      <c r="Y57" s="131"/>
      <c r="Z57" s="132"/>
      <c r="AA57" s="133"/>
      <c r="AB57" s="133"/>
      <c r="AC57" s="133"/>
      <c r="AD57" s="132"/>
      <c r="AE57" s="131"/>
      <c r="AF57" s="132"/>
      <c r="AG57" s="133"/>
      <c r="AH57" s="131"/>
      <c r="AI57" s="141"/>
      <c r="AJ57" s="142" t="str">
        <f>IF(AI57:AI230="PENDIENTE","PENDIENTE",IF(COUNTIF(AI57:AI230,"FALLO"),"FALTA","COMPLETO"))</f>
        <v>COMPLETO</v>
      </c>
      <c r="AK57" s="134"/>
      <c r="AL57" s="134"/>
    </row>
    <row r="58" spans="1:38" ht="10.5" customHeight="1" x14ac:dyDescent="0.2">
      <c r="A58" s="635"/>
      <c r="B58" s="599"/>
      <c r="C58" s="599"/>
      <c r="D58" s="599"/>
      <c r="E58" s="599"/>
      <c r="F58" s="618"/>
      <c r="G58" s="599"/>
      <c r="H58" s="599"/>
      <c r="I58" s="618"/>
      <c r="J58" s="599"/>
      <c r="K58" s="226" t="s">
        <v>1279</v>
      </c>
      <c r="L58" s="137" t="s">
        <v>1278</v>
      </c>
      <c r="M58" s="137" t="s">
        <v>1283</v>
      </c>
      <c r="N58" s="146" t="s">
        <v>586</v>
      </c>
      <c r="O58" s="129"/>
      <c r="P58" s="130"/>
      <c r="Q58" s="139">
        <v>45405</v>
      </c>
      <c r="R58" s="140" t="s">
        <v>584</v>
      </c>
      <c r="S58" s="129"/>
      <c r="T58" s="131"/>
      <c r="U58" s="132"/>
      <c r="V58" s="133"/>
      <c r="W58" s="133"/>
      <c r="X58" s="133"/>
      <c r="Y58" s="131"/>
      <c r="Z58" s="132"/>
      <c r="AA58" s="133"/>
      <c r="AB58" s="133"/>
      <c r="AC58" s="133"/>
      <c r="AD58" s="132"/>
      <c r="AE58" s="131"/>
      <c r="AF58" s="132"/>
      <c r="AG58" s="133"/>
      <c r="AH58" s="131"/>
      <c r="AI58" s="141"/>
      <c r="AJ58" s="142" t="str">
        <f>IF(AI58:AI227="PENDIENTE","PENDIENTE",IF(COUNTIF(AI58:AI227,"FALLO"),"FALTA","COMPLETO"))</f>
        <v>COMPLETO</v>
      </c>
      <c r="AK58" s="134"/>
      <c r="AL58" s="134"/>
    </row>
    <row r="59" spans="1:38" ht="10.5" customHeight="1" x14ac:dyDescent="0.2">
      <c r="A59" s="635"/>
      <c r="B59" s="599"/>
      <c r="C59" s="599"/>
      <c r="D59" s="599"/>
      <c r="E59" s="599"/>
      <c r="F59" s="618"/>
      <c r="G59" s="599"/>
      <c r="H59" s="599"/>
      <c r="I59" s="618"/>
      <c r="J59" s="599"/>
      <c r="K59" s="226" t="s">
        <v>1310</v>
      </c>
      <c r="L59" s="137" t="s">
        <v>1311</v>
      </c>
      <c r="M59" s="137" t="s">
        <v>1312</v>
      </c>
      <c r="N59" s="146" t="s">
        <v>586</v>
      </c>
      <c r="O59" s="129"/>
      <c r="P59" s="130"/>
      <c r="Q59" s="139">
        <v>45405</v>
      </c>
      <c r="R59" s="140" t="s">
        <v>584</v>
      </c>
      <c r="S59" s="129"/>
      <c r="T59" s="131"/>
      <c r="U59" s="132"/>
      <c r="V59" s="133"/>
      <c r="W59" s="133"/>
      <c r="X59" s="133"/>
      <c r="Y59" s="131"/>
      <c r="Z59" s="132"/>
      <c r="AA59" s="133"/>
      <c r="AB59" s="133"/>
      <c r="AC59" s="133"/>
      <c r="AD59" s="132"/>
      <c r="AE59" s="131"/>
      <c r="AF59" s="132"/>
      <c r="AG59" s="133"/>
      <c r="AH59" s="131"/>
      <c r="AI59" s="141"/>
      <c r="AJ59" s="142" t="str">
        <f>IF(AI59:AI227="PENDIENTE","PENDIENTE",IF(COUNTIF(AI59:AI227,"FALLO"),"FALTA","COMPLETO"))</f>
        <v>COMPLETO</v>
      </c>
      <c r="AK59" s="134"/>
      <c r="AL59" s="134"/>
    </row>
    <row r="60" spans="1:38" ht="10.5" customHeight="1" x14ac:dyDescent="0.2">
      <c r="A60" s="635"/>
      <c r="B60" s="599"/>
      <c r="C60" s="599"/>
      <c r="D60" s="599"/>
      <c r="E60" s="599"/>
      <c r="F60" s="618"/>
      <c r="G60" s="599"/>
      <c r="H60" s="599"/>
      <c r="I60" s="618"/>
      <c r="J60" s="599"/>
      <c r="K60" s="226" t="s">
        <v>1315</v>
      </c>
      <c r="L60" s="137" t="s">
        <v>1313</v>
      </c>
      <c r="M60" s="137" t="s">
        <v>1314</v>
      </c>
      <c r="N60" s="146" t="s">
        <v>586</v>
      </c>
      <c r="O60" s="129"/>
      <c r="P60" s="130"/>
      <c r="Q60" s="139">
        <v>45405</v>
      </c>
      <c r="R60" s="140" t="s">
        <v>584</v>
      </c>
      <c r="S60" s="129"/>
      <c r="T60" s="131"/>
      <c r="U60" s="132"/>
      <c r="V60" s="133"/>
      <c r="W60" s="133"/>
      <c r="X60" s="133"/>
      <c r="Y60" s="131"/>
      <c r="Z60" s="132"/>
      <c r="AA60" s="133"/>
      <c r="AB60" s="133"/>
      <c r="AC60" s="133"/>
      <c r="AD60" s="132"/>
      <c r="AE60" s="131"/>
      <c r="AF60" s="132"/>
      <c r="AG60" s="133"/>
      <c r="AH60" s="131"/>
      <c r="AI60" s="141"/>
      <c r="AJ60" s="142" t="str">
        <f>IF(AI60:AI227="PENDIENTE","PENDIENTE",IF(COUNTIF(AI60:AI227,"FALLO"),"FALTA","COMPLETO"))</f>
        <v>COMPLETO</v>
      </c>
      <c r="AK60" s="134"/>
      <c r="AL60" s="134"/>
    </row>
    <row r="61" spans="1:38" ht="10.5" customHeight="1" x14ac:dyDescent="0.2">
      <c r="A61" s="635"/>
      <c r="B61" s="599"/>
      <c r="C61" s="599"/>
      <c r="D61" s="599"/>
      <c r="E61" s="599"/>
      <c r="F61" s="618"/>
      <c r="G61" s="599"/>
      <c r="H61" s="599"/>
      <c r="I61" s="618"/>
      <c r="J61" s="599"/>
      <c r="K61" s="226" t="s">
        <v>1316</v>
      </c>
      <c r="L61" s="137" t="s">
        <v>1317</v>
      </c>
      <c r="M61" s="137" t="s">
        <v>1318</v>
      </c>
      <c r="N61" s="231" t="s">
        <v>588</v>
      </c>
      <c r="O61" s="129"/>
      <c r="P61" s="130"/>
      <c r="Q61" s="139">
        <v>45406</v>
      </c>
      <c r="R61" s="140" t="s">
        <v>584</v>
      </c>
      <c r="S61" s="129"/>
      <c r="T61" s="131" t="s">
        <v>586</v>
      </c>
      <c r="U61" s="132"/>
      <c r="V61" s="133"/>
      <c r="W61" s="133">
        <v>45408</v>
      </c>
      <c r="X61" s="140" t="s">
        <v>584</v>
      </c>
      <c r="Y61" s="131"/>
      <c r="Z61" s="132"/>
      <c r="AA61" s="133"/>
      <c r="AB61" s="133"/>
      <c r="AC61" s="133"/>
      <c r="AD61" s="132"/>
      <c r="AE61" s="131"/>
      <c r="AF61" s="132"/>
      <c r="AG61" s="133"/>
      <c r="AH61" s="131"/>
      <c r="AI61" s="141"/>
      <c r="AJ61" s="142" t="str">
        <f>IF(AI61:AI227="PENDIENTE","PENDIENTE",IF(COUNTIF(AI61:AI227,"FALLO"),"FALTA","COMPLETO"))</f>
        <v>COMPLETO</v>
      </c>
      <c r="AK61" s="134"/>
      <c r="AL61" s="134"/>
    </row>
    <row r="62" spans="1:38" ht="10.5" customHeight="1" x14ac:dyDescent="0.2">
      <c r="A62" s="635"/>
      <c r="B62" s="599"/>
      <c r="C62" s="599"/>
      <c r="D62" s="599"/>
      <c r="E62" s="599"/>
      <c r="F62" s="618"/>
      <c r="G62" s="599"/>
      <c r="H62" s="599"/>
      <c r="I62" s="618"/>
      <c r="J62" s="599"/>
      <c r="K62" s="226" t="s">
        <v>1319</v>
      </c>
      <c r="L62" s="227" t="s">
        <v>1320</v>
      </c>
      <c r="M62" s="227" t="s">
        <v>1321</v>
      </c>
      <c r="N62" s="146" t="s">
        <v>586</v>
      </c>
      <c r="O62" s="129"/>
      <c r="P62" s="130"/>
      <c r="Q62" s="139">
        <v>45406</v>
      </c>
      <c r="R62" s="140" t="s">
        <v>584</v>
      </c>
      <c r="S62" s="129"/>
      <c r="T62" s="131"/>
      <c r="U62" s="132"/>
      <c r="V62" s="133"/>
      <c r="W62" s="133"/>
      <c r="X62" s="133"/>
      <c r="Y62" s="131"/>
      <c r="Z62" s="132"/>
      <c r="AA62" s="133"/>
      <c r="AB62" s="133"/>
      <c r="AC62" s="133"/>
      <c r="AD62" s="132"/>
      <c r="AE62" s="131"/>
      <c r="AF62" s="132"/>
      <c r="AG62" s="133"/>
      <c r="AH62" s="131"/>
      <c r="AI62" s="141"/>
      <c r="AJ62" s="142" t="str">
        <f>IF(AI62:AI227="PENDIENTE","PENDIENTE",IF(COUNTIF(AI62:AI227,"FALLO"),"FALTA","COMPLETO"))</f>
        <v>COMPLETO</v>
      </c>
      <c r="AK62" s="134"/>
      <c r="AL62" s="134"/>
    </row>
    <row r="63" spans="1:38" ht="10.5" customHeight="1" x14ac:dyDescent="0.2">
      <c r="A63" s="635"/>
      <c r="B63" s="599"/>
      <c r="C63" s="599"/>
      <c r="D63" s="599"/>
      <c r="E63" s="599"/>
      <c r="F63" s="618"/>
      <c r="G63" s="599"/>
      <c r="H63" s="599"/>
      <c r="I63" s="618"/>
      <c r="J63" s="599"/>
      <c r="K63" s="226" t="s">
        <v>1322</v>
      </c>
      <c r="L63" s="227" t="s">
        <v>1323</v>
      </c>
      <c r="M63" s="227" t="s">
        <v>1324</v>
      </c>
      <c r="N63" s="231" t="s">
        <v>588</v>
      </c>
      <c r="O63" s="129"/>
      <c r="P63" s="130"/>
      <c r="Q63" s="139">
        <v>45406</v>
      </c>
      <c r="R63" s="140" t="s">
        <v>584</v>
      </c>
      <c r="S63" s="129"/>
      <c r="T63" s="131" t="s">
        <v>586</v>
      </c>
      <c r="U63" s="132"/>
      <c r="V63" s="133"/>
      <c r="W63" s="133">
        <v>45408</v>
      </c>
      <c r="X63" s="140" t="s">
        <v>584</v>
      </c>
      <c r="Y63" s="131"/>
      <c r="Z63" s="132"/>
      <c r="AA63" s="133"/>
      <c r="AB63" s="133"/>
      <c r="AC63" s="133"/>
      <c r="AD63" s="132"/>
      <c r="AE63" s="131"/>
      <c r="AF63" s="132"/>
      <c r="AG63" s="133"/>
      <c r="AH63" s="131"/>
      <c r="AI63" s="141"/>
      <c r="AJ63" s="142" t="str">
        <f>IF(AI63:AI231="PENDIENTE","PENDIENTE",IF(COUNTIF(AI63:AI231,"FALLO"),"FALTA","COMPLETO"))</f>
        <v>COMPLETO</v>
      </c>
      <c r="AK63" s="134"/>
      <c r="AL63" s="134"/>
    </row>
    <row r="64" spans="1:38" ht="10.5" customHeight="1" x14ac:dyDescent="0.3">
      <c r="A64" s="635"/>
      <c r="B64" s="599"/>
      <c r="C64" s="599"/>
      <c r="D64" s="599"/>
      <c r="E64" s="599"/>
      <c r="F64" s="618"/>
      <c r="G64" s="599"/>
      <c r="H64" s="599"/>
      <c r="I64" s="618"/>
      <c r="J64" s="599"/>
      <c r="K64" s="136" t="s">
        <v>1362</v>
      </c>
      <c r="L64" s="137" t="s">
        <v>1363</v>
      </c>
      <c r="M64" s="252" t="s">
        <v>1351</v>
      </c>
      <c r="N64" s="663" t="s">
        <v>588</v>
      </c>
      <c r="O64" s="129"/>
      <c r="P64" s="130"/>
      <c r="Q64" s="139">
        <v>45406</v>
      </c>
      <c r="R64" s="140" t="s">
        <v>584</v>
      </c>
      <c r="S64" s="129"/>
      <c r="T64" s="131" t="s">
        <v>586</v>
      </c>
      <c r="U64" s="132"/>
      <c r="V64" s="133"/>
      <c r="W64" s="133">
        <v>45408</v>
      </c>
      <c r="X64" s="140" t="s">
        <v>584</v>
      </c>
      <c r="Y64" s="131"/>
      <c r="Z64" s="132"/>
      <c r="AA64" s="133"/>
      <c r="AB64" s="133"/>
      <c r="AC64" s="133"/>
      <c r="AD64" s="132"/>
      <c r="AE64" s="131"/>
      <c r="AF64" s="132"/>
      <c r="AG64" s="133"/>
      <c r="AH64" s="131"/>
      <c r="AI64" s="141"/>
      <c r="AJ64" s="142" t="str">
        <f>IF(AI64:AI230="PENDIENTE","PENDIENTE",IF(COUNTIF(AI64:AI230,"FALLO"),"FALTA","COMPLETO"))</f>
        <v>COMPLETO</v>
      </c>
      <c r="AK64" s="134"/>
      <c r="AL64" s="134"/>
    </row>
    <row r="65" spans="1:38" ht="10.5" customHeight="1" x14ac:dyDescent="0.2">
      <c r="A65" s="635"/>
      <c r="B65" s="599"/>
      <c r="C65" s="599"/>
      <c r="D65" s="599"/>
      <c r="E65" s="599"/>
      <c r="F65" s="618"/>
      <c r="G65" s="599"/>
      <c r="H65" s="599"/>
      <c r="I65" s="618"/>
      <c r="J65" s="599"/>
      <c r="K65" s="136"/>
      <c r="L65" s="137"/>
      <c r="M65" s="137"/>
      <c r="N65" s="663"/>
      <c r="O65" s="129"/>
      <c r="P65" s="130"/>
      <c r="Q65" s="139"/>
      <c r="R65" s="140"/>
      <c r="S65" s="129"/>
      <c r="T65" s="131"/>
      <c r="U65" s="140"/>
      <c r="V65" s="133"/>
      <c r="W65" s="133"/>
      <c r="X65" s="133"/>
      <c r="Y65" s="131"/>
      <c r="Z65" s="132"/>
      <c r="AA65" s="133"/>
      <c r="AB65" s="133"/>
      <c r="AC65" s="133"/>
      <c r="AD65" s="132"/>
      <c r="AE65" s="131"/>
      <c r="AF65" s="132"/>
      <c r="AG65" s="133"/>
      <c r="AH65" s="131"/>
      <c r="AI65" s="141"/>
      <c r="AJ65" s="142" t="str">
        <f>IF(AI65:AI230="PENDIENTE","PENDIENTE",IF(COUNTIF(AI65:AI230,"FALLO"),"FALTA","COMPLETO"))</f>
        <v>COMPLETO</v>
      </c>
      <c r="AK65" s="134"/>
      <c r="AL65" s="134"/>
    </row>
    <row r="66" spans="1:38" ht="45" customHeight="1" x14ac:dyDescent="0.2">
      <c r="A66" s="636"/>
      <c r="B66" s="599"/>
      <c r="C66" s="599"/>
      <c r="D66" s="599"/>
      <c r="E66" s="599"/>
      <c r="F66" s="619"/>
      <c r="G66" s="599"/>
      <c r="H66" s="599"/>
      <c r="I66" s="618"/>
      <c r="J66" s="599"/>
      <c r="K66" s="226"/>
      <c r="L66" s="137"/>
      <c r="M66" s="137"/>
      <c r="N66" s="146"/>
      <c r="O66" s="129"/>
      <c r="P66" s="130"/>
      <c r="Q66" s="139"/>
      <c r="R66" s="140"/>
      <c r="S66" s="129"/>
      <c r="T66" s="131"/>
      <c r="U66" s="132"/>
      <c r="V66" s="133"/>
      <c r="W66" s="133"/>
      <c r="X66" s="133"/>
      <c r="Y66" s="131"/>
      <c r="Z66" s="132"/>
      <c r="AA66" s="133"/>
      <c r="AB66" s="133"/>
      <c r="AC66" s="133"/>
      <c r="AD66" s="132"/>
      <c r="AE66" s="131"/>
      <c r="AF66" s="132"/>
      <c r="AG66" s="133"/>
      <c r="AH66" s="131"/>
      <c r="AI66" s="141"/>
      <c r="AJ66" s="142" t="str">
        <f>IF(AI66:AI230="PENDIENTE","PENDIENTE",IF(COUNTIF(AI66:AI230,"FALLO"),"FALTA","COMPLETO"))</f>
        <v>COMPLETO</v>
      </c>
      <c r="AK66" s="134"/>
      <c r="AL66" s="134"/>
    </row>
    <row r="67" spans="1:38" ht="15.75" customHeight="1" x14ac:dyDescent="0.2">
      <c r="A67" s="631"/>
      <c r="B67" s="615" t="s">
        <v>589</v>
      </c>
      <c r="C67" s="624"/>
      <c r="D67" s="615"/>
      <c r="E67" s="617"/>
      <c r="F67" s="615" t="s">
        <v>582</v>
      </c>
      <c r="G67" s="615">
        <v>6</v>
      </c>
      <c r="H67" s="617"/>
      <c r="I67" s="615" t="s">
        <v>1248</v>
      </c>
      <c r="J67" s="630"/>
      <c r="K67" s="136"/>
      <c r="L67" s="137"/>
      <c r="M67" s="137"/>
      <c r="N67" s="146" t="s">
        <v>586</v>
      </c>
      <c r="O67" s="129"/>
      <c r="P67" s="130"/>
      <c r="Q67" s="139">
        <v>45401</v>
      </c>
      <c r="R67" s="140" t="s">
        <v>584</v>
      </c>
      <c r="S67" s="129"/>
      <c r="T67" s="131"/>
      <c r="U67" s="132"/>
      <c r="V67" s="133"/>
      <c r="W67" s="133"/>
      <c r="X67" s="133"/>
      <c r="Y67" s="131"/>
      <c r="Z67" s="132"/>
      <c r="AA67" s="133"/>
      <c r="AB67" s="133"/>
      <c r="AC67" s="133"/>
      <c r="AD67" s="132"/>
      <c r="AE67" s="131"/>
      <c r="AF67" s="132"/>
      <c r="AG67" s="133"/>
      <c r="AH67" s="131"/>
      <c r="AI67" s="141"/>
      <c r="AJ67" s="142" t="str">
        <f>IF(AI67:AI230="PENDIENTE","PENDIENTE",IF(COUNTIF(AI67:AI230,"FALLO"),"FALTA","COMPLETO"))</f>
        <v>COMPLETO</v>
      </c>
      <c r="AK67" s="134"/>
      <c r="AL67" s="134"/>
    </row>
    <row r="68" spans="1:38" ht="10.5" customHeight="1" x14ac:dyDescent="0.2">
      <c r="A68" s="632"/>
      <c r="B68" s="599"/>
      <c r="C68" s="599"/>
      <c r="D68" s="599"/>
      <c r="E68" s="599"/>
      <c r="F68" s="618"/>
      <c r="G68" s="599"/>
      <c r="H68" s="599"/>
      <c r="I68" s="618"/>
      <c r="J68" s="599"/>
      <c r="K68" s="136"/>
      <c r="L68" s="137"/>
      <c r="M68" s="137"/>
      <c r="N68" s="146" t="s">
        <v>586</v>
      </c>
      <c r="O68" s="129"/>
      <c r="P68" s="130"/>
      <c r="Q68" s="139">
        <v>45401</v>
      </c>
      <c r="R68" s="140" t="s">
        <v>584</v>
      </c>
      <c r="S68" s="129"/>
      <c r="T68" s="131"/>
      <c r="U68" s="132"/>
      <c r="V68" s="133"/>
      <c r="W68" s="133"/>
      <c r="X68" s="133"/>
      <c r="Y68" s="131"/>
      <c r="Z68" s="132"/>
      <c r="AA68" s="133"/>
      <c r="AB68" s="133"/>
      <c r="AC68" s="133"/>
      <c r="AD68" s="132"/>
      <c r="AE68" s="131"/>
      <c r="AF68" s="132"/>
      <c r="AG68" s="133"/>
      <c r="AH68" s="131"/>
      <c r="AI68" s="141"/>
      <c r="AJ68" s="142" t="str">
        <f>IF(AI68:AI234="PENDIENTE","PENDIENTE",IF(COUNTIF(AI68:AI234,"FALLO"),"FALTA","COMPLETO"))</f>
        <v>COMPLETO</v>
      </c>
      <c r="AK68" s="134"/>
      <c r="AL68" s="134"/>
    </row>
    <row r="69" spans="1:38" ht="10.5" customHeight="1" x14ac:dyDescent="0.2">
      <c r="A69" s="632"/>
      <c r="B69" s="599"/>
      <c r="C69" s="599"/>
      <c r="D69" s="599"/>
      <c r="E69" s="599"/>
      <c r="F69" s="618"/>
      <c r="G69" s="599"/>
      <c r="H69" s="599"/>
      <c r="I69" s="618"/>
      <c r="J69" s="599"/>
      <c r="K69" s="136"/>
      <c r="L69" s="137"/>
      <c r="M69" s="137"/>
      <c r="N69" s="146" t="s">
        <v>586</v>
      </c>
      <c r="O69" s="129"/>
      <c r="P69" s="130"/>
      <c r="Q69" s="139">
        <v>45401</v>
      </c>
      <c r="R69" s="140" t="s">
        <v>584</v>
      </c>
      <c r="S69" s="129"/>
      <c r="T69" s="131"/>
      <c r="U69" s="132"/>
      <c r="V69" s="133"/>
      <c r="W69" s="133"/>
      <c r="X69" s="133"/>
      <c r="Y69" s="131"/>
      <c r="Z69" s="132"/>
      <c r="AA69" s="133"/>
      <c r="AB69" s="133"/>
      <c r="AC69" s="133"/>
      <c r="AD69" s="132"/>
      <c r="AE69" s="131"/>
      <c r="AF69" s="132"/>
      <c r="AG69" s="133"/>
      <c r="AH69" s="131"/>
      <c r="AI69" s="141"/>
      <c r="AJ69" s="142" t="str">
        <f>IF(AI69:AI233="PENDIENTE","PENDIENTE",IF(COUNTIF(AI69:AI233,"FALLO"),"FALTA","COMPLETO"))</f>
        <v>COMPLETO</v>
      </c>
      <c r="AK69" s="134"/>
      <c r="AL69" s="134"/>
    </row>
    <row r="70" spans="1:38" ht="10.5" customHeight="1" x14ac:dyDescent="0.2">
      <c r="A70" s="632"/>
      <c r="B70" s="599"/>
      <c r="C70" s="599"/>
      <c r="D70" s="599"/>
      <c r="E70" s="599"/>
      <c r="F70" s="618"/>
      <c r="G70" s="599"/>
      <c r="H70" s="599"/>
      <c r="I70" s="618"/>
      <c r="J70" s="599"/>
      <c r="K70" s="136"/>
      <c r="L70" s="137"/>
      <c r="M70" s="137"/>
      <c r="N70" s="146" t="s">
        <v>586</v>
      </c>
      <c r="O70" s="129"/>
      <c r="P70" s="130"/>
      <c r="Q70" s="139">
        <v>45401</v>
      </c>
      <c r="R70" s="140" t="s">
        <v>584</v>
      </c>
      <c r="S70" s="129"/>
      <c r="T70" s="131"/>
      <c r="U70" s="132"/>
      <c r="V70" s="133"/>
      <c r="W70" s="133"/>
      <c r="X70" s="133"/>
      <c r="Y70" s="131"/>
      <c r="Z70" s="132"/>
      <c r="AA70" s="133"/>
      <c r="AB70" s="133"/>
      <c r="AC70" s="133"/>
      <c r="AD70" s="132"/>
      <c r="AE70" s="131"/>
      <c r="AF70" s="132"/>
      <c r="AG70" s="133"/>
      <c r="AH70" s="131"/>
      <c r="AI70" s="141"/>
      <c r="AJ70" s="142" t="str">
        <f>IF(AI70:AI233="PENDIENTE","PENDIENTE",IF(COUNTIF(AI70:AI233,"FALLO"),"FALTA","COMPLETO"))</f>
        <v>COMPLETO</v>
      </c>
      <c r="AK70" s="134"/>
      <c r="AL70" s="134"/>
    </row>
    <row r="71" spans="1:38" ht="10.5" customHeight="1" x14ac:dyDescent="0.2">
      <c r="A71" s="632"/>
      <c r="B71" s="599"/>
      <c r="C71" s="599"/>
      <c r="D71" s="599"/>
      <c r="E71" s="599"/>
      <c r="F71" s="618"/>
      <c r="G71" s="599"/>
      <c r="H71" s="599"/>
      <c r="I71" s="618"/>
      <c r="J71" s="599"/>
      <c r="K71" s="226"/>
      <c r="L71" s="137"/>
      <c r="M71" s="137"/>
      <c r="N71" s="146" t="s">
        <v>586</v>
      </c>
      <c r="O71" s="129"/>
      <c r="P71" s="130"/>
      <c r="Q71" s="139">
        <v>45401</v>
      </c>
      <c r="R71" s="140" t="s">
        <v>584</v>
      </c>
      <c r="S71" s="129"/>
      <c r="T71" s="131"/>
      <c r="U71" s="132"/>
      <c r="V71" s="133"/>
      <c r="W71" s="133"/>
      <c r="X71" s="133"/>
      <c r="Y71" s="131"/>
      <c r="Z71" s="132"/>
      <c r="AA71" s="133"/>
      <c r="AB71" s="133"/>
      <c r="AC71" s="133"/>
      <c r="AD71" s="132"/>
      <c r="AE71" s="131"/>
      <c r="AF71" s="132"/>
      <c r="AG71" s="133"/>
      <c r="AH71" s="131"/>
      <c r="AI71" s="141"/>
      <c r="AJ71" s="142" t="str">
        <f>IF(AI71:AI233="PENDIENTE","PENDIENTE",IF(COUNTIF(AI71:AI233,"FALLO"),"FALTA","COMPLETO"))</f>
        <v>COMPLETO</v>
      </c>
      <c r="AK71" s="134"/>
      <c r="AL71" s="134"/>
    </row>
    <row r="72" spans="1:38" ht="10.5" customHeight="1" x14ac:dyDescent="0.2">
      <c r="A72" s="632"/>
      <c r="B72" s="599"/>
      <c r="C72" s="599"/>
      <c r="D72" s="599"/>
      <c r="E72" s="599"/>
      <c r="F72" s="618"/>
      <c r="G72" s="599"/>
      <c r="H72" s="599"/>
      <c r="I72" s="618"/>
      <c r="J72" s="599"/>
      <c r="K72" s="226"/>
      <c r="L72" s="137"/>
      <c r="M72" s="137"/>
      <c r="N72" s="146" t="s">
        <v>586</v>
      </c>
      <c r="O72" s="129"/>
      <c r="P72" s="130"/>
      <c r="Q72" s="139">
        <v>45401</v>
      </c>
      <c r="R72" s="140" t="s">
        <v>584</v>
      </c>
      <c r="S72" s="129"/>
      <c r="T72" s="131"/>
      <c r="U72" s="132"/>
      <c r="V72" s="133"/>
      <c r="W72" s="133"/>
      <c r="X72" s="133"/>
      <c r="Y72" s="131"/>
      <c r="Z72" s="132"/>
      <c r="AA72" s="133"/>
      <c r="AB72" s="133"/>
      <c r="AC72" s="133"/>
      <c r="AD72" s="132"/>
      <c r="AE72" s="131"/>
      <c r="AF72" s="132"/>
      <c r="AG72" s="133"/>
      <c r="AH72" s="131"/>
      <c r="AI72" s="141"/>
      <c r="AJ72" s="142" t="str">
        <f>IF(AI72:AI233="PENDIENTE","PENDIENTE",IF(COUNTIF(AI72:AI233,"FALLO"),"FALTA","COMPLETO"))</f>
        <v>COMPLETO</v>
      </c>
      <c r="AK72" s="134"/>
      <c r="AL72" s="134"/>
    </row>
    <row r="73" spans="1:38" ht="10.5" customHeight="1" x14ac:dyDescent="0.2">
      <c r="A73" s="632"/>
      <c r="B73" s="599"/>
      <c r="C73" s="599"/>
      <c r="D73" s="599"/>
      <c r="E73" s="599"/>
      <c r="F73" s="618"/>
      <c r="G73" s="599"/>
      <c r="H73" s="599"/>
      <c r="I73" s="618"/>
      <c r="J73" s="599"/>
      <c r="K73" s="226"/>
      <c r="L73" s="137"/>
      <c r="M73" s="137"/>
      <c r="N73" s="146" t="s">
        <v>586</v>
      </c>
      <c r="O73" s="129"/>
      <c r="P73" s="130"/>
      <c r="Q73" s="130"/>
      <c r="R73" s="140"/>
      <c r="S73" s="129"/>
      <c r="T73" s="131"/>
      <c r="U73" s="132"/>
      <c r="V73" s="133"/>
      <c r="W73" s="133"/>
      <c r="X73" s="133"/>
      <c r="Y73" s="131"/>
      <c r="Z73" s="132"/>
      <c r="AA73" s="133"/>
      <c r="AB73" s="133"/>
      <c r="AC73" s="133"/>
      <c r="AD73" s="132"/>
      <c r="AE73" s="131"/>
      <c r="AF73" s="132"/>
      <c r="AG73" s="133"/>
      <c r="AH73" s="131"/>
      <c r="AI73" s="141"/>
      <c r="AJ73" s="142" t="str">
        <f>IF(AI73:AI233="PENDIENTE","PENDIENTE",IF(COUNTIF(AI73:AI233,"FALLO"),"FALTA","COMPLETO"))</f>
        <v>COMPLETO</v>
      </c>
      <c r="AK73" s="134"/>
      <c r="AL73" s="134"/>
    </row>
    <row r="74" spans="1:38" ht="10.5" customHeight="1" x14ac:dyDescent="0.2">
      <c r="A74" s="632"/>
      <c r="B74" s="599"/>
      <c r="C74" s="599"/>
      <c r="D74" s="599"/>
      <c r="E74" s="599"/>
      <c r="F74" s="618"/>
      <c r="G74" s="599"/>
      <c r="H74" s="599"/>
      <c r="I74" s="618"/>
      <c r="J74" s="599"/>
      <c r="K74" s="226"/>
      <c r="L74" s="137"/>
      <c r="M74" s="137"/>
      <c r="N74" s="146" t="s">
        <v>586</v>
      </c>
      <c r="O74" s="129"/>
      <c r="P74" s="130"/>
      <c r="Q74" s="130"/>
      <c r="R74" s="140"/>
      <c r="S74" s="129"/>
      <c r="T74" s="131"/>
      <c r="U74" s="132"/>
      <c r="V74" s="133"/>
      <c r="W74" s="133"/>
      <c r="X74" s="133"/>
      <c r="Y74" s="131"/>
      <c r="Z74" s="132"/>
      <c r="AA74" s="133"/>
      <c r="AB74" s="133"/>
      <c r="AC74" s="133"/>
      <c r="AD74" s="132"/>
      <c r="AE74" s="131"/>
      <c r="AF74" s="132"/>
      <c r="AG74" s="133"/>
      <c r="AH74" s="131"/>
      <c r="AI74" s="141"/>
      <c r="AJ74" s="142" t="str">
        <f>IF(AI74:AI237="PENDIENTE","PENDIENTE",IF(COUNTIF(AI74:AI237,"FALLO"),"FALTA","COMPLETO"))</f>
        <v>COMPLETO</v>
      </c>
      <c r="AK74" s="134"/>
      <c r="AL74" s="134"/>
    </row>
    <row r="75" spans="1:38" ht="10.5" customHeight="1" x14ac:dyDescent="0.2">
      <c r="A75" s="632"/>
      <c r="B75" s="599"/>
      <c r="C75" s="599"/>
      <c r="D75" s="599"/>
      <c r="E75" s="599"/>
      <c r="F75" s="618"/>
      <c r="G75" s="599"/>
      <c r="H75" s="599"/>
      <c r="I75" s="618"/>
      <c r="J75" s="599"/>
      <c r="K75" s="226"/>
      <c r="L75" s="137"/>
      <c r="M75" s="137"/>
      <c r="N75" s="146" t="s">
        <v>586</v>
      </c>
      <c r="O75" s="129"/>
      <c r="P75" s="130"/>
      <c r="Q75" s="130"/>
      <c r="R75" s="140"/>
      <c r="S75" s="129"/>
      <c r="T75" s="131"/>
      <c r="U75" s="132"/>
      <c r="V75" s="133"/>
      <c r="W75" s="133"/>
      <c r="X75" s="133"/>
      <c r="Y75" s="131"/>
      <c r="Z75" s="132"/>
      <c r="AA75" s="133"/>
      <c r="AB75" s="133"/>
      <c r="AC75" s="133"/>
      <c r="AD75" s="132"/>
      <c r="AE75" s="131"/>
      <c r="AF75" s="132"/>
      <c r="AG75" s="133"/>
      <c r="AH75" s="131"/>
      <c r="AI75" s="141"/>
      <c r="AJ75" s="142" t="str">
        <f>IF(AI75:AI234="PENDIENTE","PENDIENTE",IF(COUNTIF(AI75:AI234,"FALLO"),"FALTA","COMPLETO"))</f>
        <v>COMPLETO</v>
      </c>
      <c r="AK75" s="134"/>
      <c r="AL75" s="134"/>
    </row>
    <row r="76" spans="1:38" ht="10.5" customHeight="1" x14ac:dyDescent="0.2">
      <c r="A76" s="632"/>
      <c r="B76" s="599"/>
      <c r="C76" s="599"/>
      <c r="D76" s="599"/>
      <c r="E76" s="599"/>
      <c r="F76" s="618"/>
      <c r="G76" s="599"/>
      <c r="H76" s="599"/>
      <c r="I76" s="618"/>
      <c r="J76" s="599"/>
      <c r="K76" s="226"/>
      <c r="L76" s="137"/>
      <c r="M76" s="137"/>
      <c r="N76" s="146" t="s">
        <v>586</v>
      </c>
      <c r="O76" s="129"/>
      <c r="P76" s="130"/>
      <c r="Q76" s="130"/>
      <c r="R76" s="140"/>
      <c r="S76" s="129"/>
      <c r="T76" s="131"/>
      <c r="U76" s="132"/>
      <c r="V76" s="133"/>
      <c r="W76" s="133"/>
      <c r="X76" s="133"/>
      <c r="Y76" s="131"/>
      <c r="Z76" s="132"/>
      <c r="AA76" s="133"/>
      <c r="AB76" s="133"/>
      <c r="AC76" s="133"/>
      <c r="AD76" s="132"/>
      <c r="AE76" s="131"/>
      <c r="AF76" s="132"/>
      <c r="AG76" s="133"/>
      <c r="AH76" s="131"/>
      <c r="AI76" s="141"/>
      <c r="AJ76" s="142" t="str">
        <f>IF(AI76:AI234="PENDIENTE","PENDIENTE",IF(COUNTIF(AI76:AI234,"FALLO"),"FALTA","COMPLETO"))</f>
        <v>COMPLETO</v>
      </c>
      <c r="AK76" s="134"/>
      <c r="AL76" s="134"/>
    </row>
    <row r="77" spans="1:38" ht="14.25" customHeight="1" x14ac:dyDescent="0.2">
      <c r="A77" s="633"/>
      <c r="B77" s="600"/>
      <c r="C77" s="600"/>
      <c r="D77" s="600"/>
      <c r="E77" s="600"/>
      <c r="F77" s="619"/>
      <c r="G77" s="600"/>
      <c r="H77" s="600"/>
      <c r="I77" s="619"/>
      <c r="J77" s="600"/>
      <c r="K77" s="226"/>
      <c r="L77" s="137"/>
      <c r="M77" s="137"/>
      <c r="N77" s="144"/>
      <c r="O77" s="143"/>
      <c r="P77" s="145"/>
      <c r="Q77" s="130"/>
      <c r="R77" s="140"/>
      <c r="S77" s="129"/>
      <c r="T77" s="146"/>
      <c r="U77" s="129"/>
      <c r="V77" s="130"/>
      <c r="W77" s="130"/>
      <c r="X77" s="140"/>
      <c r="Y77" s="131"/>
      <c r="Z77" s="132"/>
      <c r="AA77" s="133"/>
      <c r="AB77" s="133"/>
      <c r="AC77" s="133"/>
      <c r="AD77" s="132"/>
      <c r="AE77" s="131"/>
      <c r="AF77" s="132"/>
      <c r="AG77" s="133"/>
      <c r="AH77" s="131"/>
      <c r="AI77" s="141"/>
      <c r="AJ77" s="142" t="str">
        <f>IF(AI77:AI234="PENDIENTE","PENDIENTE",IF(COUNTIF(AI77:AI234,"FALLO"),"FALTA","COMPLETO"))</f>
        <v>COMPLETO</v>
      </c>
      <c r="AK77" s="134"/>
      <c r="AL77" s="134"/>
    </row>
    <row r="78" spans="1:38" ht="15.75" customHeight="1" x14ac:dyDescent="0.2">
      <c r="A78" s="629"/>
      <c r="B78" s="615" t="s">
        <v>589</v>
      </c>
      <c r="C78" s="629"/>
      <c r="D78" s="615"/>
      <c r="E78" s="617"/>
      <c r="F78" s="614"/>
      <c r="G78" s="615">
        <v>7</v>
      </c>
      <c r="H78" s="617"/>
      <c r="I78" s="629"/>
      <c r="J78" s="620"/>
      <c r="K78" s="226"/>
      <c r="L78" s="137"/>
      <c r="M78" s="137"/>
      <c r="N78" s="146" t="s">
        <v>586</v>
      </c>
      <c r="O78" s="129"/>
      <c r="P78" s="130"/>
      <c r="Q78" s="139">
        <v>45401</v>
      </c>
      <c r="R78" s="140" t="s">
        <v>584</v>
      </c>
      <c r="S78" s="129"/>
      <c r="T78" s="131"/>
      <c r="U78" s="132"/>
      <c r="V78" s="133"/>
      <c r="W78" s="133"/>
      <c r="X78" s="133"/>
      <c r="Y78" s="131"/>
      <c r="Z78" s="132"/>
      <c r="AA78" s="133"/>
      <c r="AB78" s="133"/>
      <c r="AC78" s="133"/>
      <c r="AD78" s="132"/>
      <c r="AE78" s="131"/>
      <c r="AF78" s="132"/>
      <c r="AG78" s="133"/>
      <c r="AH78" s="131"/>
      <c r="AI78" s="141"/>
      <c r="AJ78" s="142" t="str">
        <f>IF(AI78:AI234="PENDIENTE","PENDIENTE",IF(COUNTIF(AI78:AI234,"FALLO"),"FALTA","COMPLETO"))</f>
        <v>COMPLETO</v>
      </c>
      <c r="AK78" s="134"/>
      <c r="AL78" s="134"/>
    </row>
    <row r="79" spans="1:38" ht="10.5" customHeight="1" x14ac:dyDescent="0.2">
      <c r="A79" s="599"/>
      <c r="B79" s="599"/>
      <c r="C79" s="599"/>
      <c r="D79" s="599"/>
      <c r="E79" s="599"/>
      <c r="F79" s="599"/>
      <c r="G79" s="599"/>
      <c r="H79" s="599"/>
      <c r="I79" s="599"/>
      <c r="J79" s="599"/>
      <c r="K79" s="226"/>
      <c r="L79" s="137"/>
      <c r="M79" s="137"/>
      <c r="N79" s="146" t="s">
        <v>586</v>
      </c>
      <c r="O79" s="129"/>
      <c r="P79" s="130"/>
      <c r="Q79" s="139">
        <v>45401</v>
      </c>
      <c r="R79" s="140" t="s">
        <v>584</v>
      </c>
      <c r="S79" s="129"/>
      <c r="T79" s="131"/>
      <c r="U79" s="132"/>
      <c r="V79" s="133"/>
      <c r="W79" s="133"/>
      <c r="X79" s="133"/>
      <c r="Y79" s="131"/>
      <c r="Z79" s="132"/>
      <c r="AA79" s="133"/>
      <c r="AB79" s="133"/>
      <c r="AC79" s="133"/>
      <c r="AD79" s="132"/>
      <c r="AE79" s="131"/>
      <c r="AF79" s="132"/>
      <c r="AG79" s="133"/>
      <c r="AH79" s="131"/>
      <c r="AI79" s="141"/>
      <c r="AJ79" s="142" t="str">
        <f>IF(AI79:AI234="PENDIENTE","PENDIENTE",IF(COUNTIF(AI79:AI234,"FALLO"),"FALTA","COMPLETO"))</f>
        <v>COMPLETO</v>
      </c>
      <c r="AK79" s="134"/>
      <c r="AL79" s="134"/>
    </row>
    <row r="80" spans="1:38" ht="10.5" customHeight="1" x14ac:dyDescent="0.2">
      <c r="A80" s="599"/>
      <c r="B80" s="599"/>
      <c r="C80" s="599"/>
      <c r="D80" s="599"/>
      <c r="E80" s="599"/>
      <c r="F80" s="599"/>
      <c r="G80" s="599"/>
      <c r="H80" s="599"/>
      <c r="I80" s="599"/>
      <c r="J80" s="599"/>
      <c r="K80" s="226"/>
      <c r="L80" s="137"/>
      <c r="M80" s="137"/>
      <c r="N80" s="146" t="s">
        <v>586</v>
      </c>
      <c r="O80" s="129"/>
      <c r="P80" s="130"/>
      <c r="Q80" s="139">
        <v>45401</v>
      </c>
      <c r="R80" s="140" t="s">
        <v>584</v>
      </c>
      <c r="S80" s="129"/>
      <c r="T80" s="131"/>
      <c r="U80" s="132"/>
      <c r="V80" s="133"/>
      <c r="W80" s="133"/>
      <c r="X80" s="133"/>
      <c r="Y80" s="131"/>
      <c r="Z80" s="132"/>
      <c r="AA80" s="133"/>
      <c r="AB80" s="133"/>
      <c r="AC80" s="133"/>
      <c r="AD80" s="132"/>
      <c r="AE80" s="131"/>
      <c r="AF80" s="132"/>
      <c r="AG80" s="133"/>
      <c r="AH80" s="131"/>
      <c r="AI80" s="141"/>
      <c r="AJ80" s="142" t="str">
        <f>IF(AI80:AI238="PENDIENTE","PENDIENTE",IF(COUNTIF(AI80:AI238,"FALLO"),"FALTA","COMPLETO"))</f>
        <v>COMPLETO</v>
      </c>
      <c r="AK80" s="134"/>
      <c r="AL80" s="134"/>
    </row>
    <row r="81" spans="1:38" ht="10.5" customHeight="1" x14ac:dyDescent="0.2">
      <c r="A81" s="599"/>
      <c r="B81" s="599"/>
      <c r="C81" s="599"/>
      <c r="D81" s="599"/>
      <c r="E81" s="599"/>
      <c r="F81" s="599"/>
      <c r="G81" s="599"/>
      <c r="H81" s="599"/>
      <c r="I81" s="599"/>
      <c r="J81" s="599"/>
      <c r="K81" s="226"/>
      <c r="L81" s="137"/>
      <c r="M81" s="137"/>
      <c r="N81" s="146" t="s">
        <v>586</v>
      </c>
      <c r="O81" s="129"/>
      <c r="P81" s="130"/>
      <c r="Q81" s="139">
        <v>45401</v>
      </c>
      <c r="R81" s="140" t="s">
        <v>584</v>
      </c>
      <c r="S81" s="129"/>
      <c r="T81" s="131"/>
      <c r="U81" s="132"/>
      <c r="V81" s="133"/>
      <c r="W81" s="133"/>
      <c r="X81" s="133"/>
      <c r="Y81" s="131"/>
      <c r="Z81" s="132"/>
      <c r="AA81" s="133"/>
      <c r="AB81" s="133"/>
      <c r="AC81" s="133"/>
      <c r="AD81" s="132"/>
      <c r="AE81" s="131"/>
      <c r="AF81" s="132"/>
      <c r="AG81" s="133"/>
      <c r="AH81" s="131"/>
      <c r="AI81" s="141"/>
      <c r="AJ81" s="142" t="str">
        <f>IF(AI81:AI238="PENDIENTE","PENDIENTE",IF(COUNTIF(AI81:AI238,"FALLO"),"FALTA","COMPLETO"))</f>
        <v>COMPLETO</v>
      </c>
      <c r="AK81" s="134"/>
      <c r="AL81" s="134"/>
    </row>
    <row r="82" spans="1:38" ht="10.5" customHeight="1" x14ac:dyDescent="0.2">
      <c r="A82" s="599"/>
      <c r="B82" s="599"/>
      <c r="C82" s="599"/>
      <c r="D82" s="599"/>
      <c r="E82" s="599"/>
      <c r="F82" s="599"/>
      <c r="G82" s="599"/>
      <c r="H82" s="599"/>
      <c r="I82" s="599"/>
      <c r="J82" s="599"/>
      <c r="K82" s="226"/>
      <c r="L82" s="137"/>
      <c r="M82" s="137"/>
      <c r="N82" s="146" t="s">
        <v>586</v>
      </c>
      <c r="O82" s="129"/>
      <c r="P82" s="130"/>
      <c r="Q82" s="139">
        <v>45401</v>
      </c>
      <c r="R82" s="140" t="s">
        <v>584</v>
      </c>
      <c r="S82" s="129"/>
      <c r="T82" s="131"/>
      <c r="U82" s="132"/>
      <c r="V82" s="133"/>
      <c r="W82" s="133"/>
      <c r="X82" s="133"/>
      <c r="Y82" s="131"/>
      <c r="Z82" s="132"/>
      <c r="AA82" s="133"/>
      <c r="AB82" s="133"/>
      <c r="AC82" s="133"/>
      <c r="AD82" s="132"/>
      <c r="AE82" s="131"/>
      <c r="AF82" s="132"/>
      <c r="AG82" s="133"/>
      <c r="AH82" s="131"/>
      <c r="AI82" s="141"/>
      <c r="AJ82" s="142" t="str">
        <f>IF(AI82:AI238="PENDIENTE","PENDIENTE",IF(COUNTIF(AI82:AI238,"FALLO"),"FALTA","COMPLETO"))</f>
        <v>COMPLETO</v>
      </c>
      <c r="AK82" s="134"/>
      <c r="AL82" s="134"/>
    </row>
    <row r="83" spans="1:38" ht="10.5" customHeight="1" x14ac:dyDescent="0.2">
      <c r="A83" s="599"/>
      <c r="B83" s="599"/>
      <c r="C83" s="599"/>
      <c r="D83" s="599"/>
      <c r="E83" s="599"/>
      <c r="F83" s="599"/>
      <c r="G83" s="599"/>
      <c r="H83" s="599"/>
      <c r="I83" s="599"/>
      <c r="J83" s="599"/>
      <c r="K83" s="226"/>
      <c r="L83" s="137"/>
      <c r="M83" s="137"/>
      <c r="N83" s="146" t="s">
        <v>586</v>
      </c>
      <c r="O83" s="129"/>
      <c r="P83" s="130"/>
      <c r="Q83" s="139">
        <v>45401</v>
      </c>
      <c r="R83" s="140" t="s">
        <v>584</v>
      </c>
      <c r="S83" s="129"/>
      <c r="T83" s="131"/>
      <c r="U83" s="132"/>
      <c r="V83" s="133"/>
      <c r="W83" s="133"/>
      <c r="X83" s="133"/>
      <c r="Y83" s="131"/>
      <c r="Z83" s="132"/>
      <c r="AA83" s="133"/>
      <c r="AB83" s="133"/>
      <c r="AC83" s="133"/>
      <c r="AD83" s="132"/>
      <c r="AE83" s="131"/>
      <c r="AF83" s="132"/>
      <c r="AG83" s="133"/>
      <c r="AH83" s="131"/>
      <c r="AI83" s="141"/>
      <c r="AJ83" s="142" t="str">
        <f>IF(AI83:AI238="PENDIENTE","PENDIENTE",IF(COUNTIF(AI83:AI238,"FALLO"),"FALTA","COMPLETO"))</f>
        <v>COMPLETO</v>
      </c>
      <c r="AK83" s="134"/>
      <c r="AL83" s="134"/>
    </row>
    <row r="84" spans="1:38" ht="10.5" customHeight="1" x14ac:dyDescent="0.2">
      <c r="A84" s="599"/>
      <c r="B84" s="599"/>
      <c r="C84" s="599"/>
      <c r="D84" s="599"/>
      <c r="E84" s="599"/>
      <c r="F84" s="599"/>
      <c r="G84" s="599"/>
      <c r="H84" s="599"/>
      <c r="I84" s="599"/>
      <c r="J84" s="599"/>
      <c r="K84" s="226"/>
      <c r="L84" s="137"/>
      <c r="M84" s="137"/>
      <c r="N84" s="146" t="s">
        <v>586</v>
      </c>
      <c r="O84" s="129"/>
      <c r="P84" s="130"/>
      <c r="Q84" s="139">
        <v>45401</v>
      </c>
      <c r="R84" s="140" t="s">
        <v>584</v>
      </c>
      <c r="S84" s="129"/>
      <c r="T84" s="131"/>
      <c r="U84" s="132"/>
      <c r="V84" s="133"/>
      <c r="W84" s="133"/>
      <c r="X84" s="133"/>
      <c r="Y84" s="131"/>
      <c r="Z84" s="132"/>
      <c r="AA84" s="133"/>
      <c r="AB84" s="133"/>
      <c r="AC84" s="133"/>
      <c r="AD84" s="132"/>
      <c r="AE84" s="131"/>
      <c r="AF84" s="132"/>
      <c r="AG84" s="133"/>
      <c r="AH84" s="131"/>
      <c r="AI84" s="141"/>
      <c r="AJ84" s="142" t="str">
        <f>IF(AI84:AI238="PENDIENTE","PENDIENTE",IF(COUNTIF(AI84:AI238,"FALLO"),"FALTA","COMPLETO"))</f>
        <v>COMPLETO</v>
      </c>
      <c r="AK84" s="134"/>
      <c r="AL84" s="134"/>
    </row>
    <row r="85" spans="1:38" ht="10.5" customHeight="1" x14ac:dyDescent="0.2">
      <c r="A85" s="599"/>
      <c r="B85" s="599"/>
      <c r="C85" s="599"/>
      <c r="D85" s="599"/>
      <c r="E85" s="599"/>
      <c r="F85" s="599"/>
      <c r="G85" s="599"/>
      <c r="H85" s="599"/>
      <c r="I85" s="599"/>
      <c r="J85" s="599"/>
      <c r="K85" s="226"/>
      <c r="L85" s="137"/>
      <c r="M85" s="137"/>
      <c r="N85" s="146"/>
      <c r="O85" s="129"/>
      <c r="P85" s="130"/>
      <c r="Q85" s="139"/>
      <c r="R85" s="140"/>
      <c r="S85" s="129"/>
      <c r="T85" s="131"/>
      <c r="U85" s="132"/>
      <c r="V85" s="133"/>
      <c r="W85" s="133"/>
      <c r="X85" s="133"/>
      <c r="Y85" s="131"/>
      <c r="Z85" s="132"/>
      <c r="AA85" s="133"/>
      <c r="AB85" s="133"/>
      <c r="AC85" s="133"/>
      <c r="AD85" s="132"/>
      <c r="AE85" s="131"/>
      <c r="AF85" s="132"/>
      <c r="AG85" s="133"/>
      <c r="AH85" s="131"/>
      <c r="AI85" s="141"/>
      <c r="AJ85" s="142" t="str">
        <f>IF(AI85:AI238="PENDIENTE","PENDIENTE",IF(COUNTIF(AI85:AI238,"FALLO"),"FALTA","COMPLETO"))</f>
        <v>COMPLETO</v>
      </c>
      <c r="AK85" s="134"/>
      <c r="AL85" s="134"/>
    </row>
    <row r="86" spans="1:38" ht="10.5" customHeight="1" x14ac:dyDescent="0.2">
      <c r="A86" s="599"/>
      <c r="B86" s="599"/>
      <c r="C86" s="599"/>
      <c r="D86" s="599"/>
      <c r="E86" s="599"/>
      <c r="F86" s="599"/>
      <c r="G86" s="599"/>
      <c r="H86" s="599"/>
      <c r="I86" s="599"/>
      <c r="J86" s="599"/>
      <c r="K86" s="226"/>
      <c r="L86" s="137"/>
      <c r="M86" s="137"/>
      <c r="N86" s="146"/>
      <c r="O86" s="129"/>
      <c r="P86" s="130"/>
      <c r="Q86" s="139"/>
      <c r="R86" s="140"/>
      <c r="S86" s="129"/>
      <c r="T86" s="131"/>
      <c r="U86" s="132"/>
      <c r="V86" s="133"/>
      <c r="W86" s="133"/>
      <c r="X86" s="133"/>
      <c r="Y86" s="131"/>
      <c r="Z86" s="132"/>
      <c r="AA86" s="133"/>
      <c r="AB86" s="133"/>
      <c r="AC86" s="133"/>
      <c r="AD86" s="132"/>
      <c r="AE86" s="131"/>
      <c r="AF86" s="132"/>
      <c r="AG86" s="133"/>
      <c r="AH86" s="131"/>
      <c r="AI86" s="141"/>
      <c r="AJ86" s="142" t="str">
        <f>IF(AI86:AI243="PENDIENTE","PENDIENTE",IF(COUNTIF(AI86:AI243,"FALLO"),"FALTA","COMPLETO"))</f>
        <v>COMPLETO</v>
      </c>
      <c r="AK86" s="134"/>
      <c r="AL86" s="134"/>
    </row>
    <row r="87" spans="1:38" ht="10.5" customHeight="1" x14ac:dyDescent="0.2">
      <c r="A87" s="599"/>
      <c r="B87" s="599"/>
      <c r="C87" s="599"/>
      <c r="D87" s="599"/>
      <c r="E87" s="599"/>
      <c r="F87" s="599"/>
      <c r="G87" s="599"/>
      <c r="H87" s="599"/>
      <c r="I87" s="599"/>
      <c r="J87" s="599"/>
      <c r="K87" s="226"/>
      <c r="L87" s="137"/>
      <c r="M87" s="137"/>
      <c r="N87" s="146"/>
      <c r="O87" s="129"/>
      <c r="P87" s="130"/>
      <c r="Q87" s="139"/>
      <c r="R87" s="140"/>
      <c r="S87" s="129"/>
      <c r="T87" s="131"/>
      <c r="U87" s="132"/>
      <c r="V87" s="133"/>
      <c r="W87" s="133"/>
      <c r="X87" s="133"/>
      <c r="Y87" s="131"/>
      <c r="Z87" s="132"/>
      <c r="AA87" s="133"/>
      <c r="AB87" s="133"/>
      <c r="AC87" s="133"/>
      <c r="AD87" s="132"/>
      <c r="AE87" s="131"/>
      <c r="AF87" s="132"/>
      <c r="AG87" s="133"/>
      <c r="AH87" s="131"/>
      <c r="AI87" s="141"/>
      <c r="AJ87" s="142" t="str">
        <f>IF(AI87:AI239="PENDIENTE","PENDIENTE",IF(COUNTIF(AI87:AI239,"FALLO"),"FALTA","COMPLETO"))</f>
        <v>COMPLETO</v>
      </c>
      <c r="AK87" s="134"/>
      <c r="AL87" s="134"/>
    </row>
    <row r="88" spans="1:38" ht="10.5" customHeight="1" x14ac:dyDescent="0.2">
      <c r="A88" s="600"/>
      <c r="B88" s="600"/>
      <c r="C88" s="600"/>
      <c r="D88" s="600"/>
      <c r="E88" s="600"/>
      <c r="F88" s="600"/>
      <c r="G88" s="600"/>
      <c r="H88" s="600"/>
      <c r="I88" s="600"/>
      <c r="J88" s="600"/>
      <c r="K88" s="226"/>
      <c r="L88" s="137"/>
      <c r="M88" s="137"/>
      <c r="N88" s="146"/>
      <c r="O88" s="129"/>
      <c r="P88" s="130"/>
      <c r="Q88" s="139"/>
      <c r="R88" s="140"/>
      <c r="S88" s="129"/>
      <c r="T88" s="131"/>
      <c r="U88" s="132"/>
      <c r="V88" s="133"/>
      <c r="W88" s="133"/>
      <c r="X88" s="133"/>
      <c r="Y88" s="131"/>
      <c r="Z88" s="132"/>
      <c r="AA88" s="133"/>
      <c r="AB88" s="133"/>
      <c r="AC88" s="133"/>
      <c r="AD88" s="132"/>
      <c r="AE88" s="131"/>
      <c r="AF88" s="132"/>
      <c r="AG88" s="133"/>
      <c r="AH88" s="131"/>
      <c r="AI88" s="141"/>
      <c r="AJ88" s="142" t="str">
        <f>IF(AI88:AI239="PENDIENTE","PENDIENTE",IF(COUNTIF(AI88:AI239,"FALLO"),"FALTA","COMPLETO"))</f>
        <v>COMPLETO</v>
      </c>
      <c r="AK88" s="134"/>
      <c r="AL88" s="134"/>
    </row>
    <row r="89" spans="1:38" ht="15.75" customHeight="1" x14ac:dyDescent="0.2">
      <c r="A89" s="629"/>
      <c r="B89" s="615" t="s">
        <v>589</v>
      </c>
      <c r="C89" s="629"/>
      <c r="D89" s="615"/>
      <c r="E89" s="615"/>
      <c r="F89" s="614"/>
      <c r="G89" s="598">
        <v>8</v>
      </c>
      <c r="H89" s="615"/>
      <c r="I89" s="629"/>
      <c r="J89" s="630"/>
      <c r="K89" s="226"/>
      <c r="L89" s="137"/>
      <c r="M89" s="137"/>
      <c r="N89" s="146"/>
      <c r="O89" s="129"/>
      <c r="P89" s="130"/>
      <c r="Q89" s="139"/>
      <c r="R89" s="140"/>
      <c r="S89" s="129"/>
      <c r="T89" s="131"/>
      <c r="U89" s="132"/>
      <c r="V89" s="133"/>
      <c r="W89" s="133"/>
      <c r="X89" s="133"/>
      <c r="Y89" s="131"/>
      <c r="Z89" s="132"/>
      <c r="AA89" s="133"/>
      <c r="AB89" s="133"/>
      <c r="AC89" s="133"/>
      <c r="AD89" s="132"/>
      <c r="AE89" s="131"/>
      <c r="AF89" s="132"/>
      <c r="AG89" s="133"/>
      <c r="AH89" s="131"/>
      <c r="AI89" s="141"/>
      <c r="AJ89" s="142" t="str">
        <f>IF(AI89:AI239="PENDIENTE","PENDIENTE",IF(COUNTIF(AI89:AI239,"FALLO"),"FALTA","COMPLETO"))</f>
        <v>COMPLETO</v>
      </c>
      <c r="AK89" s="134"/>
      <c r="AL89" s="134"/>
    </row>
    <row r="90" spans="1:38" ht="10.5" customHeight="1" x14ac:dyDescent="0.2">
      <c r="A90" s="599"/>
      <c r="B90" s="599"/>
      <c r="C90" s="599"/>
      <c r="D90" s="599"/>
      <c r="E90" s="599"/>
      <c r="F90" s="599"/>
      <c r="G90" s="599"/>
      <c r="H90" s="599"/>
      <c r="I90" s="599"/>
      <c r="J90" s="599"/>
      <c r="K90" s="226"/>
      <c r="L90" s="137"/>
      <c r="M90" s="137"/>
      <c r="N90" s="146"/>
      <c r="O90" s="129"/>
      <c r="P90" s="130"/>
      <c r="Q90" s="139"/>
      <c r="R90" s="140"/>
      <c r="S90" s="129"/>
      <c r="T90" s="131"/>
      <c r="U90" s="132"/>
      <c r="V90" s="133"/>
      <c r="W90" s="133"/>
      <c r="X90" s="133"/>
      <c r="Y90" s="131"/>
      <c r="Z90" s="132"/>
      <c r="AA90" s="133"/>
      <c r="AB90" s="133"/>
      <c r="AC90" s="133"/>
      <c r="AD90" s="132"/>
      <c r="AE90" s="131"/>
      <c r="AF90" s="132"/>
      <c r="AG90" s="133"/>
      <c r="AH90" s="131"/>
      <c r="AI90" s="141"/>
      <c r="AJ90" s="142" t="str">
        <f>IF(AI90:AI239="PENDIENTE","PENDIENTE",IF(COUNTIF(AI90:AI239,"FALLO"),"FALTA","COMPLETO"))</f>
        <v>COMPLETO</v>
      </c>
      <c r="AK90" s="134"/>
      <c r="AL90" s="134"/>
    </row>
    <row r="91" spans="1:38" ht="10.5" customHeight="1" x14ac:dyDescent="0.2">
      <c r="A91" s="599"/>
      <c r="B91" s="599"/>
      <c r="C91" s="599"/>
      <c r="D91" s="599"/>
      <c r="E91" s="599"/>
      <c r="F91" s="599"/>
      <c r="G91" s="599"/>
      <c r="H91" s="599"/>
      <c r="I91" s="599"/>
      <c r="J91" s="599"/>
      <c r="K91" s="226"/>
      <c r="L91" s="137"/>
      <c r="M91" s="137"/>
      <c r="N91" s="146"/>
      <c r="O91" s="129"/>
      <c r="P91" s="130"/>
      <c r="Q91" s="139"/>
      <c r="R91" s="140"/>
      <c r="S91" s="129"/>
      <c r="T91" s="131"/>
      <c r="U91" s="132"/>
      <c r="V91" s="133"/>
      <c r="W91" s="133"/>
      <c r="X91" s="133"/>
      <c r="Y91" s="131"/>
      <c r="Z91" s="132"/>
      <c r="AA91" s="133"/>
      <c r="AB91" s="133"/>
      <c r="AC91" s="133"/>
      <c r="AD91" s="132"/>
      <c r="AE91" s="131"/>
      <c r="AF91" s="132"/>
      <c r="AG91" s="133"/>
      <c r="AH91" s="131"/>
      <c r="AI91" s="141"/>
      <c r="AJ91" s="142" t="str">
        <f>IF(AI91:AI239="PENDIENTE","PENDIENTE",IF(COUNTIF(AI91:AI239,"FALLO"),"FALTA","COMPLETO"))</f>
        <v>COMPLETO</v>
      </c>
      <c r="AK91" s="134"/>
      <c r="AL91" s="134"/>
    </row>
    <row r="92" spans="1:38" ht="10.5" customHeight="1" x14ac:dyDescent="0.2">
      <c r="A92" s="599"/>
      <c r="B92" s="599"/>
      <c r="C92" s="599"/>
      <c r="D92" s="599"/>
      <c r="E92" s="599"/>
      <c r="F92" s="599"/>
      <c r="G92" s="599"/>
      <c r="H92" s="599"/>
      <c r="I92" s="599"/>
      <c r="J92" s="599"/>
      <c r="K92" s="226"/>
      <c r="L92" s="137"/>
      <c r="M92" s="137"/>
      <c r="N92" s="146"/>
      <c r="O92" s="129"/>
      <c r="P92" s="130"/>
      <c r="Q92" s="139"/>
      <c r="R92" s="140"/>
      <c r="S92" s="129"/>
      <c r="T92" s="131"/>
      <c r="U92" s="132"/>
      <c r="V92" s="133"/>
      <c r="W92" s="133"/>
      <c r="X92" s="133"/>
      <c r="Y92" s="131"/>
      <c r="Z92" s="132"/>
      <c r="AA92" s="133"/>
      <c r="AB92" s="133"/>
      <c r="AC92" s="133"/>
      <c r="AD92" s="132"/>
      <c r="AE92" s="131"/>
      <c r="AF92" s="132"/>
      <c r="AG92" s="133"/>
      <c r="AH92" s="131"/>
      <c r="AI92" s="141"/>
      <c r="AJ92" s="142" t="str">
        <f>IF(AI92:AI249="PENDIENTE","PENDIENTE",IF(COUNTIF(AI92:AI249,"FALLO"),"FALTA","COMPLETO"))</f>
        <v>COMPLETO</v>
      </c>
      <c r="AK92" s="134"/>
      <c r="AL92" s="134"/>
    </row>
    <row r="93" spans="1:38" ht="10.5" customHeight="1" x14ac:dyDescent="0.2">
      <c r="A93" s="599"/>
      <c r="B93" s="599"/>
      <c r="C93" s="599"/>
      <c r="D93" s="599"/>
      <c r="E93" s="599"/>
      <c r="F93" s="599"/>
      <c r="G93" s="599"/>
      <c r="H93" s="599"/>
      <c r="I93" s="599"/>
      <c r="J93" s="599"/>
      <c r="K93" s="226"/>
      <c r="L93" s="137"/>
      <c r="M93" s="137"/>
      <c r="N93" s="146"/>
      <c r="O93" s="129"/>
      <c r="P93" s="130"/>
      <c r="Q93" s="139"/>
      <c r="R93" s="140"/>
      <c r="S93" s="129"/>
      <c r="T93" s="131"/>
      <c r="U93" s="132"/>
      <c r="V93" s="133"/>
      <c r="W93" s="133"/>
      <c r="X93" s="133"/>
      <c r="Y93" s="131"/>
      <c r="Z93" s="132"/>
      <c r="AA93" s="133"/>
      <c r="AB93" s="133"/>
      <c r="AC93" s="133"/>
      <c r="AD93" s="132"/>
      <c r="AE93" s="131"/>
      <c r="AF93" s="132"/>
      <c r="AG93" s="133"/>
      <c r="AH93" s="131"/>
      <c r="AI93" s="141"/>
      <c r="AJ93" s="142" t="str">
        <f>IF(AI93:AI245="PENDIENTE","PENDIENTE",IF(COUNTIF(AI93:AI245,"FALLO"),"FALTA","COMPLETO"))</f>
        <v>COMPLETO</v>
      </c>
      <c r="AK93" s="134"/>
      <c r="AL93" s="134"/>
    </row>
    <row r="94" spans="1:38" ht="10.5" customHeight="1" x14ac:dyDescent="0.2">
      <c r="A94" s="599"/>
      <c r="B94" s="599"/>
      <c r="C94" s="599"/>
      <c r="D94" s="599"/>
      <c r="E94" s="599"/>
      <c r="F94" s="599"/>
      <c r="G94" s="599"/>
      <c r="H94" s="599"/>
      <c r="I94" s="599"/>
      <c r="J94" s="599"/>
      <c r="K94" s="226"/>
      <c r="L94" s="137"/>
      <c r="M94" s="137"/>
      <c r="N94" s="146"/>
      <c r="O94" s="129"/>
      <c r="P94" s="130"/>
      <c r="Q94" s="139"/>
      <c r="R94" s="140"/>
      <c r="S94" s="129"/>
      <c r="T94" s="131"/>
      <c r="U94" s="132"/>
      <c r="V94" s="133"/>
      <c r="W94" s="133"/>
      <c r="X94" s="133"/>
      <c r="Y94" s="131"/>
      <c r="Z94" s="132"/>
      <c r="AA94" s="133"/>
      <c r="AB94" s="133"/>
      <c r="AC94" s="133"/>
      <c r="AD94" s="132"/>
      <c r="AE94" s="131"/>
      <c r="AF94" s="132"/>
      <c r="AG94" s="133"/>
      <c r="AH94" s="131"/>
      <c r="AI94" s="141"/>
      <c r="AJ94" s="142" t="str">
        <f>IF(AI94:AI245="PENDIENTE","PENDIENTE",IF(COUNTIF(AI94:AI245,"FALLO"),"FALTA","COMPLETO"))</f>
        <v>COMPLETO</v>
      </c>
      <c r="AK94" s="134"/>
      <c r="AL94" s="134"/>
    </row>
    <row r="95" spans="1:38" ht="10.5" customHeight="1" x14ac:dyDescent="0.2">
      <c r="A95" s="599"/>
      <c r="B95" s="599"/>
      <c r="C95" s="599"/>
      <c r="D95" s="599"/>
      <c r="E95" s="599"/>
      <c r="F95" s="599"/>
      <c r="G95" s="599"/>
      <c r="H95" s="599"/>
      <c r="I95" s="599"/>
      <c r="J95" s="599"/>
      <c r="K95" s="226"/>
      <c r="L95" s="137"/>
      <c r="M95" s="137"/>
      <c r="N95" s="146"/>
      <c r="O95" s="129"/>
      <c r="P95" s="130"/>
      <c r="Q95" s="139"/>
      <c r="R95" s="140"/>
      <c r="S95" s="129"/>
      <c r="T95" s="131"/>
      <c r="U95" s="132"/>
      <c r="V95" s="133"/>
      <c r="W95" s="133"/>
      <c r="X95" s="133"/>
      <c r="Y95" s="131"/>
      <c r="Z95" s="132"/>
      <c r="AA95" s="133"/>
      <c r="AB95" s="133"/>
      <c r="AC95" s="133"/>
      <c r="AD95" s="132"/>
      <c r="AE95" s="131"/>
      <c r="AF95" s="132"/>
      <c r="AG95" s="133"/>
      <c r="AH95" s="131"/>
      <c r="AI95" s="141"/>
      <c r="AJ95" s="142" t="str">
        <f>IF(AI95:AI245="PENDIENTE","PENDIENTE",IF(COUNTIF(AI95:AI245,"FALLO"),"FALTA","COMPLETO"))</f>
        <v>COMPLETO</v>
      </c>
      <c r="AK95" s="134"/>
      <c r="AL95" s="134"/>
    </row>
    <row r="96" spans="1:38" ht="10.5" customHeight="1" x14ac:dyDescent="0.2">
      <c r="A96" s="599"/>
      <c r="B96" s="599"/>
      <c r="C96" s="599"/>
      <c r="D96" s="599"/>
      <c r="E96" s="599"/>
      <c r="F96" s="599"/>
      <c r="G96" s="599"/>
      <c r="H96" s="599"/>
      <c r="I96" s="599"/>
      <c r="J96" s="599"/>
      <c r="K96" s="226"/>
      <c r="L96" s="137"/>
      <c r="M96" s="137"/>
      <c r="N96" s="146"/>
      <c r="O96" s="129"/>
      <c r="P96" s="130"/>
      <c r="Q96" s="139"/>
      <c r="R96" s="140"/>
      <c r="S96" s="129"/>
      <c r="T96" s="131"/>
      <c r="U96" s="132"/>
      <c r="V96" s="133"/>
      <c r="W96" s="133"/>
      <c r="X96" s="133"/>
      <c r="Y96" s="131"/>
      <c r="Z96" s="132"/>
      <c r="AA96" s="133"/>
      <c r="AB96" s="133"/>
      <c r="AC96" s="133"/>
      <c r="AD96" s="132"/>
      <c r="AE96" s="131"/>
      <c r="AF96" s="132"/>
      <c r="AG96" s="133"/>
      <c r="AH96" s="131"/>
      <c r="AI96" s="141"/>
      <c r="AJ96" s="142" t="str">
        <f>IF(AI96:AI245="PENDIENTE","PENDIENTE",IF(COUNTIF(AI96:AI245,"FALLO"),"FALTA","COMPLETO"))</f>
        <v>COMPLETO</v>
      </c>
      <c r="AK96" s="134"/>
      <c r="AL96" s="134"/>
    </row>
    <row r="97" spans="1:38" ht="10.5" customHeight="1" x14ac:dyDescent="0.2">
      <c r="A97" s="599"/>
      <c r="B97" s="599"/>
      <c r="C97" s="599"/>
      <c r="D97" s="599"/>
      <c r="E97" s="599"/>
      <c r="F97" s="599"/>
      <c r="G97" s="599"/>
      <c r="H97" s="599"/>
      <c r="I97" s="599"/>
      <c r="J97" s="599"/>
      <c r="K97" s="226"/>
      <c r="L97" s="137"/>
      <c r="M97" s="137"/>
      <c r="N97" s="146"/>
      <c r="O97" s="129"/>
      <c r="P97" s="130"/>
      <c r="Q97" s="139"/>
      <c r="R97" s="140"/>
      <c r="S97" s="129"/>
      <c r="T97" s="131"/>
      <c r="U97" s="132"/>
      <c r="V97" s="133"/>
      <c r="W97" s="133"/>
      <c r="X97" s="133"/>
      <c r="Y97" s="131"/>
      <c r="Z97" s="132"/>
      <c r="AA97" s="133"/>
      <c r="AB97" s="133"/>
      <c r="AC97" s="133"/>
      <c r="AD97" s="132"/>
      <c r="AE97" s="131"/>
      <c r="AF97" s="132"/>
      <c r="AG97" s="133"/>
      <c r="AH97" s="131"/>
      <c r="AI97" s="141"/>
      <c r="AJ97" s="142" t="str">
        <f>IF(AI97:AI245="PENDIENTE","PENDIENTE",IF(COUNTIF(AI97:AI245,"FALLO"),"FALTA","COMPLETO"))</f>
        <v>COMPLETO</v>
      </c>
      <c r="AK97" s="134"/>
      <c r="AL97" s="134"/>
    </row>
    <row r="98" spans="1:38" ht="10.5" customHeight="1" x14ac:dyDescent="0.2">
      <c r="A98" s="599"/>
      <c r="B98" s="599"/>
      <c r="C98" s="599"/>
      <c r="D98" s="599"/>
      <c r="E98" s="599"/>
      <c r="F98" s="599"/>
      <c r="G98" s="599"/>
      <c r="H98" s="599"/>
      <c r="I98" s="599"/>
      <c r="J98" s="599"/>
      <c r="K98" s="226"/>
      <c r="L98" s="137"/>
      <c r="M98" s="137"/>
      <c r="N98" s="146"/>
      <c r="O98" s="129"/>
      <c r="P98" s="130"/>
      <c r="Q98" s="139"/>
      <c r="R98" s="140"/>
      <c r="S98" s="129"/>
      <c r="T98" s="131"/>
      <c r="U98" s="132"/>
      <c r="V98" s="133"/>
      <c r="W98" s="133"/>
      <c r="X98" s="133"/>
      <c r="Y98" s="131"/>
      <c r="Z98" s="132"/>
      <c r="AA98" s="133"/>
      <c r="AB98" s="133"/>
      <c r="AC98" s="133"/>
      <c r="AD98" s="132"/>
      <c r="AE98" s="131"/>
      <c r="AF98" s="132"/>
      <c r="AG98" s="133"/>
      <c r="AH98" s="131"/>
      <c r="AI98" s="141"/>
      <c r="AJ98" s="142" t="str">
        <f>IF(AI98:AI255="PENDIENTE","PENDIENTE",IF(COUNTIF(AI98:AI255,"FALLO"),"FALTA","COMPLETO"))</f>
        <v>COMPLETO</v>
      </c>
      <c r="AK98" s="134"/>
      <c r="AL98" s="134"/>
    </row>
    <row r="99" spans="1:38" ht="10.5" customHeight="1" x14ac:dyDescent="0.2">
      <c r="A99" s="600"/>
      <c r="B99" s="600"/>
      <c r="C99" s="600"/>
      <c r="D99" s="600"/>
      <c r="E99" s="600"/>
      <c r="F99" s="600"/>
      <c r="G99" s="600"/>
      <c r="H99" s="600"/>
      <c r="I99" s="600"/>
      <c r="J99" s="600"/>
      <c r="K99" s="226"/>
      <c r="L99" s="137"/>
      <c r="M99" s="137"/>
      <c r="N99" s="146"/>
      <c r="O99" s="129"/>
      <c r="P99" s="130"/>
      <c r="Q99" s="139"/>
      <c r="R99" s="140"/>
      <c r="S99" s="129"/>
      <c r="T99" s="131"/>
      <c r="U99" s="132"/>
      <c r="V99" s="133"/>
      <c r="W99" s="133"/>
      <c r="X99" s="133"/>
      <c r="Y99" s="131"/>
      <c r="Z99" s="132"/>
      <c r="AA99" s="133"/>
      <c r="AB99" s="133"/>
      <c r="AC99" s="133"/>
      <c r="AD99" s="132"/>
      <c r="AE99" s="131"/>
      <c r="AF99" s="132"/>
      <c r="AG99" s="133"/>
      <c r="AH99" s="131"/>
      <c r="AI99" s="141"/>
      <c r="AJ99" s="142" t="str">
        <f>IF(AI99:AI251="PENDIENTE","PENDIENTE",IF(COUNTIF(AI99:AI251,"FALLO"),"FALTA","COMPLETO"))</f>
        <v>COMPLETO</v>
      </c>
      <c r="AK99" s="134"/>
      <c r="AL99" s="134"/>
    </row>
    <row r="100" spans="1:38" ht="24" customHeight="1" x14ac:dyDescent="0.2">
      <c r="A100" s="629"/>
      <c r="B100" s="615" t="s">
        <v>589</v>
      </c>
      <c r="C100" s="629"/>
      <c r="D100" s="615"/>
      <c r="E100" s="615"/>
      <c r="F100" s="614"/>
      <c r="G100" s="615">
        <v>9</v>
      </c>
      <c r="H100" s="615"/>
      <c r="I100" s="629"/>
      <c r="J100" s="626"/>
      <c r="K100" s="226"/>
      <c r="L100" s="137"/>
      <c r="M100" s="137"/>
      <c r="N100" s="146"/>
      <c r="O100" s="129"/>
      <c r="P100" s="130"/>
      <c r="Q100" s="130"/>
      <c r="R100" s="140"/>
      <c r="S100" s="129"/>
      <c r="T100" s="131"/>
      <c r="U100" s="132"/>
      <c r="V100" s="133"/>
      <c r="W100" s="133"/>
      <c r="X100" s="133"/>
      <c r="Y100" s="131"/>
      <c r="Z100" s="132"/>
      <c r="AA100" s="133"/>
      <c r="AB100" s="133"/>
      <c r="AC100" s="133"/>
      <c r="AD100" s="132"/>
      <c r="AE100" s="131"/>
      <c r="AF100" s="132"/>
      <c r="AG100" s="133"/>
      <c r="AH100" s="131"/>
      <c r="AI100" s="141"/>
      <c r="AJ100" s="142" t="str">
        <f>IF(AI100:AI251="PENDIENTE","PENDIENTE",IF(COUNTIF(AI100:AI251,"FALLO"),"FALTA","COMPLETO"))</f>
        <v>COMPLETO</v>
      </c>
      <c r="AK100" s="134"/>
      <c r="AL100" s="134"/>
    </row>
    <row r="101" spans="1:38" ht="10.5" customHeight="1" x14ac:dyDescent="0.2">
      <c r="A101" s="599"/>
      <c r="B101" s="599"/>
      <c r="C101" s="599"/>
      <c r="D101" s="599"/>
      <c r="E101" s="599"/>
      <c r="F101" s="599"/>
      <c r="G101" s="599"/>
      <c r="H101" s="599"/>
      <c r="I101" s="599"/>
      <c r="J101" s="599"/>
      <c r="K101" s="226"/>
      <c r="L101" s="137"/>
      <c r="M101" s="137"/>
      <c r="N101" s="146"/>
      <c r="O101" s="129"/>
      <c r="P101" s="130"/>
      <c r="Q101" s="130"/>
      <c r="R101" s="140"/>
      <c r="S101" s="129"/>
      <c r="T101" s="131"/>
      <c r="U101" s="132"/>
      <c r="V101" s="133"/>
      <c r="W101" s="133"/>
      <c r="X101" s="133"/>
      <c r="Y101" s="131"/>
      <c r="Z101" s="132"/>
      <c r="AA101" s="133"/>
      <c r="AB101" s="133"/>
      <c r="AC101" s="133"/>
      <c r="AD101" s="132"/>
      <c r="AE101" s="131"/>
      <c r="AF101" s="132"/>
      <c r="AG101" s="133"/>
      <c r="AH101" s="131"/>
      <c r="AI101" s="141"/>
      <c r="AJ101" s="142" t="str">
        <f>IF(AI101:AI251="PENDIENTE","PENDIENTE",IF(COUNTIF(AI101:AI251,"FALLO"),"FALTA","COMPLETO"))</f>
        <v>COMPLETO</v>
      </c>
      <c r="AK101" s="134"/>
      <c r="AL101" s="134"/>
    </row>
    <row r="102" spans="1:38" ht="10.5" customHeight="1" x14ac:dyDescent="0.2">
      <c r="A102" s="599"/>
      <c r="B102" s="599"/>
      <c r="C102" s="599"/>
      <c r="D102" s="599"/>
      <c r="E102" s="599"/>
      <c r="F102" s="599"/>
      <c r="G102" s="599"/>
      <c r="H102" s="599"/>
      <c r="I102" s="599"/>
      <c r="J102" s="599"/>
      <c r="K102" s="226"/>
      <c r="L102" s="137"/>
      <c r="M102" s="137"/>
      <c r="N102" s="146"/>
      <c r="O102" s="129"/>
      <c r="P102" s="130"/>
      <c r="Q102" s="130"/>
      <c r="R102" s="140"/>
      <c r="S102" s="129"/>
      <c r="T102" s="131"/>
      <c r="U102" s="132"/>
      <c r="V102" s="133"/>
      <c r="W102" s="133"/>
      <c r="X102" s="133"/>
      <c r="Y102" s="131"/>
      <c r="Z102" s="132"/>
      <c r="AA102" s="133"/>
      <c r="AB102" s="133"/>
      <c r="AC102" s="133"/>
      <c r="AD102" s="132"/>
      <c r="AE102" s="131"/>
      <c r="AF102" s="132"/>
      <c r="AG102" s="133"/>
      <c r="AH102" s="131"/>
      <c r="AI102" s="141"/>
      <c r="AJ102" s="142" t="str">
        <f>IF(AI102:AI251="PENDIENTE","PENDIENTE",IF(COUNTIF(AI102:AI251,"FALLO"),"FALTA","COMPLETO"))</f>
        <v>COMPLETO</v>
      </c>
      <c r="AK102" s="134"/>
      <c r="AL102" s="134"/>
    </row>
    <row r="103" spans="1:38" ht="10.5" customHeight="1" x14ac:dyDescent="0.2">
      <c r="A103" s="599"/>
      <c r="B103" s="599"/>
      <c r="C103" s="599"/>
      <c r="D103" s="599"/>
      <c r="E103" s="599"/>
      <c r="F103" s="599"/>
      <c r="G103" s="599"/>
      <c r="H103" s="599"/>
      <c r="I103" s="599"/>
      <c r="J103" s="599"/>
      <c r="K103" s="226"/>
      <c r="L103" s="137"/>
      <c r="M103" s="137"/>
      <c r="N103" s="146"/>
      <c r="O103" s="129"/>
      <c r="P103" s="130"/>
      <c r="Q103" s="130"/>
      <c r="R103" s="140"/>
      <c r="S103" s="129"/>
      <c r="T103" s="131"/>
      <c r="U103" s="132"/>
      <c r="V103" s="133"/>
      <c r="W103" s="133"/>
      <c r="X103" s="133"/>
      <c r="Y103" s="131"/>
      <c r="Z103" s="132"/>
      <c r="AA103" s="133"/>
      <c r="AB103" s="133"/>
      <c r="AC103" s="133"/>
      <c r="AD103" s="132"/>
      <c r="AE103" s="131"/>
      <c r="AF103" s="132"/>
      <c r="AG103" s="133"/>
      <c r="AH103" s="131"/>
      <c r="AI103" s="141"/>
      <c r="AJ103" s="142" t="str">
        <f>IF(AI103:AI251="PENDIENTE","PENDIENTE",IF(COUNTIF(AI103:AI251,"FALLO"),"FALTA","COMPLETO"))</f>
        <v>COMPLETO</v>
      </c>
      <c r="AK103" s="134"/>
      <c r="AL103" s="134"/>
    </row>
    <row r="104" spans="1:38" ht="10.5" customHeight="1" x14ac:dyDescent="0.2">
      <c r="A104" s="599"/>
      <c r="B104" s="599"/>
      <c r="C104" s="599"/>
      <c r="D104" s="599"/>
      <c r="E104" s="599"/>
      <c r="F104" s="599"/>
      <c r="G104" s="599"/>
      <c r="H104" s="599"/>
      <c r="I104" s="599"/>
      <c r="J104" s="599"/>
      <c r="K104" s="226"/>
      <c r="L104" s="137"/>
      <c r="M104" s="137"/>
      <c r="N104" s="146"/>
      <c r="O104" s="129"/>
      <c r="P104" s="130"/>
      <c r="Q104" s="130"/>
      <c r="R104" s="140"/>
      <c r="S104" s="129"/>
      <c r="T104" s="131"/>
      <c r="U104" s="132"/>
      <c r="V104" s="133"/>
      <c r="W104" s="133"/>
      <c r="X104" s="133"/>
      <c r="Y104" s="131"/>
      <c r="Z104" s="132"/>
      <c r="AA104" s="133"/>
      <c r="AB104" s="133"/>
      <c r="AC104" s="133"/>
      <c r="AD104" s="132"/>
      <c r="AE104" s="131"/>
      <c r="AF104" s="132"/>
      <c r="AG104" s="133"/>
      <c r="AH104" s="131"/>
      <c r="AI104" s="141"/>
      <c r="AJ104" s="142" t="str">
        <f>IF(AI104:AI261="PENDIENTE","PENDIENTE",IF(COUNTIF(AI104:AI261,"FALLO"),"FALTA","COMPLETO"))</f>
        <v>COMPLETO</v>
      </c>
      <c r="AK104" s="134"/>
      <c r="AL104" s="134"/>
    </row>
    <row r="105" spans="1:38" ht="10.5" customHeight="1" x14ac:dyDescent="0.2">
      <c r="A105" s="600"/>
      <c r="B105" s="600"/>
      <c r="C105" s="600"/>
      <c r="D105" s="600"/>
      <c r="E105" s="600"/>
      <c r="F105" s="600"/>
      <c r="G105" s="600"/>
      <c r="H105" s="600"/>
      <c r="I105" s="600"/>
      <c r="J105" s="600"/>
      <c r="K105" s="226"/>
      <c r="L105" s="137"/>
      <c r="M105" s="137"/>
      <c r="N105" s="146"/>
      <c r="O105" s="143"/>
      <c r="P105" s="145"/>
      <c r="Q105" s="130"/>
      <c r="R105" s="140"/>
      <c r="S105" s="129"/>
      <c r="T105" s="146"/>
      <c r="U105" s="129"/>
      <c r="V105" s="130"/>
      <c r="W105" s="130"/>
      <c r="X105" s="140"/>
      <c r="Y105" s="131"/>
      <c r="Z105" s="132"/>
      <c r="AA105" s="133"/>
      <c r="AB105" s="133"/>
      <c r="AC105" s="133"/>
      <c r="AD105" s="132"/>
      <c r="AE105" s="131"/>
      <c r="AF105" s="132"/>
      <c r="AG105" s="133"/>
      <c r="AH105" s="131"/>
      <c r="AI105" s="141"/>
      <c r="AJ105" s="142" t="str">
        <f>IF(AI105:AI257="PENDIENTE","PENDIENTE",IF(COUNTIF(AI105:AI257,"FALLO"),"FALTA","COMPLETO"))</f>
        <v>COMPLETO</v>
      </c>
      <c r="AK105" s="134"/>
      <c r="AL105" s="134"/>
    </row>
    <row r="106" spans="1:38" ht="10.5" customHeight="1" x14ac:dyDescent="0.2">
      <c r="A106" s="629"/>
      <c r="B106" s="615" t="s">
        <v>589</v>
      </c>
      <c r="C106" s="629"/>
      <c r="D106" s="615"/>
      <c r="E106" s="615"/>
      <c r="F106" s="614"/>
      <c r="G106" s="615"/>
      <c r="H106" s="615"/>
      <c r="I106" s="629"/>
      <c r="J106" s="626"/>
      <c r="K106" s="226"/>
      <c r="L106" s="137"/>
      <c r="M106" s="137"/>
      <c r="N106" s="146"/>
      <c r="O106" s="129"/>
      <c r="P106" s="130"/>
      <c r="Q106" s="130"/>
      <c r="R106" s="140"/>
      <c r="S106" s="129"/>
      <c r="T106" s="131"/>
      <c r="U106" s="132"/>
      <c r="V106" s="133"/>
      <c r="W106" s="133"/>
      <c r="X106" s="133"/>
      <c r="Y106" s="131"/>
      <c r="Z106" s="132"/>
      <c r="AA106" s="133"/>
      <c r="AB106" s="133"/>
      <c r="AC106" s="133"/>
      <c r="AD106" s="132"/>
      <c r="AE106" s="131"/>
      <c r="AF106" s="132"/>
      <c r="AG106" s="133"/>
      <c r="AH106" s="131"/>
      <c r="AI106" s="141"/>
      <c r="AJ106" s="142" t="str">
        <f>IF(AI106:AI257="PENDIENTE","PENDIENTE",IF(COUNTIF(AI106:AI257,"FALLO"),"FALTA","COMPLETO"))</f>
        <v>COMPLETO</v>
      </c>
      <c r="AK106" s="134"/>
      <c r="AL106" s="134"/>
    </row>
    <row r="107" spans="1:38" ht="10.5" customHeight="1" x14ac:dyDescent="0.2">
      <c r="A107" s="599"/>
      <c r="B107" s="599"/>
      <c r="C107" s="599"/>
      <c r="D107" s="599"/>
      <c r="E107" s="599"/>
      <c r="F107" s="599"/>
      <c r="G107" s="599"/>
      <c r="H107" s="599"/>
      <c r="I107" s="599"/>
      <c r="J107" s="599"/>
      <c r="K107" s="226"/>
      <c r="L107" s="137"/>
      <c r="M107" s="137"/>
      <c r="N107" s="146"/>
      <c r="O107" s="129"/>
      <c r="P107" s="130"/>
      <c r="Q107" s="130"/>
      <c r="R107" s="140"/>
      <c r="S107" s="129"/>
      <c r="T107" s="131"/>
      <c r="U107" s="132"/>
      <c r="V107" s="133"/>
      <c r="W107" s="133"/>
      <c r="X107" s="133"/>
      <c r="Y107" s="131"/>
      <c r="Z107" s="132"/>
      <c r="AA107" s="133"/>
      <c r="AB107" s="133"/>
      <c r="AC107" s="133"/>
      <c r="AD107" s="132"/>
      <c r="AE107" s="131"/>
      <c r="AF107" s="132"/>
      <c r="AG107" s="133"/>
      <c r="AH107" s="131"/>
      <c r="AI107" s="141"/>
      <c r="AJ107" s="142" t="str">
        <f>IF(AI107:AI257="PENDIENTE","PENDIENTE",IF(COUNTIF(AI107:AI257,"FALLO"),"FALTA","COMPLETO"))</f>
        <v>COMPLETO</v>
      </c>
      <c r="AK107" s="134"/>
      <c r="AL107" s="134"/>
    </row>
    <row r="108" spans="1:38" ht="10.5" customHeight="1" x14ac:dyDescent="0.2">
      <c r="A108" s="599"/>
      <c r="B108" s="599"/>
      <c r="C108" s="599"/>
      <c r="D108" s="599"/>
      <c r="E108" s="599"/>
      <c r="F108" s="599"/>
      <c r="G108" s="599"/>
      <c r="H108" s="599"/>
      <c r="I108" s="599"/>
      <c r="J108" s="599"/>
      <c r="K108" s="226"/>
      <c r="L108" s="137"/>
      <c r="M108" s="137"/>
      <c r="N108" s="146"/>
      <c r="O108" s="129"/>
      <c r="P108" s="130"/>
      <c r="Q108" s="130"/>
      <c r="R108" s="140"/>
      <c r="S108" s="129"/>
      <c r="T108" s="131"/>
      <c r="U108" s="132"/>
      <c r="V108" s="133"/>
      <c r="W108" s="133"/>
      <c r="X108" s="133"/>
      <c r="Y108" s="131"/>
      <c r="Z108" s="132"/>
      <c r="AA108" s="133"/>
      <c r="AB108" s="133"/>
      <c r="AC108" s="133"/>
      <c r="AD108" s="132"/>
      <c r="AE108" s="131"/>
      <c r="AF108" s="132"/>
      <c r="AG108" s="133"/>
      <c r="AH108" s="131"/>
      <c r="AI108" s="141"/>
      <c r="AJ108" s="142" t="str">
        <f>IF(AI108:AI257="PENDIENTE","PENDIENTE",IF(COUNTIF(AI108:AI257,"FALLO"),"FALTA","COMPLETO"))</f>
        <v>COMPLETO</v>
      </c>
      <c r="AK108" s="134"/>
      <c r="AL108" s="134"/>
    </row>
    <row r="109" spans="1:38" ht="10.5" customHeight="1" x14ac:dyDescent="0.2">
      <c r="A109" s="599"/>
      <c r="B109" s="599"/>
      <c r="C109" s="599"/>
      <c r="D109" s="599"/>
      <c r="E109" s="599"/>
      <c r="F109" s="599"/>
      <c r="G109" s="599"/>
      <c r="H109" s="599"/>
      <c r="I109" s="599"/>
      <c r="J109" s="599"/>
      <c r="K109" s="226"/>
      <c r="L109" s="137"/>
      <c r="M109" s="137"/>
      <c r="N109" s="146"/>
      <c r="O109" s="129"/>
      <c r="P109" s="130"/>
      <c r="Q109" s="130"/>
      <c r="R109" s="140"/>
      <c r="S109" s="129"/>
      <c r="T109" s="131"/>
      <c r="U109" s="132"/>
      <c r="V109" s="133"/>
      <c r="W109" s="133"/>
      <c r="X109" s="133"/>
      <c r="Y109" s="131"/>
      <c r="Z109" s="132"/>
      <c r="AA109" s="133"/>
      <c r="AB109" s="133"/>
      <c r="AC109" s="133"/>
      <c r="AD109" s="132"/>
      <c r="AE109" s="131"/>
      <c r="AF109" s="132"/>
      <c r="AG109" s="133"/>
      <c r="AH109" s="131"/>
      <c r="AI109" s="141"/>
      <c r="AJ109" s="142" t="str">
        <f>IF(AI109:AI257="PENDIENTE","PENDIENTE",IF(COUNTIF(AI109:AI257,"FALLO"),"FALTA","COMPLETO"))</f>
        <v>COMPLETO</v>
      </c>
      <c r="AK109" s="134"/>
      <c r="AL109" s="134"/>
    </row>
    <row r="110" spans="1:38" ht="10.5" customHeight="1" x14ac:dyDescent="0.2">
      <c r="A110" s="599"/>
      <c r="B110" s="599"/>
      <c r="C110" s="599"/>
      <c r="D110" s="599"/>
      <c r="E110" s="599"/>
      <c r="F110" s="599"/>
      <c r="G110" s="599"/>
      <c r="H110" s="599"/>
      <c r="I110" s="599"/>
      <c r="J110" s="599"/>
      <c r="K110" s="226"/>
      <c r="L110" s="137"/>
      <c r="M110" s="137"/>
      <c r="N110" s="146"/>
      <c r="O110" s="129"/>
      <c r="P110" s="130"/>
      <c r="Q110" s="130"/>
      <c r="R110" s="140"/>
      <c r="S110" s="129"/>
      <c r="T110" s="131"/>
      <c r="U110" s="132"/>
      <c r="V110" s="133"/>
      <c r="W110" s="133"/>
      <c r="X110" s="133"/>
      <c r="Y110" s="131"/>
      <c r="Z110" s="132"/>
      <c r="AA110" s="133"/>
      <c r="AB110" s="133"/>
      <c r="AC110" s="133"/>
      <c r="AD110" s="132"/>
      <c r="AE110" s="131"/>
      <c r="AF110" s="132"/>
      <c r="AG110" s="133"/>
      <c r="AH110" s="131"/>
      <c r="AI110" s="141"/>
      <c r="AJ110" s="142" t="str">
        <f>IF(AI110:AI267="PENDIENTE","PENDIENTE",IF(COUNTIF(AI110:AI267,"FALLO"),"FALTA","COMPLETO"))</f>
        <v>COMPLETO</v>
      </c>
      <c r="AK110" s="134"/>
      <c r="AL110" s="134"/>
    </row>
    <row r="111" spans="1:38" ht="10.5" customHeight="1" x14ac:dyDescent="0.2">
      <c r="A111" s="599"/>
      <c r="B111" s="599"/>
      <c r="C111" s="599"/>
      <c r="D111" s="599"/>
      <c r="E111" s="599"/>
      <c r="F111" s="599"/>
      <c r="G111" s="599"/>
      <c r="H111" s="599"/>
      <c r="I111" s="599"/>
      <c r="J111" s="599"/>
      <c r="K111" s="226"/>
      <c r="L111" s="137"/>
      <c r="M111" s="137"/>
      <c r="N111" s="146"/>
      <c r="O111" s="129"/>
      <c r="P111" s="130"/>
      <c r="Q111" s="130"/>
      <c r="R111" s="140"/>
      <c r="S111" s="129"/>
      <c r="T111" s="131"/>
      <c r="U111" s="132"/>
      <c r="V111" s="133"/>
      <c r="W111" s="133"/>
      <c r="X111" s="133"/>
      <c r="Y111" s="131"/>
      <c r="Z111" s="132"/>
      <c r="AA111" s="133"/>
      <c r="AB111" s="133"/>
      <c r="AC111" s="133"/>
      <c r="AD111" s="132"/>
      <c r="AE111" s="131"/>
      <c r="AF111" s="132"/>
      <c r="AG111" s="133"/>
      <c r="AH111" s="131"/>
      <c r="AI111" s="141"/>
      <c r="AJ111" s="142" t="str">
        <f>IF(AI111:AI263="PENDIENTE","PENDIENTE",IF(COUNTIF(AI111:AI263,"FALLO"),"FALTA","COMPLETO"))</f>
        <v>COMPLETO</v>
      </c>
      <c r="AK111" s="134"/>
      <c r="AL111" s="134"/>
    </row>
    <row r="112" spans="1:38" ht="10.5" customHeight="1" x14ac:dyDescent="0.2">
      <c r="A112" s="599"/>
      <c r="B112" s="599"/>
      <c r="C112" s="599"/>
      <c r="D112" s="599"/>
      <c r="E112" s="599"/>
      <c r="F112" s="599"/>
      <c r="G112" s="599"/>
      <c r="H112" s="599"/>
      <c r="I112" s="599"/>
      <c r="J112" s="599"/>
      <c r="K112" s="226"/>
      <c r="L112" s="137"/>
      <c r="M112" s="137"/>
      <c r="N112" s="146"/>
      <c r="O112" s="129"/>
      <c r="P112" s="130"/>
      <c r="Q112" s="130"/>
      <c r="R112" s="140"/>
      <c r="S112" s="129"/>
      <c r="T112" s="131"/>
      <c r="U112" s="132"/>
      <c r="V112" s="133"/>
      <c r="W112" s="133"/>
      <c r="X112" s="133"/>
      <c r="Y112" s="131"/>
      <c r="Z112" s="132"/>
      <c r="AA112" s="133"/>
      <c r="AB112" s="133"/>
      <c r="AC112" s="133"/>
      <c r="AD112" s="132"/>
      <c r="AE112" s="131"/>
      <c r="AF112" s="132"/>
      <c r="AG112" s="133"/>
      <c r="AH112" s="131"/>
      <c r="AI112" s="141"/>
      <c r="AJ112" s="142" t="str">
        <f>IF(AI112:AI263="PENDIENTE","PENDIENTE",IF(COUNTIF(AI112:AI263,"FALLO"),"FALTA","COMPLETO"))</f>
        <v>COMPLETO</v>
      </c>
      <c r="AK112" s="134"/>
      <c r="AL112" s="134"/>
    </row>
    <row r="113" spans="1:38" ht="10.5" customHeight="1" x14ac:dyDescent="0.2">
      <c r="A113" s="600"/>
      <c r="B113" s="600"/>
      <c r="C113" s="600"/>
      <c r="D113" s="600"/>
      <c r="E113" s="600"/>
      <c r="F113" s="600"/>
      <c r="G113" s="600"/>
      <c r="H113" s="600"/>
      <c r="I113" s="600"/>
      <c r="J113" s="600"/>
      <c r="K113" s="226"/>
      <c r="L113" s="137"/>
      <c r="M113" s="137"/>
      <c r="N113" s="146"/>
      <c r="O113" s="129"/>
      <c r="P113" s="130"/>
      <c r="Q113" s="130"/>
      <c r="R113" s="140"/>
      <c r="S113" s="129"/>
      <c r="T113" s="131"/>
      <c r="U113" s="132"/>
      <c r="V113" s="133"/>
      <c r="W113" s="133"/>
      <c r="X113" s="133"/>
      <c r="Y113" s="131"/>
      <c r="Z113" s="132"/>
      <c r="AA113" s="133"/>
      <c r="AB113" s="133"/>
      <c r="AC113" s="133"/>
      <c r="AD113" s="132"/>
      <c r="AE113" s="131"/>
      <c r="AF113" s="132"/>
      <c r="AG113" s="133"/>
      <c r="AH113" s="131"/>
      <c r="AI113" s="141"/>
      <c r="AJ113" s="142" t="str">
        <f>IF(AI113:AI263="PENDIENTE","PENDIENTE",IF(COUNTIF(AI113:AI263,"FALLO"),"FALTA","COMPLETO"))</f>
        <v>COMPLETO</v>
      </c>
      <c r="AK113" s="134"/>
      <c r="AL113" s="134"/>
    </row>
    <row r="114" spans="1:38" ht="10.5" customHeight="1" x14ac:dyDescent="0.2">
      <c r="A114" s="629"/>
      <c r="B114" s="615" t="s">
        <v>589</v>
      </c>
      <c r="C114" s="629"/>
      <c r="D114" s="615"/>
      <c r="E114" s="615"/>
      <c r="F114" s="614"/>
      <c r="G114" s="615"/>
      <c r="H114" s="615"/>
      <c r="I114" s="629"/>
      <c r="J114" s="626"/>
      <c r="K114" s="226"/>
      <c r="L114" s="137"/>
      <c r="M114" s="137"/>
      <c r="N114" s="146"/>
      <c r="O114" s="129"/>
      <c r="P114" s="130"/>
      <c r="Q114" s="130"/>
      <c r="R114" s="140"/>
      <c r="S114" s="129"/>
      <c r="T114" s="131"/>
      <c r="U114" s="132"/>
      <c r="V114" s="133"/>
      <c r="W114" s="133"/>
      <c r="X114" s="133"/>
      <c r="Y114" s="131"/>
      <c r="Z114" s="132"/>
      <c r="AA114" s="133"/>
      <c r="AB114" s="133"/>
      <c r="AC114" s="133"/>
      <c r="AD114" s="132"/>
      <c r="AE114" s="131"/>
      <c r="AF114" s="132"/>
      <c r="AG114" s="133"/>
      <c r="AH114" s="131"/>
      <c r="AI114" s="141"/>
      <c r="AJ114" s="142" t="str">
        <f>IF(AI114:AI263="PENDIENTE","PENDIENTE",IF(COUNTIF(AI114:AI263,"FALLO"),"FALTA","COMPLETO"))</f>
        <v>COMPLETO</v>
      </c>
      <c r="AK114" s="134"/>
      <c r="AL114" s="134"/>
    </row>
    <row r="115" spans="1:38" ht="10.5" customHeight="1" x14ac:dyDescent="0.2">
      <c r="A115" s="599"/>
      <c r="B115" s="599"/>
      <c r="C115" s="599"/>
      <c r="D115" s="599"/>
      <c r="E115" s="599"/>
      <c r="F115" s="599"/>
      <c r="G115" s="599"/>
      <c r="H115" s="599"/>
      <c r="I115" s="599"/>
      <c r="J115" s="599"/>
      <c r="K115" s="226"/>
      <c r="L115" s="137"/>
      <c r="M115" s="137"/>
      <c r="N115" s="146"/>
      <c r="O115" s="129"/>
      <c r="P115" s="130"/>
      <c r="Q115" s="130"/>
      <c r="R115" s="140"/>
      <c r="S115" s="129"/>
      <c r="T115" s="131"/>
      <c r="U115" s="132"/>
      <c r="V115" s="133"/>
      <c r="W115" s="133"/>
      <c r="X115" s="133"/>
      <c r="Y115" s="131"/>
      <c r="Z115" s="132"/>
      <c r="AA115" s="133"/>
      <c r="AB115" s="133"/>
      <c r="AC115" s="133"/>
      <c r="AD115" s="132"/>
      <c r="AE115" s="131"/>
      <c r="AF115" s="132"/>
      <c r="AG115" s="133"/>
      <c r="AH115" s="131"/>
      <c r="AI115" s="141"/>
      <c r="AJ115" s="142" t="str">
        <f>IF(AI115:AI263="PENDIENTE","PENDIENTE",IF(COUNTIF(AI115:AI263,"FALLO"),"FALTA","COMPLETO"))</f>
        <v>COMPLETO</v>
      </c>
      <c r="AK115" s="134"/>
      <c r="AL115" s="134"/>
    </row>
    <row r="116" spans="1:38" ht="10.5" customHeight="1" x14ac:dyDescent="0.2">
      <c r="A116" s="599"/>
      <c r="B116" s="599"/>
      <c r="C116" s="599"/>
      <c r="D116" s="599"/>
      <c r="E116" s="599"/>
      <c r="F116" s="599"/>
      <c r="G116" s="599"/>
      <c r="H116" s="599"/>
      <c r="I116" s="599"/>
      <c r="J116" s="599"/>
      <c r="K116" s="226"/>
      <c r="L116" s="137"/>
      <c r="M116" s="137"/>
      <c r="N116" s="146"/>
      <c r="O116" s="129"/>
      <c r="P116" s="130"/>
      <c r="Q116" s="130"/>
      <c r="R116" s="140"/>
      <c r="S116" s="129"/>
      <c r="T116" s="131"/>
      <c r="U116" s="132"/>
      <c r="V116" s="133"/>
      <c r="W116" s="133"/>
      <c r="X116" s="133"/>
      <c r="Y116" s="131"/>
      <c r="Z116" s="132"/>
      <c r="AA116" s="133"/>
      <c r="AB116" s="133"/>
      <c r="AC116" s="133"/>
      <c r="AD116" s="132"/>
      <c r="AE116" s="131"/>
      <c r="AF116" s="132"/>
      <c r="AG116" s="133"/>
      <c r="AH116" s="131"/>
      <c r="AI116" s="141"/>
      <c r="AJ116" s="142" t="str">
        <f>IF(AI116:AI273="PENDIENTE","PENDIENTE",IF(COUNTIF(AI116:AI273,"FALLO"),"FALTA","COMPLETO"))</f>
        <v>COMPLETO</v>
      </c>
      <c r="AK116" s="134"/>
      <c r="AL116" s="134"/>
    </row>
    <row r="117" spans="1:38" ht="10.5" customHeight="1" x14ac:dyDescent="0.2">
      <c r="A117" s="599"/>
      <c r="B117" s="599"/>
      <c r="C117" s="599"/>
      <c r="D117" s="599"/>
      <c r="E117" s="599"/>
      <c r="F117" s="599"/>
      <c r="G117" s="599"/>
      <c r="H117" s="599"/>
      <c r="I117" s="599"/>
      <c r="J117" s="599"/>
      <c r="K117" s="226"/>
      <c r="L117" s="137"/>
      <c r="M117" s="137"/>
      <c r="N117" s="146"/>
      <c r="O117" s="129"/>
      <c r="P117" s="130"/>
      <c r="Q117" s="130"/>
      <c r="R117" s="140"/>
      <c r="S117" s="129"/>
      <c r="T117" s="131"/>
      <c r="U117" s="132"/>
      <c r="V117" s="133"/>
      <c r="W117" s="133"/>
      <c r="X117" s="133"/>
      <c r="Y117" s="131"/>
      <c r="Z117" s="132"/>
      <c r="AA117" s="133"/>
      <c r="AB117" s="133"/>
      <c r="AC117" s="133"/>
      <c r="AD117" s="132"/>
      <c r="AE117" s="131"/>
      <c r="AF117" s="132"/>
      <c r="AG117" s="133"/>
      <c r="AH117" s="131"/>
      <c r="AI117" s="141"/>
      <c r="AJ117" s="142" t="str">
        <f>IF(AI117:AI269="PENDIENTE","PENDIENTE",IF(COUNTIF(AI117:AI269,"FALLO"),"FALTA","COMPLETO"))</f>
        <v>COMPLETO</v>
      </c>
      <c r="AK117" s="134"/>
      <c r="AL117" s="134"/>
    </row>
    <row r="118" spans="1:38" ht="10.5" customHeight="1" x14ac:dyDescent="0.2">
      <c r="A118" s="599"/>
      <c r="B118" s="599"/>
      <c r="C118" s="599"/>
      <c r="D118" s="599"/>
      <c r="E118" s="599"/>
      <c r="F118" s="599"/>
      <c r="G118" s="599"/>
      <c r="H118" s="599"/>
      <c r="I118" s="599"/>
      <c r="J118" s="599"/>
      <c r="K118" s="226"/>
      <c r="L118" s="137"/>
      <c r="M118" s="137"/>
      <c r="N118" s="146"/>
      <c r="O118" s="129"/>
      <c r="P118" s="130"/>
      <c r="Q118" s="130"/>
      <c r="R118" s="140"/>
      <c r="S118" s="129"/>
      <c r="T118" s="131"/>
      <c r="U118" s="132"/>
      <c r="V118" s="133"/>
      <c r="W118" s="133"/>
      <c r="X118" s="133"/>
      <c r="Y118" s="131"/>
      <c r="Z118" s="132"/>
      <c r="AA118" s="133"/>
      <c r="AB118" s="133"/>
      <c r="AC118" s="133"/>
      <c r="AD118" s="132"/>
      <c r="AE118" s="131"/>
      <c r="AF118" s="132"/>
      <c r="AG118" s="133"/>
      <c r="AH118" s="131"/>
      <c r="AI118" s="141"/>
      <c r="AJ118" s="142" t="str">
        <f>IF(AI118:AI269="PENDIENTE","PENDIENTE",IF(COUNTIF(AI118:AI269,"FALLO"),"FALTA","COMPLETO"))</f>
        <v>COMPLETO</v>
      </c>
      <c r="AK118" s="134"/>
      <c r="AL118" s="134"/>
    </row>
    <row r="119" spans="1:38" ht="10.5" customHeight="1" x14ac:dyDescent="0.2">
      <c r="A119" s="599"/>
      <c r="B119" s="599"/>
      <c r="C119" s="599"/>
      <c r="D119" s="599"/>
      <c r="E119" s="599"/>
      <c r="F119" s="599"/>
      <c r="G119" s="599"/>
      <c r="H119" s="599"/>
      <c r="I119" s="599"/>
      <c r="J119" s="599"/>
      <c r="K119" s="226"/>
      <c r="L119" s="137"/>
      <c r="M119" s="137"/>
      <c r="N119" s="146"/>
      <c r="O119" s="129"/>
      <c r="P119" s="130"/>
      <c r="Q119" s="130"/>
      <c r="R119" s="140"/>
      <c r="S119" s="129"/>
      <c r="T119" s="131"/>
      <c r="U119" s="132"/>
      <c r="V119" s="133"/>
      <c r="W119" s="133"/>
      <c r="X119" s="133"/>
      <c r="Y119" s="131"/>
      <c r="Z119" s="132"/>
      <c r="AA119" s="133"/>
      <c r="AB119" s="133"/>
      <c r="AC119" s="133"/>
      <c r="AD119" s="132"/>
      <c r="AE119" s="131"/>
      <c r="AF119" s="132"/>
      <c r="AG119" s="133"/>
      <c r="AH119" s="131"/>
      <c r="AI119" s="141"/>
      <c r="AJ119" s="142" t="str">
        <f>IF(AI119:AI269="PENDIENTE","PENDIENTE",IF(COUNTIF(AI119:AI269,"FALLO"),"FALTA","COMPLETO"))</f>
        <v>COMPLETO</v>
      </c>
      <c r="AK119" s="134"/>
      <c r="AL119" s="134"/>
    </row>
    <row r="120" spans="1:38" ht="10.5" customHeight="1" x14ac:dyDescent="0.2">
      <c r="A120" s="599"/>
      <c r="B120" s="599"/>
      <c r="C120" s="599"/>
      <c r="D120" s="599"/>
      <c r="E120" s="599"/>
      <c r="F120" s="599"/>
      <c r="G120" s="599"/>
      <c r="H120" s="599"/>
      <c r="I120" s="599"/>
      <c r="J120" s="599"/>
      <c r="K120" s="226"/>
      <c r="L120" s="137"/>
      <c r="M120" s="137"/>
      <c r="N120" s="146"/>
      <c r="O120" s="129"/>
      <c r="P120" s="130"/>
      <c r="Q120" s="130"/>
      <c r="R120" s="140"/>
      <c r="S120" s="129"/>
      <c r="T120" s="131"/>
      <c r="U120" s="132"/>
      <c r="V120" s="133"/>
      <c r="W120" s="133"/>
      <c r="X120" s="133"/>
      <c r="Y120" s="131"/>
      <c r="Z120" s="132"/>
      <c r="AA120" s="133"/>
      <c r="AB120" s="133"/>
      <c r="AC120" s="133"/>
      <c r="AD120" s="132"/>
      <c r="AE120" s="131"/>
      <c r="AF120" s="132"/>
      <c r="AG120" s="133"/>
      <c r="AH120" s="131"/>
      <c r="AI120" s="141"/>
      <c r="AJ120" s="142" t="str">
        <f>IF(AI120:AI269="PENDIENTE","PENDIENTE",IF(COUNTIF(AI120:AI269,"FALLO"),"FALTA","COMPLETO"))</f>
        <v>COMPLETO</v>
      </c>
      <c r="AK120" s="134"/>
      <c r="AL120" s="134"/>
    </row>
    <row r="121" spans="1:38" ht="10.5" customHeight="1" x14ac:dyDescent="0.2">
      <c r="A121" s="599"/>
      <c r="B121" s="599"/>
      <c r="C121" s="599"/>
      <c r="D121" s="599"/>
      <c r="E121" s="599"/>
      <c r="F121" s="599"/>
      <c r="G121" s="599"/>
      <c r="H121" s="599"/>
      <c r="I121" s="599"/>
      <c r="J121" s="599"/>
      <c r="K121" s="226"/>
      <c r="L121" s="137"/>
      <c r="M121" s="137"/>
      <c r="N121" s="146"/>
      <c r="O121" s="129"/>
      <c r="P121" s="130"/>
      <c r="Q121" s="130"/>
      <c r="R121" s="140"/>
      <c r="S121" s="129"/>
      <c r="T121" s="131"/>
      <c r="U121" s="132"/>
      <c r="V121" s="133"/>
      <c r="W121" s="133"/>
      <c r="X121" s="133"/>
      <c r="Y121" s="131"/>
      <c r="Z121" s="132"/>
      <c r="AA121" s="133"/>
      <c r="AB121" s="133"/>
      <c r="AC121" s="133"/>
      <c r="AD121" s="132"/>
      <c r="AE121" s="131"/>
      <c r="AF121" s="132"/>
      <c r="AG121" s="133"/>
      <c r="AH121" s="131"/>
      <c r="AI121" s="141"/>
      <c r="AJ121" s="142" t="str">
        <f>IF(AI121:AI269="PENDIENTE","PENDIENTE",IF(COUNTIF(AI121:AI269,"FALLO"),"FALTA","COMPLETO"))</f>
        <v>COMPLETO</v>
      </c>
      <c r="AK121" s="134"/>
      <c r="AL121" s="134"/>
    </row>
    <row r="122" spans="1:38" ht="10.5" customHeight="1" x14ac:dyDescent="0.2">
      <c r="A122" s="600"/>
      <c r="B122" s="600"/>
      <c r="C122" s="600"/>
      <c r="D122" s="600"/>
      <c r="E122" s="600"/>
      <c r="F122" s="600"/>
      <c r="G122" s="600"/>
      <c r="H122" s="600"/>
      <c r="I122" s="600"/>
      <c r="J122" s="600"/>
      <c r="K122" s="226"/>
      <c r="L122" s="137"/>
      <c r="M122" s="137"/>
      <c r="N122" s="146"/>
      <c r="O122" s="129"/>
      <c r="P122" s="130"/>
      <c r="Q122" s="130"/>
      <c r="R122" s="140"/>
      <c r="S122" s="129"/>
      <c r="T122" s="131"/>
      <c r="U122" s="132"/>
      <c r="V122" s="133"/>
      <c r="W122" s="133"/>
      <c r="X122" s="133"/>
      <c r="Y122" s="131"/>
      <c r="Z122" s="132"/>
      <c r="AA122" s="133"/>
      <c r="AB122" s="133"/>
      <c r="AC122" s="133"/>
      <c r="AD122" s="132"/>
      <c r="AE122" s="131"/>
      <c r="AF122" s="132"/>
      <c r="AG122" s="133"/>
      <c r="AH122" s="131"/>
      <c r="AI122" s="141"/>
      <c r="AJ122" s="142" t="str">
        <f>IF(AI122:AI279="PENDIENTE","PENDIENTE",IF(COUNTIF(AI122:AI279,"FALLO"),"FALTA","COMPLETO"))</f>
        <v>COMPLETO</v>
      </c>
      <c r="AK122" s="134"/>
      <c r="AL122" s="134"/>
    </row>
    <row r="123" spans="1:38" ht="10.5" customHeight="1" x14ac:dyDescent="0.2">
      <c r="A123" s="629"/>
      <c r="B123" s="615" t="s">
        <v>589</v>
      </c>
      <c r="C123" s="629"/>
      <c r="D123" s="615" t="s">
        <v>581</v>
      </c>
      <c r="E123" s="615" t="s">
        <v>631</v>
      </c>
      <c r="F123" s="614"/>
      <c r="G123" s="615">
        <v>13</v>
      </c>
      <c r="H123" s="615" t="s">
        <v>632</v>
      </c>
      <c r="I123" s="629"/>
      <c r="J123" s="626" t="s">
        <v>633</v>
      </c>
      <c r="K123" s="226"/>
      <c r="L123" s="137"/>
      <c r="M123" s="137"/>
      <c r="N123" s="146"/>
      <c r="O123" s="129"/>
      <c r="P123" s="130"/>
      <c r="Q123" s="130"/>
      <c r="R123" s="140"/>
      <c r="S123" s="129"/>
      <c r="T123" s="131"/>
      <c r="U123" s="132"/>
      <c r="V123" s="133"/>
      <c r="W123" s="133"/>
      <c r="X123" s="133"/>
      <c r="Y123" s="131"/>
      <c r="Z123" s="132"/>
      <c r="AA123" s="133"/>
      <c r="AB123" s="133"/>
      <c r="AC123" s="133"/>
      <c r="AD123" s="132"/>
      <c r="AE123" s="131"/>
      <c r="AF123" s="132"/>
      <c r="AG123" s="133"/>
      <c r="AH123" s="131"/>
      <c r="AI123" s="141"/>
      <c r="AJ123" s="142" t="str">
        <f>IF(AI123:AI275="PENDIENTE","PENDIENTE",IF(COUNTIF(AI123:AI275,"FALLO"),"FALTA","COMPLETO"))</f>
        <v>COMPLETO</v>
      </c>
      <c r="AK123" s="134"/>
      <c r="AL123" s="134"/>
    </row>
    <row r="124" spans="1:38" ht="10.5" customHeight="1" x14ac:dyDescent="0.2">
      <c r="A124" s="599"/>
      <c r="B124" s="599"/>
      <c r="C124" s="599"/>
      <c r="D124" s="599"/>
      <c r="E124" s="599"/>
      <c r="F124" s="599"/>
      <c r="G124" s="599"/>
      <c r="H124" s="599"/>
      <c r="I124" s="599"/>
      <c r="J124" s="599"/>
      <c r="K124" s="226"/>
      <c r="L124" s="137"/>
      <c r="M124" s="137"/>
      <c r="N124" s="146"/>
      <c r="O124" s="129"/>
      <c r="P124" s="130"/>
      <c r="Q124" s="130"/>
      <c r="R124" s="140"/>
      <c r="S124" s="129"/>
      <c r="T124" s="131"/>
      <c r="U124" s="132"/>
      <c r="V124" s="133"/>
      <c r="W124" s="133"/>
      <c r="X124" s="133"/>
      <c r="Y124" s="131"/>
      <c r="Z124" s="132"/>
      <c r="AA124" s="133"/>
      <c r="AB124" s="133"/>
      <c r="AC124" s="133"/>
      <c r="AD124" s="132"/>
      <c r="AE124" s="131"/>
      <c r="AF124" s="132"/>
      <c r="AG124" s="133"/>
      <c r="AH124" s="131"/>
      <c r="AI124" s="141"/>
      <c r="AJ124" s="142" t="str">
        <f>IF(AI124:AI275="PENDIENTE","PENDIENTE",IF(COUNTIF(AI124:AI275,"FALLO"),"FALTA","COMPLETO"))</f>
        <v>COMPLETO</v>
      </c>
      <c r="AK124" s="134"/>
      <c r="AL124" s="134"/>
    </row>
    <row r="125" spans="1:38" ht="10.5" customHeight="1" x14ac:dyDescent="0.2">
      <c r="A125" s="599"/>
      <c r="B125" s="599"/>
      <c r="C125" s="599"/>
      <c r="D125" s="599"/>
      <c r="E125" s="599"/>
      <c r="F125" s="599"/>
      <c r="G125" s="599"/>
      <c r="H125" s="599"/>
      <c r="I125" s="599"/>
      <c r="J125" s="599"/>
      <c r="K125" s="226"/>
      <c r="L125" s="137" t="s">
        <v>587</v>
      </c>
      <c r="M125" s="137"/>
      <c r="N125" s="146" t="s">
        <v>586</v>
      </c>
      <c r="O125" s="129"/>
      <c r="P125" s="130"/>
      <c r="Q125" s="130"/>
      <c r="R125" s="140"/>
      <c r="S125" s="129"/>
      <c r="T125" s="131"/>
      <c r="U125" s="132"/>
      <c r="V125" s="133"/>
      <c r="W125" s="133"/>
      <c r="X125" s="133"/>
      <c r="Y125" s="131"/>
      <c r="Z125" s="132"/>
      <c r="AA125" s="133"/>
      <c r="AB125" s="133"/>
      <c r="AC125" s="133"/>
      <c r="AD125" s="132"/>
      <c r="AE125" s="131"/>
      <c r="AF125" s="132"/>
      <c r="AG125" s="133"/>
      <c r="AH125" s="131"/>
      <c r="AI125" s="141"/>
      <c r="AJ125" s="142" t="str">
        <f>IF(AI125:AI275="PENDIENTE","PENDIENTE",IF(COUNTIF(AI125:AI275,"FALLO"),"FALTA","COMPLETO"))</f>
        <v>COMPLETO</v>
      </c>
      <c r="AK125" s="134"/>
      <c r="AL125" s="134"/>
    </row>
    <row r="126" spans="1:38" ht="10.5" customHeight="1" x14ac:dyDescent="0.2">
      <c r="A126" s="599"/>
      <c r="B126" s="599"/>
      <c r="C126" s="599"/>
      <c r="D126" s="599"/>
      <c r="E126" s="599"/>
      <c r="F126" s="599"/>
      <c r="G126" s="599"/>
      <c r="H126" s="599"/>
      <c r="I126" s="599"/>
      <c r="J126" s="599"/>
      <c r="K126" s="226"/>
      <c r="L126" s="137" t="s">
        <v>615</v>
      </c>
      <c r="M126" s="137" t="s">
        <v>615</v>
      </c>
      <c r="N126" s="146" t="s">
        <v>586</v>
      </c>
      <c r="O126" s="129"/>
      <c r="P126" s="130"/>
      <c r="Q126" s="130">
        <v>44455</v>
      </c>
      <c r="R126" s="140" t="s">
        <v>584</v>
      </c>
      <c r="S126" s="129"/>
      <c r="T126" s="131"/>
      <c r="U126" s="132"/>
      <c r="V126" s="133"/>
      <c r="W126" s="133"/>
      <c r="X126" s="133"/>
      <c r="Y126" s="131"/>
      <c r="Z126" s="132"/>
      <c r="AA126" s="133"/>
      <c r="AB126" s="133"/>
      <c r="AC126" s="133"/>
      <c r="AD126" s="132"/>
      <c r="AE126" s="131"/>
      <c r="AF126" s="132"/>
      <c r="AG126" s="133"/>
      <c r="AH126" s="131"/>
      <c r="AI126" s="141"/>
      <c r="AJ126" s="142" t="str">
        <f>IF(AI126:AI275="PENDIENTE","PENDIENTE",IF(COUNTIF(AI126:AI275,"FALLO"),"FALTA","COMPLETO"))</f>
        <v>COMPLETO</v>
      </c>
      <c r="AK126" s="134"/>
      <c r="AL126" s="134"/>
    </row>
    <row r="127" spans="1:38" ht="10.5" customHeight="1" x14ac:dyDescent="0.2">
      <c r="A127" s="599"/>
      <c r="B127" s="599"/>
      <c r="C127" s="599"/>
      <c r="D127" s="599"/>
      <c r="E127" s="599"/>
      <c r="F127" s="599"/>
      <c r="G127" s="599"/>
      <c r="H127" s="599"/>
      <c r="I127" s="599"/>
      <c r="J127" s="599"/>
      <c r="K127" s="226"/>
      <c r="L127" s="137" t="s">
        <v>595</v>
      </c>
      <c r="M127" s="137" t="s">
        <v>595</v>
      </c>
      <c r="N127" s="146" t="s">
        <v>586</v>
      </c>
      <c r="O127" s="129"/>
      <c r="P127" s="130"/>
      <c r="Q127" s="130">
        <v>44455</v>
      </c>
      <c r="R127" s="140" t="s">
        <v>584</v>
      </c>
      <c r="S127" s="129"/>
      <c r="T127" s="131"/>
      <c r="U127" s="132"/>
      <c r="V127" s="133"/>
      <c r="W127" s="133"/>
      <c r="X127" s="133"/>
      <c r="Y127" s="131"/>
      <c r="Z127" s="132"/>
      <c r="AA127" s="133"/>
      <c r="AB127" s="133"/>
      <c r="AC127" s="133"/>
      <c r="AD127" s="132"/>
      <c r="AE127" s="131"/>
      <c r="AF127" s="132"/>
      <c r="AG127" s="133"/>
      <c r="AH127" s="131"/>
      <c r="AI127" s="141"/>
      <c r="AJ127" s="142" t="str">
        <f>IF(AI127:AI275="PENDIENTE","PENDIENTE",IF(COUNTIF(AI127:AI275,"FALLO"),"FALTA","COMPLETO"))</f>
        <v>COMPLETO</v>
      </c>
      <c r="AK127" s="134"/>
      <c r="AL127" s="134"/>
    </row>
    <row r="128" spans="1:38" ht="10.5" customHeight="1" x14ac:dyDescent="0.2">
      <c r="A128" s="599"/>
      <c r="B128" s="599"/>
      <c r="C128" s="599"/>
      <c r="D128" s="599"/>
      <c r="E128" s="599"/>
      <c r="F128" s="599"/>
      <c r="G128" s="599"/>
      <c r="H128" s="599"/>
      <c r="I128" s="599"/>
      <c r="J128" s="599"/>
      <c r="K128" s="226"/>
      <c r="L128" s="137" t="s">
        <v>617</v>
      </c>
      <c r="M128" s="137" t="s">
        <v>617</v>
      </c>
      <c r="N128" s="146" t="s">
        <v>586</v>
      </c>
      <c r="O128" s="129"/>
      <c r="P128" s="130"/>
      <c r="Q128" s="130">
        <v>44455</v>
      </c>
      <c r="R128" s="140" t="s">
        <v>584</v>
      </c>
      <c r="S128" s="129"/>
      <c r="T128" s="131"/>
      <c r="U128" s="132"/>
      <c r="V128" s="133"/>
      <c r="W128" s="133"/>
      <c r="X128" s="133"/>
      <c r="Y128" s="131"/>
      <c r="Z128" s="132"/>
      <c r="AA128" s="133"/>
      <c r="AB128" s="133"/>
      <c r="AC128" s="133"/>
      <c r="AD128" s="132"/>
      <c r="AE128" s="131"/>
      <c r="AF128" s="132"/>
      <c r="AG128" s="133"/>
      <c r="AH128" s="131"/>
      <c r="AI128" s="141"/>
      <c r="AJ128" s="142" t="str">
        <f>IF(AI128:AI285="PENDIENTE","PENDIENTE",IF(COUNTIF(AI128:AI285,"FALLO"),"FALTA","COMPLETO"))</f>
        <v>COMPLETO</v>
      </c>
      <c r="AK128" s="134"/>
      <c r="AL128" s="134"/>
    </row>
    <row r="129" spans="1:38" ht="10.5" customHeight="1" x14ac:dyDescent="0.2">
      <c r="A129" s="599"/>
      <c r="B129" s="599"/>
      <c r="C129" s="599"/>
      <c r="D129" s="599"/>
      <c r="E129" s="599"/>
      <c r="F129" s="599"/>
      <c r="G129" s="599"/>
      <c r="H129" s="599"/>
      <c r="I129" s="599"/>
      <c r="J129" s="599"/>
      <c r="K129" s="226"/>
      <c r="L129" s="137" t="s">
        <v>634</v>
      </c>
      <c r="M129" s="137" t="s">
        <v>634</v>
      </c>
      <c r="N129" s="146" t="s">
        <v>586</v>
      </c>
      <c r="O129" s="129"/>
      <c r="P129" s="130"/>
      <c r="Q129" s="130">
        <v>44455</v>
      </c>
      <c r="R129" s="140" t="s">
        <v>584</v>
      </c>
      <c r="S129" s="129"/>
      <c r="T129" s="131"/>
      <c r="U129" s="132"/>
      <c r="V129" s="133"/>
      <c r="W129" s="133"/>
      <c r="X129" s="133"/>
      <c r="Y129" s="131"/>
      <c r="Z129" s="132"/>
      <c r="AA129" s="133"/>
      <c r="AB129" s="133"/>
      <c r="AC129" s="133"/>
      <c r="AD129" s="132"/>
      <c r="AE129" s="131"/>
      <c r="AF129" s="132"/>
      <c r="AG129" s="133"/>
      <c r="AH129" s="131"/>
      <c r="AI129" s="141"/>
      <c r="AJ129" s="142" t="str">
        <f>IF(AI129:AI281="PENDIENTE","PENDIENTE",IF(COUNTIF(AI129:AI281,"FALLO"),"FALTA","COMPLETO"))</f>
        <v>COMPLETO</v>
      </c>
      <c r="AK129" s="134"/>
      <c r="AL129" s="134"/>
    </row>
    <row r="130" spans="1:38" ht="10.5" customHeight="1" x14ac:dyDescent="0.2">
      <c r="A130" s="599"/>
      <c r="B130" s="599"/>
      <c r="C130" s="599"/>
      <c r="D130" s="599"/>
      <c r="E130" s="599"/>
      <c r="F130" s="599"/>
      <c r="G130" s="599"/>
      <c r="H130" s="599"/>
      <c r="I130" s="599"/>
      <c r="J130" s="599"/>
      <c r="K130" s="226"/>
      <c r="L130" s="137" t="s">
        <v>618</v>
      </c>
      <c r="M130" s="137" t="s">
        <v>618</v>
      </c>
      <c r="N130" s="146" t="s">
        <v>586</v>
      </c>
      <c r="O130" s="129"/>
      <c r="P130" s="130"/>
      <c r="Q130" s="130">
        <v>44455</v>
      </c>
      <c r="R130" s="140" t="s">
        <v>584</v>
      </c>
      <c r="S130" s="129"/>
      <c r="T130" s="131"/>
      <c r="U130" s="132"/>
      <c r="V130" s="133"/>
      <c r="W130" s="133"/>
      <c r="X130" s="133"/>
      <c r="Y130" s="131"/>
      <c r="Z130" s="132"/>
      <c r="AA130" s="133"/>
      <c r="AB130" s="133"/>
      <c r="AC130" s="133"/>
      <c r="AD130" s="132"/>
      <c r="AE130" s="131"/>
      <c r="AF130" s="132"/>
      <c r="AG130" s="133"/>
      <c r="AH130" s="131"/>
      <c r="AI130" s="141"/>
      <c r="AJ130" s="142" t="str">
        <f>IF(AI130:AI281="PENDIENTE","PENDIENTE",IF(COUNTIF(AI130:AI281,"FALLO"),"FALTA","COMPLETO"))</f>
        <v>COMPLETO</v>
      </c>
      <c r="AK130" s="134"/>
      <c r="AL130" s="134"/>
    </row>
    <row r="131" spans="1:38" ht="10.5" customHeight="1" x14ac:dyDescent="0.2">
      <c r="A131" s="600"/>
      <c r="B131" s="600"/>
      <c r="C131" s="600"/>
      <c r="D131" s="600"/>
      <c r="E131" s="600"/>
      <c r="F131" s="600"/>
      <c r="G131" s="600"/>
      <c r="H131" s="600"/>
      <c r="I131" s="600"/>
      <c r="J131" s="600"/>
      <c r="K131" s="136" t="s">
        <v>635</v>
      </c>
      <c r="L131" s="137" t="s">
        <v>629</v>
      </c>
      <c r="M131" s="137" t="s">
        <v>629</v>
      </c>
      <c r="N131" s="144" t="s">
        <v>588</v>
      </c>
      <c r="P131" s="129" t="s">
        <v>636</v>
      </c>
      <c r="Q131" s="130">
        <v>44455</v>
      </c>
      <c r="R131" s="140" t="s">
        <v>584</v>
      </c>
      <c r="S131" s="129"/>
      <c r="T131" s="146" t="s">
        <v>586</v>
      </c>
      <c r="U131" s="129"/>
      <c r="V131" s="130"/>
      <c r="W131" s="130">
        <v>44477</v>
      </c>
      <c r="X131" s="140" t="s">
        <v>584</v>
      </c>
      <c r="Y131" s="131"/>
      <c r="Z131" s="132"/>
      <c r="AA131" s="133"/>
      <c r="AB131" s="133"/>
      <c r="AC131" s="133"/>
      <c r="AD131" s="132"/>
      <c r="AE131" s="131"/>
      <c r="AF131" s="132"/>
      <c r="AG131" s="133"/>
      <c r="AH131" s="131"/>
      <c r="AI131" s="141"/>
      <c r="AJ131" s="142" t="str">
        <f>IF(AI131:AI281="PENDIENTE","PENDIENTE",IF(COUNTIF(AI131:AI281,"FALLO"),"FALTA","COMPLETO"))</f>
        <v>COMPLETO</v>
      </c>
      <c r="AK131" s="134"/>
      <c r="AL131" s="134"/>
    </row>
    <row r="132" spans="1:38" ht="10.5" customHeight="1" x14ac:dyDescent="0.2">
      <c r="A132" s="629"/>
      <c r="B132" s="615" t="s">
        <v>589</v>
      </c>
      <c r="C132" s="629"/>
      <c r="D132" s="615" t="s">
        <v>581</v>
      </c>
      <c r="E132" s="615" t="s">
        <v>637</v>
      </c>
      <c r="F132" s="614"/>
      <c r="G132" s="615">
        <v>14</v>
      </c>
      <c r="H132" s="615" t="s">
        <v>638</v>
      </c>
      <c r="I132" s="629"/>
      <c r="J132" s="626" t="s">
        <v>639</v>
      </c>
      <c r="K132" s="136" t="s">
        <v>590</v>
      </c>
      <c r="L132" s="137" t="s">
        <v>583</v>
      </c>
      <c r="M132" s="137" t="s">
        <v>583</v>
      </c>
      <c r="N132" s="146" t="s">
        <v>586</v>
      </c>
      <c r="O132" s="129"/>
      <c r="P132" s="130"/>
      <c r="Q132" s="130">
        <v>44456</v>
      </c>
      <c r="R132" s="140" t="s">
        <v>584</v>
      </c>
      <c r="S132" s="129"/>
      <c r="T132" s="131"/>
      <c r="U132" s="132"/>
      <c r="V132" s="133"/>
      <c r="W132" s="133"/>
      <c r="X132" s="133"/>
      <c r="Y132" s="131"/>
      <c r="Z132" s="132"/>
      <c r="AA132" s="133"/>
      <c r="AB132" s="133"/>
      <c r="AC132" s="133"/>
      <c r="AD132" s="132"/>
      <c r="AE132" s="131"/>
      <c r="AF132" s="132"/>
      <c r="AG132" s="133"/>
      <c r="AH132" s="131"/>
      <c r="AI132" s="141"/>
      <c r="AJ132" s="142" t="str">
        <f>IF(AI132:AI281="PENDIENTE","PENDIENTE",IF(COUNTIF(AI132:AI281,"FALLO"),"FALTA","COMPLETO"))</f>
        <v>COMPLETO</v>
      </c>
      <c r="AK132" s="134"/>
      <c r="AL132" s="134"/>
    </row>
    <row r="133" spans="1:38" ht="10.5" customHeight="1" x14ac:dyDescent="0.2">
      <c r="A133" s="599"/>
      <c r="B133" s="599"/>
      <c r="C133" s="599"/>
      <c r="D133" s="599"/>
      <c r="E133" s="599"/>
      <c r="F133" s="599"/>
      <c r="G133" s="599"/>
      <c r="H133" s="599"/>
      <c r="I133" s="599"/>
      <c r="J133" s="599"/>
      <c r="K133" s="136" t="s">
        <v>614</v>
      </c>
      <c r="L133" s="137" t="s">
        <v>585</v>
      </c>
      <c r="M133" s="137" t="s">
        <v>585</v>
      </c>
      <c r="N133" s="146" t="s">
        <v>586</v>
      </c>
      <c r="O133" s="129"/>
      <c r="P133" s="130"/>
      <c r="Q133" s="130">
        <v>44456</v>
      </c>
      <c r="R133" s="140" t="s">
        <v>584</v>
      </c>
      <c r="S133" s="129"/>
      <c r="T133" s="131"/>
      <c r="U133" s="132"/>
      <c r="V133" s="133"/>
      <c r="W133" s="133"/>
      <c r="X133" s="133"/>
      <c r="Y133" s="131"/>
      <c r="Z133" s="132"/>
      <c r="AA133" s="133"/>
      <c r="AB133" s="133"/>
      <c r="AC133" s="133"/>
      <c r="AD133" s="132"/>
      <c r="AE133" s="131"/>
      <c r="AF133" s="132"/>
      <c r="AG133" s="133"/>
      <c r="AH133" s="131"/>
      <c r="AI133" s="141"/>
      <c r="AJ133" s="142" t="str">
        <f>IF(AI133:AI281="PENDIENTE","PENDIENTE",IF(COUNTIF(AI133:AI281,"FALLO"),"FALTA","COMPLETO"))</f>
        <v>COMPLETO</v>
      </c>
      <c r="AK133" s="134"/>
      <c r="AL133" s="134"/>
    </row>
    <row r="134" spans="1:38" ht="10.5" customHeight="1" x14ac:dyDescent="0.2">
      <c r="A134" s="599"/>
      <c r="B134" s="599"/>
      <c r="C134" s="599"/>
      <c r="D134" s="599"/>
      <c r="E134" s="599"/>
      <c r="F134" s="599"/>
      <c r="G134" s="599"/>
      <c r="H134" s="599"/>
      <c r="I134" s="599"/>
      <c r="J134" s="599"/>
      <c r="K134" s="136" t="s">
        <v>592</v>
      </c>
      <c r="L134" s="137" t="s">
        <v>587</v>
      </c>
      <c r="M134" s="137" t="s">
        <v>587</v>
      </c>
      <c r="N134" s="146" t="s">
        <v>586</v>
      </c>
      <c r="O134" s="129"/>
      <c r="P134" s="130"/>
      <c r="Q134" s="130">
        <v>44456</v>
      </c>
      <c r="R134" s="140" t="s">
        <v>584</v>
      </c>
      <c r="S134" s="129"/>
      <c r="T134" s="131"/>
      <c r="U134" s="132"/>
      <c r="V134" s="133"/>
      <c r="W134" s="133"/>
      <c r="X134" s="133"/>
      <c r="Y134" s="131"/>
      <c r="Z134" s="132"/>
      <c r="AA134" s="133"/>
      <c r="AB134" s="133"/>
      <c r="AC134" s="133"/>
      <c r="AD134" s="132"/>
      <c r="AE134" s="131"/>
      <c r="AF134" s="132"/>
      <c r="AG134" s="133"/>
      <c r="AH134" s="131"/>
      <c r="AI134" s="141"/>
      <c r="AJ134" s="142" t="str">
        <f>IF(AI134:AI291="PENDIENTE","PENDIENTE",IF(COUNTIF(AI134:AI291,"FALLO"),"FALTA","COMPLETO"))</f>
        <v>COMPLETO</v>
      </c>
      <c r="AK134" s="134"/>
      <c r="AL134" s="134"/>
    </row>
    <row r="135" spans="1:38" ht="10.5" customHeight="1" x14ac:dyDescent="0.2">
      <c r="A135" s="599"/>
      <c r="B135" s="599"/>
      <c r="C135" s="599"/>
      <c r="D135" s="599"/>
      <c r="E135" s="599"/>
      <c r="F135" s="599"/>
      <c r="G135" s="599"/>
      <c r="H135" s="599"/>
      <c r="I135" s="599"/>
      <c r="J135" s="599"/>
      <c r="K135" s="136" t="s">
        <v>593</v>
      </c>
      <c r="L135" s="137" t="s">
        <v>615</v>
      </c>
      <c r="M135" s="137" t="s">
        <v>615</v>
      </c>
      <c r="N135" s="146" t="s">
        <v>586</v>
      </c>
      <c r="O135" s="129"/>
      <c r="P135" s="130"/>
      <c r="Q135" s="130">
        <v>44456</v>
      </c>
      <c r="R135" s="140" t="s">
        <v>584</v>
      </c>
      <c r="S135" s="129"/>
      <c r="T135" s="131"/>
      <c r="U135" s="132"/>
      <c r="V135" s="133"/>
      <c r="W135" s="133"/>
      <c r="X135" s="133"/>
      <c r="Y135" s="131"/>
      <c r="Z135" s="132"/>
      <c r="AA135" s="133"/>
      <c r="AB135" s="133"/>
      <c r="AC135" s="133"/>
      <c r="AD135" s="132"/>
      <c r="AE135" s="131"/>
      <c r="AF135" s="132"/>
      <c r="AG135" s="133"/>
      <c r="AH135" s="131"/>
      <c r="AI135" s="141"/>
      <c r="AJ135" s="142" t="str">
        <f>IF(AI135:AI287="PENDIENTE","PENDIENTE",IF(COUNTIF(AI135:AI287,"FALLO"),"FALTA","COMPLETO"))</f>
        <v>COMPLETO</v>
      </c>
      <c r="AK135" s="134"/>
      <c r="AL135" s="134"/>
    </row>
    <row r="136" spans="1:38" ht="10.5" customHeight="1" x14ac:dyDescent="0.2">
      <c r="A136" s="599"/>
      <c r="B136" s="599"/>
      <c r="C136" s="599"/>
      <c r="D136" s="599"/>
      <c r="E136" s="599"/>
      <c r="F136" s="599"/>
      <c r="G136" s="599"/>
      <c r="H136" s="599"/>
      <c r="I136" s="599"/>
      <c r="J136" s="599"/>
      <c r="K136" s="136" t="s">
        <v>594</v>
      </c>
      <c r="L136" s="137" t="s">
        <v>595</v>
      </c>
      <c r="M136" s="137" t="s">
        <v>595</v>
      </c>
      <c r="N136" s="146" t="s">
        <v>586</v>
      </c>
      <c r="O136" s="129"/>
      <c r="P136" s="130"/>
      <c r="Q136" s="130">
        <v>44456</v>
      </c>
      <c r="R136" s="140" t="s">
        <v>584</v>
      </c>
      <c r="S136" s="129"/>
      <c r="T136" s="131"/>
      <c r="U136" s="132"/>
      <c r="V136" s="133"/>
      <c r="W136" s="133"/>
      <c r="X136" s="133"/>
      <c r="Y136" s="131"/>
      <c r="Z136" s="132"/>
      <c r="AA136" s="133"/>
      <c r="AB136" s="133"/>
      <c r="AC136" s="133"/>
      <c r="AD136" s="132"/>
      <c r="AE136" s="131"/>
      <c r="AF136" s="132"/>
      <c r="AG136" s="133"/>
      <c r="AH136" s="131"/>
      <c r="AI136" s="141"/>
      <c r="AJ136" s="142" t="str">
        <f>IF(AI136:AI287="PENDIENTE","PENDIENTE",IF(COUNTIF(AI136:AI287,"FALLO"),"FALTA","COMPLETO"))</f>
        <v>COMPLETO</v>
      </c>
      <c r="AK136" s="134"/>
      <c r="AL136" s="134"/>
    </row>
    <row r="137" spans="1:38" ht="10.5" customHeight="1" x14ac:dyDescent="0.2">
      <c r="A137" s="599"/>
      <c r="B137" s="599"/>
      <c r="C137" s="599"/>
      <c r="D137" s="599"/>
      <c r="E137" s="599"/>
      <c r="F137" s="599"/>
      <c r="G137" s="599"/>
      <c r="H137" s="599"/>
      <c r="I137" s="599"/>
      <c r="J137" s="599"/>
      <c r="K137" s="136" t="s">
        <v>616</v>
      </c>
      <c r="L137" s="137" t="s">
        <v>617</v>
      </c>
      <c r="M137" s="137" t="s">
        <v>617</v>
      </c>
      <c r="N137" s="146" t="s">
        <v>586</v>
      </c>
      <c r="O137" s="129"/>
      <c r="P137" s="130"/>
      <c r="Q137" s="130">
        <v>44456</v>
      </c>
      <c r="R137" s="140" t="s">
        <v>584</v>
      </c>
      <c r="S137" s="129"/>
      <c r="T137" s="131"/>
      <c r="U137" s="132"/>
      <c r="V137" s="133"/>
      <c r="W137" s="133"/>
      <c r="X137" s="133"/>
      <c r="Y137" s="131"/>
      <c r="Z137" s="132"/>
      <c r="AA137" s="133"/>
      <c r="AB137" s="133"/>
      <c r="AC137" s="133"/>
      <c r="AD137" s="132"/>
      <c r="AE137" s="131"/>
      <c r="AF137" s="132"/>
      <c r="AG137" s="133"/>
      <c r="AH137" s="131"/>
      <c r="AI137" s="141"/>
      <c r="AJ137" s="142" t="str">
        <f>IF(AI137:AI287="PENDIENTE","PENDIENTE",IF(COUNTIF(AI137:AI287,"FALLO"),"FALTA","COMPLETO"))</f>
        <v>COMPLETO</v>
      </c>
      <c r="AK137" s="134"/>
      <c r="AL137" s="134"/>
    </row>
    <row r="138" spans="1:38" ht="10.5" customHeight="1" x14ac:dyDescent="0.2">
      <c r="A138" s="599"/>
      <c r="B138" s="599"/>
      <c r="C138" s="599"/>
      <c r="D138" s="599"/>
      <c r="E138" s="599"/>
      <c r="F138" s="599"/>
      <c r="G138" s="599"/>
      <c r="H138" s="599"/>
      <c r="I138" s="599"/>
      <c r="J138" s="599"/>
      <c r="K138" s="136" t="s">
        <v>597</v>
      </c>
      <c r="L138" s="137" t="s">
        <v>598</v>
      </c>
      <c r="M138" s="137" t="s">
        <v>598</v>
      </c>
      <c r="N138" s="146" t="s">
        <v>586</v>
      </c>
      <c r="O138" s="129"/>
      <c r="P138" s="130"/>
      <c r="Q138" s="130">
        <v>44456</v>
      </c>
      <c r="R138" s="140" t="s">
        <v>584</v>
      </c>
      <c r="S138" s="129"/>
      <c r="T138" s="131"/>
      <c r="U138" s="132"/>
      <c r="V138" s="133"/>
      <c r="W138" s="133"/>
      <c r="X138" s="133"/>
      <c r="Y138" s="131"/>
      <c r="Z138" s="132"/>
      <c r="AA138" s="133"/>
      <c r="AB138" s="133"/>
      <c r="AC138" s="133"/>
      <c r="AD138" s="132"/>
      <c r="AE138" s="131"/>
      <c r="AF138" s="132"/>
      <c r="AG138" s="133"/>
      <c r="AH138" s="131"/>
      <c r="AI138" s="141"/>
      <c r="AJ138" s="142" t="str">
        <f>IF(AI138:AI287="PENDIENTE","PENDIENTE",IF(COUNTIF(AI138:AI287,"FALLO"),"FALTA","COMPLETO"))</f>
        <v>COMPLETO</v>
      </c>
      <c r="AK138" s="134"/>
      <c r="AL138" s="134"/>
    </row>
    <row r="139" spans="1:38" ht="10.5" customHeight="1" x14ac:dyDescent="0.2">
      <c r="A139" s="599"/>
      <c r="B139" s="599"/>
      <c r="C139" s="599"/>
      <c r="D139" s="599"/>
      <c r="E139" s="599"/>
      <c r="F139" s="599"/>
      <c r="G139" s="599"/>
      <c r="H139" s="599"/>
      <c r="I139" s="599"/>
      <c r="J139" s="599"/>
      <c r="K139" s="136" t="s">
        <v>599</v>
      </c>
      <c r="L139" s="137" t="s">
        <v>618</v>
      </c>
      <c r="M139" s="137" t="s">
        <v>618</v>
      </c>
      <c r="N139" s="146" t="s">
        <v>586</v>
      </c>
      <c r="O139" s="129"/>
      <c r="P139" s="130"/>
      <c r="Q139" s="130">
        <v>44456</v>
      </c>
      <c r="R139" s="140" t="s">
        <v>584</v>
      </c>
      <c r="S139" s="129"/>
      <c r="T139" s="131"/>
      <c r="U139" s="132"/>
      <c r="V139" s="133"/>
      <c r="W139" s="133"/>
      <c r="X139" s="133"/>
      <c r="Y139" s="131"/>
      <c r="Z139" s="132"/>
      <c r="AA139" s="133"/>
      <c r="AB139" s="133"/>
      <c r="AC139" s="133"/>
      <c r="AD139" s="132"/>
      <c r="AE139" s="131"/>
      <c r="AF139" s="132"/>
      <c r="AG139" s="133"/>
      <c r="AH139" s="131"/>
      <c r="AI139" s="141"/>
      <c r="AJ139" s="142" t="str">
        <f>IF(AI139:AI287="PENDIENTE","PENDIENTE",IF(COUNTIF(AI139:AI287,"FALLO"),"FALTA","COMPLETO"))</f>
        <v>COMPLETO</v>
      </c>
      <c r="AK139" s="134"/>
      <c r="AL139" s="134"/>
    </row>
    <row r="140" spans="1:38" ht="10.5" customHeight="1" x14ac:dyDescent="0.2">
      <c r="A140" s="600"/>
      <c r="B140" s="600"/>
      <c r="C140" s="600"/>
      <c r="D140" s="600"/>
      <c r="E140" s="600"/>
      <c r="F140" s="600"/>
      <c r="G140" s="600"/>
      <c r="H140" s="600"/>
      <c r="I140" s="600"/>
      <c r="J140" s="600"/>
      <c r="K140" s="136" t="s">
        <v>640</v>
      </c>
      <c r="L140" s="137" t="s">
        <v>629</v>
      </c>
      <c r="M140" s="137" t="s">
        <v>629</v>
      </c>
      <c r="N140" s="146" t="s">
        <v>586</v>
      </c>
      <c r="O140" s="129"/>
      <c r="P140" s="130"/>
      <c r="Q140" s="130">
        <v>44456</v>
      </c>
      <c r="R140" s="140" t="s">
        <v>584</v>
      </c>
      <c r="S140" s="129"/>
      <c r="T140" s="131"/>
      <c r="U140" s="132"/>
      <c r="V140" s="133"/>
      <c r="W140" s="133"/>
      <c r="X140" s="133"/>
      <c r="Y140" s="131"/>
      <c r="Z140" s="132"/>
      <c r="AA140" s="133"/>
      <c r="AB140" s="133"/>
      <c r="AC140" s="133"/>
      <c r="AD140" s="132"/>
      <c r="AE140" s="131"/>
      <c r="AF140" s="132"/>
      <c r="AG140" s="133"/>
      <c r="AH140" s="131"/>
      <c r="AI140" s="141"/>
      <c r="AJ140" s="142" t="str">
        <f>IF(AI140:AI297="PENDIENTE","PENDIENTE",IF(COUNTIF(AI140:AI297,"FALLO"),"FALTA","COMPLETO"))</f>
        <v>COMPLETO</v>
      </c>
      <c r="AK140" s="134"/>
      <c r="AL140" s="134"/>
    </row>
    <row r="141" spans="1:38" ht="15.75" customHeight="1" x14ac:dyDescent="0.2">
      <c r="A141" s="629"/>
      <c r="B141" s="615" t="s">
        <v>589</v>
      </c>
      <c r="C141" s="629"/>
      <c r="D141" s="615" t="s">
        <v>581</v>
      </c>
      <c r="E141" s="615" t="s">
        <v>641</v>
      </c>
      <c r="F141" s="614"/>
      <c r="G141" s="598">
        <v>15</v>
      </c>
      <c r="H141" s="615" t="s">
        <v>642</v>
      </c>
      <c r="I141" s="629"/>
      <c r="J141" s="626" t="s">
        <v>643</v>
      </c>
      <c r="K141" s="136" t="s">
        <v>590</v>
      </c>
      <c r="L141" s="137" t="s">
        <v>583</v>
      </c>
      <c r="M141" s="137" t="s">
        <v>583</v>
      </c>
      <c r="N141" s="146" t="s">
        <v>586</v>
      </c>
      <c r="O141" s="129"/>
      <c r="P141" s="130"/>
      <c r="Q141" s="130">
        <v>44466</v>
      </c>
      <c r="R141" s="140" t="s">
        <v>584</v>
      </c>
      <c r="S141" s="129"/>
      <c r="T141" s="131"/>
      <c r="U141" s="132"/>
      <c r="V141" s="133"/>
      <c r="W141" s="133"/>
      <c r="X141" s="133"/>
      <c r="Y141" s="131"/>
      <c r="Z141" s="132"/>
      <c r="AA141" s="133"/>
      <c r="AB141" s="133"/>
      <c r="AC141" s="133"/>
      <c r="AD141" s="132"/>
      <c r="AE141" s="131"/>
      <c r="AF141" s="132"/>
      <c r="AG141" s="133"/>
      <c r="AH141" s="131"/>
      <c r="AI141" s="141"/>
      <c r="AJ141" s="142" t="str">
        <f>IF(AI141:AI293="PENDIENTE","PENDIENTE",IF(COUNTIF(AI141:AI293,"FALLO"),"FALTA","COMPLETO"))</f>
        <v>COMPLETO</v>
      </c>
      <c r="AK141" s="134"/>
      <c r="AL141" s="134"/>
    </row>
    <row r="142" spans="1:38" ht="10.5" customHeight="1" x14ac:dyDescent="0.2">
      <c r="A142" s="599"/>
      <c r="B142" s="599"/>
      <c r="C142" s="599"/>
      <c r="D142" s="599"/>
      <c r="E142" s="599"/>
      <c r="F142" s="599"/>
      <c r="G142" s="599"/>
      <c r="H142" s="599"/>
      <c r="I142" s="599"/>
      <c r="J142" s="599"/>
      <c r="K142" s="136" t="s">
        <v>614</v>
      </c>
      <c r="L142" s="137" t="s">
        <v>585</v>
      </c>
      <c r="M142" s="137" t="s">
        <v>585</v>
      </c>
      <c r="N142" s="146" t="s">
        <v>586</v>
      </c>
      <c r="O142" s="129"/>
      <c r="P142" s="130"/>
      <c r="Q142" s="130">
        <v>44466</v>
      </c>
      <c r="R142" s="140" t="s">
        <v>584</v>
      </c>
      <c r="S142" s="129"/>
      <c r="T142" s="131"/>
      <c r="U142" s="132"/>
      <c r="V142" s="133"/>
      <c r="W142" s="133"/>
      <c r="X142" s="133"/>
      <c r="Y142" s="131"/>
      <c r="Z142" s="132"/>
      <c r="AA142" s="133"/>
      <c r="AB142" s="133"/>
      <c r="AC142" s="133"/>
      <c r="AD142" s="132"/>
      <c r="AE142" s="131"/>
      <c r="AF142" s="132"/>
      <c r="AG142" s="133"/>
      <c r="AH142" s="131"/>
      <c r="AI142" s="141"/>
      <c r="AJ142" s="142" t="str">
        <f>IF(AI142:AI293="PENDIENTE","PENDIENTE",IF(COUNTIF(AI142:AI293,"FALLO"),"FALTA","COMPLETO"))</f>
        <v>COMPLETO</v>
      </c>
      <c r="AK142" s="134"/>
      <c r="AL142" s="134"/>
    </row>
    <row r="143" spans="1:38" ht="10.5" customHeight="1" x14ac:dyDescent="0.2">
      <c r="A143" s="599"/>
      <c r="B143" s="599"/>
      <c r="C143" s="599"/>
      <c r="D143" s="599"/>
      <c r="E143" s="599"/>
      <c r="F143" s="599"/>
      <c r="G143" s="599"/>
      <c r="H143" s="599"/>
      <c r="I143" s="599"/>
      <c r="J143" s="599"/>
      <c r="K143" s="136" t="s">
        <v>592</v>
      </c>
      <c r="L143" s="137" t="s">
        <v>587</v>
      </c>
      <c r="M143" s="137" t="s">
        <v>587</v>
      </c>
      <c r="N143" s="146" t="s">
        <v>586</v>
      </c>
      <c r="O143" s="129"/>
      <c r="P143" s="130"/>
      <c r="Q143" s="130">
        <v>44466</v>
      </c>
      <c r="R143" s="140" t="s">
        <v>584</v>
      </c>
      <c r="S143" s="129"/>
      <c r="T143" s="131"/>
      <c r="U143" s="132"/>
      <c r="V143" s="133"/>
      <c r="W143" s="133"/>
      <c r="X143" s="133"/>
      <c r="Y143" s="131"/>
      <c r="Z143" s="132"/>
      <c r="AA143" s="133"/>
      <c r="AB143" s="133"/>
      <c r="AC143" s="133"/>
      <c r="AD143" s="132"/>
      <c r="AE143" s="131"/>
      <c r="AF143" s="132"/>
      <c r="AG143" s="133"/>
      <c r="AH143" s="131"/>
      <c r="AI143" s="141"/>
      <c r="AJ143" s="142" t="str">
        <f>IF(AI143:AI293="PENDIENTE","PENDIENTE",IF(COUNTIF(AI143:AI293,"FALLO"),"FALTA","COMPLETO"))</f>
        <v>COMPLETO</v>
      </c>
      <c r="AK143" s="134"/>
      <c r="AL143" s="134"/>
    </row>
    <row r="144" spans="1:38" ht="10.5" customHeight="1" x14ac:dyDescent="0.2">
      <c r="A144" s="599"/>
      <c r="B144" s="599"/>
      <c r="C144" s="599"/>
      <c r="D144" s="599"/>
      <c r="E144" s="599"/>
      <c r="F144" s="599"/>
      <c r="G144" s="599"/>
      <c r="H144" s="599"/>
      <c r="I144" s="599"/>
      <c r="J144" s="599"/>
      <c r="K144" s="136" t="s">
        <v>593</v>
      </c>
      <c r="L144" s="137" t="s">
        <v>615</v>
      </c>
      <c r="M144" s="137" t="s">
        <v>615</v>
      </c>
      <c r="N144" s="146" t="s">
        <v>586</v>
      </c>
      <c r="O144" s="129"/>
      <c r="P144" s="130"/>
      <c r="Q144" s="130">
        <v>44466</v>
      </c>
      <c r="R144" s="140" t="s">
        <v>584</v>
      </c>
      <c r="S144" s="129"/>
      <c r="T144" s="131"/>
      <c r="U144" s="132"/>
      <c r="V144" s="133"/>
      <c r="W144" s="133"/>
      <c r="X144" s="133"/>
      <c r="Y144" s="131"/>
      <c r="Z144" s="132"/>
      <c r="AA144" s="133"/>
      <c r="AB144" s="133"/>
      <c r="AC144" s="133"/>
      <c r="AD144" s="132"/>
      <c r="AE144" s="131"/>
      <c r="AF144" s="132"/>
      <c r="AG144" s="133"/>
      <c r="AH144" s="131"/>
      <c r="AI144" s="141"/>
      <c r="AJ144" s="142" t="str">
        <f>IF(AI144:AI293="PENDIENTE","PENDIENTE",IF(COUNTIF(AI144:AI293,"FALLO"),"FALTA","COMPLETO"))</f>
        <v>COMPLETO</v>
      </c>
      <c r="AK144" s="134"/>
      <c r="AL144" s="134"/>
    </row>
    <row r="145" spans="1:38" ht="10.5" customHeight="1" x14ac:dyDescent="0.2">
      <c r="A145" s="599"/>
      <c r="B145" s="599"/>
      <c r="C145" s="599"/>
      <c r="D145" s="599"/>
      <c r="E145" s="599"/>
      <c r="F145" s="599"/>
      <c r="G145" s="599"/>
      <c r="H145" s="599"/>
      <c r="I145" s="599"/>
      <c r="J145" s="599"/>
      <c r="K145" s="136" t="s">
        <v>594</v>
      </c>
      <c r="L145" s="137" t="s">
        <v>595</v>
      </c>
      <c r="M145" s="137" t="s">
        <v>595</v>
      </c>
      <c r="N145" s="146" t="s">
        <v>586</v>
      </c>
      <c r="O145" s="129"/>
      <c r="P145" s="130"/>
      <c r="Q145" s="130">
        <v>44466</v>
      </c>
      <c r="R145" s="140" t="s">
        <v>584</v>
      </c>
      <c r="S145" s="129"/>
      <c r="T145" s="131"/>
      <c r="U145" s="132"/>
      <c r="V145" s="133"/>
      <c r="W145" s="133"/>
      <c r="X145" s="133"/>
      <c r="Y145" s="131"/>
      <c r="Z145" s="132"/>
      <c r="AA145" s="133"/>
      <c r="AB145" s="133"/>
      <c r="AC145" s="133"/>
      <c r="AD145" s="132"/>
      <c r="AE145" s="131"/>
      <c r="AF145" s="132"/>
      <c r="AG145" s="133"/>
      <c r="AH145" s="131"/>
      <c r="AI145" s="141"/>
      <c r="AJ145" s="142" t="str">
        <f>IF(AI145:AI293="PENDIENTE","PENDIENTE",IF(COUNTIF(AI145:AI293,"FALLO"),"FALTA","COMPLETO"))</f>
        <v>COMPLETO</v>
      </c>
      <c r="AK145" s="134"/>
      <c r="AL145" s="134"/>
    </row>
    <row r="146" spans="1:38" ht="10.5" customHeight="1" x14ac:dyDescent="0.2">
      <c r="A146" s="599"/>
      <c r="B146" s="599"/>
      <c r="C146" s="599"/>
      <c r="D146" s="599"/>
      <c r="E146" s="599"/>
      <c r="F146" s="599"/>
      <c r="G146" s="599"/>
      <c r="H146" s="599"/>
      <c r="I146" s="599"/>
      <c r="J146" s="599"/>
      <c r="K146" s="136" t="s">
        <v>616</v>
      </c>
      <c r="L146" s="137" t="s">
        <v>617</v>
      </c>
      <c r="M146" s="137" t="s">
        <v>617</v>
      </c>
      <c r="N146" s="146" t="s">
        <v>586</v>
      </c>
      <c r="O146" s="129"/>
      <c r="P146" s="130"/>
      <c r="Q146" s="130">
        <v>44466</v>
      </c>
      <c r="R146" s="140" t="s">
        <v>584</v>
      </c>
      <c r="S146" s="129"/>
      <c r="T146" s="131"/>
      <c r="U146" s="132"/>
      <c r="V146" s="133"/>
      <c r="W146" s="133"/>
      <c r="X146" s="133"/>
      <c r="Y146" s="131"/>
      <c r="Z146" s="132"/>
      <c r="AA146" s="133"/>
      <c r="AB146" s="133"/>
      <c r="AC146" s="133"/>
      <c r="AD146" s="132"/>
      <c r="AE146" s="131"/>
      <c r="AF146" s="132"/>
      <c r="AG146" s="133"/>
      <c r="AH146" s="131"/>
      <c r="AI146" s="141"/>
      <c r="AJ146" s="142" t="str">
        <f>IF(AI146:AI303="PENDIENTE","PENDIENTE",IF(COUNTIF(AI146:AI303,"FALLO"),"FALTA","COMPLETO"))</f>
        <v>COMPLETO</v>
      </c>
      <c r="AK146" s="134"/>
      <c r="AL146" s="134"/>
    </row>
    <row r="147" spans="1:38" ht="10.5" customHeight="1" x14ac:dyDescent="0.2">
      <c r="A147" s="599"/>
      <c r="B147" s="599"/>
      <c r="C147" s="599"/>
      <c r="D147" s="599"/>
      <c r="E147" s="599"/>
      <c r="F147" s="599"/>
      <c r="G147" s="599"/>
      <c r="H147" s="599"/>
      <c r="I147" s="599"/>
      <c r="J147" s="599"/>
      <c r="K147" s="136" t="s">
        <v>597</v>
      </c>
      <c r="L147" s="137" t="s">
        <v>598</v>
      </c>
      <c r="M147" s="137" t="s">
        <v>598</v>
      </c>
      <c r="N147" s="146" t="s">
        <v>586</v>
      </c>
      <c r="O147" s="129"/>
      <c r="P147" s="130"/>
      <c r="Q147" s="130">
        <v>44466</v>
      </c>
      <c r="R147" s="140" t="s">
        <v>584</v>
      </c>
      <c r="S147" s="129"/>
      <c r="T147" s="131"/>
      <c r="U147" s="132"/>
      <c r="V147" s="133"/>
      <c r="W147" s="133"/>
      <c r="X147" s="133"/>
      <c r="Y147" s="131"/>
      <c r="Z147" s="132"/>
      <c r="AA147" s="133"/>
      <c r="AB147" s="133"/>
      <c r="AC147" s="133"/>
      <c r="AD147" s="132"/>
      <c r="AE147" s="131"/>
      <c r="AF147" s="132"/>
      <c r="AG147" s="133"/>
      <c r="AH147" s="131"/>
      <c r="AI147" s="141"/>
      <c r="AJ147" s="142" t="str">
        <f>IF(AI147:AI299="PENDIENTE","PENDIENTE",IF(COUNTIF(AI147:AI299,"FALLO"),"FALTA","COMPLETO"))</f>
        <v>COMPLETO</v>
      </c>
      <c r="AK147" s="134"/>
      <c r="AL147" s="134"/>
    </row>
    <row r="148" spans="1:38" ht="10.5" customHeight="1" x14ac:dyDescent="0.2">
      <c r="A148" s="599"/>
      <c r="B148" s="599"/>
      <c r="C148" s="599"/>
      <c r="D148" s="599"/>
      <c r="E148" s="599"/>
      <c r="F148" s="599"/>
      <c r="G148" s="599"/>
      <c r="H148" s="599"/>
      <c r="I148" s="599"/>
      <c r="J148" s="599"/>
      <c r="K148" s="136" t="s">
        <v>599</v>
      </c>
      <c r="L148" s="137" t="s">
        <v>618</v>
      </c>
      <c r="M148" s="137" t="s">
        <v>618</v>
      </c>
      <c r="N148" s="146" t="s">
        <v>586</v>
      </c>
      <c r="O148" s="129"/>
      <c r="P148" s="130"/>
      <c r="Q148" s="130">
        <v>44466</v>
      </c>
      <c r="R148" s="140" t="s">
        <v>584</v>
      </c>
      <c r="S148" s="129"/>
      <c r="T148" s="131"/>
      <c r="U148" s="132"/>
      <c r="V148" s="133"/>
      <c r="W148" s="133"/>
      <c r="X148" s="133"/>
      <c r="Y148" s="131"/>
      <c r="Z148" s="132"/>
      <c r="AA148" s="133"/>
      <c r="AB148" s="133"/>
      <c r="AC148" s="133"/>
      <c r="AD148" s="132"/>
      <c r="AE148" s="131"/>
      <c r="AF148" s="132"/>
      <c r="AG148" s="133"/>
      <c r="AH148" s="131"/>
      <c r="AI148" s="141"/>
      <c r="AJ148" s="142" t="str">
        <f>IF(AI148:AI299="PENDIENTE","PENDIENTE",IF(COUNTIF(AI148:AI299,"FALLO"),"FALTA","COMPLETO"))</f>
        <v>COMPLETO</v>
      </c>
      <c r="AK148" s="134"/>
      <c r="AL148" s="134"/>
    </row>
    <row r="149" spans="1:38" ht="10.5" customHeight="1" x14ac:dyDescent="0.2">
      <c r="A149" s="600"/>
      <c r="B149" s="600"/>
      <c r="C149" s="600"/>
      <c r="D149" s="600"/>
      <c r="E149" s="600"/>
      <c r="F149" s="600"/>
      <c r="G149" s="600"/>
      <c r="H149" s="600"/>
      <c r="I149" s="600"/>
      <c r="J149" s="600"/>
      <c r="K149" s="136" t="s">
        <v>644</v>
      </c>
      <c r="L149" s="137" t="s">
        <v>629</v>
      </c>
      <c r="M149" s="137" t="s">
        <v>629</v>
      </c>
      <c r="N149" s="146" t="s">
        <v>586</v>
      </c>
      <c r="O149" s="129"/>
      <c r="P149" s="130"/>
      <c r="Q149" s="130">
        <v>44466</v>
      </c>
      <c r="R149" s="140" t="s">
        <v>584</v>
      </c>
      <c r="S149" s="129"/>
      <c r="T149" s="131"/>
      <c r="U149" s="132"/>
      <c r="V149" s="133"/>
      <c r="W149" s="133"/>
      <c r="X149" s="133"/>
      <c r="Y149" s="131"/>
      <c r="Z149" s="132"/>
      <c r="AA149" s="133"/>
      <c r="AB149" s="133"/>
      <c r="AC149" s="133"/>
      <c r="AD149" s="132"/>
      <c r="AE149" s="131"/>
      <c r="AF149" s="132"/>
      <c r="AG149" s="133"/>
      <c r="AH149" s="131"/>
      <c r="AI149" s="141"/>
      <c r="AJ149" s="142" t="str">
        <f>IF(AI149:AI299="PENDIENTE","PENDIENTE",IF(COUNTIF(AI149:AI299,"FALLO"),"FALTA","COMPLETO"))</f>
        <v>COMPLETO</v>
      </c>
      <c r="AK149" s="134"/>
      <c r="AL149" s="134"/>
    </row>
    <row r="150" spans="1:38" ht="15.75" customHeight="1" x14ac:dyDescent="0.2">
      <c r="A150" s="629"/>
      <c r="B150" s="615" t="s">
        <v>589</v>
      </c>
      <c r="C150" s="614"/>
      <c r="D150" s="615" t="s">
        <v>581</v>
      </c>
      <c r="E150" s="615" t="s">
        <v>645</v>
      </c>
      <c r="F150" s="614"/>
      <c r="G150" s="615">
        <v>16</v>
      </c>
      <c r="H150" s="615" t="s">
        <v>646</v>
      </c>
      <c r="I150" s="629"/>
      <c r="J150" s="626" t="s">
        <v>647</v>
      </c>
      <c r="K150" s="136" t="s">
        <v>590</v>
      </c>
      <c r="L150" s="137" t="s">
        <v>583</v>
      </c>
      <c r="M150" s="137" t="s">
        <v>583</v>
      </c>
      <c r="N150" s="146" t="s">
        <v>586</v>
      </c>
      <c r="O150" s="129"/>
      <c r="P150" s="130"/>
      <c r="Q150" s="130">
        <v>44466</v>
      </c>
      <c r="R150" s="140" t="s">
        <v>584</v>
      </c>
      <c r="S150" s="129"/>
      <c r="T150" s="131"/>
      <c r="U150" s="132"/>
      <c r="V150" s="133"/>
      <c r="W150" s="133"/>
      <c r="X150" s="133"/>
      <c r="Y150" s="131"/>
      <c r="Z150" s="132"/>
      <c r="AA150" s="133"/>
      <c r="AB150" s="133"/>
      <c r="AC150" s="133"/>
      <c r="AD150" s="132"/>
      <c r="AE150" s="131"/>
      <c r="AF150" s="132"/>
      <c r="AG150" s="133"/>
      <c r="AH150" s="131"/>
      <c r="AI150" s="141"/>
      <c r="AJ150" s="142" t="str">
        <f>IF(AI150:AI299="PENDIENTE","PENDIENTE",IF(COUNTIF(AI150:AI299,"FALLO"),"FALTA","COMPLETO"))</f>
        <v>COMPLETO</v>
      </c>
      <c r="AK150" s="134"/>
      <c r="AL150" s="134"/>
    </row>
    <row r="151" spans="1:38" ht="10.5" customHeight="1" x14ac:dyDescent="0.2">
      <c r="A151" s="599"/>
      <c r="B151" s="599"/>
      <c r="C151" s="599"/>
      <c r="D151" s="599"/>
      <c r="E151" s="599"/>
      <c r="F151" s="599"/>
      <c r="G151" s="599"/>
      <c r="H151" s="599"/>
      <c r="I151" s="599"/>
      <c r="J151" s="599"/>
      <c r="K151" s="136" t="s">
        <v>614</v>
      </c>
      <c r="L151" s="137" t="s">
        <v>585</v>
      </c>
      <c r="M151" s="137" t="s">
        <v>585</v>
      </c>
      <c r="N151" s="146" t="s">
        <v>586</v>
      </c>
      <c r="O151" s="129"/>
      <c r="P151" s="130"/>
      <c r="Q151" s="130">
        <v>44466</v>
      </c>
      <c r="R151" s="140" t="s">
        <v>584</v>
      </c>
      <c r="S151" s="129"/>
      <c r="T151" s="131"/>
      <c r="U151" s="132"/>
      <c r="V151" s="133"/>
      <c r="W151" s="133"/>
      <c r="X151" s="133"/>
      <c r="Y151" s="131"/>
      <c r="Z151" s="132"/>
      <c r="AA151" s="133"/>
      <c r="AB151" s="133"/>
      <c r="AC151" s="133"/>
      <c r="AD151" s="132"/>
      <c r="AE151" s="131"/>
      <c r="AF151" s="132"/>
      <c r="AG151" s="133"/>
      <c r="AH151" s="131"/>
      <c r="AI151" s="141"/>
      <c r="AJ151" s="142" t="str">
        <f>IF(AI151:AI299="PENDIENTE","PENDIENTE",IF(COUNTIF(AI151:AI299,"FALLO"),"FALTA","COMPLETO"))</f>
        <v>COMPLETO</v>
      </c>
      <c r="AK151" s="134"/>
      <c r="AL151" s="134"/>
    </row>
    <row r="152" spans="1:38" ht="10.5" customHeight="1" x14ac:dyDescent="0.2">
      <c r="A152" s="599"/>
      <c r="B152" s="599"/>
      <c r="C152" s="599"/>
      <c r="D152" s="599"/>
      <c r="E152" s="599"/>
      <c r="F152" s="599"/>
      <c r="G152" s="599"/>
      <c r="H152" s="599"/>
      <c r="I152" s="599"/>
      <c r="J152" s="599"/>
      <c r="K152" s="136" t="s">
        <v>592</v>
      </c>
      <c r="L152" s="137" t="s">
        <v>587</v>
      </c>
      <c r="M152" s="137" t="s">
        <v>587</v>
      </c>
      <c r="N152" s="146" t="s">
        <v>586</v>
      </c>
      <c r="O152" s="129"/>
      <c r="P152" s="130"/>
      <c r="Q152" s="130">
        <v>44466</v>
      </c>
      <c r="R152" s="140" t="s">
        <v>584</v>
      </c>
      <c r="S152" s="129"/>
      <c r="T152" s="131"/>
      <c r="U152" s="132"/>
      <c r="V152" s="133"/>
      <c r="W152" s="133"/>
      <c r="X152" s="133"/>
      <c r="Y152" s="131"/>
      <c r="Z152" s="132"/>
      <c r="AA152" s="133"/>
      <c r="AB152" s="133"/>
      <c r="AC152" s="133"/>
      <c r="AD152" s="132"/>
      <c r="AE152" s="131"/>
      <c r="AF152" s="132"/>
      <c r="AG152" s="133"/>
      <c r="AH152" s="131"/>
      <c r="AI152" s="141"/>
      <c r="AJ152" s="142" t="str">
        <f>IF(AI152:AI309="PENDIENTE","PENDIENTE",IF(COUNTIF(AI152:AI309,"FALLO"),"FALTA","COMPLETO"))</f>
        <v>COMPLETO</v>
      </c>
      <c r="AK152" s="134"/>
      <c r="AL152" s="134"/>
    </row>
    <row r="153" spans="1:38" ht="10.5" customHeight="1" x14ac:dyDescent="0.2">
      <c r="A153" s="599"/>
      <c r="B153" s="599"/>
      <c r="C153" s="599"/>
      <c r="D153" s="599"/>
      <c r="E153" s="599"/>
      <c r="F153" s="599"/>
      <c r="G153" s="599"/>
      <c r="H153" s="599"/>
      <c r="I153" s="599"/>
      <c r="J153" s="599"/>
      <c r="K153" s="136" t="s">
        <v>593</v>
      </c>
      <c r="L153" s="137" t="s">
        <v>615</v>
      </c>
      <c r="M153" s="137" t="s">
        <v>615</v>
      </c>
      <c r="N153" s="146" t="s">
        <v>586</v>
      </c>
      <c r="O153" s="129"/>
      <c r="P153" s="130"/>
      <c r="Q153" s="130">
        <v>44466</v>
      </c>
      <c r="R153" s="140" t="s">
        <v>584</v>
      </c>
      <c r="S153" s="129"/>
      <c r="T153" s="131"/>
      <c r="U153" s="132"/>
      <c r="V153" s="133"/>
      <c r="W153" s="133"/>
      <c r="X153" s="133"/>
      <c r="Y153" s="131"/>
      <c r="Z153" s="132"/>
      <c r="AA153" s="133"/>
      <c r="AB153" s="133"/>
      <c r="AC153" s="133"/>
      <c r="AD153" s="132"/>
      <c r="AE153" s="131"/>
      <c r="AF153" s="132"/>
      <c r="AG153" s="133"/>
      <c r="AH153" s="131"/>
      <c r="AI153" s="141"/>
      <c r="AJ153" s="142" t="str">
        <f>IF(AI153:AI305="PENDIENTE","PENDIENTE",IF(COUNTIF(AI153:AI305,"FALLO"),"FALTA","COMPLETO"))</f>
        <v>COMPLETO</v>
      </c>
      <c r="AK153" s="134"/>
      <c r="AL153" s="134"/>
    </row>
    <row r="154" spans="1:38" ht="10.5" customHeight="1" x14ac:dyDescent="0.2">
      <c r="A154" s="599"/>
      <c r="B154" s="599"/>
      <c r="C154" s="599"/>
      <c r="D154" s="599"/>
      <c r="E154" s="599"/>
      <c r="F154" s="599"/>
      <c r="G154" s="599"/>
      <c r="H154" s="599"/>
      <c r="I154" s="599"/>
      <c r="J154" s="599"/>
      <c r="K154" s="136" t="s">
        <v>594</v>
      </c>
      <c r="L154" s="137" t="s">
        <v>595</v>
      </c>
      <c r="M154" s="137" t="s">
        <v>595</v>
      </c>
      <c r="N154" s="146" t="s">
        <v>586</v>
      </c>
      <c r="O154" s="129"/>
      <c r="P154" s="130"/>
      <c r="Q154" s="130">
        <v>44466</v>
      </c>
      <c r="R154" s="140" t="s">
        <v>584</v>
      </c>
      <c r="S154" s="129"/>
      <c r="T154" s="131"/>
      <c r="U154" s="132"/>
      <c r="V154" s="133"/>
      <c r="W154" s="133"/>
      <c r="X154" s="133"/>
      <c r="Y154" s="131"/>
      <c r="Z154" s="132"/>
      <c r="AA154" s="133"/>
      <c r="AB154" s="133"/>
      <c r="AC154" s="133"/>
      <c r="AD154" s="132"/>
      <c r="AE154" s="131"/>
      <c r="AF154" s="132"/>
      <c r="AG154" s="133"/>
      <c r="AH154" s="131"/>
      <c r="AI154" s="141"/>
      <c r="AJ154" s="142" t="str">
        <f>IF(AI154:AI305="PENDIENTE","PENDIENTE",IF(COUNTIF(AI154:AI305,"FALLO"),"FALTA","COMPLETO"))</f>
        <v>COMPLETO</v>
      </c>
      <c r="AK154" s="134"/>
      <c r="AL154" s="134"/>
    </row>
    <row r="155" spans="1:38" ht="10.5" customHeight="1" x14ac:dyDescent="0.2">
      <c r="A155" s="599"/>
      <c r="B155" s="599"/>
      <c r="C155" s="599"/>
      <c r="D155" s="599"/>
      <c r="E155" s="599"/>
      <c r="F155" s="599"/>
      <c r="G155" s="599"/>
      <c r="H155" s="599"/>
      <c r="I155" s="599"/>
      <c r="J155" s="599"/>
      <c r="K155" s="136" t="s">
        <v>616</v>
      </c>
      <c r="L155" s="137" t="s">
        <v>617</v>
      </c>
      <c r="M155" s="137" t="s">
        <v>617</v>
      </c>
      <c r="N155" s="146" t="s">
        <v>586</v>
      </c>
      <c r="O155" s="129"/>
      <c r="P155" s="130"/>
      <c r="Q155" s="130">
        <v>44466</v>
      </c>
      <c r="R155" s="140" t="s">
        <v>584</v>
      </c>
      <c r="S155" s="129"/>
      <c r="T155" s="131"/>
      <c r="U155" s="132"/>
      <c r="V155" s="133"/>
      <c r="W155" s="133"/>
      <c r="X155" s="133"/>
      <c r="Y155" s="131"/>
      <c r="Z155" s="132"/>
      <c r="AA155" s="133"/>
      <c r="AB155" s="133"/>
      <c r="AC155" s="133"/>
      <c r="AD155" s="132"/>
      <c r="AE155" s="131"/>
      <c r="AF155" s="132"/>
      <c r="AG155" s="133"/>
      <c r="AH155" s="131"/>
      <c r="AI155" s="141"/>
      <c r="AJ155" s="142" t="str">
        <f>IF(AI155:AI305="PENDIENTE","PENDIENTE",IF(COUNTIF(AI155:AI305,"FALLO"),"FALTA","COMPLETO"))</f>
        <v>COMPLETO</v>
      </c>
      <c r="AK155" s="134"/>
      <c r="AL155" s="134"/>
    </row>
    <row r="156" spans="1:38" ht="10.5" customHeight="1" x14ac:dyDescent="0.2">
      <c r="A156" s="599"/>
      <c r="B156" s="599"/>
      <c r="C156" s="599"/>
      <c r="D156" s="599"/>
      <c r="E156" s="599"/>
      <c r="F156" s="599"/>
      <c r="G156" s="599"/>
      <c r="H156" s="599"/>
      <c r="I156" s="599"/>
      <c r="J156" s="599"/>
      <c r="K156" s="136" t="s">
        <v>597</v>
      </c>
      <c r="L156" s="137" t="s">
        <v>598</v>
      </c>
      <c r="M156" s="137" t="s">
        <v>598</v>
      </c>
      <c r="N156" s="146" t="s">
        <v>586</v>
      </c>
      <c r="O156" s="129"/>
      <c r="P156" s="130"/>
      <c r="Q156" s="130">
        <v>44466</v>
      </c>
      <c r="R156" s="140" t="s">
        <v>584</v>
      </c>
      <c r="S156" s="129"/>
      <c r="T156" s="131"/>
      <c r="U156" s="132"/>
      <c r="V156" s="133"/>
      <c r="W156" s="133"/>
      <c r="X156" s="133"/>
      <c r="Y156" s="131"/>
      <c r="Z156" s="132"/>
      <c r="AA156" s="133"/>
      <c r="AB156" s="133"/>
      <c r="AC156" s="133"/>
      <c r="AD156" s="132"/>
      <c r="AE156" s="131"/>
      <c r="AF156" s="132"/>
      <c r="AG156" s="133"/>
      <c r="AH156" s="131"/>
      <c r="AI156" s="141"/>
      <c r="AJ156" s="142" t="str">
        <f>IF(AI156:AI305="PENDIENTE","PENDIENTE",IF(COUNTIF(AI156:AI305,"FALLO"),"FALTA","COMPLETO"))</f>
        <v>COMPLETO</v>
      </c>
      <c r="AK156" s="134"/>
      <c r="AL156" s="134"/>
    </row>
    <row r="157" spans="1:38" ht="10.5" customHeight="1" x14ac:dyDescent="0.2">
      <c r="A157" s="599"/>
      <c r="B157" s="599"/>
      <c r="C157" s="599"/>
      <c r="D157" s="599"/>
      <c r="E157" s="599"/>
      <c r="F157" s="599"/>
      <c r="G157" s="599"/>
      <c r="H157" s="599"/>
      <c r="I157" s="599"/>
      <c r="J157" s="599"/>
      <c r="K157" s="136" t="s">
        <v>599</v>
      </c>
      <c r="L157" s="137" t="s">
        <v>618</v>
      </c>
      <c r="M157" s="137" t="s">
        <v>618</v>
      </c>
      <c r="N157" s="146" t="s">
        <v>586</v>
      </c>
      <c r="O157" s="129"/>
      <c r="P157" s="130"/>
      <c r="Q157" s="130">
        <v>44466</v>
      </c>
      <c r="R157" s="140" t="s">
        <v>584</v>
      </c>
      <c r="S157" s="129"/>
      <c r="T157" s="131"/>
      <c r="U157" s="132"/>
      <c r="V157" s="133"/>
      <c r="W157" s="133"/>
      <c r="X157" s="133"/>
      <c r="Y157" s="131"/>
      <c r="Z157" s="132"/>
      <c r="AA157" s="133"/>
      <c r="AB157" s="133"/>
      <c r="AC157" s="133"/>
      <c r="AD157" s="132"/>
      <c r="AE157" s="131"/>
      <c r="AF157" s="132"/>
      <c r="AG157" s="133"/>
      <c r="AH157" s="131"/>
      <c r="AI157" s="141"/>
      <c r="AJ157" s="142" t="str">
        <f>IF(AI157:AI305="PENDIENTE","PENDIENTE",IF(COUNTIF(AI157:AI305,"FALLO"),"FALTA","COMPLETO"))</f>
        <v>COMPLETO</v>
      </c>
      <c r="AK157" s="134"/>
      <c r="AL157" s="134"/>
    </row>
    <row r="158" spans="1:38" ht="10.5" customHeight="1" x14ac:dyDescent="0.2">
      <c r="A158" s="600"/>
      <c r="B158" s="600"/>
      <c r="C158" s="600"/>
      <c r="D158" s="600"/>
      <c r="E158" s="600"/>
      <c r="F158" s="600"/>
      <c r="G158" s="600"/>
      <c r="H158" s="600"/>
      <c r="I158" s="600"/>
      <c r="J158" s="600"/>
      <c r="K158" s="136" t="s">
        <v>648</v>
      </c>
      <c r="L158" s="137" t="s">
        <v>629</v>
      </c>
      <c r="M158" s="137" t="s">
        <v>629</v>
      </c>
      <c r="N158" s="146" t="s">
        <v>586</v>
      </c>
      <c r="O158" s="129"/>
      <c r="P158" s="130"/>
      <c r="Q158" s="130">
        <v>44466</v>
      </c>
      <c r="R158" s="140" t="s">
        <v>584</v>
      </c>
      <c r="S158" s="129"/>
      <c r="T158" s="131"/>
      <c r="U158" s="132"/>
      <c r="V158" s="133"/>
      <c r="W158" s="133"/>
      <c r="X158" s="133"/>
      <c r="Y158" s="131"/>
      <c r="Z158" s="132"/>
      <c r="AA158" s="133"/>
      <c r="AB158" s="133"/>
      <c r="AC158" s="133"/>
      <c r="AD158" s="132"/>
      <c r="AE158" s="131"/>
      <c r="AF158" s="132"/>
      <c r="AG158" s="133"/>
      <c r="AH158" s="131"/>
      <c r="AI158" s="141"/>
      <c r="AJ158" s="142" t="str">
        <f>IF(AI158:AI315="PENDIENTE","PENDIENTE",IF(COUNTIF(AI158:AI315,"FALLO"),"FALTA","COMPLETO"))</f>
        <v>COMPLETO</v>
      </c>
      <c r="AK158" s="134"/>
      <c r="AL158" s="134"/>
    </row>
    <row r="159" spans="1:38" ht="15.75" customHeight="1" x14ac:dyDescent="0.2">
      <c r="A159" s="629"/>
      <c r="B159" s="615" t="s">
        <v>589</v>
      </c>
      <c r="C159" s="614"/>
      <c r="D159" s="615" t="s">
        <v>581</v>
      </c>
      <c r="E159" s="615" t="s">
        <v>649</v>
      </c>
      <c r="F159" s="614"/>
      <c r="G159" s="615">
        <v>17</v>
      </c>
      <c r="H159" s="615" t="s">
        <v>650</v>
      </c>
      <c r="I159" s="629"/>
      <c r="J159" s="626" t="s">
        <v>651</v>
      </c>
      <c r="K159" s="136" t="s">
        <v>590</v>
      </c>
      <c r="L159" s="137" t="s">
        <v>583</v>
      </c>
      <c r="M159" s="137" t="s">
        <v>583</v>
      </c>
      <c r="N159" s="146" t="s">
        <v>586</v>
      </c>
      <c r="O159" s="129"/>
      <c r="P159" s="130"/>
      <c r="Q159" s="130">
        <v>44466</v>
      </c>
      <c r="R159" s="140" t="s">
        <v>584</v>
      </c>
      <c r="S159" s="129"/>
      <c r="T159" s="131"/>
      <c r="U159" s="132"/>
      <c r="V159" s="133"/>
      <c r="W159" s="133"/>
      <c r="X159" s="133"/>
      <c r="Y159" s="131"/>
      <c r="Z159" s="132"/>
      <c r="AA159" s="133"/>
      <c r="AB159" s="133"/>
      <c r="AC159" s="133"/>
      <c r="AD159" s="132"/>
      <c r="AE159" s="131"/>
      <c r="AF159" s="132"/>
      <c r="AG159" s="133"/>
      <c r="AH159" s="131"/>
      <c r="AI159" s="141"/>
      <c r="AJ159" s="142" t="str">
        <f>IF(AI159:AI311="PENDIENTE","PENDIENTE",IF(COUNTIF(AI159:AI311,"FALLO"),"FALTA","COMPLETO"))</f>
        <v>COMPLETO</v>
      </c>
      <c r="AK159" s="134"/>
      <c r="AL159" s="134"/>
    </row>
    <row r="160" spans="1:38" ht="10.5" customHeight="1" x14ac:dyDescent="0.2">
      <c r="A160" s="599"/>
      <c r="B160" s="599"/>
      <c r="C160" s="599"/>
      <c r="D160" s="599"/>
      <c r="E160" s="599"/>
      <c r="F160" s="599"/>
      <c r="G160" s="599"/>
      <c r="H160" s="599"/>
      <c r="I160" s="599"/>
      <c r="J160" s="599"/>
      <c r="K160" s="136" t="s">
        <v>614</v>
      </c>
      <c r="L160" s="137" t="s">
        <v>585</v>
      </c>
      <c r="M160" s="137" t="s">
        <v>585</v>
      </c>
      <c r="N160" s="146" t="s">
        <v>586</v>
      </c>
      <c r="O160" s="129"/>
      <c r="P160" s="130"/>
      <c r="Q160" s="130">
        <v>44466</v>
      </c>
      <c r="R160" s="140" t="s">
        <v>584</v>
      </c>
      <c r="S160" s="129"/>
      <c r="T160" s="131"/>
      <c r="U160" s="132"/>
      <c r="V160" s="133"/>
      <c r="W160" s="133"/>
      <c r="X160" s="133"/>
      <c r="Y160" s="131"/>
      <c r="Z160" s="132"/>
      <c r="AA160" s="133"/>
      <c r="AB160" s="133"/>
      <c r="AC160" s="133"/>
      <c r="AD160" s="132"/>
      <c r="AE160" s="131"/>
      <c r="AF160" s="132"/>
      <c r="AG160" s="133"/>
      <c r="AH160" s="131"/>
      <c r="AI160" s="141"/>
      <c r="AJ160" s="142" t="str">
        <f>IF(AI160:AI311="PENDIENTE","PENDIENTE",IF(COUNTIF(AI160:AI311,"FALLO"),"FALTA","COMPLETO"))</f>
        <v>COMPLETO</v>
      </c>
      <c r="AK160" s="134"/>
      <c r="AL160" s="134"/>
    </row>
    <row r="161" spans="1:38" ht="10.5" customHeight="1" x14ac:dyDescent="0.2">
      <c r="A161" s="599"/>
      <c r="B161" s="599"/>
      <c r="C161" s="599"/>
      <c r="D161" s="599"/>
      <c r="E161" s="599"/>
      <c r="F161" s="599"/>
      <c r="G161" s="599"/>
      <c r="H161" s="599"/>
      <c r="I161" s="599"/>
      <c r="J161" s="599"/>
      <c r="K161" s="136" t="s">
        <v>592</v>
      </c>
      <c r="L161" s="137" t="s">
        <v>587</v>
      </c>
      <c r="M161" s="137" t="s">
        <v>587</v>
      </c>
      <c r="N161" s="146" t="s">
        <v>586</v>
      </c>
      <c r="O161" s="129"/>
      <c r="P161" s="130"/>
      <c r="Q161" s="130">
        <v>44466</v>
      </c>
      <c r="R161" s="140" t="s">
        <v>584</v>
      </c>
      <c r="S161" s="129"/>
      <c r="T161" s="131"/>
      <c r="U161" s="132"/>
      <c r="V161" s="133"/>
      <c r="W161" s="133"/>
      <c r="X161" s="133"/>
      <c r="Y161" s="131"/>
      <c r="Z161" s="132"/>
      <c r="AA161" s="133"/>
      <c r="AB161" s="133"/>
      <c r="AC161" s="133"/>
      <c r="AD161" s="132"/>
      <c r="AE161" s="131"/>
      <c r="AF161" s="132"/>
      <c r="AG161" s="133"/>
      <c r="AH161" s="131"/>
      <c r="AI161" s="141"/>
      <c r="AJ161" s="142" t="str">
        <f>IF(AI161:AI311="PENDIENTE","PENDIENTE",IF(COUNTIF(AI161:AI311,"FALLO"),"FALTA","COMPLETO"))</f>
        <v>COMPLETO</v>
      </c>
      <c r="AK161" s="134"/>
      <c r="AL161" s="134"/>
    </row>
    <row r="162" spans="1:38" ht="10.5" customHeight="1" x14ac:dyDescent="0.2">
      <c r="A162" s="599"/>
      <c r="B162" s="599"/>
      <c r="C162" s="599"/>
      <c r="D162" s="599"/>
      <c r="E162" s="599"/>
      <c r="F162" s="599"/>
      <c r="G162" s="599"/>
      <c r="H162" s="599"/>
      <c r="I162" s="599"/>
      <c r="J162" s="599"/>
      <c r="K162" s="136" t="s">
        <v>593</v>
      </c>
      <c r="L162" s="137" t="s">
        <v>615</v>
      </c>
      <c r="M162" s="137" t="s">
        <v>615</v>
      </c>
      <c r="N162" s="146" t="s">
        <v>586</v>
      </c>
      <c r="O162" s="129"/>
      <c r="P162" s="130"/>
      <c r="Q162" s="130">
        <v>44466</v>
      </c>
      <c r="R162" s="140" t="s">
        <v>584</v>
      </c>
      <c r="S162" s="129"/>
      <c r="T162" s="131"/>
      <c r="U162" s="132"/>
      <c r="V162" s="133"/>
      <c r="W162" s="133"/>
      <c r="X162" s="133"/>
      <c r="Y162" s="131"/>
      <c r="Z162" s="132"/>
      <c r="AA162" s="133"/>
      <c r="AB162" s="133"/>
      <c r="AC162" s="133"/>
      <c r="AD162" s="132"/>
      <c r="AE162" s="131"/>
      <c r="AF162" s="132"/>
      <c r="AG162" s="133"/>
      <c r="AH162" s="131"/>
      <c r="AI162" s="141"/>
      <c r="AJ162" s="142" t="str">
        <f>IF(AI162:AI311="PENDIENTE","PENDIENTE",IF(COUNTIF(AI162:AI311,"FALLO"),"FALTA","COMPLETO"))</f>
        <v>COMPLETO</v>
      </c>
      <c r="AK162" s="134"/>
      <c r="AL162" s="134"/>
    </row>
    <row r="163" spans="1:38" ht="10.5" customHeight="1" x14ac:dyDescent="0.2">
      <c r="A163" s="599"/>
      <c r="B163" s="599"/>
      <c r="C163" s="599"/>
      <c r="D163" s="599"/>
      <c r="E163" s="599"/>
      <c r="F163" s="599"/>
      <c r="G163" s="599"/>
      <c r="H163" s="599"/>
      <c r="I163" s="599"/>
      <c r="J163" s="599"/>
      <c r="K163" s="136" t="s">
        <v>594</v>
      </c>
      <c r="L163" s="137" t="s">
        <v>595</v>
      </c>
      <c r="M163" s="137" t="s">
        <v>595</v>
      </c>
      <c r="N163" s="146" t="s">
        <v>586</v>
      </c>
      <c r="O163" s="129"/>
      <c r="P163" s="130"/>
      <c r="Q163" s="130">
        <v>44466</v>
      </c>
      <c r="R163" s="140" t="s">
        <v>584</v>
      </c>
      <c r="S163" s="129"/>
      <c r="T163" s="131"/>
      <c r="U163" s="132"/>
      <c r="V163" s="133"/>
      <c r="W163" s="133"/>
      <c r="X163" s="133"/>
      <c r="Y163" s="131"/>
      <c r="Z163" s="132"/>
      <c r="AA163" s="133"/>
      <c r="AB163" s="133"/>
      <c r="AC163" s="133"/>
      <c r="AD163" s="132"/>
      <c r="AE163" s="131"/>
      <c r="AF163" s="132"/>
      <c r="AG163" s="133"/>
      <c r="AH163" s="131"/>
      <c r="AI163" s="141"/>
      <c r="AJ163" s="142" t="str">
        <f>IF(AI163:AI311="PENDIENTE","PENDIENTE",IF(COUNTIF(AI163:AI311,"FALLO"),"FALTA","COMPLETO"))</f>
        <v>COMPLETO</v>
      </c>
      <c r="AK163" s="134"/>
      <c r="AL163" s="134"/>
    </row>
    <row r="164" spans="1:38" ht="10.5" customHeight="1" x14ac:dyDescent="0.2">
      <c r="A164" s="599"/>
      <c r="B164" s="599"/>
      <c r="C164" s="599"/>
      <c r="D164" s="599"/>
      <c r="E164" s="599"/>
      <c r="F164" s="599"/>
      <c r="G164" s="599"/>
      <c r="H164" s="599"/>
      <c r="I164" s="599"/>
      <c r="J164" s="599"/>
      <c r="K164" s="136" t="s">
        <v>616</v>
      </c>
      <c r="L164" s="137" t="s">
        <v>617</v>
      </c>
      <c r="M164" s="137" t="s">
        <v>617</v>
      </c>
      <c r="N164" s="146" t="s">
        <v>586</v>
      </c>
      <c r="O164" s="129"/>
      <c r="P164" s="130"/>
      <c r="Q164" s="130">
        <v>44466</v>
      </c>
      <c r="R164" s="140" t="s">
        <v>584</v>
      </c>
      <c r="S164" s="129"/>
      <c r="T164" s="131"/>
      <c r="U164" s="132"/>
      <c r="V164" s="133"/>
      <c r="W164" s="133"/>
      <c r="X164" s="133"/>
      <c r="Y164" s="131"/>
      <c r="Z164" s="132"/>
      <c r="AA164" s="133"/>
      <c r="AB164" s="133"/>
      <c r="AC164" s="133"/>
      <c r="AD164" s="132"/>
      <c r="AE164" s="131"/>
      <c r="AF164" s="132"/>
      <c r="AG164" s="133"/>
      <c r="AH164" s="131"/>
      <c r="AI164" s="141"/>
      <c r="AJ164" s="142" t="str">
        <f>IF(AI164:AI321="PENDIENTE","PENDIENTE",IF(COUNTIF(AI164:AI321,"FALLO"),"FALTA","COMPLETO"))</f>
        <v>COMPLETO</v>
      </c>
      <c r="AK164" s="134"/>
      <c r="AL164" s="134"/>
    </row>
    <row r="165" spans="1:38" ht="10.5" customHeight="1" x14ac:dyDescent="0.2">
      <c r="A165" s="599"/>
      <c r="B165" s="599"/>
      <c r="C165" s="599"/>
      <c r="D165" s="599"/>
      <c r="E165" s="599"/>
      <c r="F165" s="599"/>
      <c r="G165" s="599"/>
      <c r="H165" s="599"/>
      <c r="I165" s="599"/>
      <c r="J165" s="599"/>
      <c r="K165" s="136" t="s">
        <v>597</v>
      </c>
      <c r="L165" s="137" t="s">
        <v>598</v>
      </c>
      <c r="M165" s="137" t="s">
        <v>598</v>
      </c>
      <c r="N165" s="146" t="s">
        <v>586</v>
      </c>
      <c r="O165" s="129"/>
      <c r="P165" s="130"/>
      <c r="Q165" s="130">
        <v>44466</v>
      </c>
      <c r="R165" s="140" t="s">
        <v>584</v>
      </c>
      <c r="S165" s="129"/>
      <c r="T165" s="131"/>
      <c r="U165" s="132"/>
      <c r="V165" s="133"/>
      <c r="W165" s="133"/>
      <c r="X165" s="133"/>
      <c r="Y165" s="131"/>
      <c r="Z165" s="132"/>
      <c r="AA165" s="133"/>
      <c r="AB165" s="133"/>
      <c r="AC165" s="133"/>
      <c r="AD165" s="132"/>
      <c r="AE165" s="131"/>
      <c r="AF165" s="132"/>
      <c r="AG165" s="133"/>
      <c r="AH165" s="131"/>
      <c r="AI165" s="141"/>
      <c r="AJ165" s="142" t="str">
        <f>IF(AI165:AI317="PENDIENTE","PENDIENTE",IF(COUNTIF(AI165:AI317,"FALLO"),"FALTA","COMPLETO"))</f>
        <v>COMPLETO</v>
      </c>
      <c r="AK165" s="134"/>
      <c r="AL165" s="134"/>
    </row>
    <row r="166" spans="1:38" ht="10.5" customHeight="1" x14ac:dyDescent="0.2">
      <c r="A166" s="599"/>
      <c r="B166" s="599"/>
      <c r="C166" s="599"/>
      <c r="D166" s="599"/>
      <c r="E166" s="599"/>
      <c r="F166" s="599"/>
      <c r="G166" s="599"/>
      <c r="H166" s="599"/>
      <c r="I166" s="599"/>
      <c r="J166" s="599"/>
      <c r="K166" s="136" t="s">
        <v>599</v>
      </c>
      <c r="L166" s="137" t="s">
        <v>618</v>
      </c>
      <c r="M166" s="137" t="s">
        <v>618</v>
      </c>
      <c r="N166" s="146" t="s">
        <v>586</v>
      </c>
      <c r="O166" s="129"/>
      <c r="P166" s="130"/>
      <c r="Q166" s="130">
        <v>44466</v>
      </c>
      <c r="R166" s="140" t="s">
        <v>584</v>
      </c>
      <c r="S166" s="129"/>
      <c r="T166" s="131"/>
      <c r="U166" s="132"/>
      <c r="V166" s="133"/>
      <c r="W166" s="133"/>
      <c r="X166" s="133"/>
      <c r="Y166" s="131"/>
      <c r="Z166" s="132"/>
      <c r="AA166" s="133"/>
      <c r="AB166" s="133"/>
      <c r="AC166" s="133"/>
      <c r="AD166" s="132"/>
      <c r="AE166" s="131"/>
      <c r="AF166" s="132"/>
      <c r="AG166" s="133"/>
      <c r="AH166" s="131"/>
      <c r="AI166" s="141"/>
      <c r="AJ166" s="142" t="str">
        <f>IF(AI166:AI317="PENDIENTE","PENDIENTE",IF(COUNTIF(AI166:AI317,"FALLO"),"FALTA","COMPLETO"))</f>
        <v>COMPLETO</v>
      </c>
      <c r="AK166" s="134"/>
      <c r="AL166" s="134"/>
    </row>
    <row r="167" spans="1:38" ht="10.5" customHeight="1" x14ac:dyDescent="0.2">
      <c r="A167" s="600"/>
      <c r="B167" s="600"/>
      <c r="C167" s="600"/>
      <c r="D167" s="600"/>
      <c r="E167" s="600"/>
      <c r="F167" s="600"/>
      <c r="G167" s="600"/>
      <c r="H167" s="600"/>
      <c r="I167" s="600"/>
      <c r="J167" s="600"/>
      <c r="K167" s="136" t="s">
        <v>652</v>
      </c>
      <c r="L167" s="137" t="s">
        <v>629</v>
      </c>
      <c r="M167" s="137" t="s">
        <v>629</v>
      </c>
      <c r="N167" s="146" t="s">
        <v>586</v>
      </c>
      <c r="O167" s="129"/>
      <c r="P167" s="130"/>
      <c r="Q167" s="130">
        <v>44466</v>
      </c>
      <c r="R167" s="140" t="s">
        <v>584</v>
      </c>
      <c r="S167" s="129"/>
      <c r="T167" s="131"/>
      <c r="U167" s="132"/>
      <c r="V167" s="133"/>
      <c r="W167" s="133"/>
      <c r="X167" s="133"/>
      <c r="Y167" s="131"/>
      <c r="Z167" s="132"/>
      <c r="AA167" s="133"/>
      <c r="AB167" s="133"/>
      <c r="AC167" s="133"/>
      <c r="AD167" s="132"/>
      <c r="AE167" s="131"/>
      <c r="AF167" s="132"/>
      <c r="AG167" s="133"/>
      <c r="AH167" s="131"/>
      <c r="AI167" s="141"/>
      <c r="AJ167" s="142" t="str">
        <f>IF(AI167:AI317="PENDIENTE","PENDIENTE",IF(COUNTIF(AI167:AI317,"FALLO"),"FALTA","COMPLETO"))</f>
        <v>COMPLETO</v>
      </c>
      <c r="AK167" s="134"/>
      <c r="AL167" s="134"/>
    </row>
    <row r="168" spans="1:38" ht="15.75" customHeight="1" x14ac:dyDescent="0.2">
      <c r="A168" s="629"/>
      <c r="B168" s="615" t="s">
        <v>589</v>
      </c>
      <c r="C168" s="614"/>
      <c r="D168" s="615" t="s">
        <v>581</v>
      </c>
      <c r="E168" s="615" t="s">
        <v>653</v>
      </c>
      <c r="F168" s="614"/>
      <c r="G168" s="598">
        <v>18</v>
      </c>
      <c r="H168" s="615" t="s">
        <v>654</v>
      </c>
      <c r="I168" s="629"/>
      <c r="J168" s="626" t="s">
        <v>655</v>
      </c>
      <c r="K168" s="136" t="s">
        <v>590</v>
      </c>
      <c r="L168" s="137" t="s">
        <v>583</v>
      </c>
      <c r="M168" s="137" t="s">
        <v>583</v>
      </c>
      <c r="N168" s="146" t="s">
        <v>586</v>
      </c>
      <c r="O168" s="129"/>
      <c r="P168" s="130"/>
      <c r="Q168" s="130">
        <v>44467</v>
      </c>
      <c r="R168" s="140" t="s">
        <v>584</v>
      </c>
      <c r="S168" s="129"/>
      <c r="T168" s="131"/>
      <c r="U168" s="132"/>
      <c r="V168" s="133"/>
      <c r="W168" s="133"/>
      <c r="X168" s="133"/>
      <c r="Y168" s="131"/>
      <c r="Z168" s="132"/>
      <c r="AA168" s="133"/>
      <c r="AB168" s="133"/>
      <c r="AC168" s="133"/>
      <c r="AD168" s="132"/>
      <c r="AE168" s="131"/>
      <c r="AF168" s="132"/>
      <c r="AG168" s="133"/>
      <c r="AH168" s="131"/>
      <c r="AI168" s="141"/>
      <c r="AJ168" s="142" t="str">
        <f>IF(AI168:AI317="PENDIENTE","PENDIENTE",IF(COUNTIF(AI168:AI317,"FALLO"),"FALTA","COMPLETO"))</f>
        <v>COMPLETO</v>
      </c>
      <c r="AK168" s="134"/>
      <c r="AL168" s="134"/>
    </row>
    <row r="169" spans="1:38" ht="10.5" customHeight="1" x14ac:dyDescent="0.2">
      <c r="A169" s="599"/>
      <c r="B169" s="599"/>
      <c r="C169" s="599"/>
      <c r="D169" s="599"/>
      <c r="E169" s="599"/>
      <c r="F169" s="599"/>
      <c r="G169" s="599"/>
      <c r="H169" s="599"/>
      <c r="I169" s="599"/>
      <c r="J169" s="599"/>
      <c r="K169" s="136" t="s">
        <v>614</v>
      </c>
      <c r="L169" s="137" t="s">
        <v>585</v>
      </c>
      <c r="M169" s="137" t="s">
        <v>585</v>
      </c>
      <c r="N169" s="146" t="s">
        <v>586</v>
      </c>
      <c r="O169" s="129"/>
      <c r="P169" s="130"/>
      <c r="Q169" s="130">
        <v>44467</v>
      </c>
      <c r="R169" s="140" t="s">
        <v>584</v>
      </c>
      <c r="S169" s="129"/>
      <c r="T169" s="131"/>
      <c r="U169" s="132"/>
      <c r="V169" s="133"/>
      <c r="W169" s="133"/>
      <c r="X169" s="133"/>
      <c r="Y169" s="131"/>
      <c r="Z169" s="132"/>
      <c r="AA169" s="133"/>
      <c r="AB169" s="133"/>
      <c r="AC169" s="133"/>
      <c r="AD169" s="132"/>
      <c r="AE169" s="131"/>
      <c r="AF169" s="132"/>
      <c r="AG169" s="133"/>
      <c r="AH169" s="131"/>
      <c r="AI169" s="141"/>
      <c r="AJ169" s="142" t="str">
        <f>IF(AI169:AI317="PENDIENTE","PENDIENTE",IF(COUNTIF(AI169:AI317,"FALLO"),"FALTA","COMPLETO"))</f>
        <v>COMPLETO</v>
      </c>
      <c r="AK169" s="134"/>
      <c r="AL169" s="134"/>
    </row>
    <row r="170" spans="1:38" ht="10.5" customHeight="1" x14ac:dyDescent="0.2">
      <c r="A170" s="599"/>
      <c r="B170" s="599"/>
      <c r="C170" s="599"/>
      <c r="D170" s="599"/>
      <c r="E170" s="599"/>
      <c r="F170" s="599"/>
      <c r="G170" s="599"/>
      <c r="H170" s="599"/>
      <c r="I170" s="599"/>
      <c r="J170" s="599"/>
      <c r="K170" s="136" t="s">
        <v>592</v>
      </c>
      <c r="L170" s="137" t="s">
        <v>587</v>
      </c>
      <c r="M170" s="137" t="s">
        <v>587</v>
      </c>
      <c r="N170" s="146" t="s">
        <v>586</v>
      </c>
      <c r="O170" s="129"/>
      <c r="P170" s="130"/>
      <c r="Q170" s="130">
        <v>44467</v>
      </c>
      <c r="R170" s="140" t="s">
        <v>584</v>
      </c>
      <c r="S170" s="129"/>
      <c r="T170" s="131"/>
      <c r="U170" s="132"/>
      <c r="V170" s="133"/>
      <c r="W170" s="133"/>
      <c r="X170" s="133"/>
      <c r="Y170" s="131"/>
      <c r="Z170" s="132"/>
      <c r="AA170" s="133"/>
      <c r="AB170" s="133"/>
      <c r="AC170" s="133"/>
      <c r="AD170" s="132"/>
      <c r="AE170" s="131"/>
      <c r="AF170" s="132"/>
      <c r="AG170" s="133"/>
      <c r="AH170" s="131"/>
      <c r="AI170" s="141"/>
      <c r="AJ170" s="142" t="str">
        <f>IF(AI170:AI327="PENDIENTE","PENDIENTE",IF(COUNTIF(AI170:AI327,"FALLO"),"FALTA","COMPLETO"))</f>
        <v>COMPLETO</v>
      </c>
      <c r="AK170" s="134"/>
      <c r="AL170" s="134"/>
    </row>
    <row r="171" spans="1:38" ht="10.5" customHeight="1" x14ac:dyDescent="0.2">
      <c r="A171" s="599"/>
      <c r="B171" s="599"/>
      <c r="C171" s="599"/>
      <c r="D171" s="599"/>
      <c r="E171" s="599"/>
      <c r="F171" s="599"/>
      <c r="G171" s="599"/>
      <c r="H171" s="599"/>
      <c r="I171" s="599"/>
      <c r="J171" s="599"/>
      <c r="K171" s="136" t="s">
        <v>593</v>
      </c>
      <c r="L171" s="137" t="s">
        <v>615</v>
      </c>
      <c r="M171" s="137" t="s">
        <v>615</v>
      </c>
      <c r="N171" s="146" t="s">
        <v>586</v>
      </c>
      <c r="O171" s="129"/>
      <c r="P171" s="130"/>
      <c r="Q171" s="130">
        <v>44467</v>
      </c>
      <c r="R171" s="140" t="s">
        <v>584</v>
      </c>
      <c r="S171" s="129"/>
      <c r="T171" s="131"/>
      <c r="U171" s="132"/>
      <c r="V171" s="133"/>
      <c r="W171" s="133"/>
      <c r="X171" s="133"/>
      <c r="Y171" s="131"/>
      <c r="Z171" s="132"/>
      <c r="AA171" s="133"/>
      <c r="AB171" s="133"/>
      <c r="AC171" s="133"/>
      <c r="AD171" s="132"/>
      <c r="AE171" s="131"/>
      <c r="AF171" s="132"/>
      <c r="AG171" s="133"/>
      <c r="AH171" s="131"/>
      <c r="AI171" s="141"/>
      <c r="AJ171" s="142" t="str">
        <f>IF(AI171:AI323="PENDIENTE","PENDIENTE",IF(COUNTIF(AI171:AI323,"FALLO"),"FALTA","COMPLETO"))</f>
        <v>COMPLETO</v>
      </c>
      <c r="AK171" s="134"/>
      <c r="AL171" s="134"/>
    </row>
    <row r="172" spans="1:38" ht="10.5" customHeight="1" x14ac:dyDescent="0.2">
      <c r="A172" s="599"/>
      <c r="B172" s="599"/>
      <c r="C172" s="599"/>
      <c r="D172" s="599"/>
      <c r="E172" s="599"/>
      <c r="F172" s="599"/>
      <c r="G172" s="599"/>
      <c r="H172" s="599"/>
      <c r="I172" s="599"/>
      <c r="J172" s="599"/>
      <c r="K172" s="136" t="s">
        <v>594</v>
      </c>
      <c r="L172" s="137" t="s">
        <v>595</v>
      </c>
      <c r="M172" s="137" t="s">
        <v>595</v>
      </c>
      <c r="N172" s="146" t="s">
        <v>586</v>
      </c>
      <c r="O172" s="129"/>
      <c r="P172" s="130"/>
      <c r="Q172" s="130">
        <v>44467</v>
      </c>
      <c r="R172" s="140" t="s">
        <v>584</v>
      </c>
      <c r="S172" s="129"/>
      <c r="T172" s="131"/>
      <c r="U172" s="132"/>
      <c r="V172" s="133"/>
      <c r="W172" s="133"/>
      <c r="X172" s="133"/>
      <c r="Y172" s="131"/>
      <c r="Z172" s="132"/>
      <c r="AA172" s="133"/>
      <c r="AB172" s="133"/>
      <c r="AC172" s="133"/>
      <c r="AD172" s="132"/>
      <c r="AE172" s="131"/>
      <c r="AF172" s="132"/>
      <c r="AG172" s="133"/>
      <c r="AH172" s="131"/>
      <c r="AI172" s="141"/>
      <c r="AJ172" s="142" t="str">
        <f>IF(AI172:AI323="PENDIENTE","PENDIENTE",IF(COUNTIF(AI172:AI323,"FALLO"),"FALTA","COMPLETO"))</f>
        <v>COMPLETO</v>
      </c>
      <c r="AK172" s="134"/>
      <c r="AL172" s="134"/>
    </row>
    <row r="173" spans="1:38" ht="10.5" customHeight="1" x14ac:dyDescent="0.2">
      <c r="A173" s="599"/>
      <c r="B173" s="599"/>
      <c r="C173" s="599"/>
      <c r="D173" s="599"/>
      <c r="E173" s="599"/>
      <c r="F173" s="599"/>
      <c r="G173" s="599"/>
      <c r="H173" s="599"/>
      <c r="I173" s="599"/>
      <c r="J173" s="599"/>
      <c r="K173" s="136" t="s">
        <v>616</v>
      </c>
      <c r="L173" s="137" t="s">
        <v>617</v>
      </c>
      <c r="M173" s="137" t="s">
        <v>617</v>
      </c>
      <c r="N173" s="146" t="s">
        <v>586</v>
      </c>
      <c r="O173" s="129"/>
      <c r="P173" s="130"/>
      <c r="Q173" s="130">
        <v>44467</v>
      </c>
      <c r="R173" s="140" t="s">
        <v>584</v>
      </c>
      <c r="S173" s="129"/>
      <c r="T173" s="131"/>
      <c r="U173" s="132"/>
      <c r="V173" s="133"/>
      <c r="W173" s="133"/>
      <c r="X173" s="133"/>
      <c r="Y173" s="131"/>
      <c r="Z173" s="132"/>
      <c r="AA173" s="133"/>
      <c r="AB173" s="133"/>
      <c r="AC173" s="133"/>
      <c r="AD173" s="132"/>
      <c r="AE173" s="131"/>
      <c r="AF173" s="132"/>
      <c r="AG173" s="133"/>
      <c r="AH173" s="131"/>
      <c r="AI173" s="141"/>
      <c r="AJ173" s="142" t="str">
        <f>IF(AI173:AI323="PENDIENTE","PENDIENTE",IF(COUNTIF(AI173:AI323,"FALLO"),"FALTA","COMPLETO"))</f>
        <v>COMPLETO</v>
      </c>
      <c r="AK173" s="134"/>
      <c r="AL173" s="134"/>
    </row>
    <row r="174" spans="1:38" ht="10.5" customHeight="1" x14ac:dyDescent="0.2">
      <c r="A174" s="599"/>
      <c r="B174" s="599"/>
      <c r="C174" s="599"/>
      <c r="D174" s="599"/>
      <c r="E174" s="599"/>
      <c r="F174" s="599"/>
      <c r="G174" s="599"/>
      <c r="H174" s="599"/>
      <c r="I174" s="599"/>
      <c r="J174" s="599"/>
      <c r="K174" s="136" t="s">
        <v>597</v>
      </c>
      <c r="L174" s="137" t="s">
        <v>598</v>
      </c>
      <c r="M174" s="137" t="s">
        <v>598</v>
      </c>
      <c r="N174" s="146" t="s">
        <v>586</v>
      </c>
      <c r="O174" s="129"/>
      <c r="P174" s="130"/>
      <c r="Q174" s="130">
        <v>44467</v>
      </c>
      <c r="R174" s="140" t="s">
        <v>584</v>
      </c>
      <c r="S174" s="129"/>
      <c r="T174" s="131"/>
      <c r="U174" s="132"/>
      <c r="V174" s="133"/>
      <c r="W174" s="133"/>
      <c r="X174" s="133"/>
      <c r="Y174" s="131"/>
      <c r="Z174" s="132"/>
      <c r="AA174" s="133"/>
      <c r="AB174" s="133"/>
      <c r="AC174" s="133"/>
      <c r="AD174" s="132"/>
      <c r="AE174" s="131"/>
      <c r="AF174" s="132"/>
      <c r="AG174" s="133"/>
      <c r="AH174" s="131"/>
      <c r="AI174" s="141"/>
      <c r="AJ174" s="142" t="str">
        <f>IF(AI174:AI323="PENDIENTE","PENDIENTE",IF(COUNTIF(AI174:AI323,"FALLO"),"FALTA","COMPLETO"))</f>
        <v>COMPLETO</v>
      </c>
      <c r="AK174" s="134"/>
      <c r="AL174" s="134"/>
    </row>
    <row r="175" spans="1:38" ht="10.5" customHeight="1" x14ac:dyDescent="0.2">
      <c r="A175" s="599"/>
      <c r="B175" s="599"/>
      <c r="C175" s="599"/>
      <c r="D175" s="599"/>
      <c r="E175" s="599"/>
      <c r="F175" s="599"/>
      <c r="G175" s="599"/>
      <c r="H175" s="599"/>
      <c r="I175" s="599"/>
      <c r="J175" s="599"/>
      <c r="K175" s="136" t="s">
        <v>599</v>
      </c>
      <c r="L175" s="137" t="s">
        <v>618</v>
      </c>
      <c r="M175" s="137" t="s">
        <v>618</v>
      </c>
      <c r="N175" s="146" t="s">
        <v>586</v>
      </c>
      <c r="O175" s="129"/>
      <c r="P175" s="130"/>
      <c r="Q175" s="130">
        <v>44467</v>
      </c>
      <c r="R175" s="140" t="s">
        <v>584</v>
      </c>
      <c r="S175" s="129"/>
      <c r="T175" s="131"/>
      <c r="U175" s="132"/>
      <c r="V175" s="133"/>
      <c r="W175" s="133"/>
      <c r="X175" s="133"/>
      <c r="Y175" s="131"/>
      <c r="Z175" s="132"/>
      <c r="AA175" s="133"/>
      <c r="AB175" s="133"/>
      <c r="AC175" s="133"/>
      <c r="AD175" s="132"/>
      <c r="AE175" s="131"/>
      <c r="AF175" s="132"/>
      <c r="AG175" s="133"/>
      <c r="AH175" s="131"/>
      <c r="AI175" s="141"/>
      <c r="AJ175" s="142" t="str">
        <f>IF(AI175:AI323="PENDIENTE","PENDIENTE",IF(COUNTIF(AI175:AI323,"FALLO"),"FALTA","COMPLETO"))</f>
        <v>COMPLETO</v>
      </c>
      <c r="AK175" s="134"/>
      <c r="AL175" s="134"/>
    </row>
    <row r="176" spans="1:38" ht="10.5" customHeight="1" x14ac:dyDescent="0.2">
      <c r="A176" s="600"/>
      <c r="B176" s="600"/>
      <c r="C176" s="600"/>
      <c r="D176" s="600"/>
      <c r="E176" s="600"/>
      <c r="F176" s="600"/>
      <c r="G176" s="600"/>
      <c r="H176" s="600"/>
      <c r="I176" s="600"/>
      <c r="J176" s="600"/>
      <c r="K176" s="136" t="s">
        <v>656</v>
      </c>
      <c r="L176" s="137" t="s">
        <v>629</v>
      </c>
      <c r="M176" s="137" t="s">
        <v>629</v>
      </c>
      <c r="N176" s="146" t="s">
        <v>586</v>
      </c>
      <c r="O176" s="129"/>
      <c r="P176" s="130"/>
      <c r="Q176" s="130">
        <v>44467</v>
      </c>
      <c r="R176" s="140" t="s">
        <v>584</v>
      </c>
      <c r="S176" s="129"/>
      <c r="T176" s="131"/>
      <c r="U176" s="132"/>
      <c r="V176" s="133"/>
      <c r="W176" s="133"/>
      <c r="X176" s="133"/>
      <c r="Y176" s="131"/>
      <c r="Z176" s="132"/>
      <c r="AA176" s="133"/>
      <c r="AB176" s="133"/>
      <c r="AC176" s="133"/>
      <c r="AD176" s="132"/>
      <c r="AE176" s="131"/>
      <c r="AF176" s="132"/>
      <c r="AG176" s="133"/>
      <c r="AH176" s="131"/>
      <c r="AI176" s="141"/>
      <c r="AJ176" s="142" t="str">
        <f>IF(AI176:AI333="PENDIENTE","PENDIENTE",IF(COUNTIF(AI176:AI333,"FALLO"),"FALTA","COMPLETO"))</f>
        <v>COMPLETO</v>
      </c>
      <c r="AK176" s="134"/>
      <c r="AL176" s="134"/>
    </row>
    <row r="177" spans="1:38" ht="15.75" customHeight="1" x14ac:dyDescent="0.2">
      <c r="A177" s="629"/>
      <c r="B177" s="615" t="s">
        <v>589</v>
      </c>
      <c r="C177" s="614"/>
      <c r="D177" s="615" t="s">
        <v>581</v>
      </c>
      <c r="E177" s="615" t="s">
        <v>657</v>
      </c>
      <c r="F177" s="614"/>
      <c r="G177" s="615">
        <v>19</v>
      </c>
      <c r="H177" s="615" t="s">
        <v>658</v>
      </c>
      <c r="I177" s="629"/>
      <c r="J177" s="626" t="s">
        <v>659</v>
      </c>
      <c r="K177" s="136" t="s">
        <v>590</v>
      </c>
      <c r="L177" s="137" t="s">
        <v>583</v>
      </c>
      <c r="M177" s="137" t="s">
        <v>583</v>
      </c>
      <c r="N177" s="146" t="s">
        <v>586</v>
      </c>
      <c r="O177" s="129"/>
      <c r="P177" s="130"/>
      <c r="Q177" s="130">
        <v>44467</v>
      </c>
      <c r="R177" s="140" t="s">
        <v>584</v>
      </c>
      <c r="S177" s="129"/>
      <c r="T177" s="131"/>
      <c r="U177" s="132"/>
      <c r="V177" s="133"/>
      <c r="W177" s="133"/>
      <c r="X177" s="133"/>
      <c r="Y177" s="131"/>
      <c r="Z177" s="132"/>
      <c r="AA177" s="133"/>
      <c r="AB177" s="133"/>
      <c r="AC177" s="133"/>
      <c r="AD177" s="132"/>
      <c r="AE177" s="131"/>
      <c r="AF177" s="132"/>
      <c r="AG177" s="133"/>
      <c r="AH177" s="131"/>
      <c r="AI177" s="141"/>
      <c r="AJ177" s="142" t="str">
        <f>IF(AI177:AI329="PENDIENTE","PENDIENTE",IF(COUNTIF(AI177:AI329,"FALLO"),"FALTA","COMPLETO"))</f>
        <v>COMPLETO</v>
      </c>
      <c r="AK177" s="134"/>
      <c r="AL177" s="134"/>
    </row>
    <row r="178" spans="1:38" ht="10.5" customHeight="1" x14ac:dyDescent="0.2">
      <c r="A178" s="599"/>
      <c r="B178" s="599"/>
      <c r="C178" s="599"/>
      <c r="D178" s="599"/>
      <c r="E178" s="599"/>
      <c r="F178" s="599"/>
      <c r="G178" s="599"/>
      <c r="H178" s="599"/>
      <c r="I178" s="599"/>
      <c r="J178" s="599"/>
      <c r="K178" s="136" t="s">
        <v>614</v>
      </c>
      <c r="L178" s="137" t="s">
        <v>585</v>
      </c>
      <c r="M178" s="137" t="s">
        <v>585</v>
      </c>
      <c r="N178" s="146" t="s">
        <v>586</v>
      </c>
      <c r="O178" s="129"/>
      <c r="P178" s="130"/>
      <c r="Q178" s="130">
        <v>44467</v>
      </c>
      <c r="R178" s="140" t="s">
        <v>584</v>
      </c>
      <c r="S178" s="129"/>
      <c r="T178" s="131"/>
      <c r="U178" s="132"/>
      <c r="V178" s="133"/>
      <c r="W178" s="133"/>
      <c r="X178" s="133"/>
      <c r="Y178" s="131"/>
      <c r="Z178" s="132"/>
      <c r="AA178" s="133"/>
      <c r="AB178" s="133"/>
      <c r="AC178" s="133"/>
      <c r="AD178" s="132"/>
      <c r="AE178" s="131"/>
      <c r="AF178" s="132"/>
      <c r="AG178" s="133"/>
      <c r="AH178" s="131"/>
      <c r="AI178" s="141"/>
      <c r="AJ178" s="142" t="str">
        <f>IF(AI178:AI329="PENDIENTE","PENDIENTE",IF(COUNTIF(AI178:AI329,"FALLO"),"FALTA","COMPLETO"))</f>
        <v>COMPLETO</v>
      </c>
      <c r="AK178" s="134"/>
      <c r="AL178" s="134"/>
    </row>
    <row r="179" spans="1:38" ht="10.5" customHeight="1" x14ac:dyDescent="0.2">
      <c r="A179" s="599"/>
      <c r="B179" s="599"/>
      <c r="C179" s="599"/>
      <c r="D179" s="599"/>
      <c r="E179" s="599"/>
      <c r="F179" s="599"/>
      <c r="G179" s="599"/>
      <c r="H179" s="599"/>
      <c r="I179" s="599"/>
      <c r="J179" s="599"/>
      <c r="K179" s="136" t="s">
        <v>592</v>
      </c>
      <c r="L179" s="137" t="s">
        <v>587</v>
      </c>
      <c r="M179" s="137" t="s">
        <v>587</v>
      </c>
      <c r="N179" s="146" t="s">
        <v>586</v>
      </c>
      <c r="O179" s="129"/>
      <c r="P179" s="130"/>
      <c r="Q179" s="130">
        <v>44467</v>
      </c>
      <c r="R179" s="140" t="s">
        <v>584</v>
      </c>
      <c r="S179" s="129"/>
      <c r="T179" s="131"/>
      <c r="U179" s="132"/>
      <c r="V179" s="133"/>
      <c r="W179" s="133"/>
      <c r="X179" s="133"/>
      <c r="Y179" s="131"/>
      <c r="Z179" s="132"/>
      <c r="AA179" s="133"/>
      <c r="AB179" s="133"/>
      <c r="AC179" s="133"/>
      <c r="AD179" s="132"/>
      <c r="AE179" s="131"/>
      <c r="AF179" s="132"/>
      <c r="AG179" s="133"/>
      <c r="AH179" s="131"/>
      <c r="AI179" s="141"/>
      <c r="AJ179" s="142" t="str">
        <f>IF(AI179:AI329="PENDIENTE","PENDIENTE",IF(COUNTIF(AI179:AI329,"FALLO"),"FALTA","COMPLETO"))</f>
        <v>COMPLETO</v>
      </c>
      <c r="AK179" s="134"/>
      <c r="AL179" s="134"/>
    </row>
    <row r="180" spans="1:38" ht="10.5" customHeight="1" x14ac:dyDescent="0.2">
      <c r="A180" s="599"/>
      <c r="B180" s="599"/>
      <c r="C180" s="599"/>
      <c r="D180" s="599"/>
      <c r="E180" s="599"/>
      <c r="F180" s="599"/>
      <c r="G180" s="599"/>
      <c r="H180" s="599"/>
      <c r="I180" s="599"/>
      <c r="J180" s="599"/>
      <c r="K180" s="136" t="s">
        <v>593</v>
      </c>
      <c r="L180" s="137" t="s">
        <v>615</v>
      </c>
      <c r="M180" s="137" t="s">
        <v>615</v>
      </c>
      <c r="N180" s="146" t="s">
        <v>586</v>
      </c>
      <c r="O180" s="129"/>
      <c r="P180" s="130"/>
      <c r="Q180" s="130">
        <v>44467</v>
      </c>
      <c r="R180" s="140" t="s">
        <v>584</v>
      </c>
      <c r="S180" s="129"/>
      <c r="T180" s="131"/>
      <c r="U180" s="132"/>
      <c r="V180" s="133"/>
      <c r="W180" s="133"/>
      <c r="X180" s="133"/>
      <c r="Y180" s="131"/>
      <c r="Z180" s="132"/>
      <c r="AA180" s="133"/>
      <c r="AB180" s="133"/>
      <c r="AC180" s="133"/>
      <c r="AD180" s="132"/>
      <c r="AE180" s="131"/>
      <c r="AF180" s="132"/>
      <c r="AG180" s="133"/>
      <c r="AH180" s="131"/>
      <c r="AI180" s="141"/>
      <c r="AJ180" s="142" t="str">
        <f>IF(AI180:AI329="PENDIENTE","PENDIENTE",IF(COUNTIF(AI180:AI329,"FALLO"),"FALTA","COMPLETO"))</f>
        <v>COMPLETO</v>
      </c>
      <c r="AK180" s="134"/>
      <c r="AL180" s="134"/>
    </row>
    <row r="181" spans="1:38" ht="10.5" customHeight="1" x14ac:dyDescent="0.2">
      <c r="A181" s="599"/>
      <c r="B181" s="599"/>
      <c r="C181" s="599"/>
      <c r="D181" s="599"/>
      <c r="E181" s="599"/>
      <c r="F181" s="599"/>
      <c r="G181" s="599"/>
      <c r="H181" s="599"/>
      <c r="I181" s="599"/>
      <c r="J181" s="599"/>
      <c r="K181" s="136" t="s">
        <v>594</v>
      </c>
      <c r="L181" s="137" t="s">
        <v>595</v>
      </c>
      <c r="M181" s="137" t="s">
        <v>595</v>
      </c>
      <c r="N181" s="146" t="s">
        <v>586</v>
      </c>
      <c r="O181" s="129"/>
      <c r="P181" s="130"/>
      <c r="Q181" s="130">
        <v>44467</v>
      </c>
      <c r="R181" s="140" t="s">
        <v>584</v>
      </c>
      <c r="S181" s="129"/>
      <c r="T181" s="131"/>
      <c r="U181" s="132"/>
      <c r="V181" s="133"/>
      <c r="W181" s="133"/>
      <c r="X181" s="133"/>
      <c r="Y181" s="131"/>
      <c r="Z181" s="132"/>
      <c r="AA181" s="133"/>
      <c r="AB181" s="133"/>
      <c r="AC181" s="133"/>
      <c r="AD181" s="132"/>
      <c r="AE181" s="131"/>
      <c r="AF181" s="132"/>
      <c r="AG181" s="133"/>
      <c r="AH181" s="131"/>
      <c r="AI181" s="141"/>
      <c r="AJ181" s="142" t="str">
        <f>IF(AI181:AI329="PENDIENTE","PENDIENTE",IF(COUNTIF(AI181:AI329,"FALLO"),"FALTA","COMPLETO"))</f>
        <v>COMPLETO</v>
      </c>
      <c r="AK181" s="134"/>
      <c r="AL181" s="134"/>
    </row>
    <row r="182" spans="1:38" ht="10.5" customHeight="1" x14ac:dyDescent="0.2">
      <c r="A182" s="599"/>
      <c r="B182" s="599"/>
      <c r="C182" s="599"/>
      <c r="D182" s="599"/>
      <c r="E182" s="599"/>
      <c r="F182" s="599"/>
      <c r="G182" s="599"/>
      <c r="H182" s="599"/>
      <c r="I182" s="599"/>
      <c r="J182" s="599"/>
      <c r="K182" s="136" t="s">
        <v>616</v>
      </c>
      <c r="L182" s="137" t="s">
        <v>617</v>
      </c>
      <c r="M182" s="137" t="s">
        <v>617</v>
      </c>
      <c r="N182" s="146" t="s">
        <v>586</v>
      </c>
      <c r="O182" s="129"/>
      <c r="P182" s="130"/>
      <c r="Q182" s="130">
        <v>44467</v>
      </c>
      <c r="R182" s="140" t="s">
        <v>584</v>
      </c>
      <c r="S182" s="129"/>
      <c r="T182" s="131"/>
      <c r="U182" s="132"/>
      <c r="V182" s="133"/>
      <c r="W182" s="133"/>
      <c r="X182" s="133"/>
      <c r="Y182" s="131"/>
      <c r="Z182" s="132"/>
      <c r="AA182" s="133"/>
      <c r="AB182" s="133"/>
      <c r="AC182" s="133"/>
      <c r="AD182" s="132"/>
      <c r="AE182" s="131"/>
      <c r="AF182" s="132"/>
      <c r="AG182" s="133"/>
      <c r="AH182" s="131"/>
      <c r="AI182" s="141"/>
      <c r="AJ182" s="142" t="str">
        <f>IF(AI182:AI339="PENDIENTE","PENDIENTE",IF(COUNTIF(AI182:AI339,"FALLO"),"FALTA","COMPLETO"))</f>
        <v>COMPLETO</v>
      </c>
      <c r="AK182" s="134"/>
      <c r="AL182" s="134"/>
    </row>
    <row r="183" spans="1:38" ht="10.5" customHeight="1" x14ac:dyDescent="0.2">
      <c r="A183" s="599"/>
      <c r="B183" s="599"/>
      <c r="C183" s="599"/>
      <c r="D183" s="599"/>
      <c r="E183" s="599"/>
      <c r="F183" s="599"/>
      <c r="G183" s="599"/>
      <c r="H183" s="599"/>
      <c r="I183" s="599"/>
      <c r="J183" s="599"/>
      <c r="K183" s="136" t="s">
        <v>597</v>
      </c>
      <c r="L183" s="137" t="s">
        <v>598</v>
      </c>
      <c r="M183" s="137" t="s">
        <v>598</v>
      </c>
      <c r="N183" s="146" t="s">
        <v>586</v>
      </c>
      <c r="O183" s="129"/>
      <c r="P183" s="130"/>
      <c r="Q183" s="130">
        <v>44467</v>
      </c>
      <c r="R183" s="140" t="s">
        <v>584</v>
      </c>
      <c r="S183" s="129"/>
      <c r="T183" s="131"/>
      <c r="U183" s="132"/>
      <c r="V183" s="133"/>
      <c r="W183" s="133"/>
      <c r="X183" s="133"/>
      <c r="Y183" s="131"/>
      <c r="Z183" s="132"/>
      <c r="AA183" s="133"/>
      <c r="AB183" s="133"/>
      <c r="AC183" s="133"/>
      <c r="AD183" s="132"/>
      <c r="AE183" s="131"/>
      <c r="AF183" s="132"/>
      <c r="AG183" s="133"/>
      <c r="AH183" s="131"/>
      <c r="AI183" s="141"/>
      <c r="AJ183" s="142" t="str">
        <f>IF(AI183:AI335="PENDIENTE","PENDIENTE",IF(COUNTIF(AI183:AI335,"FALLO"),"FALTA","COMPLETO"))</f>
        <v>COMPLETO</v>
      </c>
      <c r="AK183" s="134"/>
      <c r="AL183" s="134"/>
    </row>
    <row r="184" spans="1:38" ht="10.5" customHeight="1" x14ac:dyDescent="0.2">
      <c r="A184" s="599"/>
      <c r="B184" s="599"/>
      <c r="C184" s="599"/>
      <c r="D184" s="599"/>
      <c r="E184" s="599"/>
      <c r="F184" s="599"/>
      <c r="G184" s="599"/>
      <c r="H184" s="599"/>
      <c r="I184" s="599"/>
      <c r="J184" s="599"/>
      <c r="K184" s="136" t="s">
        <v>599</v>
      </c>
      <c r="L184" s="137" t="s">
        <v>618</v>
      </c>
      <c r="M184" s="137" t="s">
        <v>618</v>
      </c>
      <c r="N184" s="146" t="s">
        <v>586</v>
      </c>
      <c r="O184" s="129"/>
      <c r="P184" s="130"/>
      <c r="Q184" s="130">
        <v>44467</v>
      </c>
      <c r="R184" s="140" t="s">
        <v>584</v>
      </c>
      <c r="S184" s="129"/>
      <c r="T184" s="131"/>
      <c r="U184" s="132"/>
      <c r="V184" s="133"/>
      <c r="W184" s="133"/>
      <c r="X184" s="133"/>
      <c r="Y184" s="131"/>
      <c r="Z184" s="132"/>
      <c r="AA184" s="133"/>
      <c r="AB184" s="133"/>
      <c r="AC184" s="133"/>
      <c r="AD184" s="132"/>
      <c r="AE184" s="131"/>
      <c r="AF184" s="132"/>
      <c r="AG184" s="133"/>
      <c r="AH184" s="131"/>
      <c r="AI184" s="141"/>
      <c r="AJ184" s="142" t="str">
        <f>IF(AI184:AI335="PENDIENTE","PENDIENTE",IF(COUNTIF(AI184:AI335,"FALLO"),"FALTA","COMPLETO"))</f>
        <v>COMPLETO</v>
      </c>
      <c r="AK184" s="134"/>
      <c r="AL184" s="134"/>
    </row>
    <row r="185" spans="1:38" ht="10.5" customHeight="1" x14ac:dyDescent="0.2">
      <c r="A185" s="600"/>
      <c r="B185" s="600"/>
      <c r="C185" s="600"/>
      <c r="D185" s="600"/>
      <c r="E185" s="600"/>
      <c r="F185" s="600"/>
      <c r="G185" s="600"/>
      <c r="H185" s="600"/>
      <c r="I185" s="600"/>
      <c r="J185" s="600"/>
      <c r="K185" s="136" t="s">
        <v>660</v>
      </c>
      <c r="L185" s="137" t="s">
        <v>629</v>
      </c>
      <c r="M185" s="137" t="s">
        <v>629</v>
      </c>
      <c r="N185" s="146" t="s">
        <v>586</v>
      </c>
      <c r="O185" s="129"/>
      <c r="P185" s="130"/>
      <c r="Q185" s="130">
        <v>44467</v>
      </c>
      <c r="R185" s="140" t="s">
        <v>584</v>
      </c>
      <c r="S185" s="129"/>
      <c r="T185" s="131"/>
      <c r="U185" s="132"/>
      <c r="V185" s="133"/>
      <c r="W185" s="133"/>
      <c r="X185" s="133"/>
      <c r="Y185" s="131"/>
      <c r="Z185" s="132"/>
      <c r="AA185" s="133"/>
      <c r="AB185" s="133"/>
      <c r="AC185" s="133"/>
      <c r="AD185" s="132"/>
      <c r="AE185" s="131"/>
      <c r="AF185" s="132"/>
      <c r="AG185" s="133"/>
      <c r="AH185" s="131"/>
      <c r="AI185" s="141"/>
      <c r="AJ185" s="142" t="str">
        <f>IF(AI185:AI335="PENDIENTE","PENDIENTE",IF(COUNTIF(AI185:AI335,"FALLO"),"FALTA","COMPLETO"))</f>
        <v>COMPLETO</v>
      </c>
      <c r="AK185" s="134"/>
      <c r="AL185" s="134"/>
    </row>
    <row r="186" spans="1:38" ht="15.75" customHeight="1" x14ac:dyDescent="0.2">
      <c r="A186" s="629"/>
      <c r="B186" s="615" t="s">
        <v>589</v>
      </c>
      <c r="C186" s="614"/>
      <c r="D186" s="615" t="s">
        <v>581</v>
      </c>
      <c r="E186" s="615" t="s">
        <v>661</v>
      </c>
      <c r="F186" s="614"/>
      <c r="G186" s="615">
        <v>20</v>
      </c>
      <c r="H186" s="615" t="s">
        <v>662</v>
      </c>
      <c r="I186" s="629"/>
      <c r="J186" s="626" t="s">
        <v>663</v>
      </c>
      <c r="K186" s="136" t="s">
        <v>590</v>
      </c>
      <c r="L186" s="137" t="s">
        <v>583</v>
      </c>
      <c r="M186" s="137" t="s">
        <v>583</v>
      </c>
      <c r="N186" s="146" t="s">
        <v>586</v>
      </c>
      <c r="O186" s="129"/>
      <c r="P186" s="130"/>
      <c r="Q186" s="130">
        <v>44468</v>
      </c>
      <c r="R186" s="140" t="s">
        <v>584</v>
      </c>
      <c r="S186" s="129"/>
      <c r="T186" s="131"/>
      <c r="U186" s="132"/>
      <c r="V186" s="133"/>
      <c r="W186" s="133"/>
      <c r="X186" s="133"/>
      <c r="Y186" s="131"/>
      <c r="Z186" s="132"/>
      <c r="AA186" s="133"/>
      <c r="AB186" s="133"/>
      <c r="AC186" s="133"/>
      <c r="AD186" s="132"/>
      <c r="AE186" s="131"/>
      <c r="AF186" s="132"/>
      <c r="AG186" s="133"/>
      <c r="AH186" s="131"/>
      <c r="AI186" s="141"/>
      <c r="AJ186" s="142" t="str">
        <f>IF(AI186:AI335="PENDIENTE","PENDIENTE",IF(COUNTIF(AI186:AI335,"FALLO"),"FALTA","COMPLETO"))</f>
        <v>COMPLETO</v>
      </c>
      <c r="AK186" s="134"/>
      <c r="AL186" s="134"/>
    </row>
    <row r="187" spans="1:38" ht="10.5" customHeight="1" x14ac:dyDescent="0.2">
      <c r="A187" s="599"/>
      <c r="B187" s="599"/>
      <c r="C187" s="599"/>
      <c r="D187" s="599"/>
      <c r="E187" s="599"/>
      <c r="F187" s="599"/>
      <c r="G187" s="599"/>
      <c r="H187" s="599"/>
      <c r="I187" s="599"/>
      <c r="J187" s="599"/>
      <c r="K187" s="136" t="s">
        <v>614</v>
      </c>
      <c r="L187" s="137" t="s">
        <v>585</v>
      </c>
      <c r="M187" s="137" t="s">
        <v>585</v>
      </c>
      <c r="N187" s="146" t="s">
        <v>586</v>
      </c>
      <c r="O187" s="129"/>
      <c r="P187" s="130"/>
      <c r="Q187" s="130">
        <v>44468</v>
      </c>
      <c r="R187" s="140" t="s">
        <v>584</v>
      </c>
      <c r="S187" s="129"/>
      <c r="T187" s="131"/>
      <c r="U187" s="132"/>
      <c r="V187" s="133"/>
      <c r="W187" s="133"/>
      <c r="X187" s="133"/>
      <c r="Y187" s="131"/>
      <c r="Z187" s="132"/>
      <c r="AA187" s="133"/>
      <c r="AB187" s="133"/>
      <c r="AC187" s="133"/>
      <c r="AD187" s="132"/>
      <c r="AE187" s="131"/>
      <c r="AF187" s="132"/>
      <c r="AG187" s="133"/>
      <c r="AH187" s="131"/>
      <c r="AI187" s="141"/>
      <c r="AJ187" s="142" t="str">
        <f>IF(AI187:AI335="PENDIENTE","PENDIENTE",IF(COUNTIF(AI187:AI335,"FALLO"),"FALTA","COMPLETO"))</f>
        <v>COMPLETO</v>
      </c>
      <c r="AK187" s="134"/>
      <c r="AL187" s="134"/>
    </row>
    <row r="188" spans="1:38" ht="10.5" customHeight="1" x14ac:dyDescent="0.2">
      <c r="A188" s="599"/>
      <c r="B188" s="599"/>
      <c r="C188" s="599"/>
      <c r="D188" s="599"/>
      <c r="E188" s="599"/>
      <c r="F188" s="599"/>
      <c r="G188" s="599"/>
      <c r="H188" s="599"/>
      <c r="I188" s="599"/>
      <c r="J188" s="599"/>
      <c r="K188" s="136" t="s">
        <v>592</v>
      </c>
      <c r="L188" s="137" t="s">
        <v>587</v>
      </c>
      <c r="M188" s="137" t="s">
        <v>587</v>
      </c>
      <c r="N188" s="146" t="s">
        <v>586</v>
      </c>
      <c r="O188" s="129"/>
      <c r="P188" s="130"/>
      <c r="Q188" s="130">
        <v>44468</v>
      </c>
      <c r="R188" s="140" t="s">
        <v>584</v>
      </c>
      <c r="S188" s="129"/>
      <c r="T188" s="131"/>
      <c r="U188" s="132"/>
      <c r="V188" s="133"/>
      <c r="W188" s="133"/>
      <c r="X188" s="133"/>
      <c r="Y188" s="131"/>
      <c r="Z188" s="132"/>
      <c r="AA188" s="133"/>
      <c r="AB188" s="133"/>
      <c r="AC188" s="133"/>
      <c r="AD188" s="132"/>
      <c r="AE188" s="131"/>
      <c r="AF188" s="132"/>
      <c r="AG188" s="133"/>
      <c r="AH188" s="131"/>
      <c r="AI188" s="141"/>
      <c r="AJ188" s="142" t="str">
        <f>IF(AI188:AI345="PENDIENTE","PENDIENTE",IF(COUNTIF(AI188:AI345,"FALLO"),"FALTA","COMPLETO"))</f>
        <v>COMPLETO</v>
      </c>
      <c r="AK188" s="134"/>
      <c r="AL188" s="134"/>
    </row>
    <row r="189" spans="1:38" ht="10.5" customHeight="1" x14ac:dyDescent="0.2">
      <c r="A189" s="599"/>
      <c r="B189" s="599"/>
      <c r="C189" s="599"/>
      <c r="D189" s="599"/>
      <c r="E189" s="599"/>
      <c r="F189" s="599"/>
      <c r="G189" s="599"/>
      <c r="H189" s="599"/>
      <c r="I189" s="599"/>
      <c r="J189" s="599"/>
      <c r="K189" s="136" t="s">
        <v>593</v>
      </c>
      <c r="L189" s="137" t="s">
        <v>615</v>
      </c>
      <c r="M189" s="137" t="s">
        <v>615</v>
      </c>
      <c r="N189" s="146" t="s">
        <v>586</v>
      </c>
      <c r="O189" s="129"/>
      <c r="P189" s="130"/>
      <c r="Q189" s="130">
        <v>44468</v>
      </c>
      <c r="R189" s="140" t="s">
        <v>584</v>
      </c>
      <c r="S189" s="129"/>
      <c r="T189" s="131"/>
      <c r="U189" s="132"/>
      <c r="V189" s="133"/>
      <c r="W189" s="133"/>
      <c r="X189" s="133"/>
      <c r="Y189" s="131"/>
      <c r="Z189" s="132"/>
      <c r="AA189" s="133"/>
      <c r="AB189" s="133"/>
      <c r="AC189" s="133"/>
      <c r="AD189" s="132"/>
      <c r="AE189" s="131"/>
      <c r="AF189" s="132"/>
      <c r="AG189" s="133"/>
      <c r="AH189" s="131"/>
      <c r="AI189" s="141"/>
      <c r="AJ189" s="142" t="str">
        <f>IF(AI189:AI341="PENDIENTE","PENDIENTE",IF(COUNTIF(AI189:AI341,"FALLO"),"FALTA","COMPLETO"))</f>
        <v>COMPLETO</v>
      </c>
      <c r="AK189" s="134"/>
      <c r="AL189" s="134"/>
    </row>
    <row r="190" spans="1:38" ht="10.5" customHeight="1" x14ac:dyDescent="0.2">
      <c r="A190" s="599"/>
      <c r="B190" s="599"/>
      <c r="C190" s="599"/>
      <c r="D190" s="599"/>
      <c r="E190" s="599"/>
      <c r="F190" s="599"/>
      <c r="G190" s="599"/>
      <c r="H190" s="599"/>
      <c r="I190" s="599"/>
      <c r="J190" s="599"/>
      <c r="K190" s="136" t="s">
        <v>594</v>
      </c>
      <c r="L190" s="137" t="s">
        <v>595</v>
      </c>
      <c r="M190" s="137" t="s">
        <v>595</v>
      </c>
      <c r="N190" s="146" t="s">
        <v>586</v>
      </c>
      <c r="O190" s="129"/>
      <c r="P190" s="130"/>
      <c r="Q190" s="130">
        <v>44468</v>
      </c>
      <c r="R190" s="140" t="s">
        <v>584</v>
      </c>
      <c r="S190" s="129"/>
      <c r="T190" s="131"/>
      <c r="U190" s="132"/>
      <c r="V190" s="133"/>
      <c r="W190" s="133"/>
      <c r="X190" s="133"/>
      <c r="Y190" s="131"/>
      <c r="Z190" s="132"/>
      <c r="AA190" s="133"/>
      <c r="AB190" s="133"/>
      <c r="AC190" s="133"/>
      <c r="AD190" s="132"/>
      <c r="AE190" s="131"/>
      <c r="AF190" s="132"/>
      <c r="AG190" s="133"/>
      <c r="AH190" s="131"/>
      <c r="AI190" s="141"/>
      <c r="AJ190" s="142" t="str">
        <f>IF(AI190:AI341="PENDIENTE","PENDIENTE",IF(COUNTIF(AI190:AI341,"FALLO"),"FALTA","COMPLETO"))</f>
        <v>COMPLETO</v>
      </c>
      <c r="AK190" s="134"/>
      <c r="AL190" s="134"/>
    </row>
    <row r="191" spans="1:38" ht="10.5" customHeight="1" x14ac:dyDescent="0.2">
      <c r="A191" s="599"/>
      <c r="B191" s="599"/>
      <c r="C191" s="599"/>
      <c r="D191" s="599"/>
      <c r="E191" s="599"/>
      <c r="F191" s="599"/>
      <c r="G191" s="599"/>
      <c r="H191" s="599"/>
      <c r="I191" s="599"/>
      <c r="J191" s="599"/>
      <c r="K191" s="136" t="s">
        <v>616</v>
      </c>
      <c r="L191" s="137" t="s">
        <v>617</v>
      </c>
      <c r="M191" s="137" t="s">
        <v>617</v>
      </c>
      <c r="N191" s="146" t="s">
        <v>586</v>
      </c>
      <c r="O191" s="129"/>
      <c r="P191" s="130"/>
      <c r="Q191" s="130">
        <v>44468</v>
      </c>
      <c r="R191" s="140" t="s">
        <v>584</v>
      </c>
      <c r="S191" s="129"/>
      <c r="T191" s="131"/>
      <c r="U191" s="132"/>
      <c r="V191" s="133"/>
      <c r="W191" s="133"/>
      <c r="X191" s="133"/>
      <c r="Y191" s="131"/>
      <c r="Z191" s="132"/>
      <c r="AA191" s="133"/>
      <c r="AB191" s="133"/>
      <c r="AC191" s="133"/>
      <c r="AD191" s="132"/>
      <c r="AE191" s="131"/>
      <c r="AF191" s="132"/>
      <c r="AG191" s="133"/>
      <c r="AH191" s="131"/>
      <c r="AI191" s="141"/>
      <c r="AJ191" s="142" t="str">
        <f>IF(AI191:AI341="PENDIENTE","PENDIENTE",IF(COUNTIF(AI191:AI341,"FALLO"),"FALTA","COMPLETO"))</f>
        <v>COMPLETO</v>
      </c>
      <c r="AK191" s="134"/>
      <c r="AL191" s="134"/>
    </row>
    <row r="192" spans="1:38" ht="10.5" customHeight="1" x14ac:dyDescent="0.2">
      <c r="A192" s="599"/>
      <c r="B192" s="599"/>
      <c r="C192" s="599"/>
      <c r="D192" s="599"/>
      <c r="E192" s="599"/>
      <c r="F192" s="599"/>
      <c r="G192" s="599"/>
      <c r="H192" s="599"/>
      <c r="I192" s="599"/>
      <c r="J192" s="599"/>
      <c r="K192" s="136" t="s">
        <v>597</v>
      </c>
      <c r="L192" s="137" t="s">
        <v>598</v>
      </c>
      <c r="M192" s="137" t="s">
        <v>598</v>
      </c>
      <c r="N192" s="146" t="s">
        <v>586</v>
      </c>
      <c r="O192" s="129"/>
      <c r="P192" s="130"/>
      <c r="Q192" s="130">
        <v>44468</v>
      </c>
      <c r="R192" s="140" t="s">
        <v>584</v>
      </c>
      <c r="S192" s="129"/>
      <c r="T192" s="131"/>
      <c r="U192" s="132"/>
      <c r="V192" s="133"/>
      <c r="W192" s="133"/>
      <c r="X192" s="133"/>
      <c r="Y192" s="131"/>
      <c r="Z192" s="132"/>
      <c r="AA192" s="133"/>
      <c r="AB192" s="133"/>
      <c r="AC192" s="133"/>
      <c r="AD192" s="132"/>
      <c r="AE192" s="131"/>
      <c r="AF192" s="132"/>
      <c r="AG192" s="133"/>
      <c r="AH192" s="131"/>
      <c r="AI192" s="141"/>
      <c r="AJ192" s="142" t="str">
        <f>IF(AI192:AI341="PENDIENTE","PENDIENTE",IF(COUNTIF(AI192:AI341,"FALLO"),"FALTA","COMPLETO"))</f>
        <v>COMPLETO</v>
      </c>
      <c r="AK192" s="134"/>
      <c r="AL192" s="134"/>
    </row>
    <row r="193" spans="1:38" ht="10.5" customHeight="1" x14ac:dyDescent="0.2">
      <c r="A193" s="599"/>
      <c r="B193" s="599"/>
      <c r="C193" s="599"/>
      <c r="D193" s="599"/>
      <c r="E193" s="599"/>
      <c r="F193" s="599"/>
      <c r="G193" s="599"/>
      <c r="H193" s="599"/>
      <c r="I193" s="599"/>
      <c r="J193" s="599"/>
      <c r="K193" s="136" t="s">
        <v>599</v>
      </c>
      <c r="L193" s="137" t="s">
        <v>618</v>
      </c>
      <c r="M193" s="137" t="s">
        <v>618</v>
      </c>
      <c r="N193" s="146" t="s">
        <v>586</v>
      </c>
      <c r="O193" s="129"/>
      <c r="P193" s="130"/>
      <c r="Q193" s="130">
        <v>44468</v>
      </c>
      <c r="R193" s="140" t="s">
        <v>584</v>
      </c>
      <c r="S193" s="129"/>
      <c r="T193" s="131"/>
      <c r="U193" s="132"/>
      <c r="V193" s="133"/>
      <c r="W193" s="133"/>
      <c r="X193" s="133"/>
      <c r="Y193" s="131"/>
      <c r="Z193" s="132"/>
      <c r="AA193" s="133"/>
      <c r="AB193" s="133"/>
      <c r="AC193" s="133"/>
      <c r="AD193" s="132"/>
      <c r="AE193" s="131"/>
      <c r="AF193" s="132"/>
      <c r="AG193" s="133"/>
      <c r="AH193" s="131"/>
      <c r="AI193" s="141"/>
      <c r="AJ193" s="142" t="str">
        <f>IF(AI193:AI341="PENDIENTE","PENDIENTE",IF(COUNTIF(AI193:AI341,"FALLO"),"FALTA","COMPLETO"))</f>
        <v>COMPLETO</v>
      </c>
      <c r="AK193" s="134"/>
      <c r="AL193" s="134"/>
    </row>
    <row r="194" spans="1:38" ht="10.5" customHeight="1" x14ac:dyDescent="0.2">
      <c r="A194" s="600"/>
      <c r="B194" s="600"/>
      <c r="C194" s="600"/>
      <c r="D194" s="600"/>
      <c r="E194" s="600"/>
      <c r="F194" s="600"/>
      <c r="G194" s="600"/>
      <c r="H194" s="600"/>
      <c r="I194" s="600"/>
      <c r="J194" s="600"/>
      <c r="K194" s="136" t="s">
        <v>664</v>
      </c>
      <c r="L194" s="137" t="s">
        <v>629</v>
      </c>
      <c r="M194" s="137" t="s">
        <v>629</v>
      </c>
      <c r="N194" s="146" t="s">
        <v>586</v>
      </c>
      <c r="O194" s="129"/>
      <c r="P194" s="130"/>
      <c r="Q194" s="130">
        <v>44468</v>
      </c>
      <c r="R194" s="140" t="s">
        <v>584</v>
      </c>
      <c r="S194" s="129"/>
      <c r="T194" s="131"/>
      <c r="U194" s="132"/>
      <c r="V194" s="133"/>
      <c r="W194" s="133"/>
      <c r="X194" s="133"/>
      <c r="Y194" s="131"/>
      <c r="Z194" s="132"/>
      <c r="AA194" s="133"/>
      <c r="AB194" s="133"/>
      <c r="AC194" s="133"/>
      <c r="AD194" s="132"/>
      <c r="AE194" s="131"/>
      <c r="AF194" s="132"/>
      <c r="AG194" s="133"/>
      <c r="AH194" s="131"/>
      <c r="AI194" s="141"/>
      <c r="AJ194" s="142" t="str">
        <f>IF(AI194:AI351="PENDIENTE","PENDIENTE",IF(COUNTIF(AI194:AI351,"FALLO"),"FALTA","COMPLETO"))</f>
        <v>COMPLETO</v>
      </c>
      <c r="AK194" s="134"/>
      <c r="AL194" s="134"/>
    </row>
    <row r="195" spans="1:38" ht="15.75" customHeight="1" x14ac:dyDescent="0.2">
      <c r="A195" s="629"/>
      <c r="B195" s="615" t="s">
        <v>589</v>
      </c>
      <c r="C195" s="614"/>
      <c r="D195" s="615" t="s">
        <v>581</v>
      </c>
      <c r="E195" s="615" t="s">
        <v>641</v>
      </c>
      <c r="F195" s="614"/>
      <c r="G195" s="615">
        <v>21</v>
      </c>
      <c r="H195" s="615" t="s">
        <v>665</v>
      </c>
      <c r="I195" s="629"/>
      <c r="J195" s="626" t="s">
        <v>666</v>
      </c>
      <c r="K195" s="136" t="s">
        <v>590</v>
      </c>
      <c r="L195" s="137" t="s">
        <v>583</v>
      </c>
      <c r="M195" s="137" t="s">
        <v>583</v>
      </c>
      <c r="N195" s="146" t="s">
        <v>586</v>
      </c>
      <c r="O195" s="129"/>
      <c r="P195" s="130"/>
      <c r="Q195" s="130">
        <v>44468</v>
      </c>
      <c r="R195" s="140" t="s">
        <v>584</v>
      </c>
      <c r="S195" s="129"/>
      <c r="T195" s="131"/>
      <c r="U195" s="132"/>
      <c r="V195" s="133"/>
      <c r="W195" s="133"/>
      <c r="X195" s="133"/>
      <c r="Y195" s="131"/>
      <c r="Z195" s="132"/>
      <c r="AA195" s="133"/>
      <c r="AB195" s="133"/>
      <c r="AC195" s="133"/>
      <c r="AD195" s="132"/>
      <c r="AE195" s="131"/>
      <c r="AF195" s="132"/>
      <c r="AG195" s="133"/>
      <c r="AH195" s="131"/>
      <c r="AI195" s="141"/>
      <c r="AJ195" s="142" t="str">
        <f>IF(AI195:AI347="PENDIENTE","PENDIENTE",IF(COUNTIF(AI195:AI347,"FALLO"),"FALTA","COMPLETO"))</f>
        <v>COMPLETO</v>
      </c>
      <c r="AK195" s="134"/>
      <c r="AL195" s="134"/>
    </row>
    <row r="196" spans="1:38" ht="10.5" customHeight="1" x14ac:dyDescent="0.2">
      <c r="A196" s="599"/>
      <c r="B196" s="599"/>
      <c r="C196" s="599"/>
      <c r="D196" s="599"/>
      <c r="E196" s="599"/>
      <c r="F196" s="599"/>
      <c r="G196" s="599"/>
      <c r="H196" s="599"/>
      <c r="I196" s="599"/>
      <c r="J196" s="599"/>
      <c r="K196" s="136" t="s">
        <v>614</v>
      </c>
      <c r="L196" s="137" t="s">
        <v>585</v>
      </c>
      <c r="M196" s="137" t="s">
        <v>585</v>
      </c>
      <c r="N196" s="146" t="s">
        <v>586</v>
      </c>
      <c r="O196" s="129"/>
      <c r="P196" s="130"/>
      <c r="Q196" s="130">
        <v>44468</v>
      </c>
      <c r="R196" s="140" t="s">
        <v>584</v>
      </c>
      <c r="S196" s="129"/>
      <c r="T196" s="131"/>
      <c r="U196" s="132"/>
      <c r="V196" s="133"/>
      <c r="W196" s="133"/>
      <c r="X196" s="133"/>
      <c r="Y196" s="131"/>
      <c r="Z196" s="132"/>
      <c r="AA196" s="133"/>
      <c r="AB196" s="133"/>
      <c r="AC196" s="133"/>
      <c r="AD196" s="132"/>
      <c r="AE196" s="131"/>
      <c r="AF196" s="132"/>
      <c r="AG196" s="133"/>
      <c r="AH196" s="131"/>
      <c r="AI196" s="141"/>
      <c r="AJ196" s="142" t="str">
        <f>IF(AI196:AI347="PENDIENTE","PENDIENTE",IF(COUNTIF(AI196:AI347,"FALLO"),"FALTA","COMPLETO"))</f>
        <v>COMPLETO</v>
      </c>
      <c r="AK196" s="134"/>
      <c r="AL196" s="134"/>
    </row>
    <row r="197" spans="1:38" ht="10.5" customHeight="1" x14ac:dyDescent="0.2">
      <c r="A197" s="599"/>
      <c r="B197" s="599"/>
      <c r="C197" s="599"/>
      <c r="D197" s="599"/>
      <c r="E197" s="599"/>
      <c r="F197" s="599"/>
      <c r="G197" s="599"/>
      <c r="H197" s="599"/>
      <c r="I197" s="599"/>
      <c r="J197" s="599"/>
      <c r="K197" s="136" t="s">
        <v>592</v>
      </c>
      <c r="L197" s="137" t="s">
        <v>587</v>
      </c>
      <c r="M197" s="137" t="s">
        <v>587</v>
      </c>
      <c r="N197" s="146" t="s">
        <v>586</v>
      </c>
      <c r="O197" s="129"/>
      <c r="P197" s="130"/>
      <c r="Q197" s="130">
        <v>44468</v>
      </c>
      <c r="R197" s="140" t="s">
        <v>584</v>
      </c>
      <c r="S197" s="129"/>
      <c r="T197" s="131"/>
      <c r="U197" s="132"/>
      <c r="V197" s="133"/>
      <c r="W197" s="133"/>
      <c r="X197" s="133"/>
      <c r="Y197" s="131"/>
      <c r="Z197" s="132"/>
      <c r="AA197" s="133"/>
      <c r="AB197" s="133"/>
      <c r="AC197" s="133"/>
      <c r="AD197" s="132"/>
      <c r="AE197" s="131"/>
      <c r="AF197" s="132"/>
      <c r="AG197" s="133"/>
      <c r="AH197" s="131"/>
      <c r="AI197" s="141"/>
      <c r="AJ197" s="142" t="str">
        <f>IF(AI197:AI347="PENDIENTE","PENDIENTE",IF(COUNTIF(AI197:AI347,"FALLO"),"FALTA","COMPLETO"))</f>
        <v>COMPLETO</v>
      </c>
      <c r="AK197" s="134"/>
      <c r="AL197" s="134"/>
    </row>
    <row r="198" spans="1:38" ht="10.5" customHeight="1" x14ac:dyDescent="0.2">
      <c r="A198" s="599"/>
      <c r="B198" s="599"/>
      <c r="C198" s="599"/>
      <c r="D198" s="599"/>
      <c r="E198" s="599"/>
      <c r="F198" s="599"/>
      <c r="G198" s="599"/>
      <c r="H198" s="599"/>
      <c r="I198" s="599"/>
      <c r="J198" s="599"/>
      <c r="K198" s="136" t="s">
        <v>593</v>
      </c>
      <c r="L198" s="137" t="s">
        <v>615</v>
      </c>
      <c r="M198" s="137" t="s">
        <v>615</v>
      </c>
      <c r="N198" s="146" t="s">
        <v>586</v>
      </c>
      <c r="O198" s="129"/>
      <c r="P198" s="130"/>
      <c r="Q198" s="130">
        <v>44468</v>
      </c>
      <c r="R198" s="140" t="s">
        <v>584</v>
      </c>
      <c r="S198" s="129"/>
      <c r="T198" s="131"/>
      <c r="U198" s="132"/>
      <c r="V198" s="133"/>
      <c r="W198" s="133"/>
      <c r="X198" s="133"/>
      <c r="Y198" s="131"/>
      <c r="Z198" s="132"/>
      <c r="AA198" s="133"/>
      <c r="AB198" s="133"/>
      <c r="AC198" s="133"/>
      <c r="AD198" s="132"/>
      <c r="AE198" s="131"/>
      <c r="AF198" s="132"/>
      <c r="AG198" s="133"/>
      <c r="AH198" s="131"/>
      <c r="AI198" s="141"/>
      <c r="AJ198" s="142" t="str">
        <f>IF(AI198:AI347="PENDIENTE","PENDIENTE",IF(COUNTIF(AI198:AI347,"FALLO"),"FALTA","COMPLETO"))</f>
        <v>COMPLETO</v>
      </c>
      <c r="AK198" s="134"/>
      <c r="AL198" s="134"/>
    </row>
    <row r="199" spans="1:38" ht="10.5" customHeight="1" x14ac:dyDescent="0.2">
      <c r="A199" s="599"/>
      <c r="B199" s="599"/>
      <c r="C199" s="599"/>
      <c r="D199" s="599"/>
      <c r="E199" s="599"/>
      <c r="F199" s="599"/>
      <c r="G199" s="599"/>
      <c r="H199" s="599"/>
      <c r="I199" s="599"/>
      <c r="J199" s="599"/>
      <c r="K199" s="136" t="s">
        <v>594</v>
      </c>
      <c r="L199" s="137" t="s">
        <v>595</v>
      </c>
      <c r="M199" s="137" t="s">
        <v>595</v>
      </c>
      <c r="N199" s="146" t="s">
        <v>586</v>
      </c>
      <c r="O199" s="129"/>
      <c r="P199" s="130"/>
      <c r="Q199" s="130">
        <v>44468</v>
      </c>
      <c r="R199" s="140" t="s">
        <v>584</v>
      </c>
      <c r="S199" s="129"/>
      <c r="T199" s="131"/>
      <c r="U199" s="132"/>
      <c r="V199" s="133"/>
      <c r="W199" s="133"/>
      <c r="X199" s="133"/>
      <c r="Y199" s="131"/>
      <c r="Z199" s="132"/>
      <c r="AA199" s="133"/>
      <c r="AB199" s="133"/>
      <c r="AC199" s="133"/>
      <c r="AD199" s="132"/>
      <c r="AE199" s="131"/>
      <c r="AF199" s="132"/>
      <c r="AG199" s="133"/>
      <c r="AH199" s="131"/>
      <c r="AI199" s="141"/>
      <c r="AJ199" s="142" t="str">
        <f>IF(AI199:AI347="PENDIENTE","PENDIENTE",IF(COUNTIF(AI199:AI347,"FALLO"),"FALTA","COMPLETO"))</f>
        <v>COMPLETO</v>
      </c>
      <c r="AK199" s="134"/>
      <c r="AL199" s="134"/>
    </row>
    <row r="200" spans="1:38" ht="10.5" customHeight="1" x14ac:dyDescent="0.2">
      <c r="A200" s="599"/>
      <c r="B200" s="599"/>
      <c r="C200" s="599"/>
      <c r="D200" s="599"/>
      <c r="E200" s="599"/>
      <c r="F200" s="599"/>
      <c r="G200" s="599"/>
      <c r="H200" s="599"/>
      <c r="I200" s="599"/>
      <c r="J200" s="599"/>
      <c r="K200" s="136" t="s">
        <v>616</v>
      </c>
      <c r="L200" s="137" t="s">
        <v>617</v>
      </c>
      <c r="M200" s="137" t="s">
        <v>617</v>
      </c>
      <c r="N200" s="146" t="s">
        <v>586</v>
      </c>
      <c r="O200" s="129"/>
      <c r="P200" s="130"/>
      <c r="Q200" s="130">
        <v>44468</v>
      </c>
      <c r="R200" s="140" t="s">
        <v>584</v>
      </c>
      <c r="S200" s="129"/>
      <c r="T200" s="131"/>
      <c r="U200" s="132"/>
      <c r="V200" s="133"/>
      <c r="W200" s="133"/>
      <c r="X200" s="133"/>
      <c r="Y200" s="131"/>
      <c r="Z200" s="132"/>
      <c r="AA200" s="133"/>
      <c r="AB200" s="133"/>
      <c r="AC200" s="133"/>
      <c r="AD200" s="132"/>
      <c r="AE200" s="131"/>
      <c r="AF200" s="132"/>
      <c r="AG200" s="133"/>
      <c r="AH200" s="131"/>
      <c r="AI200" s="141"/>
      <c r="AJ200" s="142" t="str">
        <f>IF(AI200:AI355="PENDIENTE","PENDIENTE",IF(COUNTIF(AI200:AI355,"FALLO"),"FALTA","COMPLETO"))</f>
        <v>COMPLETO</v>
      </c>
      <c r="AK200" s="134"/>
      <c r="AL200" s="134"/>
    </row>
    <row r="201" spans="1:38" ht="10.5" customHeight="1" x14ac:dyDescent="0.2">
      <c r="A201" s="599"/>
      <c r="B201" s="599"/>
      <c r="C201" s="599"/>
      <c r="D201" s="599"/>
      <c r="E201" s="599"/>
      <c r="F201" s="599"/>
      <c r="G201" s="599"/>
      <c r="H201" s="599"/>
      <c r="I201" s="599"/>
      <c r="J201" s="599"/>
      <c r="K201" s="136" t="s">
        <v>597</v>
      </c>
      <c r="L201" s="137" t="s">
        <v>598</v>
      </c>
      <c r="M201" s="137" t="s">
        <v>598</v>
      </c>
      <c r="N201" s="146" t="s">
        <v>586</v>
      </c>
      <c r="O201" s="129"/>
      <c r="P201" s="130"/>
      <c r="Q201" s="130">
        <v>44468</v>
      </c>
      <c r="R201" s="140" t="s">
        <v>584</v>
      </c>
      <c r="S201" s="129"/>
      <c r="T201" s="131"/>
      <c r="U201" s="132"/>
      <c r="V201" s="133"/>
      <c r="W201" s="133"/>
      <c r="X201" s="133"/>
      <c r="Y201" s="131"/>
      <c r="Z201" s="132"/>
      <c r="AA201" s="133"/>
      <c r="AB201" s="133"/>
      <c r="AC201" s="133"/>
      <c r="AD201" s="132"/>
      <c r="AE201" s="131"/>
      <c r="AF201" s="132"/>
      <c r="AG201" s="133"/>
      <c r="AH201" s="131"/>
      <c r="AI201" s="141"/>
      <c r="AJ201" s="142" t="str">
        <f>IF(AI201:AI353="PENDIENTE","PENDIENTE",IF(COUNTIF(AI201:AI353,"FALLO"),"FALTA","COMPLETO"))</f>
        <v>COMPLETO</v>
      </c>
      <c r="AK201" s="134"/>
      <c r="AL201" s="134"/>
    </row>
    <row r="202" spans="1:38" ht="10.5" customHeight="1" x14ac:dyDescent="0.2">
      <c r="A202" s="599"/>
      <c r="B202" s="599"/>
      <c r="C202" s="599"/>
      <c r="D202" s="599"/>
      <c r="E202" s="599"/>
      <c r="F202" s="599"/>
      <c r="G202" s="599"/>
      <c r="H202" s="599"/>
      <c r="I202" s="599"/>
      <c r="J202" s="599"/>
      <c r="K202" s="136" t="s">
        <v>599</v>
      </c>
      <c r="L202" s="137" t="s">
        <v>618</v>
      </c>
      <c r="M202" s="137" t="s">
        <v>618</v>
      </c>
      <c r="N202" s="146" t="s">
        <v>586</v>
      </c>
      <c r="O202" s="129"/>
      <c r="P202" s="130"/>
      <c r="Q202" s="130">
        <v>44468</v>
      </c>
      <c r="R202" s="140" t="s">
        <v>584</v>
      </c>
      <c r="S202" s="129"/>
      <c r="T202" s="131"/>
      <c r="U202" s="132"/>
      <c r="V202" s="133"/>
      <c r="W202" s="133"/>
      <c r="X202" s="133"/>
      <c r="Y202" s="131"/>
      <c r="Z202" s="132"/>
      <c r="AA202" s="133"/>
      <c r="AB202" s="133"/>
      <c r="AC202" s="133"/>
      <c r="AD202" s="132"/>
      <c r="AE202" s="131"/>
      <c r="AF202" s="132"/>
      <c r="AG202" s="133"/>
      <c r="AH202" s="131"/>
      <c r="AI202" s="141"/>
      <c r="AJ202" s="142" t="str">
        <f>IF(AI202:AI353="PENDIENTE","PENDIENTE",IF(COUNTIF(AI202:AI353,"FALLO"),"FALTA","COMPLETO"))</f>
        <v>COMPLETO</v>
      </c>
      <c r="AK202" s="134"/>
      <c r="AL202" s="134"/>
    </row>
    <row r="203" spans="1:38" ht="10.5" customHeight="1" x14ac:dyDescent="0.2">
      <c r="A203" s="600"/>
      <c r="B203" s="600"/>
      <c r="C203" s="600"/>
      <c r="D203" s="600"/>
      <c r="E203" s="600"/>
      <c r="F203" s="600"/>
      <c r="G203" s="600"/>
      <c r="H203" s="600"/>
      <c r="I203" s="600"/>
      <c r="J203" s="600"/>
      <c r="K203" s="136" t="s">
        <v>644</v>
      </c>
      <c r="L203" s="137" t="s">
        <v>629</v>
      </c>
      <c r="M203" s="137" t="s">
        <v>629</v>
      </c>
      <c r="N203" s="146" t="s">
        <v>586</v>
      </c>
      <c r="O203" s="129"/>
      <c r="P203" s="130"/>
      <c r="Q203" s="130">
        <v>44468</v>
      </c>
      <c r="R203" s="140" t="s">
        <v>584</v>
      </c>
      <c r="S203" s="129"/>
      <c r="T203" s="131"/>
      <c r="U203" s="132"/>
      <c r="V203" s="133"/>
      <c r="W203" s="133"/>
      <c r="X203" s="133"/>
      <c r="Y203" s="131"/>
      <c r="Z203" s="132"/>
      <c r="AA203" s="133"/>
      <c r="AB203" s="133"/>
      <c r="AC203" s="133"/>
      <c r="AD203" s="132"/>
      <c r="AE203" s="131"/>
      <c r="AF203" s="132"/>
      <c r="AG203" s="133"/>
      <c r="AH203" s="131"/>
      <c r="AI203" s="141"/>
      <c r="AJ203" s="142" t="str">
        <f>IF(AI203:AI353="PENDIENTE","PENDIENTE",IF(COUNTIF(AI203:AI353,"FALLO"),"FALTA","COMPLETO"))</f>
        <v>COMPLETO</v>
      </c>
      <c r="AK203" s="134"/>
      <c r="AL203" s="134"/>
    </row>
    <row r="204" spans="1:38" ht="15.75" customHeight="1" x14ac:dyDescent="0.2">
      <c r="A204" s="614"/>
      <c r="B204" s="614"/>
      <c r="C204" s="614"/>
      <c r="D204" s="615" t="s">
        <v>581</v>
      </c>
      <c r="E204" s="615" t="s">
        <v>667</v>
      </c>
      <c r="F204" s="614"/>
      <c r="G204" s="598">
        <v>22</v>
      </c>
      <c r="H204" s="615" t="s">
        <v>668</v>
      </c>
      <c r="I204" s="629"/>
      <c r="J204" s="626" t="s">
        <v>669</v>
      </c>
      <c r="K204" s="136" t="s">
        <v>590</v>
      </c>
      <c r="L204" s="137" t="s">
        <v>583</v>
      </c>
      <c r="M204" s="137" t="s">
        <v>583</v>
      </c>
      <c r="N204" s="146" t="s">
        <v>586</v>
      </c>
      <c r="O204" s="129"/>
      <c r="P204" s="130"/>
      <c r="Q204" s="130">
        <v>44468</v>
      </c>
      <c r="R204" s="140" t="s">
        <v>584</v>
      </c>
      <c r="S204" s="129"/>
      <c r="T204" s="131"/>
      <c r="U204" s="132"/>
      <c r="V204" s="133"/>
      <c r="W204" s="133"/>
      <c r="X204" s="133"/>
      <c r="Y204" s="131"/>
      <c r="Z204" s="132"/>
      <c r="AA204" s="133"/>
      <c r="AB204" s="133"/>
      <c r="AC204" s="133"/>
      <c r="AD204" s="132"/>
      <c r="AE204" s="131"/>
      <c r="AF204" s="132"/>
      <c r="AG204" s="133"/>
      <c r="AH204" s="131"/>
      <c r="AI204" s="141"/>
      <c r="AJ204" s="142" t="str">
        <f>IF(AI204:AI353="PENDIENTE","PENDIENTE",IF(COUNTIF(AI204:AI353,"FALLO"),"FALTA","COMPLETO"))</f>
        <v>COMPLETO</v>
      </c>
      <c r="AK204" s="134"/>
      <c r="AL204" s="134"/>
    </row>
    <row r="205" spans="1:38" ht="10.5" customHeight="1" x14ac:dyDescent="0.2">
      <c r="A205" s="599"/>
      <c r="B205" s="599"/>
      <c r="C205" s="599"/>
      <c r="D205" s="599"/>
      <c r="E205" s="599"/>
      <c r="F205" s="599"/>
      <c r="G205" s="599"/>
      <c r="H205" s="599"/>
      <c r="I205" s="599"/>
      <c r="J205" s="599"/>
      <c r="K205" s="136" t="s">
        <v>614</v>
      </c>
      <c r="L205" s="137" t="s">
        <v>585</v>
      </c>
      <c r="M205" s="137" t="s">
        <v>585</v>
      </c>
      <c r="N205" s="146" t="s">
        <v>586</v>
      </c>
      <c r="O205" s="129"/>
      <c r="P205" s="130"/>
      <c r="Q205" s="130">
        <v>44468</v>
      </c>
      <c r="R205" s="140" t="s">
        <v>584</v>
      </c>
      <c r="S205" s="129"/>
      <c r="T205" s="131"/>
      <c r="U205" s="132"/>
      <c r="V205" s="133"/>
      <c r="W205" s="133"/>
      <c r="X205" s="133"/>
      <c r="Y205" s="131"/>
      <c r="Z205" s="132"/>
      <c r="AA205" s="133"/>
      <c r="AB205" s="133"/>
      <c r="AC205" s="133"/>
      <c r="AD205" s="132"/>
      <c r="AE205" s="131"/>
      <c r="AF205" s="132"/>
      <c r="AG205" s="133"/>
      <c r="AH205" s="131"/>
      <c r="AI205" s="141"/>
      <c r="AJ205" s="142" t="str">
        <f>IF(AI205:AI353="PENDIENTE","PENDIENTE",IF(COUNTIF(AI205:AI353,"FALLO"),"FALTA","COMPLETO"))</f>
        <v>COMPLETO</v>
      </c>
      <c r="AK205" s="134"/>
      <c r="AL205" s="134"/>
    </row>
    <row r="206" spans="1:38" ht="10.5" customHeight="1" x14ac:dyDescent="0.2">
      <c r="A206" s="599"/>
      <c r="B206" s="599"/>
      <c r="C206" s="599"/>
      <c r="D206" s="599"/>
      <c r="E206" s="599"/>
      <c r="F206" s="599"/>
      <c r="G206" s="599"/>
      <c r="H206" s="599"/>
      <c r="I206" s="599"/>
      <c r="J206" s="599"/>
      <c r="K206" s="136" t="s">
        <v>592</v>
      </c>
      <c r="L206" s="137" t="s">
        <v>587</v>
      </c>
      <c r="M206" s="137" t="s">
        <v>587</v>
      </c>
      <c r="N206" s="146" t="s">
        <v>586</v>
      </c>
      <c r="O206" s="129"/>
      <c r="P206" s="130"/>
      <c r="Q206" s="130">
        <v>44468</v>
      </c>
      <c r="R206" s="140" t="s">
        <v>584</v>
      </c>
      <c r="S206" s="129"/>
      <c r="T206" s="131"/>
      <c r="U206" s="132"/>
      <c r="V206" s="133"/>
      <c r="W206" s="133"/>
      <c r="X206" s="133"/>
      <c r="Y206" s="131"/>
      <c r="Z206" s="132"/>
      <c r="AA206" s="133"/>
      <c r="AB206" s="133"/>
      <c r="AC206" s="133"/>
      <c r="AD206" s="132"/>
      <c r="AE206" s="131"/>
      <c r="AF206" s="132"/>
      <c r="AG206" s="133"/>
      <c r="AH206" s="131"/>
      <c r="AI206" s="141"/>
      <c r="AJ206" s="142" t="str">
        <f>IF(AI206:AI361="PENDIENTE","PENDIENTE",IF(COUNTIF(AI206:AI361,"FALLO"),"FALTA","COMPLETO"))</f>
        <v>COMPLETO</v>
      </c>
      <c r="AK206" s="134"/>
      <c r="AL206" s="134"/>
    </row>
    <row r="207" spans="1:38" ht="10.5" customHeight="1" x14ac:dyDescent="0.2">
      <c r="A207" s="599"/>
      <c r="B207" s="599"/>
      <c r="C207" s="599"/>
      <c r="D207" s="599"/>
      <c r="E207" s="599"/>
      <c r="F207" s="599"/>
      <c r="G207" s="599"/>
      <c r="H207" s="599"/>
      <c r="I207" s="599"/>
      <c r="J207" s="599"/>
      <c r="K207" s="136" t="s">
        <v>593</v>
      </c>
      <c r="L207" s="137" t="s">
        <v>615</v>
      </c>
      <c r="M207" s="137" t="s">
        <v>615</v>
      </c>
      <c r="N207" s="146" t="s">
        <v>586</v>
      </c>
      <c r="O207" s="129"/>
      <c r="P207" s="130"/>
      <c r="Q207" s="130">
        <v>44468</v>
      </c>
      <c r="R207" s="140" t="s">
        <v>584</v>
      </c>
      <c r="S207" s="129"/>
      <c r="T207" s="131"/>
      <c r="U207" s="132"/>
      <c r="V207" s="133"/>
      <c r="W207" s="133"/>
      <c r="X207" s="133"/>
      <c r="Y207" s="131"/>
      <c r="Z207" s="132"/>
      <c r="AA207" s="133"/>
      <c r="AB207" s="133"/>
      <c r="AC207" s="133"/>
      <c r="AD207" s="132"/>
      <c r="AE207" s="131"/>
      <c r="AF207" s="132"/>
      <c r="AG207" s="133"/>
      <c r="AH207" s="131"/>
      <c r="AI207" s="141"/>
      <c r="AJ207" s="142" t="str">
        <f>IF(AI207:AI357="PENDIENTE","PENDIENTE",IF(COUNTIF(AI207:AI357,"FALLO"),"FALTA","COMPLETO"))</f>
        <v>COMPLETO</v>
      </c>
      <c r="AK207" s="134"/>
      <c r="AL207" s="134"/>
    </row>
    <row r="208" spans="1:38" ht="10.5" customHeight="1" x14ac:dyDescent="0.2">
      <c r="A208" s="599"/>
      <c r="B208" s="599"/>
      <c r="C208" s="599"/>
      <c r="D208" s="599"/>
      <c r="E208" s="599"/>
      <c r="F208" s="599"/>
      <c r="G208" s="599"/>
      <c r="H208" s="599"/>
      <c r="I208" s="599"/>
      <c r="J208" s="599"/>
      <c r="K208" s="136" t="s">
        <v>594</v>
      </c>
      <c r="L208" s="137" t="s">
        <v>595</v>
      </c>
      <c r="M208" s="137" t="s">
        <v>595</v>
      </c>
      <c r="N208" s="146" t="s">
        <v>586</v>
      </c>
      <c r="O208" s="129"/>
      <c r="P208" s="130"/>
      <c r="Q208" s="130">
        <v>44468</v>
      </c>
      <c r="R208" s="140" t="s">
        <v>584</v>
      </c>
      <c r="S208" s="129"/>
      <c r="T208" s="131"/>
      <c r="U208" s="132"/>
      <c r="V208" s="133"/>
      <c r="W208" s="133"/>
      <c r="X208" s="133"/>
      <c r="Y208" s="131"/>
      <c r="Z208" s="132"/>
      <c r="AA208" s="133"/>
      <c r="AB208" s="133"/>
      <c r="AC208" s="133"/>
      <c r="AD208" s="132"/>
      <c r="AE208" s="131"/>
      <c r="AF208" s="132"/>
      <c r="AG208" s="133"/>
      <c r="AH208" s="131"/>
      <c r="AI208" s="141"/>
      <c r="AJ208" s="142" t="str">
        <f>IF(AI208:AI357="PENDIENTE","PENDIENTE",IF(COUNTIF(AI208:AI357,"FALLO"),"FALTA","COMPLETO"))</f>
        <v>COMPLETO</v>
      </c>
      <c r="AK208" s="134"/>
      <c r="AL208" s="134"/>
    </row>
    <row r="209" spans="1:38" ht="10.5" customHeight="1" x14ac:dyDescent="0.2">
      <c r="A209" s="599"/>
      <c r="B209" s="599"/>
      <c r="C209" s="599"/>
      <c r="D209" s="599"/>
      <c r="E209" s="599"/>
      <c r="F209" s="599"/>
      <c r="G209" s="599"/>
      <c r="H209" s="599"/>
      <c r="I209" s="599"/>
      <c r="J209" s="599"/>
      <c r="K209" s="136" t="s">
        <v>616</v>
      </c>
      <c r="L209" s="137" t="s">
        <v>617</v>
      </c>
      <c r="M209" s="137" t="s">
        <v>617</v>
      </c>
      <c r="N209" s="146" t="s">
        <v>586</v>
      </c>
      <c r="O209" s="129"/>
      <c r="P209" s="130"/>
      <c r="Q209" s="130">
        <v>44468</v>
      </c>
      <c r="R209" s="140" t="s">
        <v>584</v>
      </c>
      <c r="S209" s="129"/>
      <c r="T209" s="131"/>
      <c r="U209" s="132"/>
      <c r="V209" s="133"/>
      <c r="W209" s="133"/>
      <c r="X209" s="133"/>
      <c r="Y209" s="131"/>
      <c r="Z209" s="132"/>
      <c r="AA209" s="133"/>
      <c r="AB209" s="133"/>
      <c r="AC209" s="133"/>
      <c r="AD209" s="132"/>
      <c r="AE209" s="131"/>
      <c r="AF209" s="132"/>
      <c r="AG209" s="133"/>
      <c r="AH209" s="131"/>
      <c r="AI209" s="141"/>
      <c r="AJ209" s="142" t="str">
        <f>IF(AI209:AI357="PENDIENTE","PENDIENTE",IF(COUNTIF(AI209:AI357,"FALLO"),"FALTA","COMPLETO"))</f>
        <v>COMPLETO</v>
      </c>
      <c r="AK209" s="134"/>
      <c r="AL209" s="134"/>
    </row>
    <row r="210" spans="1:38" ht="10.5" customHeight="1" x14ac:dyDescent="0.2">
      <c r="A210" s="599"/>
      <c r="B210" s="599"/>
      <c r="C210" s="599"/>
      <c r="D210" s="599"/>
      <c r="E210" s="599"/>
      <c r="F210" s="599"/>
      <c r="G210" s="599"/>
      <c r="H210" s="599"/>
      <c r="I210" s="599"/>
      <c r="J210" s="599"/>
      <c r="K210" s="136" t="s">
        <v>597</v>
      </c>
      <c r="L210" s="137" t="s">
        <v>598</v>
      </c>
      <c r="M210" s="137" t="s">
        <v>598</v>
      </c>
      <c r="N210" s="146" t="s">
        <v>586</v>
      </c>
      <c r="O210" s="129"/>
      <c r="P210" s="130"/>
      <c r="Q210" s="130">
        <v>44468</v>
      </c>
      <c r="R210" s="140" t="s">
        <v>584</v>
      </c>
      <c r="S210" s="129"/>
      <c r="T210" s="131"/>
      <c r="U210" s="132"/>
      <c r="V210" s="133"/>
      <c r="W210" s="133"/>
      <c r="X210" s="133"/>
      <c r="Y210" s="131"/>
      <c r="Z210" s="132"/>
      <c r="AA210" s="133"/>
      <c r="AB210" s="133"/>
      <c r="AC210" s="133"/>
      <c r="AD210" s="132"/>
      <c r="AE210" s="131"/>
      <c r="AF210" s="132"/>
      <c r="AG210" s="133"/>
      <c r="AH210" s="131"/>
      <c r="AI210" s="141"/>
      <c r="AJ210" s="142" t="str">
        <f>IF(AI210:AI357="PENDIENTE","PENDIENTE",IF(COUNTIF(AI210:AI357,"FALLO"),"FALTA","COMPLETO"))</f>
        <v>COMPLETO</v>
      </c>
      <c r="AK210" s="134"/>
      <c r="AL210" s="134"/>
    </row>
    <row r="211" spans="1:38" ht="10.5" customHeight="1" x14ac:dyDescent="0.2">
      <c r="A211" s="599"/>
      <c r="B211" s="599"/>
      <c r="C211" s="599"/>
      <c r="D211" s="599"/>
      <c r="E211" s="599"/>
      <c r="F211" s="599"/>
      <c r="G211" s="599"/>
      <c r="H211" s="599"/>
      <c r="I211" s="599"/>
      <c r="J211" s="599"/>
      <c r="K211" s="136" t="s">
        <v>599</v>
      </c>
      <c r="L211" s="137" t="s">
        <v>618</v>
      </c>
      <c r="M211" s="137" t="s">
        <v>618</v>
      </c>
      <c r="N211" s="146" t="s">
        <v>586</v>
      </c>
      <c r="O211" s="129"/>
      <c r="P211" s="130"/>
      <c r="Q211" s="130">
        <v>44468</v>
      </c>
      <c r="R211" s="140" t="s">
        <v>584</v>
      </c>
      <c r="S211" s="129"/>
      <c r="T211" s="131"/>
      <c r="U211" s="132"/>
      <c r="V211" s="133"/>
      <c r="W211" s="133"/>
      <c r="X211" s="133"/>
      <c r="Y211" s="131"/>
      <c r="Z211" s="132"/>
      <c r="AA211" s="133"/>
      <c r="AB211" s="133"/>
      <c r="AC211" s="133"/>
      <c r="AD211" s="132"/>
      <c r="AE211" s="131"/>
      <c r="AF211" s="132"/>
      <c r="AG211" s="133"/>
      <c r="AH211" s="131"/>
      <c r="AI211" s="141"/>
      <c r="AJ211" s="142" t="str">
        <f>IF(AI211:AI357="PENDIENTE","PENDIENTE",IF(COUNTIF(AI211:AI357,"FALLO"),"FALTA","COMPLETO"))</f>
        <v>COMPLETO</v>
      </c>
      <c r="AK211" s="134"/>
      <c r="AL211" s="134"/>
    </row>
    <row r="212" spans="1:38" ht="10.5" customHeight="1" x14ac:dyDescent="0.2">
      <c r="A212" s="600"/>
      <c r="B212" s="600"/>
      <c r="C212" s="600"/>
      <c r="D212" s="600"/>
      <c r="E212" s="600"/>
      <c r="F212" s="600"/>
      <c r="G212" s="600"/>
      <c r="H212" s="600"/>
      <c r="I212" s="600"/>
      <c r="J212" s="600"/>
      <c r="K212" s="136" t="s">
        <v>670</v>
      </c>
      <c r="L212" s="137" t="s">
        <v>629</v>
      </c>
      <c r="M212" s="137" t="s">
        <v>629</v>
      </c>
      <c r="N212" s="146" t="s">
        <v>586</v>
      </c>
      <c r="O212" s="129"/>
      <c r="P212" s="130"/>
      <c r="Q212" s="130">
        <v>44468</v>
      </c>
      <c r="R212" s="140" t="s">
        <v>584</v>
      </c>
      <c r="S212" s="129"/>
      <c r="T212" s="131"/>
      <c r="U212" s="132"/>
      <c r="V212" s="133"/>
      <c r="W212" s="133"/>
      <c r="X212" s="133"/>
      <c r="Y212" s="131"/>
      <c r="Z212" s="132"/>
      <c r="AA212" s="133"/>
      <c r="AB212" s="133"/>
      <c r="AC212" s="133"/>
      <c r="AD212" s="132"/>
      <c r="AE212" s="131"/>
      <c r="AF212" s="132"/>
      <c r="AG212" s="133"/>
      <c r="AH212" s="131"/>
      <c r="AI212" s="141"/>
      <c r="AJ212" s="142" t="str">
        <f>IF(AI212:AI365="PENDIENTE","PENDIENTE",IF(COUNTIF(AI212:AI365,"FALLO"),"FALTA","COMPLETO"))</f>
        <v>COMPLETO</v>
      </c>
      <c r="AK212" s="134"/>
      <c r="AL212" s="134"/>
    </row>
    <row r="213" spans="1:38" ht="15.75" customHeight="1" x14ac:dyDescent="0.2">
      <c r="A213" s="629"/>
      <c r="B213" s="615" t="s">
        <v>589</v>
      </c>
      <c r="C213" s="629"/>
      <c r="D213" s="626" t="s">
        <v>581</v>
      </c>
      <c r="E213" s="615" t="s">
        <v>671</v>
      </c>
      <c r="F213" s="614"/>
      <c r="G213" s="598">
        <v>23</v>
      </c>
      <c r="H213" s="615" t="s">
        <v>671</v>
      </c>
      <c r="I213" s="628"/>
      <c r="J213" s="626" t="s">
        <v>672</v>
      </c>
      <c r="K213" s="136" t="s">
        <v>590</v>
      </c>
      <c r="L213" s="137" t="s">
        <v>583</v>
      </c>
      <c r="M213" s="137" t="s">
        <v>583</v>
      </c>
      <c r="N213" s="146" t="s">
        <v>586</v>
      </c>
      <c r="O213" s="129"/>
      <c r="P213" s="130"/>
      <c r="Q213" s="130">
        <v>44469</v>
      </c>
      <c r="R213" s="140" t="s">
        <v>584</v>
      </c>
      <c r="S213" s="129"/>
      <c r="T213" s="131"/>
      <c r="U213" s="132"/>
      <c r="V213" s="133"/>
      <c r="W213" s="133"/>
      <c r="X213" s="133"/>
      <c r="Y213" s="131"/>
      <c r="Z213" s="132"/>
      <c r="AA213" s="133"/>
      <c r="AB213" s="133"/>
      <c r="AC213" s="133"/>
      <c r="AD213" s="132"/>
      <c r="AE213" s="131"/>
      <c r="AF213" s="132"/>
      <c r="AG213" s="133"/>
      <c r="AH213" s="131"/>
      <c r="AI213" s="141"/>
      <c r="AJ213" s="142" t="str">
        <f>IF(AI213:AI363="PENDIENTE","PENDIENTE",IF(COUNTIF(AI213:AI363,"FALLO"),"FALTA","COMPLETO"))</f>
        <v>COMPLETO</v>
      </c>
      <c r="AK213" s="134"/>
      <c r="AL213" s="134"/>
    </row>
    <row r="214" spans="1:38" ht="10.5" customHeight="1" x14ac:dyDescent="0.2">
      <c r="A214" s="599"/>
      <c r="B214" s="599"/>
      <c r="C214" s="599"/>
      <c r="D214" s="599"/>
      <c r="E214" s="599"/>
      <c r="F214" s="599"/>
      <c r="G214" s="599"/>
      <c r="H214" s="599"/>
      <c r="I214" s="599"/>
      <c r="J214" s="599"/>
      <c r="K214" s="136" t="s">
        <v>614</v>
      </c>
      <c r="L214" s="137" t="s">
        <v>585</v>
      </c>
      <c r="M214" s="137" t="s">
        <v>585</v>
      </c>
      <c r="N214" s="146" t="s">
        <v>586</v>
      </c>
      <c r="O214" s="129"/>
      <c r="P214" s="130"/>
      <c r="Q214" s="130">
        <v>44469</v>
      </c>
      <c r="R214" s="140" t="s">
        <v>584</v>
      </c>
      <c r="S214" s="129"/>
      <c r="T214" s="131"/>
      <c r="U214" s="132"/>
      <c r="V214" s="133"/>
      <c r="W214" s="133"/>
      <c r="X214" s="133"/>
      <c r="Y214" s="131"/>
      <c r="Z214" s="132"/>
      <c r="AA214" s="133"/>
      <c r="AB214" s="133"/>
      <c r="AC214" s="133"/>
      <c r="AD214" s="132"/>
      <c r="AE214" s="131"/>
      <c r="AF214" s="132"/>
      <c r="AG214" s="133"/>
      <c r="AH214" s="131"/>
      <c r="AI214" s="141"/>
      <c r="AJ214" s="142" t="str">
        <f>IF(AI214:AI363="PENDIENTE","PENDIENTE",IF(COUNTIF(AI214:AI363,"FALLO"),"FALTA","COMPLETO"))</f>
        <v>COMPLETO</v>
      </c>
      <c r="AK214" s="134"/>
      <c r="AL214" s="134"/>
    </row>
    <row r="215" spans="1:38" ht="10.5" customHeight="1" x14ac:dyDescent="0.2">
      <c r="A215" s="599"/>
      <c r="B215" s="599"/>
      <c r="C215" s="599"/>
      <c r="D215" s="599"/>
      <c r="E215" s="599"/>
      <c r="F215" s="599"/>
      <c r="G215" s="599"/>
      <c r="H215" s="599"/>
      <c r="I215" s="599"/>
      <c r="J215" s="599"/>
      <c r="K215" s="136" t="s">
        <v>592</v>
      </c>
      <c r="L215" s="137" t="s">
        <v>587</v>
      </c>
      <c r="M215" s="137" t="s">
        <v>587</v>
      </c>
      <c r="N215" s="146" t="s">
        <v>586</v>
      </c>
      <c r="O215" s="129"/>
      <c r="P215" s="130"/>
      <c r="Q215" s="130">
        <v>44469</v>
      </c>
      <c r="R215" s="140" t="s">
        <v>584</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IF(AI215:AI363="PENDIENTE","PENDIENTE",IF(COUNTIF(AI215:AI363,"FALLO"),"FALTA","COMPLETO"))</f>
        <v>COMPLETO</v>
      </c>
      <c r="AK215" s="134"/>
      <c r="AL215" s="134"/>
    </row>
    <row r="216" spans="1:38" ht="10.5" customHeight="1" x14ac:dyDescent="0.2">
      <c r="A216" s="599"/>
      <c r="B216" s="599"/>
      <c r="C216" s="599"/>
      <c r="D216" s="599"/>
      <c r="E216" s="599"/>
      <c r="F216" s="599"/>
      <c r="G216" s="599"/>
      <c r="H216" s="599"/>
      <c r="I216" s="599"/>
      <c r="J216" s="599"/>
      <c r="K216" s="136" t="s">
        <v>593</v>
      </c>
      <c r="L216" s="137" t="s">
        <v>615</v>
      </c>
      <c r="M216" s="137" t="s">
        <v>615</v>
      </c>
      <c r="N216" s="146" t="s">
        <v>586</v>
      </c>
      <c r="O216" s="129"/>
      <c r="P216" s="130"/>
      <c r="Q216" s="130">
        <v>44469</v>
      </c>
      <c r="R216" s="140" t="s">
        <v>584</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IF(AI216:AI363="PENDIENTE","PENDIENTE",IF(COUNTIF(AI216:AI363,"FALLO"),"FALTA","COMPLETO"))</f>
        <v>COMPLETO</v>
      </c>
      <c r="AK216" s="134"/>
      <c r="AL216" s="134"/>
    </row>
    <row r="217" spans="1:38" ht="10.5" customHeight="1" x14ac:dyDescent="0.2">
      <c r="A217" s="599"/>
      <c r="B217" s="599"/>
      <c r="C217" s="599"/>
      <c r="D217" s="599"/>
      <c r="E217" s="599"/>
      <c r="F217" s="599"/>
      <c r="G217" s="599"/>
      <c r="H217" s="599"/>
      <c r="I217" s="599"/>
      <c r="J217" s="599"/>
      <c r="K217" s="136" t="s">
        <v>594</v>
      </c>
      <c r="L217" s="137" t="s">
        <v>595</v>
      </c>
      <c r="M217" s="137" t="s">
        <v>595</v>
      </c>
      <c r="N217" s="146" t="s">
        <v>586</v>
      </c>
      <c r="O217" s="129"/>
      <c r="P217" s="130"/>
      <c r="Q217" s="130">
        <v>44469</v>
      </c>
      <c r="R217" s="140" t="s">
        <v>584</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IF(AI217:AI363="PENDIENTE","PENDIENTE",IF(COUNTIF(AI217:AI363,"FALLO"),"FALTA","COMPLETO"))</f>
        <v>COMPLETO</v>
      </c>
      <c r="AK217" s="134"/>
      <c r="AL217" s="134"/>
    </row>
    <row r="218" spans="1:38" ht="10.5" customHeight="1" x14ac:dyDescent="0.2">
      <c r="A218" s="599"/>
      <c r="B218" s="599"/>
      <c r="C218" s="599"/>
      <c r="D218" s="599"/>
      <c r="E218" s="599"/>
      <c r="F218" s="599"/>
      <c r="G218" s="599"/>
      <c r="H218" s="599"/>
      <c r="I218" s="599"/>
      <c r="J218" s="599"/>
      <c r="K218" s="136" t="s">
        <v>616</v>
      </c>
      <c r="L218" s="137" t="s">
        <v>617</v>
      </c>
      <c r="M218" s="137" t="s">
        <v>617</v>
      </c>
      <c r="N218" s="146" t="s">
        <v>586</v>
      </c>
      <c r="O218" s="129"/>
      <c r="P218" s="130"/>
      <c r="Q218" s="130">
        <v>44469</v>
      </c>
      <c r="R218" s="140" t="s">
        <v>584</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IF(AI218:AI371="PENDIENTE","PENDIENTE",IF(COUNTIF(AI218:AI371,"FALLO"),"FALTA","COMPLETO"))</f>
        <v>COMPLETO</v>
      </c>
      <c r="AK218" s="134"/>
      <c r="AL218" s="134"/>
    </row>
    <row r="219" spans="1:38" ht="10.5" customHeight="1" x14ac:dyDescent="0.2">
      <c r="A219" s="599"/>
      <c r="B219" s="599"/>
      <c r="C219" s="599"/>
      <c r="D219" s="599"/>
      <c r="E219" s="599"/>
      <c r="F219" s="599"/>
      <c r="G219" s="599"/>
      <c r="H219" s="599"/>
      <c r="I219" s="599"/>
      <c r="J219" s="599"/>
      <c r="K219" s="136" t="s">
        <v>597</v>
      </c>
      <c r="L219" s="137" t="s">
        <v>598</v>
      </c>
      <c r="M219" s="137" t="s">
        <v>598</v>
      </c>
      <c r="N219" s="146" t="s">
        <v>586</v>
      </c>
      <c r="O219" s="129"/>
      <c r="P219" s="130"/>
      <c r="Q219" s="130">
        <v>44469</v>
      </c>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IF(AI219:AI367="PENDIENTE","PENDIENTE",IF(COUNTIF(AI219:AI367,"FALLO"),"FALTA","COMPLETO"))</f>
        <v>COMPLETO</v>
      </c>
      <c r="AK219" s="134"/>
      <c r="AL219" s="134"/>
    </row>
    <row r="220" spans="1:38" ht="10.5" customHeight="1" x14ac:dyDescent="0.2">
      <c r="A220" s="599"/>
      <c r="B220" s="599"/>
      <c r="C220" s="599"/>
      <c r="D220" s="599"/>
      <c r="E220" s="599"/>
      <c r="F220" s="599"/>
      <c r="G220" s="599"/>
      <c r="H220" s="599"/>
      <c r="I220" s="599"/>
      <c r="J220" s="599"/>
      <c r="K220" s="136" t="s">
        <v>599</v>
      </c>
      <c r="L220" s="137" t="s">
        <v>618</v>
      </c>
      <c r="M220" s="137" t="s">
        <v>618</v>
      </c>
      <c r="N220" s="146" t="s">
        <v>586</v>
      </c>
      <c r="O220" s="129"/>
      <c r="P220" s="130"/>
      <c r="Q220" s="130">
        <v>44469</v>
      </c>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IF(AI220:AI367="PENDIENTE","PENDIENTE",IF(COUNTIF(AI220:AI367,"FALLO"),"FALTA","COMPLETO"))</f>
        <v>COMPLETO</v>
      </c>
      <c r="AK220" s="134"/>
      <c r="AL220" s="134"/>
    </row>
    <row r="221" spans="1:38" ht="10.5" customHeight="1" x14ac:dyDescent="0.2">
      <c r="A221" s="600"/>
      <c r="B221" s="600"/>
      <c r="C221" s="600"/>
      <c r="D221" s="600"/>
      <c r="E221" s="600"/>
      <c r="F221" s="600"/>
      <c r="G221" s="600"/>
      <c r="H221" s="600"/>
      <c r="I221" s="600"/>
      <c r="J221" s="600"/>
      <c r="K221" s="136" t="s">
        <v>673</v>
      </c>
      <c r="L221" s="137" t="s">
        <v>629</v>
      </c>
      <c r="M221" s="137" t="s">
        <v>629</v>
      </c>
      <c r="N221" s="146" t="s">
        <v>586</v>
      </c>
      <c r="O221" s="129"/>
      <c r="P221" s="130"/>
      <c r="Q221" s="130">
        <v>44469</v>
      </c>
      <c r="R221" s="140" t="s">
        <v>584</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IF(AI221:AI367="PENDIENTE","PENDIENTE",IF(COUNTIF(AI221:AI367,"FALLO"),"FALTA","COMPLETO"))</f>
        <v>COMPLETO</v>
      </c>
      <c r="AK221" s="134"/>
      <c r="AL221" s="134"/>
    </row>
    <row r="222" spans="1:38" ht="10.5" customHeight="1" x14ac:dyDescent="0.2">
      <c r="A222" s="629"/>
      <c r="B222" s="629"/>
      <c r="C222" s="629"/>
      <c r="D222" s="626" t="s">
        <v>581</v>
      </c>
      <c r="E222" s="615" t="s">
        <v>674</v>
      </c>
      <c r="F222" s="614"/>
      <c r="G222" s="598">
        <v>24</v>
      </c>
      <c r="H222" s="615" t="s">
        <v>675</v>
      </c>
      <c r="I222" s="628"/>
      <c r="J222" s="626" t="s">
        <v>676</v>
      </c>
      <c r="K222" s="136" t="s">
        <v>677</v>
      </c>
      <c r="L222" s="137" t="s">
        <v>678</v>
      </c>
      <c r="M222" s="137" t="s">
        <v>678</v>
      </c>
      <c r="N222" s="146" t="s">
        <v>586</v>
      </c>
      <c r="O222" s="129"/>
      <c r="P222" s="130"/>
      <c r="Q222" s="130">
        <v>44469</v>
      </c>
      <c r="R222" s="140" t="s">
        <v>584</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IF(AI222:AI367="PENDIENTE","PENDIENTE",IF(COUNTIF(AI222:AI367,"FALLO"),"FALTA","COMPLETO"))</f>
        <v>COMPLETO</v>
      </c>
      <c r="AK222" s="134"/>
      <c r="AL222" s="134"/>
    </row>
    <row r="223" spans="1:38" ht="10.5" customHeight="1" x14ac:dyDescent="0.2">
      <c r="A223" s="599"/>
      <c r="B223" s="599"/>
      <c r="C223" s="599"/>
      <c r="D223" s="599"/>
      <c r="E223" s="599"/>
      <c r="F223" s="599"/>
      <c r="G223" s="599"/>
      <c r="H223" s="599"/>
      <c r="I223" s="599"/>
      <c r="J223" s="599"/>
      <c r="K223" s="136" t="s">
        <v>679</v>
      </c>
      <c r="L223" s="137" t="s">
        <v>680</v>
      </c>
      <c r="M223" s="137" t="s">
        <v>680</v>
      </c>
      <c r="N223" s="146" t="s">
        <v>586</v>
      </c>
      <c r="O223" s="129"/>
      <c r="P223" s="130"/>
      <c r="Q223" s="130">
        <v>44469</v>
      </c>
      <c r="R223" s="140" t="s">
        <v>584</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IF(AI223:AI367="PENDIENTE","PENDIENTE",IF(COUNTIF(AI223:AI367,"FALLO"),"FALTA","COMPLETO"))</f>
        <v>COMPLETO</v>
      </c>
      <c r="AK223" s="134"/>
      <c r="AL223" s="134"/>
    </row>
    <row r="224" spans="1:38" ht="10.5" customHeight="1" x14ac:dyDescent="0.2">
      <c r="A224" s="599"/>
      <c r="B224" s="599"/>
      <c r="C224" s="599"/>
      <c r="D224" s="599"/>
      <c r="E224" s="599"/>
      <c r="F224" s="599"/>
      <c r="G224" s="599"/>
      <c r="H224" s="599"/>
      <c r="I224" s="599"/>
      <c r="J224" s="599"/>
      <c r="K224" s="136" t="s">
        <v>681</v>
      </c>
      <c r="L224" s="137" t="s">
        <v>682</v>
      </c>
      <c r="M224" s="137" t="s">
        <v>682</v>
      </c>
      <c r="N224" s="146" t="s">
        <v>586</v>
      </c>
      <c r="O224" s="129"/>
      <c r="P224" s="130"/>
      <c r="Q224" s="130">
        <v>44469</v>
      </c>
      <c r="R224" s="140" t="s">
        <v>584</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IF(AI224:AI375="PENDIENTE","PENDIENTE",IF(COUNTIF(AI224:AI375,"FALLO"),"FALTA","COMPLETO"))</f>
        <v>COMPLETO</v>
      </c>
      <c r="AK224" s="134"/>
      <c r="AL224" s="134"/>
    </row>
    <row r="225" spans="1:38" ht="10.5" customHeight="1" x14ac:dyDescent="0.2">
      <c r="A225" s="599"/>
      <c r="B225" s="599"/>
      <c r="C225" s="599"/>
      <c r="D225" s="599"/>
      <c r="E225" s="599"/>
      <c r="F225" s="599"/>
      <c r="G225" s="599"/>
      <c r="H225" s="599"/>
      <c r="I225" s="599"/>
      <c r="J225" s="599"/>
      <c r="K225" s="136" t="s">
        <v>683</v>
      </c>
      <c r="L225" s="137" t="s">
        <v>684</v>
      </c>
      <c r="M225" s="137" t="s">
        <v>684</v>
      </c>
      <c r="N225" s="144" t="s">
        <v>588</v>
      </c>
      <c r="O225" s="129"/>
      <c r="P225" s="130" t="s">
        <v>685</v>
      </c>
      <c r="Q225" s="130">
        <v>44469</v>
      </c>
      <c r="R225" s="140" t="s">
        <v>584</v>
      </c>
      <c r="S225" s="129"/>
      <c r="T225" s="146" t="s">
        <v>586</v>
      </c>
      <c r="U225" s="129"/>
      <c r="V225" s="130"/>
      <c r="W225" s="130">
        <v>44474</v>
      </c>
      <c r="X225" s="140" t="s">
        <v>584</v>
      </c>
      <c r="Y225" s="131"/>
      <c r="Z225" s="132"/>
      <c r="AA225" s="133"/>
      <c r="AB225" s="133"/>
      <c r="AC225" s="133"/>
      <c r="AD225" s="132"/>
      <c r="AE225" s="131"/>
      <c r="AF225" s="132"/>
      <c r="AG225" s="133"/>
      <c r="AH225" s="131"/>
      <c r="AI225" s="141" t="str">
        <f t="shared" si="0"/>
        <v>OK</v>
      </c>
      <c r="AJ225" s="142" t="str">
        <f>IF(AI225:AI372="PENDIENTE","PENDIENTE",IF(COUNTIF(AI225:AI372,"FALLO"),"FALTA","COMPLETO"))</f>
        <v>COMPLETO</v>
      </c>
      <c r="AK225" s="134"/>
      <c r="AL225" s="134"/>
    </row>
    <row r="226" spans="1:38" ht="10.5" customHeight="1" x14ac:dyDescent="0.2">
      <c r="A226" s="600"/>
      <c r="B226" s="600"/>
      <c r="C226" s="600"/>
      <c r="D226" s="600"/>
      <c r="E226" s="600"/>
      <c r="F226" s="600"/>
      <c r="G226" s="600"/>
      <c r="H226" s="600"/>
      <c r="I226" s="600"/>
      <c r="J226" s="600"/>
      <c r="K226" s="136" t="s">
        <v>686</v>
      </c>
      <c r="L226" s="137" t="s">
        <v>687</v>
      </c>
      <c r="M226" s="137" t="s">
        <v>687</v>
      </c>
      <c r="N226" s="144" t="s">
        <v>588</v>
      </c>
      <c r="O226" s="129"/>
      <c r="P226" s="130" t="s">
        <v>685</v>
      </c>
      <c r="Q226" s="130">
        <v>44469</v>
      </c>
      <c r="R226" s="140" t="s">
        <v>584</v>
      </c>
      <c r="S226" s="129"/>
      <c r="T226" s="146" t="s">
        <v>586</v>
      </c>
      <c r="U226" s="129"/>
      <c r="V226" s="130"/>
      <c r="W226" s="130">
        <v>44474</v>
      </c>
      <c r="X226" s="140" t="s">
        <v>584</v>
      </c>
      <c r="Y226" s="131"/>
      <c r="Z226" s="132"/>
      <c r="AA226" s="133"/>
      <c r="AB226" s="133"/>
      <c r="AC226" s="133"/>
      <c r="AD226" s="132"/>
      <c r="AE226" s="131"/>
      <c r="AF226" s="132"/>
      <c r="AG226" s="133"/>
      <c r="AH226" s="131"/>
      <c r="AI226" s="141" t="str">
        <f t="shared" si="0"/>
        <v>OK</v>
      </c>
      <c r="AJ226" s="142" t="str">
        <f>IF(AI226:AI372="PENDIENTE","PENDIENTE",IF(COUNTIF(AI226:AI372,"FALLO"),"FALTA","COMPLETO"))</f>
        <v>COMPLETO</v>
      </c>
      <c r="AK226" s="134"/>
      <c r="AL226" s="134"/>
    </row>
    <row r="227" spans="1:38" ht="15.75" customHeight="1" x14ac:dyDescent="0.2">
      <c r="A227" s="614"/>
      <c r="B227" s="614"/>
      <c r="C227" s="615" t="s">
        <v>688</v>
      </c>
      <c r="D227" s="615" t="s">
        <v>581</v>
      </c>
      <c r="E227" s="614"/>
      <c r="F227" s="614"/>
      <c r="G227" s="598">
        <v>25</v>
      </c>
      <c r="H227" s="615" t="s">
        <v>689</v>
      </c>
      <c r="I227" s="614"/>
      <c r="J227" s="630" t="s">
        <v>690</v>
      </c>
      <c r="K227" s="148" t="s">
        <v>691</v>
      </c>
      <c r="L227" s="149" t="s">
        <v>692</v>
      </c>
      <c r="M227" s="149" t="s">
        <v>692</v>
      </c>
      <c r="N227" s="144" t="s">
        <v>588</v>
      </c>
      <c r="O227" s="129"/>
      <c r="P227" s="130" t="s">
        <v>693</v>
      </c>
      <c r="Q227" s="130">
        <v>44477</v>
      </c>
      <c r="R227" s="140" t="s">
        <v>584</v>
      </c>
      <c r="S227" s="129"/>
      <c r="T227" s="146" t="s">
        <v>586</v>
      </c>
      <c r="U227" s="129"/>
      <c r="V227" s="130"/>
      <c r="W227" s="130">
        <v>44480</v>
      </c>
      <c r="X227" s="140" t="s">
        <v>584</v>
      </c>
      <c r="Y227" s="131"/>
      <c r="Z227" s="132"/>
      <c r="AA227" s="133"/>
      <c r="AB227" s="133"/>
      <c r="AC227" s="133"/>
      <c r="AD227" s="132"/>
      <c r="AE227" s="131"/>
      <c r="AF227" s="132"/>
      <c r="AG227" s="133"/>
      <c r="AH227" s="131"/>
      <c r="AI227" s="141" t="str">
        <f t="shared" si="0"/>
        <v>OK</v>
      </c>
      <c r="AJ227" s="142" t="str">
        <f>IF(AI227:AI372="PENDIENTE","PENDIENTE",IF(COUNTIF(AI227:AI372,"FALLO"),"FALTA","COMPLETO"))</f>
        <v>COMPLETO</v>
      </c>
      <c r="AK227" s="134"/>
      <c r="AL227" s="134"/>
    </row>
    <row r="228" spans="1:38" ht="10.5" customHeight="1" x14ac:dyDescent="0.2">
      <c r="A228" s="599"/>
      <c r="B228" s="599"/>
      <c r="C228" s="599"/>
      <c r="D228" s="599"/>
      <c r="E228" s="599"/>
      <c r="F228" s="599"/>
      <c r="G228" s="599"/>
      <c r="H228" s="599"/>
      <c r="I228" s="599"/>
      <c r="J228" s="599"/>
      <c r="K228" s="148" t="s">
        <v>694</v>
      </c>
      <c r="L228" s="149" t="s">
        <v>695</v>
      </c>
      <c r="M228" s="149" t="s">
        <v>695</v>
      </c>
      <c r="N228" s="144" t="s">
        <v>588</v>
      </c>
      <c r="O228" s="129"/>
      <c r="P228" s="130" t="s">
        <v>693</v>
      </c>
      <c r="Q228" s="130">
        <v>44477</v>
      </c>
      <c r="R228" s="140" t="s">
        <v>584</v>
      </c>
      <c r="S228" s="129"/>
      <c r="T228" s="146" t="s">
        <v>586</v>
      </c>
      <c r="U228" s="129"/>
      <c r="V228" s="130"/>
      <c r="W228" s="130">
        <v>44480</v>
      </c>
      <c r="X228" s="140" t="s">
        <v>584</v>
      </c>
      <c r="Y228" s="131"/>
      <c r="Z228" s="132"/>
      <c r="AA228" s="133"/>
      <c r="AB228" s="133"/>
      <c r="AC228" s="133"/>
      <c r="AD228" s="132"/>
      <c r="AE228" s="131"/>
      <c r="AF228" s="132"/>
      <c r="AG228" s="133"/>
      <c r="AH228" s="131"/>
      <c r="AI228" s="141" t="str">
        <f t="shared" si="0"/>
        <v>OK</v>
      </c>
      <c r="AJ228" s="142" t="str">
        <f>IF(AI228:AI372="PENDIENTE","PENDIENTE",IF(COUNTIF(AI228:AI372,"FALLO"),"FALTA","COMPLETO"))</f>
        <v>COMPLETO</v>
      </c>
      <c r="AK228" s="134"/>
      <c r="AL228" s="134"/>
    </row>
    <row r="229" spans="1:38" ht="10.5" customHeight="1" x14ac:dyDescent="0.2">
      <c r="A229" s="599"/>
      <c r="B229" s="599"/>
      <c r="C229" s="599"/>
      <c r="D229" s="599"/>
      <c r="E229" s="599"/>
      <c r="F229" s="599"/>
      <c r="G229" s="599"/>
      <c r="H229" s="599"/>
      <c r="I229" s="599"/>
      <c r="J229" s="599"/>
      <c r="K229" s="148" t="s">
        <v>696</v>
      </c>
      <c r="L229" s="148" t="s">
        <v>697</v>
      </c>
      <c r="M229" s="148" t="s">
        <v>697</v>
      </c>
      <c r="N229" s="144" t="s">
        <v>588</v>
      </c>
      <c r="O229" s="129"/>
      <c r="P229" s="130" t="s">
        <v>693</v>
      </c>
      <c r="Q229" s="130">
        <v>44477</v>
      </c>
      <c r="R229" s="140" t="s">
        <v>584</v>
      </c>
      <c r="S229" s="129"/>
      <c r="T229" s="146" t="s">
        <v>586</v>
      </c>
      <c r="U229" s="129"/>
      <c r="V229" s="130"/>
      <c r="W229" s="130">
        <v>44480</v>
      </c>
      <c r="X229" s="140" t="s">
        <v>584</v>
      </c>
      <c r="Y229" s="131"/>
      <c r="Z229" s="132"/>
      <c r="AA229" s="133"/>
      <c r="AB229" s="133"/>
      <c r="AC229" s="133"/>
      <c r="AD229" s="132"/>
      <c r="AE229" s="131"/>
      <c r="AF229" s="132"/>
      <c r="AG229" s="133"/>
      <c r="AH229" s="131"/>
      <c r="AI229" s="141" t="str">
        <f t="shared" si="0"/>
        <v>OK</v>
      </c>
      <c r="AJ229" s="142" t="str">
        <f>IF(AI229:AI372="PENDIENTE","PENDIENTE",IF(COUNTIF(AI229:AI372,"FALLO"),"FALTA","COMPLETO"))</f>
        <v>COMPLETO</v>
      </c>
      <c r="AK229" s="134"/>
      <c r="AL229" s="134"/>
    </row>
    <row r="230" spans="1:38" ht="15.75" customHeight="1" x14ac:dyDescent="0.2">
      <c r="A230" s="600"/>
      <c r="B230" s="600"/>
      <c r="C230" s="600"/>
      <c r="D230" s="600"/>
      <c r="E230" s="600"/>
      <c r="F230" s="600"/>
      <c r="G230" s="600"/>
      <c r="H230" s="600"/>
      <c r="I230" s="600"/>
      <c r="J230" s="600"/>
      <c r="K230" s="148" t="s">
        <v>698</v>
      </c>
      <c r="L230" s="148" t="s">
        <v>699</v>
      </c>
      <c r="M230" s="148" t="s">
        <v>699</v>
      </c>
      <c r="N230" s="144" t="s">
        <v>588</v>
      </c>
      <c r="O230" s="129"/>
      <c r="P230" s="130" t="s">
        <v>693</v>
      </c>
      <c r="Q230" s="130">
        <v>44477</v>
      </c>
      <c r="R230" s="140" t="s">
        <v>584</v>
      </c>
      <c r="S230" s="129"/>
      <c r="T230" s="146" t="s">
        <v>586</v>
      </c>
      <c r="U230" s="129"/>
      <c r="V230" s="130"/>
      <c r="W230" s="130">
        <v>44480</v>
      </c>
      <c r="X230" s="140" t="s">
        <v>584</v>
      </c>
      <c r="Y230" s="131"/>
      <c r="Z230" s="132"/>
      <c r="AA230" s="133"/>
      <c r="AB230" s="133"/>
      <c r="AC230" s="133"/>
      <c r="AD230" s="132"/>
      <c r="AE230" s="131"/>
      <c r="AF230" s="132"/>
      <c r="AG230" s="133"/>
      <c r="AH230" s="131"/>
      <c r="AI230" s="141" t="str">
        <f t="shared" si="0"/>
        <v>OK</v>
      </c>
      <c r="AJ230" s="142" t="str">
        <f>IF(AI230:AI378="PENDIENTE","PENDIENTE",IF(COUNTIF(AI230:AI378,"FALLO"),"FALTA","COMPLETO"))</f>
        <v>COMPLETO</v>
      </c>
      <c r="AK230" s="134"/>
      <c r="AL230" s="134"/>
    </row>
    <row r="231" spans="1:38" ht="20.25" customHeight="1" x14ac:dyDescent="0.2">
      <c r="A231" s="614"/>
      <c r="B231" s="614"/>
      <c r="C231" s="615" t="s">
        <v>700</v>
      </c>
      <c r="D231" s="615" t="s">
        <v>581</v>
      </c>
      <c r="E231" s="614"/>
      <c r="F231" s="614"/>
      <c r="G231" s="615">
        <v>26</v>
      </c>
      <c r="H231" s="615" t="s">
        <v>701</v>
      </c>
      <c r="I231" s="614"/>
      <c r="J231" s="630" t="s">
        <v>702</v>
      </c>
      <c r="K231" s="148" t="s">
        <v>691</v>
      </c>
      <c r="L231" s="149" t="s">
        <v>692</v>
      </c>
      <c r="M231" s="149" t="s">
        <v>692</v>
      </c>
      <c r="N231" s="146" t="s">
        <v>586</v>
      </c>
      <c r="O231" s="129"/>
      <c r="P231" s="130"/>
      <c r="Q231" s="130">
        <v>44477</v>
      </c>
      <c r="R231" s="140" t="s">
        <v>584</v>
      </c>
      <c r="S231" s="129"/>
      <c r="T231" s="131"/>
      <c r="U231" s="132"/>
      <c r="V231" s="133"/>
      <c r="W231" s="133"/>
      <c r="X231" s="133"/>
      <c r="Y231" s="131"/>
      <c r="Z231" s="132"/>
      <c r="AA231" s="133"/>
      <c r="AB231" s="133"/>
      <c r="AC231" s="133"/>
      <c r="AD231" s="132"/>
      <c r="AE231" s="131"/>
      <c r="AF231" s="132"/>
      <c r="AG231" s="133"/>
      <c r="AH231" s="131"/>
      <c r="AI231" s="141" t="str">
        <f t="shared" si="0"/>
        <v>OK</v>
      </c>
      <c r="AJ231" s="142" t="str">
        <f>IF(AI231:AI378="PENDIENTE","PENDIENTE",IF(COUNTIF(AI231:AI378,"FALLO"),"FALTA","COMPLETO"))</f>
        <v>COMPLETO</v>
      </c>
      <c r="AK231" s="134"/>
      <c r="AL231" s="134"/>
    </row>
    <row r="232" spans="1:38" ht="10.5" customHeight="1" x14ac:dyDescent="0.2">
      <c r="A232" s="599"/>
      <c r="B232" s="599"/>
      <c r="C232" s="599"/>
      <c r="D232" s="599"/>
      <c r="E232" s="599"/>
      <c r="F232" s="599"/>
      <c r="G232" s="599"/>
      <c r="H232" s="599"/>
      <c r="I232" s="599"/>
      <c r="J232" s="599"/>
      <c r="K232" s="148" t="s">
        <v>694</v>
      </c>
      <c r="L232" s="149" t="s">
        <v>695</v>
      </c>
      <c r="M232" s="149" t="s">
        <v>695</v>
      </c>
      <c r="N232" s="146" t="s">
        <v>586</v>
      </c>
      <c r="O232" s="129"/>
      <c r="P232" s="130"/>
      <c r="Q232" s="130">
        <v>44477</v>
      </c>
      <c r="R232" s="140" t="s">
        <v>584</v>
      </c>
      <c r="S232" s="129"/>
      <c r="T232" s="131"/>
      <c r="U232" s="132"/>
      <c r="V232" s="133"/>
      <c r="W232" s="133"/>
      <c r="X232" s="133"/>
      <c r="Y232" s="131"/>
      <c r="Z232" s="132"/>
      <c r="AA232" s="133"/>
      <c r="AB232" s="133"/>
      <c r="AC232" s="133"/>
      <c r="AD232" s="132"/>
      <c r="AE232" s="131"/>
      <c r="AF232" s="132"/>
      <c r="AG232" s="133"/>
      <c r="AH232" s="131"/>
      <c r="AI232" s="141" t="str">
        <f t="shared" si="0"/>
        <v>OK</v>
      </c>
      <c r="AJ232" s="142" t="str">
        <f>IF(AI232:AI378="PENDIENTE","PENDIENTE",IF(COUNTIF(AI232:AI378,"FALLO"),"FALTA","COMPLETO"))</f>
        <v>COMPLETO</v>
      </c>
      <c r="AK232" s="134"/>
      <c r="AL232" s="134"/>
    </row>
    <row r="233" spans="1:38" ht="10.5" customHeight="1" x14ac:dyDescent="0.2">
      <c r="A233" s="599"/>
      <c r="B233" s="599"/>
      <c r="C233" s="599"/>
      <c r="D233" s="599"/>
      <c r="E233" s="599"/>
      <c r="F233" s="599"/>
      <c r="G233" s="599"/>
      <c r="H233" s="599"/>
      <c r="I233" s="599"/>
      <c r="J233" s="599"/>
      <c r="K233" s="148" t="s">
        <v>696</v>
      </c>
      <c r="L233" s="148" t="s">
        <v>697</v>
      </c>
      <c r="M233" s="148" t="s">
        <v>697</v>
      </c>
      <c r="N233" s="146" t="s">
        <v>586</v>
      </c>
      <c r="O233" s="129"/>
      <c r="P233" s="130"/>
      <c r="Q233" s="130">
        <v>44477</v>
      </c>
      <c r="R233" s="140" t="s">
        <v>584</v>
      </c>
      <c r="S233" s="129"/>
      <c r="T233" s="131"/>
      <c r="U233" s="132"/>
      <c r="V233" s="133"/>
      <c r="W233" s="133"/>
      <c r="X233" s="133"/>
      <c r="Y233" s="131"/>
      <c r="Z233" s="132"/>
      <c r="AA233" s="133"/>
      <c r="AB233" s="133"/>
      <c r="AC233" s="133"/>
      <c r="AD233" s="132"/>
      <c r="AE233" s="131"/>
      <c r="AF233" s="132"/>
      <c r="AG233" s="133"/>
      <c r="AH233" s="131"/>
      <c r="AI233" s="141" t="str">
        <f t="shared" si="0"/>
        <v>OK</v>
      </c>
      <c r="AJ233" s="142" t="str">
        <f>IF(AI233:AI378="PENDIENTE","PENDIENTE",IF(COUNTIF(AI233:AI378,"FALLO"),"FALTA","COMPLETO"))</f>
        <v>COMPLETO</v>
      </c>
      <c r="AK233" s="134"/>
      <c r="AL233" s="134"/>
    </row>
    <row r="234" spans="1:38" ht="15.75" customHeight="1" x14ac:dyDescent="0.2">
      <c r="A234" s="600"/>
      <c r="B234" s="600"/>
      <c r="C234" s="600"/>
      <c r="D234" s="600"/>
      <c r="E234" s="600"/>
      <c r="F234" s="600"/>
      <c r="G234" s="600"/>
      <c r="H234" s="600"/>
      <c r="I234" s="600"/>
      <c r="J234" s="600"/>
      <c r="K234" s="148" t="s">
        <v>698</v>
      </c>
      <c r="L234" s="148" t="s">
        <v>699</v>
      </c>
      <c r="M234" s="148" t="s">
        <v>699</v>
      </c>
      <c r="N234" s="146" t="s">
        <v>586</v>
      </c>
      <c r="O234" s="129"/>
      <c r="P234" s="130"/>
      <c r="Q234" s="130">
        <v>44477</v>
      </c>
      <c r="R234" s="140" t="s">
        <v>584</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IF(AI234:AI378="PENDIENTE","PENDIENTE",IF(COUNTIF(AI234:AI378,"FALLO"),"FALTA","COMPLETO"))</f>
        <v>COMPLETO</v>
      </c>
      <c r="AK234" s="134"/>
      <c r="AL234" s="134"/>
    </row>
    <row r="235" spans="1:38" ht="15.75" customHeight="1" x14ac:dyDescent="0.2">
      <c r="A235" s="614"/>
      <c r="B235" s="614"/>
      <c r="C235" s="615" t="s">
        <v>703</v>
      </c>
      <c r="D235" s="615" t="s">
        <v>581</v>
      </c>
      <c r="E235" s="614"/>
      <c r="F235" s="614"/>
      <c r="G235" s="615">
        <v>27</v>
      </c>
      <c r="H235" s="615" t="s">
        <v>704</v>
      </c>
      <c r="I235" s="614"/>
      <c r="J235" s="630" t="s">
        <v>705</v>
      </c>
      <c r="K235" s="148" t="s">
        <v>691</v>
      </c>
      <c r="L235" s="149" t="s">
        <v>692</v>
      </c>
      <c r="M235" s="149" t="s">
        <v>692</v>
      </c>
      <c r="N235" s="144" t="s">
        <v>588</v>
      </c>
      <c r="O235" s="129"/>
      <c r="P235" s="130" t="s">
        <v>693</v>
      </c>
      <c r="Q235" s="130">
        <v>44477</v>
      </c>
      <c r="R235" s="140" t="s">
        <v>584</v>
      </c>
      <c r="S235" s="129"/>
      <c r="T235" s="146" t="s">
        <v>586</v>
      </c>
      <c r="U235" s="129"/>
      <c r="V235" s="130"/>
      <c r="W235" s="130">
        <v>44480</v>
      </c>
      <c r="X235" s="140" t="s">
        <v>584</v>
      </c>
      <c r="Y235" s="131"/>
      <c r="Z235" s="132"/>
      <c r="AA235" s="133"/>
      <c r="AB235" s="133"/>
      <c r="AC235" s="133"/>
      <c r="AD235" s="132"/>
      <c r="AE235" s="131"/>
      <c r="AF235" s="132"/>
      <c r="AG235" s="133"/>
      <c r="AH235" s="131"/>
      <c r="AI235" s="141" t="str">
        <f t="shared" si="0"/>
        <v>OK</v>
      </c>
      <c r="AJ235" s="142" t="str">
        <f>IF(AI235:AI384="PENDIENTE","PENDIENTE",IF(COUNTIF(AI235:AI384,"FALLO"),"FALTA","COMPLETO"))</f>
        <v>COMPLETO</v>
      </c>
      <c r="AK235" s="134"/>
      <c r="AL235" s="134"/>
    </row>
    <row r="236" spans="1:38" ht="15.75" customHeight="1" x14ac:dyDescent="0.2">
      <c r="A236" s="599"/>
      <c r="B236" s="599"/>
      <c r="C236" s="599"/>
      <c r="D236" s="599"/>
      <c r="E236" s="599"/>
      <c r="F236" s="599"/>
      <c r="G236" s="599"/>
      <c r="H236" s="599"/>
      <c r="I236" s="599"/>
      <c r="J236" s="599"/>
      <c r="K236" s="148" t="s">
        <v>694</v>
      </c>
      <c r="L236" s="149" t="s">
        <v>695</v>
      </c>
      <c r="M236" s="149" t="s">
        <v>695</v>
      </c>
      <c r="N236" s="144" t="s">
        <v>588</v>
      </c>
      <c r="O236" s="129"/>
      <c r="P236" s="130" t="s">
        <v>693</v>
      </c>
      <c r="Q236" s="130">
        <v>44477</v>
      </c>
      <c r="R236" s="140" t="s">
        <v>584</v>
      </c>
      <c r="S236" s="129"/>
      <c r="T236" s="146" t="s">
        <v>586</v>
      </c>
      <c r="U236" s="129"/>
      <c r="V236" s="130"/>
      <c r="W236" s="130">
        <v>44480</v>
      </c>
      <c r="X236" s="140" t="s">
        <v>584</v>
      </c>
      <c r="Y236" s="131"/>
      <c r="Z236" s="132"/>
      <c r="AA236" s="133"/>
      <c r="AB236" s="133"/>
      <c r="AC236" s="133"/>
      <c r="AD236" s="132"/>
      <c r="AE236" s="131"/>
      <c r="AF236" s="132"/>
      <c r="AG236" s="133"/>
      <c r="AH236" s="131"/>
      <c r="AI236" s="141" t="str">
        <f t="shared" si="0"/>
        <v>OK</v>
      </c>
      <c r="AJ236" s="142" t="str">
        <f>IF(AI236:AI394="PENDIENTE","PENDIENTE",IF(COUNTIF(AI236:AI394,"FALLO"),"FALTA","COMPLETO"))</f>
        <v>COMPLETO</v>
      </c>
      <c r="AK236" s="134"/>
      <c r="AL236" s="134"/>
    </row>
    <row r="237" spans="1:38" ht="15.75" customHeight="1" x14ac:dyDescent="0.2">
      <c r="A237" s="599"/>
      <c r="B237" s="599"/>
      <c r="C237" s="599"/>
      <c r="D237" s="599"/>
      <c r="E237" s="599"/>
      <c r="F237" s="599"/>
      <c r="G237" s="599"/>
      <c r="H237" s="599"/>
      <c r="I237" s="599"/>
      <c r="J237" s="599"/>
      <c r="K237" s="148" t="s">
        <v>696</v>
      </c>
      <c r="L237" s="148" t="s">
        <v>697</v>
      </c>
      <c r="M237" s="148" t="s">
        <v>697</v>
      </c>
      <c r="N237" s="144" t="s">
        <v>588</v>
      </c>
      <c r="O237" s="129"/>
      <c r="P237" s="130" t="s">
        <v>693</v>
      </c>
      <c r="Q237" s="130">
        <v>44477</v>
      </c>
      <c r="R237" s="140" t="s">
        <v>584</v>
      </c>
      <c r="S237" s="129"/>
      <c r="T237" s="146" t="s">
        <v>586</v>
      </c>
      <c r="U237" s="129"/>
      <c r="V237" s="130"/>
      <c r="W237" s="130">
        <v>44480</v>
      </c>
      <c r="X237" s="140" t="s">
        <v>584</v>
      </c>
      <c r="Y237" s="131"/>
      <c r="Z237" s="132"/>
      <c r="AA237" s="133"/>
      <c r="AB237" s="133"/>
      <c r="AC237" s="133"/>
      <c r="AD237" s="132"/>
      <c r="AE237" s="131"/>
      <c r="AF237" s="132"/>
      <c r="AG237" s="133"/>
      <c r="AH237" s="131"/>
      <c r="AI237" s="141" t="str">
        <f t="shared" si="0"/>
        <v>OK</v>
      </c>
      <c r="AJ237" s="142" t="str">
        <f>IF(AI237:AI390="PENDIENTE","PENDIENTE",IF(COUNTIF(AI237:AI390,"FALLO"),"FALTA","COMPLETO"))</f>
        <v>COMPLETO</v>
      </c>
      <c r="AK237" s="134"/>
      <c r="AL237" s="134"/>
    </row>
    <row r="238" spans="1:38" ht="15.75" customHeight="1" x14ac:dyDescent="0.2">
      <c r="A238" s="600"/>
      <c r="B238" s="600"/>
      <c r="C238" s="600"/>
      <c r="D238" s="600"/>
      <c r="E238" s="600"/>
      <c r="F238" s="600"/>
      <c r="G238" s="600"/>
      <c r="H238" s="600"/>
      <c r="I238" s="600"/>
      <c r="J238" s="600"/>
      <c r="K238" s="148" t="s">
        <v>698</v>
      </c>
      <c r="L238" s="148" t="s">
        <v>699</v>
      </c>
      <c r="M238" s="148" t="s">
        <v>699</v>
      </c>
      <c r="N238" s="144" t="s">
        <v>588</v>
      </c>
      <c r="O238" s="129"/>
      <c r="P238" s="130" t="s">
        <v>693</v>
      </c>
      <c r="Q238" s="130">
        <v>44477</v>
      </c>
      <c r="R238" s="140" t="s">
        <v>584</v>
      </c>
      <c r="S238" s="129"/>
      <c r="T238" s="146" t="s">
        <v>586</v>
      </c>
      <c r="U238" s="129"/>
      <c r="V238" s="130"/>
      <c r="W238" s="130">
        <v>44480</v>
      </c>
      <c r="X238" s="140" t="s">
        <v>584</v>
      </c>
      <c r="Y238" s="131"/>
      <c r="Z238" s="132"/>
      <c r="AA238" s="133"/>
      <c r="AB238" s="133"/>
      <c r="AC238" s="133"/>
      <c r="AD238" s="132"/>
      <c r="AE238" s="131"/>
      <c r="AF238" s="132"/>
      <c r="AG238" s="133"/>
      <c r="AH238" s="131"/>
      <c r="AI238" s="141" t="str">
        <f t="shared" si="0"/>
        <v>OK</v>
      </c>
      <c r="AJ238" s="142" t="str">
        <f>IF(AI238:AI390="PENDIENTE","PENDIENTE",IF(COUNTIF(AI238:AI390,"FALLO"),"FALTA","COMPLETO"))</f>
        <v>COMPLETO</v>
      </c>
      <c r="AK238" s="134"/>
      <c r="AL238" s="134"/>
    </row>
    <row r="239" spans="1:38" ht="10.5" customHeight="1" x14ac:dyDescent="0.2">
      <c r="A239" s="614"/>
      <c r="B239" s="614"/>
      <c r="C239" s="614"/>
      <c r="D239" s="615" t="s">
        <v>581</v>
      </c>
      <c r="E239" s="614"/>
      <c r="F239" s="614"/>
      <c r="G239" s="615">
        <v>28</v>
      </c>
      <c r="H239" s="615" t="s">
        <v>706</v>
      </c>
      <c r="I239" s="614"/>
      <c r="J239" s="626" t="s">
        <v>707</v>
      </c>
      <c r="K239" s="136" t="s">
        <v>590</v>
      </c>
      <c r="L239" s="137" t="s">
        <v>583</v>
      </c>
      <c r="M239" s="137" t="s">
        <v>583</v>
      </c>
      <c r="N239" s="146" t="s">
        <v>586</v>
      </c>
      <c r="O239" s="129"/>
      <c r="P239" s="130"/>
      <c r="Q239" s="130">
        <v>44477</v>
      </c>
      <c r="R239" s="140" t="s">
        <v>584</v>
      </c>
      <c r="S239" s="129"/>
      <c r="T239" s="131"/>
      <c r="U239" s="132"/>
      <c r="V239" s="133"/>
      <c r="W239" s="133"/>
      <c r="X239" s="133"/>
      <c r="Y239" s="131"/>
      <c r="Z239" s="132"/>
      <c r="AA239" s="133"/>
      <c r="AB239" s="133"/>
      <c r="AC239" s="133"/>
      <c r="AD239" s="132"/>
      <c r="AE239" s="131"/>
      <c r="AF239" s="132"/>
      <c r="AG239" s="133"/>
      <c r="AH239" s="131"/>
      <c r="AI239" s="141" t="str">
        <f t="shared" si="0"/>
        <v>OK</v>
      </c>
      <c r="AJ239" s="142" t="str">
        <f>IF(AI239:AI396="PENDIENTE","PENDIENTE",IF(COUNTIF(AI239:AI396,"FALLO"),"FALTA","COMPLETO"))</f>
        <v>COMPLETO</v>
      </c>
      <c r="AK239" s="134"/>
      <c r="AL239" s="134"/>
    </row>
    <row r="240" spans="1:38" ht="10.5" customHeight="1" x14ac:dyDescent="0.2">
      <c r="A240" s="599"/>
      <c r="B240" s="599"/>
      <c r="C240" s="599"/>
      <c r="D240" s="599"/>
      <c r="E240" s="599"/>
      <c r="F240" s="599"/>
      <c r="G240" s="599"/>
      <c r="H240" s="599"/>
      <c r="I240" s="599"/>
      <c r="J240" s="599"/>
      <c r="K240" s="147" t="s">
        <v>602</v>
      </c>
      <c r="L240" s="137" t="s">
        <v>591</v>
      </c>
      <c r="M240" s="137" t="s">
        <v>591</v>
      </c>
      <c r="N240" s="146" t="s">
        <v>586</v>
      </c>
      <c r="O240" s="129"/>
      <c r="P240" s="130"/>
      <c r="Q240" s="130">
        <v>44477</v>
      </c>
      <c r="R240" s="140" t="s">
        <v>584</v>
      </c>
      <c r="S240" s="129"/>
      <c r="T240" s="131"/>
      <c r="U240" s="132"/>
      <c r="V240" s="133"/>
      <c r="W240" s="133"/>
      <c r="X240" s="133"/>
      <c r="Y240" s="131"/>
      <c r="Z240" s="132"/>
      <c r="AA240" s="133"/>
      <c r="AB240" s="133"/>
      <c r="AC240" s="133"/>
      <c r="AD240" s="132"/>
      <c r="AE240" s="131"/>
      <c r="AF240" s="132"/>
      <c r="AG240" s="133"/>
      <c r="AH240" s="131"/>
      <c r="AI240" s="141" t="str">
        <f t="shared" si="0"/>
        <v>OK</v>
      </c>
      <c r="AJ240" s="142" t="str">
        <f>IF(AI240:AI396="PENDIENTE","PENDIENTE",IF(COUNTIF(AI240:AI396,"FALLO"),"FALTA","COMPLETO"))</f>
        <v>COMPLETO</v>
      </c>
      <c r="AK240" s="134"/>
      <c r="AL240" s="134"/>
    </row>
    <row r="241" spans="1:38" ht="10.5" customHeight="1" x14ac:dyDescent="0.2">
      <c r="A241" s="599"/>
      <c r="B241" s="599"/>
      <c r="C241" s="599"/>
      <c r="D241" s="599"/>
      <c r="E241" s="599"/>
      <c r="F241" s="599"/>
      <c r="G241" s="599"/>
      <c r="H241" s="599"/>
      <c r="I241" s="599"/>
      <c r="J241" s="599"/>
      <c r="K241" s="136" t="s">
        <v>592</v>
      </c>
      <c r="L241" s="137" t="s">
        <v>587</v>
      </c>
      <c r="M241" s="137" t="s">
        <v>587</v>
      </c>
      <c r="N241" s="146" t="s">
        <v>586</v>
      </c>
      <c r="O241" s="129"/>
      <c r="P241" s="130"/>
      <c r="Q241" s="130">
        <v>44477</v>
      </c>
      <c r="R241" s="140" t="s">
        <v>584</v>
      </c>
      <c r="S241" s="129"/>
      <c r="T241" s="131"/>
      <c r="U241" s="132"/>
      <c r="V241" s="133"/>
      <c r="W241" s="133"/>
      <c r="X241" s="133"/>
      <c r="Y241" s="131"/>
      <c r="Z241" s="132"/>
      <c r="AA241" s="133"/>
      <c r="AB241" s="133"/>
      <c r="AC241" s="133"/>
      <c r="AD241" s="132"/>
      <c r="AE241" s="131"/>
      <c r="AF241" s="132"/>
      <c r="AG241" s="133"/>
      <c r="AH241" s="131"/>
      <c r="AI241" s="141" t="str">
        <f t="shared" si="0"/>
        <v>OK</v>
      </c>
      <c r="AJ241" s="142" t="str">
        <f>IF(AI241:AI396="PENDIENTE","PENDIENTE",IF(COUNTIF(AI241:AI396,"FALLO"),"FALTA","COMPLETO"))</f>
        <v>COMPLETO</v>
      </c>
      <c r="AK241" s="134"/>
      <c r="AL241" s="134"/>
    </row>
    <row r="242" spans="1:38" ht="10.5" customHeight="1" x14ac:dyDescent="0.2">
      <c r="A242" s="599"/>
      <c r="B242" s="599"/>
      <c r="C242" s="599"/>
      <c r="D242" s="599"/>
      <c r="E242" s="599"/>
      <c r="F242" s="599"/>
      <c r="G242" s="599"/>
      <c r="H242" s="599"/>
      <c r="I242" s="599"/>
      <c r="J242" s="599"/>
      <c r="K242" s="136" t="s">
        <v>593</v>
      </c>
      <c r="L242" s="137" t="s">
        <v>603</v>
      </c>
      <c r="M242" s="137" t="s">
        <v>603</v>
      </c>
      <c r="N242" s="146" t="s">
        <v>586</v>
      </c>
      <c r="O242" s="129"/>
      <c r="P242" s="130"/>
      <c r="Q242" s="130">
        <v>44477</v>
      </c>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IF(AI242:AI406="PENDIENTE","PENDIENTE",IF(COUNTIF(AI242:AI406,"FALLO"),"FALTA","COMPLETO"))</f>
        <v>COMPLETO</v>
      </c>
      <c r="AK242" s="134"/>
      <c r="AL242" s="134"/>
    </row>
    <row r="243" spans="1:38" ht="10.5" customHeight="1" x14ac:dyDescent="0.2">
      <c r="A243" s="599"/>
      <c r="B243" s="599"/>
      <c r="C243" s="599"/>
      <c r="D243" s="599"/>
      <c r="E243" s="599"/>
      <c r="F243" s="599"/>
      <c r="G243" s="599"/>
      <c r="H243" s="599"/>
      <c r="I243" s="599"/>
      <c r="J243" s="599"/>
      <c r="K243" s="136" t="s">
        <v>594</v>
      </c>
      <c r="L243" s="137" t="s">
        <v>595</v>
      </c>
      <c r="M243" s="137" t="s">
        <v>595</v>
      </c>
      <c r="N243" s="146" t="s">
        <v>586</v>
      </c>
      <c r="O243" s="129"/>
      <c r="P243" s="130"/>
      <c r="Q243" s="130">
        <v>44477</v>
      </c>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IF(AI243:AI402="PENDIENTE","PENDIENTE",IF(COUNTIF(AI243:AI402,"FALLO"),"FALTA","COMPLETO"))</f>
        <v>COMPLETO</v>
      </c>
      <c r="AK243" s="134"/>
      <c r="AL243" s="134"/>
    </row>
    <row r="244" spans="1:38" ht="10.5" customHeight="1" x14ac:dyDescent="0.2">
      <c r="A244" s="599"/>
      <c r="B244" s="599"/>
      <c r="C244" s="599"/>
      <c r="D244" s="599"/>
      <c r="E244" s="599"/>
      <c r="F244" s="599"/>
      <c r="G244" s="599"/>
      <c r="H244" s="599"/>
      <c r="I244" s="599"/>
      <c r="J244" s="599"/>
      <c r="K244" s="136" t="s">
        <v>596</v>
      </c>
      <c r="L244" s="137" t="s">
        <v>604</v>
      </c>
      <c r="M244" s="137" t="s">
        <v>604</v>
      </c>
      <c r="N244" s="146" t="s">
        <v>586</v>
      </c>
      <c r="O244" s="129"/>
      <c r="P244" s="130"/>
      <c r="Q244" s="130">
        <v>44477</v>
      </c>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IF(AI244:AI402="PENDIENTE","PENDIENTE",IF(COUNTIF(AI244:AI402,"FALLO"),"FALTA","COMPLETO"))</f>
        <v>COMPLETO</v>
      </c>
      <c r="AK244" s="134"/>
      <c r="AL244" s="134"/>
    </row>
    <row r="245" spans="1:38" ht="10.5" customHeight="1" x14ac:dyDescent="0.2">
      <c r="A245" s="599"/>
      <c r="B245" s="599"/>
      <c r="C245" s="599"/>
      <c r="D245" s="599"/>
      <c r="E245" s="599"/>
      <c r="F245" s="599"/>
      <c r="G245" s="599"/>
      <c r="H245" s="599"/>
      <c r="I245" s="599"/>
      <c r="J245" s="599"/>
      <c r="K245" s="136" t="s">
        <v>597</v>
      </c>
      <c r="L245" s="137" t="s">
        <v>598</v>
      </c>
      <c r="M245" s="137" t="s">
        <v>598</v>
      </c>
      <c r="N245" s="146" t="s">
        <v>586</v>
      </c>
      <c r="O245" s="129"/>
      <c r="P245" s="130"/>
      <c r="Q245" s="130">
        <v>44477</v>
      </c>
      <c r="R245" s="140" t="s">
        <v>584</v>
      </c>
      <c r="S245" s="129"/>
      <c r="T245" s="131"/>
      <c r="U245" s="132"/>
      <c r="V245" s="133"/>
      <c r="W245" s="133"/>
      <c r="X245" s="133"/>
      <c r="Y245" s="131"/>
      <c r="Z245" s="132"/>
      <c r="AA245" s="133"/>
      <c r="AB245" s="133"/>
      <c r="AC245" s="133"/>
      <c r="AD245" s="132"/>
      <c r="AE245" s="131"/>
      <c r="AF245" s="132"/>
      <c r="AG245" s="133"/>
      <c r="AH245" s="131"/>
      <c r="AI245" s="141" t="str">
        <f t="shared" si="0"/>
        <v>OK</v>
      </c>
      <c r="AJ245" s="142" t="str">
        <f>IF(AI245:AI402="PENDIENTE","PENDIENTE",IF(COUNTIF(AI245:AI402,"FALLO"),"FALTA","COMPLETO"))</f>
        <v>COMPLETO</v>
      </c>
      <c r="AK245" s="134"/>
      <c r="AL245" s="134"/>
    </row>
    <row r="246" spans="1:38" ht="10.5" customHeight="1" x14ac:dyDescent="0.2">
      <c r="A246" s="599"/>
      <c r="B246" s="599"/>
      <c r="C246" s="599"/>
      <c r="D246" s="599"/>
      <c r="E246" s="599"/>
      <c r="F246" s="599"/>
      <c r="G246" s="599"/>
      <c r="H246" s="599"/>
      <c r="I246" s="599"/>
      <c r="J246" s="599"/>
      <c r="K246" s="136" t="s">
        <v>599</v>
      </c>
      <c r="L246" s="137" t="s">
        <v>605</v>
      </c>
      <c r="M246" s="137" t="s">
        <v>605</v>
      </c>
      <c r="N246" s="146" t="s">
        <v>586</v>
      </c>
      <c r="O246" s="129"/>
      <c r="P246" s="130"/>
      <c r="Q246" s="130">
        <v>44477</v>
      </c>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IF(AI246:AI402="PENDIENTE","PENDIENTE",IF(COUNTIF(AI246:AI402,"FALLO"),"FALTA","COMPLETO"))</f>
        <v>COMPLETO</v>
      </c>
      <c r="AK246" s="134"/>
      <c r="AL246" s="134"/>
    </row>
    <row r="247" spans="1:38" ht="10.5" customHeight="1" x14ac:dyDescent="0.2">
      <c r="A247" s="599"/>
      <c r="B247" s="599"/>
      <c r="C247" s="599"/>
      <c r="D247" s="599"/>
      <c r="E247" s="599"/>
      <c r="F247" s="599"/>
      <c r="G247" s="599"/>
      <c r="H247" s="599"/>
      <c r="I247" s="599"/>
      <c r="J247" s="599"/>
      <c r="K247" s="136" t="s">
        <v>606</v>
      </c>
      <c r="L247" s="137" t="s">
        <v>607</v>
      </c>
      <c r="M247" s="137" t="s">
        <v>607</v>
      </c>
      <c r="N247" s="146" t="s">
        <v>586</v>
      </c>
      <c r="O247" s="129"/>
      <c r="P247" s="130"/>
      <c r="Q247" s="130">
        <v>44477</v>
      </c>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IF(AI247:AI402="PENDIENTE","PENDIENTE",IF(COUNTIF(AI247:AI402,"FALLO"),"FALTA","COMPLETO"))</f>
        <v>COMPLETO</v>
      </c>
      <c r="AK247" s="134"/>
      <c r="AL247" s="134"/>
    </row>
    <row r="248" spans="1:38" ht="10.5" customHeight="1" x14ac:dyDescent="0.2">
      <c r="A248" s="599"/>
      <c r="B248" s="599"/>
      <c r="C248" s="599"/>
      <c r="D248" s="599"/>
      <c r="E248" s="599"/>
      <c r="F248" s="599"/>
      <c r="G248" s="599"/>
      <c r="H248" s="599"/>
      <c r="I248" s="599"/>
      <c r="J248" s="599"/>
      <c r="K248" s="136" t="s">
        <v>608</v>
      </c>
      <c r="L248" s="137" t="s">
        <v>609</v>
      </c>
      <c r="M248" s="137" t="s">
        <v>609</v>
      </c>
      <c r="N248" s="146" t="s">
        <v>586</v>
      </c>
      <c r="O248" s="129"/>
      <c r="P248" s="130"/>
      <c r="Q248" s="130">
        <v>44477</v>
      </c>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IF(AI248:AI412="PENDIENTE","PENDIENTE",IF(COUNTIF(AI248:AI412,"FALLO"),"FALTA","COMPLETO"))</f>
        <v>COMPLETO</v>
      </c>
      <c r="AK248" s="134"/>
      <c r="AL248" s="134"/>
    </row>
    <row r="249" spans="1:38" ht="10.5" customHeight="1" x14ac:dyDescent="0.2">
      <c r="A249" s="600"/>
      <c r="B249" s="600"/>
      <c r="C249" s="600"/>
      <c r="D249" s="600"/>
      <c r="E249" s="600"/>
      <c r="F249" s="600"/>
      <c r="G249" s="600"/>
      <c r="H249" s="600"/>
      <c r="I249" s="600"/>
      <c r="J249" s="600"/>
      <c r="K249" s="136" t="s">
        <v>610</v>
      </c>
      <c r="L249" s="137" t="s">
        <v>708</v>
      </c>
      <c r="M249" s="137" t="s">
        <v>708</v>
      </c>
      <c r="N249" s="144" t="s">
        <v>588</v>
      </c>
      <c r="O249" s="129"/>
      <c r="P249" s="130" t="s">
        <v>709</v>
      </c>
      <c r="Q249" s="130">
        <v>44477</v>
      </c>
      <c r="R249" s="140" t="s">
        <v>584</v>
      </c>
      <c r="S249" s="129"/>
      <c r="T249" s="146" t="s">
        <v>586</v>
      </c>
      <c r="U249" s="129"/>
      <c r="V249" s="130"/>
      <c r="W249" s="130">
        <v>44480</v>
      </c>
      <c r="X249" s="140" t="s">
        <v>584</v>
      </c>
      <c r="Y249" s="131"/>
      <c r="Z249" s="132"/>
      <c r="AA249" s="133"/>
      <c r="AB249" s="133"/>
      <c r="AC249" s="133"/>
      <c r="AD249" s="132"/>
      <c r="AE249" s="131"/>
      <c r="AF249" s="132"/>
      <c r="AG249" s="133"/>
      <c r="AH249" s="131"/>
      <c r="AI249" s="141" t="str">
        <f t="shared" si="0"/>
        <v>OK</v>
      </c>
      <c r="AJ249" s="142" t="str">
        <f>IF(AI249:AI408="PENDIENTE","PENDIENTE",IF(COUNTIF(AI249:AI408,"FALLO"),"FALTA","COMPLETO"))</f>
        <v>COMPLETO</v>
      </c>
      <c r="AK249" s="134"/>
      <c r="AL249" s="134"/>
    </row>
    <row r="250" spans="1:38" ht="15.75" customHeight="1" x14ac:dyDescent="0.2">
      <c r="A250" s="137"/>
      <c r="B250" s="137"/>
      <c r="C250" s="137"/>
      <c r="D250" s="150" t="s">
        <v>581</v>
      </c>
      <c r="E250" s="137"/>
      <c r="F250" s="137"/>
      <c r="G250" s="141">
        <v>29</v>
      </c>
      <c r="H250" s="151" t="s">
        <v>710</v>
      </c>
      <c r="I250" s="137"/>
      <c r="J250" s="137" t="s">
        <v>711</v>
      </c>
      <c r="K250" s="136" t="s">
        <v>712</v>
      </c>
      <c r="L250" s="137" t="s">
        <v>713</v>
      </c>
      <c r="M250" s="137" t="s">
        <v>713</v>
      </c>
      <c r="N250" s="146" t="s">
        <v>586</v>
      </c>
      <c r="O250" s="129"/>
      <c r="P250" s="130"/>
      <c r="Q250" s="130">
        <v>44475</v>
      </c>
      <c r="R250" s="140" t="s">
        <v>584</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IF(AI250:AI408="PENDIENTE","PENDIENTE",IF(COUNTIF(AI250:AI408,"FALLO"),"FALTA","COMPLETO"))</f>
        <v>COMPLETO</v>
      </c>
      <c r="AK250" s="134"/>
      <c r="AL250" s="134"/>
    </row>
    <row r="251" spans="1:38" ht="15.75" customHeight="1" x14ac:dyDescent="0.2">
      <c r="A251" s="629"/>
      <c r="B251" s="629"/>
      <c r="C251" s="629"/>
      <c r="D251" s="615" t="s">
        <v>581</v>
      </c>
      <c r="E251" s="615" t="s">
        <v>714</v>
      </c>
      <c r="F251" s="614"/>
      <c r="G251" s="598">
        <v>30</v>
      </c>
      <c r="H251" s="615" t="s">
        <v>715</v>
      </c>
      <c r="I251" s="629"/>
      <c r="J251" s="626" t="s">
        <v>716</v>
      </c>
      <c r="K251" s="136" t="s">
        <v>590</v>
      </c>
      <c r="L251" s="137" t="s">
        <v>583</v>
      </c>
      <c r="M251" s="137" t="s">
        <v>583</v>
      </c>
      <c r="N251" s="146" t="s">
        <v>586</v>
      </c>
      <c r="O251" s="129"/>
      <c r="P251" s="130"/>
      <c r="Q251" s="130">
        <v>44470</v>
      </c>
      <c r="R251" s="140" t="s">
        <v>584</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IF(AI251:AI408="PENDIENTE","PENDIENTE",IF(COUNTIF(AI251:AI408,"FALLO"),"FALTA","COMPLETO"))</f>
        <v>COMPLETO</v>
      </c>
      <c r="AK251" s="134"/>
      <c r="AL251" s="134"/>
    </row>
    <row r="252" spans="1:38" ht="10.5" customHeight="1" x14ac:dyDescent="0.2">
      <c r="A252" s="599"/>
      <c r="B252" s="599"/>
      <c r="C252" s="599"/>
      <c r="D252" s="599"/>
      <c r="E252" s="599"/>
      <c r="F252" s="599"/>
      <c r="G252" s="599"/>
      <c r="H252" s="599"/>
      <c r="I252" s="599"/>
      <c r="J252" s="599"/>
      <c r="K252" s="136" t="s">
        <v>614</v>
      </c>
      <c r="L252" s="137" t="s">
        <v>585</v>
      </c>
      <c r="M252" s="137" t="s">
        <v>585</v>
      </c>
      <c r="N252" s="146" t="s">
        <v>586</v>
      </c>
      <c r="O252" s="129"/>
      <c r="P252" s="130"/>
      <c r="Q252" s="130">
        <v>44470</v>
      </c>
      <c r="R252" s="140" t="s">
        <v>584</v>
      </c>
      <c r="S252" s="129"/>
      <c r="T252" s="131"/>
      <c r="U252" s="132"/>
      <c r="V252" s="133"/>
      <c r="W252" s="133"/>
      <c r="X252" s="133"/>
      <c r="Y252" s="131"/>
      <c r="Z252" s="132"/>
      <c r="AA252" s="133"/>
      <c r="AB252" s="133"/>
      <c r="AC252" s="133"/>
      <c r="AD252" s="132"/>
      <c r="AE252" s="131"/>
      <c r="AF252" s="132"/>
      <c r="AG252" s="133"/>
      <c r="AH252" s="131"/>
      <c r="AI252" s="141" t="str">
        <f t="shared" si="0"/>
        <v>OK</v>
      </c>
      <c r="AJ252" s="142" t="str">
        <f>IF(AI252:AI408="PENDIENTE","PENDIENTE",IF(COUNTIF(AI252:AI408,"FALLO"),"FALTA","COMPLETO"))</f>
        <v>COMPLETO</v>
      </c>
      <c r="AK252" s="134"/>
      <c r="AL252" s="134"/>
    </row>
    <row r="253" spans="1:38" ht="10.5" customHeight="1" x14ac:dyDescent="0.2">
      <c r="A253" s="599"/>
      <c r="B253" s="599"/>
      <c r="C253" s="599"/>
      <c r="D253" s="599"/>
      <c r="E253" s="599"/>
      <c r="F253" s="599"/>
      <c r="G253" s="599"/>
      <c r="H253" s="599"/>
      <c r="I253" s="599"/>
      <c r="J253" s="599"/>
      <c r="K253" s="136" t="s">
        <v>592</v>
      </c>
      <c r="L253" s="137" t="s">
        <v>587</v>
      </c>
      <c r="M253" s="137" t="s">
        <v>587</v>
      </c>
      <c r="N253" s="146" t="s">
        <v>586</v>
      </c>
      <c r="O253" s="129"/>
      <c r="P253" s="130"/>
      <c r="Q253" s="130">
        <v>44470</v>
      </c>
      <c r="R253" s="140" t="s">
        <v>584</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IF(AI253:AI408="PENDIENTE","PENDIENTE",IF(COUNTIF(AI253:AI408,"FALLO"),"FALTA","COMPLETO"))</f>
        <v>COMPLETO</v>
      </c>
      <c r="AK253" s="134"/>
      <c r="AL253" s="134"/>
    </row>
    <row r="254" spans="1:38" ht="10.5" customHeight="1" x14ac:dyDescent="0.2">
      <c r="A254" s="599"/>
      <c r="B254" s="599"/>
      <c r="C254" s="599"/>
      <c r="D254" s="599"/>
      <c r="E254" s="599"/>
      <c r="F254" s="599"/>
      <c r="G254" s="599"/>
      <c r="H254" s="599"/>
      <c r="I254" s="599"/>
      <c r="J254" s="599"/>
      <c r="K254" s="136" t="s">
        <v>593</v>
      </c>
      <c r="L254" s="137" t="s">
        <v>615</v>
      </c>
      <c r="M254" s="137" t="s">
        <v>615</v>
      </c>
      <c r="N254" s="146" t="s">
        <v>586</v>
      </c>
      <c r="O254" s="129"/>
      <c r="P254" s="130"/>
      <c r="Q254" s="130">
        <v>44470</v>
      </c>
      <c r="R254" s="140" t="s">
        <v>584</v>
      </c>
      <c r="S254" s="129"/>
      <c r="T254" s="131"/>
      <c r="U254" s="132"/>
      <c r="V254" s="133"/>
      <c r="W254" s="133"/>
      <c r="X254" s="133"/>
      <c r="Y254" s="131"/>
      <c r="Z254" s="132"/>
      <c r="AA254" s="133"/>
      <c r="AB254" s="133"/>
      <c r="AC254" s="133"/>
      <c r="AD254" s="132"/>
      <c r="AE254" s="131"/>
      <c r="AF254" s="132"/>
      <c r="AG254" s="133"/>
      <c r="AH254" s="131"/>
      <c r="AI254" s="141" t="str">
        <f t="shared" ref="AI254:AI508" si="2">IF(N254="","PENDIENTE",IF(AE254="OK","OK",IF(AE254&lt;&gt;"","FALLO",IF(Y254="OK","OK",IF(Y254&lt;&gt;"","FALLO",IF(T254="OK","OK",IF(T254&lt;&gt;"","FALLO",IF(N254="OK","OK","FALLO"))))))))</f>
        <v>OK</v>
      </c>
      <c r="AJ254" s="142" t="str">
        <f>IF(AI254:AI418="PENDIENTE","PENDIENTE",IF(COUNTIF(AI254:AI418,"FALLO"),"FALTA","COMPLETO"))</f>
        <v>COMPLETO</v>
      </c>
      <c r="AK254" s="134"/>
      <c r="AL254" s="134"/>
    </row>
    <row r="255" spans="1:38" ht="10.5" customHeight="1" x14ac:dyDescent="0.2">
      <c r="A255" s="599"/>
      <c r="B255" s="599"/>
      <c r="C255" s="599"/>
      <c r="D255" s="599"/>
      <c r="E255" s="599"/>
      <c r="F255" s="599"/>
      <c r="G255" s="599"/>
      <c r="H255" s="599"/>
      <c r="I255" s="599"/>
      <c r="J255" s="599"/>
      <c r="K255" s="136" t="s">
        <v>594</v>
      </c>
      <c r="L255" s="137" t="s">
        <v>595</v>
      </c>
      <c r="M255" s="137" t="s">
        <v>595</v>
      </c>
      <c r="N255" s="146" t="s">
        <v>586</v>
      </c>
      <c r="O255" s="129"/>
      <c r="P255" s="130"/>
      <c r="Q255" s="130">
        <v>44470</v>
      </c>
      <c r="R255" s="140" t="s">
        <v>584</v>
      </c>
      <c r="S255" s="129"/>
      <c r="T255" s="131"/>
      <c r="U255" s="132"/>
      <c r="V255" s="133"/>
      <c r="W255" s="133"/>
      <c r="X255" s="133"/>
      <c r="Y255" s="131"/>
      <c r="Z255" s="132"/>
      <c r="AA255" s="133"/>
      <c r="AB255" s="133"/>
      <c r="AC255" s="133"/>
      <c r="AD255" s="132"/>
      <c r="AE255" s="131"/>
      <c r="AF255" s="132"/>
      <c r="AG255" s="133"/>
      <c r="AH255" s="131"/>
      <c r="AI255" s="141" t="str">
        <f t="shared" si="2"/>
        <v>OK</v>
      </c>
      <c r="AJ255" s="142" t="str">
        <f>IF(AI255:AI414="PENDIENTE","PENDIENTE",IF(COUNTIF(AI255:AI414,"FALLO"),"FALTA","COMPLETO"))</f>
        <v>COMPLETO</v>
      </c>
      <c r="AK255" s="134"/>
      <c r="AL255" s="134"/>
    </row>
    <row r="256" spans="1:38" ht="10.5" customHeight="1" x14ac:dyDescent="0.2">
      <c r="A256" s="599"/>
      <c r="B256" s="599"/>
      <c r="C256" s="599"/>
      <c r="D256" s="599"/>
      <c r="E256" s="599"/>
      <c r="F256" s="599"/>
      <c r="G256" s="599"/>
      <c r="H256" s="599"/>
      <c r="I256" s="599"/>
      <c r="J256" s="599"/>
      <c r="K256" s="136" t="s">
        <v>616</v>
      </c>
      <c r="L256" s="137" t="s">
        <v>617</v>
      </c>
      <c r="M256" s="137" t="s">
        <v>617</v>
      </c>
      <c r="N256" s="146" t="s">
        <v>586</v>
      </c>
      <c r="O256" s="129"/>
      <c r="P256" s="130"/>
      <c r="Q256" s="130">
        <v>44470</v>
      </c>
      <c r="R256" s="140" t="s">
        <v>584</v>
      </c>
      <c r="S256" s="129"/>
      <c r="T256" s="131"/>
      <c r="U256" s="132"/>
      <c r="V256" s="133"/>
      <c r="W256" s="133"/>
      <c r="X256" s="133"/>
      <c r="Y256" s="131"/>
      <c r="Z256" s="132"/>
      <c r="AA256" s="133"/>
      <c r="AB256" s="133"/>
      <c r="AC256" s="133"/>
      <c r="AD256" s="132"/>
      <c r="AE256" s="131"/>
      <c r="AF256" s="132"/>
      <c r="AG256" s="133"/>
      <c r="AH256" s="131"/>
      <c r="AI256" s="141" t="str">
        <f t="shared" si="2"/>
        <v>OK</v>
      </c>
      <c r="AJ256" s="142" t="str">
        <f>IF(AI256:AI414="PENDIENTE","PENDIENTE",IF(COUNTIF(AI256:AI414,"FALLO"),"FALTA","COMPLETO"))</f>
        <v>COMPLETO</v>
      </c>
      <c r="AK256" s="134"/>
      <c r="AL256" s="134"/>
    </row>
    <row r="257" spans="1:38" ht="10.5" customHeight="1" x14ac:dyDescent="0.2">
      <c r="A257" s="599"/>
      <c r="B257" s="599"/>
      <c r="C257" s="599"/>
      <c r="D257" s="599"/>
      <c r="E257" s="599"/>
      <c r="F257" s="599"/>
      <c r="G257" s="599"/>
      <c r="H257" s="599"/>
      <c r="I257" s="599"/>
      <c r="J257" s="599"/>
      <c r="K257" s="136" t="s">
        <v>597</v>
      </c>
      <c r="L257" s="137" t="s">
        <v>598</v>
      </c>
      <c r="M257" s="137" t="s">
        <v>598</v>
      </c>
      <c r="N257" s="146" t="s">
        <v>586</v>
      </c>
      <c r="O257" s="129"/>
      <c r="P257" s="130"/>
      <c r="Q257" s="130">
        <v>44470</v>
      </c>
      <c r="R257" s="140" t="s">
        <v>584</v>
      </c>
      <c r="S257" s="129"/>
      <c r="T257" s="131"/>
      <c r="U257" s="132"/>
      <c r="V257" s="133"/>
      <c r="W257" s="133"/>
      <c r="X257" s="133"/>
      <c r="Y257" s="131"/>
      <c r="Z257" s="132"/>
      <c r="AA257" s="133"/>
      <c r="AB257" s="133"/>
      <c r="AC257" s="133"/>
      <c r="AD257" s="132"/>
      <c r="AE257" s="131"/>
      <c r="AF257" s="132"/>
      <c r="AG257" s="133"/>
      <c r="AH257" s="131"/>
      <c r="AI257" s="141" t="str">
        <f t="shared" si="2"/>
        <v>OK</v>
      </c>
      <c r="AJ257" s="142" t="str">
        <f>IF(AI257:AI414="PENDIENTE","PENDIENTE",IF(COUNTIF(AI257:AI414,"FALLO"),"FALTA","COMPLETO"))</f>
        <v>COMPLETO</v>
      </c>
      <c r="AK257" s="134"/>
      <c r="AL257" s="134"/>
    </row>
    <row r="258" spans="1:38" ht="10.5" customHeight="1" x14ac:dyDescent="0.2">
      <c r="A258" s="599"/>
      <c r="B258" s="599"/>
      <c r="C258" s="599"/>
      <c r="D258" s="599"/>
      <c r="E258" s="599"/>
      <c r="F258" s="599"/>
      <c r="G258" s="599"/>
      <c r="H258" s="599"/>
      <c r="I258" s="599"/>
      <c r="J258" s="599"/>
      <c r="K258" s="136" t="s">
        <v>599</v>
      </c>
      <c r="L258" s="137" t="s">
        <v>618</v>
      </c>
      <c r="M258" s="137" t="s">
        <v>618</v>
      </c>
      <c r="N258" s="146" t="s">
        <v>586</v>
      </c>
      <c r="O258" s="129"/>
      <c r="P258" s="130"/>
      <c r="Q258" s="130">
        <v>44470</v>
      </c>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IF(AI258:AI414="PENDIENTE","PENDIENTE",IF(COUNTIF(AI258:AI414,"FALLO"),"FALTA","COMPLETO"))</f>
        <v>COMPLETO</v>
      </c>
      <c r="AK258" s="134"/>
      <c r="AL258" s="134"/>
    </row>
    <row r="259" spans="1:38" ht="10.5" customHeight="1" x14ac:dyDescent="0.2">
      <c r="A259" s="600"/>
      <c r="B259" s="600"/>
      <c r="C259" s="600"/>
      <c r="D259" s="600"/>
      <c r="E259" s="600"/>
      <c r="F259" s="600"/>
      <c r="G259" s="600"/>
      <c r="H259" s="600"/>
      <c r="I259" s="600"/>
      <c r="J259" s="600"/>
      <c r="K259" s="136" t="s">
        <v>670</v>
      </c>
      <c r="L259" s="137" t="s">
        <v>629</v>
      </c>
      <c r="M259" s="137" t="s">
        <v>629</v>
      </c>
      <c r="N259" s="146" t="s">
        <v>586</v>
      </c>
      <c r="O259" s="129"/>
      <c r="P259" s="130"/>
      <c r="Q259" s="130">
        <v>44470</v>
      </c>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IF(AI259:AI414="PENDIENTE","PENDIENTE",IF(COUNTIF(AI259:AI414,"FALLO"),"FALTA","COMPLETO"))</f>
        <v>COMPLETO</v>
      </c>
      <c r="AK259" s="134"/>
      <c r="AL259" s="134"/>
    </row>
    <row r="260" spans="1:38" ht="15.75" customHeight="1" x14ac:dyDescent="0.2">
      <c r="A260" s="629"/>
      <c r="B260" s="615" t="s">
        <v>589</v>
      </c>
      <c r="C260" s="629"/>
      <c r="D260" s="626" t="s">
        <v>581</v>
      </c>
      <c r="E260" s="615" t="s">
        <v>717</v>
      </c>
      <c r="F260" s="614"/>
      <c r="G260" s="598">
        <v>31</v>
      </c>
      <c r="H260" s="615" t="s">
        <v>717</v>
      </c>
      <c r="I260" s="628"/>
      <c r="J260" s="626" t="s">
        <v>718</v>
      </c>
      <c r="K260" s="136" t="s">
        <v>590</v>
      </c>
      <c r="L260" s="137" t="s">
        <v>583</v>
      </c>
      <c r="M260" s="137" t="s">
        <v>583</v>
      </c>
      <c r="N260" s="146" t="s">
        <v>586</v>
      </c>
      <c r="O260" s="129"/>
      <c r="P260" s="130"/>
      <c r="Q260" s="130">
        <v>44470</v>
      </c>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IF(AI260:AI424="PENDIENTE","PENDIENTE",IF(COUNTIF(AI260:AI424,"FALLO"),"FALTA","COMPLETO"))</f>
        <v>COMPLETO</v>
      </c>
      <c r="AK260" s="134"/>
      <c r="AL260" s="134"/>
    </row>
    <row r="261" spans="1:38" ht="10.5" customHeight="1" x14ac:dyDescent="0.2">
      <c r="A261" s="599"/>
      <c r="B261" s="599"/>
      <c r="C261" s="599"/>
      <c r="D261" s="599"/>
      <c r="E261" s="599"/>
      <c r="F261" s="599"/>
      <c r="G261" s="599"/>
      <c r="H261" s="599"/>
      <c r="I261" s="599"/>
      <c r="J261" s="599"/>
      <c r="K261" s="136" t="s">
        <v>614</v>
      </c>
      <c r="L261" s="137" t="s">
        <v>585</v>
      </c>
      <c r="M261" s="137" t="s">
        <v>585</v>
      </c>
      <c r="N261" s="146" t="s">
        <v>586</v>
      </c>
      <c r="O261" s="129"/>
      <c r="P261" s="130"/>
      <c r="Q261" s="130">
        <v>44470</v>
      </c>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IF(AI261:AI420="PENDIENTE","PENDIENTE",IF(COUNTIF(AI261:AI420,"FALLO"),"FALTA","COMPLETO"))</f>
        <v>COMPLETO</v>
      </c>
      <c r="AK261" s="134"/>
      <c r="AL261" s="134"/>
    </row>
    <row r="262" spans="1:38" ht="10.5" customHeight="1" x14ac:dyDescent="0.2">
      <c r="A262" s="599"/>
      <c r="B262" s="599"/>
      <c r="C262" s="599"/>
      <c r="D262" s="599"/>
      <c r="E262" s="599"/>
      <c r="F262" s="599"/>
      <c r="G262" s="599"/>
      <c r="H262" s="599"/>
      <c r="I262" s="599"/>
      <c r="J262" s="599"/>
      <c r="K262" s="136" t="s">
        <v>592</v>
      </c>
      <c r="L262" s="137" t="s">
        <v>587</v>
      </c>
      <c r="M262" s="137" t="s">
        <v>587</v>
      </c>
      <c r="N262" s="146" t="s">
        <v>586</v>
      </c>
      <c r="O262" s="129"/>
      <c r="P262" s="130"/>
      <c r="Q262" s="130">
        <v>44470</v>
      </c>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IF(AI262:AI420="PENDIENTE","PENDIENTE",IF(COUNTIF(AI262:AI420,"FALLO"),"FALTA","COMPLETO"))</f>
        <v>COMPLETO</v>
      </c>
      <c r="AK262" s="134"/>
      <c r="AL262" s="134"/>
    </row>
    <row r="263" spans="1:38" ht="10.5" customHeight="1" x14ac:dyDescent="0.2">
      <c r="A263" s="599"/>
      <c r="B263" s="599"/>
      <c r="C263" s="599"/>
      <c r="D263" s="599"/>
      <c r="E263" s="599"/>
      <c r="F263" s="599"/>
      <c r="G263" s="599"/>
      <c r="H263" s="599"/>
      <c r="I263" s="599"/>
      <c r="J263" s="599"/>
      <c r="K263" s="136" t="s">
        <v>593</v>
      </c>
      <c r="L263" s="137" t="s">
        <v>615</v>
      </c>
      <c r="M263" s="137" t="s">
        <v>615</v>
      </c>
      <c r="N263" s="146" t="s">
        <v>586</v>
      </c>
      <c r="O263" s="129"/>
      <c r="P263" s="130"/>
      <c r="Q263" s="130">
        <v>44470</v>
      </c>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IF(AI263:AI420="PENDIENTE","PENDIENTE",IF(COUNTIF(AI263:AI420,"FALLO"),"FALTA","COMPLETO"))</f>
        <v>COMPLETO</v>
      </c>
      <c r="AK263" s="134"/>
      <c r="AL263" s="134"/>
    </row>
    <row r="264" spans="1:38" ht="10.5" customHeight="1" x14ac:dyDescent="0.2">
      <c r="A264" s="599"/>
      <c r="B264" s="599"/>
      <c r="C264" s="599"/>
      <c r="D264" s="599"/>
      <c r="E264" s="599"/>
      <c r="F264" s="599"/>
      <c r="G264" s="599"/>
      <c r="H264" s="599"/>
      <c r="I264" s="599"/>
      <c r="J264" s="599"/>
      <c r="K264" s="136" t="s">
        <v>594</v>
      </c>
      <c r="L264" s="137" t="s">
        <v>595</v>
      </c>
      <c r="M264" s="137" t="s">
        <v>595</v>
      </c>
      <c r="N264" s="146" t="s">
        <v>586</v>
      </c>
      <c r="O264" s="129"/>
      <c r="P264" s="130"/>
      <c r="Q264" s="130">
        <v>44470</v>
      </c>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IF(AI264:AI420="PENDIENTE","PENDIENTE",IF(COUNTIF(AI264:AI420,"FALLO"),"FALTA","COMPLETO"))</f>
        <v>COMPLETO</v>
      </c>
      <c r="AK264" s="134"/>
      <c r="AL264" s="134"/>
    </row>
    <row r="265" spans="1:38" ht="10.5" customHeight="1" x14ac:dyDescent="0.2">
      <c r="A265" s="599"/>
      <c r="B265" s="599"/>
      <c r="C265" s="599"/>
      <c r="D265" s="599"/>
      <c r="E265" s="599"/>
      <c r="F265" s="599"/>
      <c r="G265" s="599"/>
      <c r="H265" s="599"/>
      <c r="I265" s="599"/>
      <c r="J265" s="599"/>
      <c r="K265" s="136" t="s">
        <v>616</v>
      </c>
      <c r="L265" s="137" t="s">
        <v>617</v>
      </c>
      <c r="M265" s="137" t="s">
        <v>617</v>
      </c>
      <c r="N265" s="146" t="s">
        <v>586</v>
      </c>
      <c r="O265" s="129"/>
      <c r="P265" s="130"/>
      <c r="Q265" s="130">
        <v>44470</v>
      </c>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IF(AI265:AI420="PENDIENTE","PENDIENTE",IF(COUNTIF(AI265:AI420,"FALLO"),"FALTA","COMPLETO"))</f>
        <v>COMPLETO</v>
      </c>
      <c r="AK265" s="134"/>
      <c r="AL265" s="134"/>
    </row>
    <row r="266" spans="1:38" ht="10.5" customHeight="1" x14ac:dyDescent="0.2">
      <c r="A266" s="599"/>
      <c r="B266" s="599"/>
      <c r="C266" s="599"/>
      <c r="D266" s="599"/>
      <c r="E266" s="599"/>
      <c r="F266" s="599"/>
      <c r="G266" s="599"/>
      <c r="H266" s="599"/>
      <c r="I266" s="599"/>
      <c r="J266" s="599"/>
      <c r="K266" s="136" t="s">
        <v>597</v>
      </c>
      <c r="L266" s="137" t="s">
        <v>598</v>
      </c>
      <c r="M266" s="137" t="s">
        <v>598</v>
      </c>
      <c r="N266" s="146" t="s">
        <v>586</v>
      </c>
      <c r="O266" s="129"/>
      <c r="P266" s="130"/>
      <c r="Q266" s="130">
        <v>44470</v>
      </c>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IF(AI266:AI430="PENDIENTE","PENDIENTE",IF(COUNTIF(AI266:AI430,"FALLO"),"FALTA","COMPLETO"))</f>
        <v>COMPLETO</v>
      </c>
      <c r="AK266" s="134"/>
      <c r="AL266" s="134"/>
    </row>
    <row r="267" spans="1:38" ht="10.5" customHeight="1" x14ac:dyDescent="0.2">
      <c r="A267" s="599"/>
      <c r="B267" s="599"/>
      <c r="C267" s="599"/>
      <c r="D267" s="599"/>
      <c r="E267" s="599"/>
      <c r="F267" s="599"/>
      <c r="G267" s="599"/>
      <c r="H267" s="599"/>
      <c r="I267" s="599"/>
      <c r="J267" s="599"/>
      <c r="K267" s="136" t="s">
        <v>599</v>
      </c>
      <c r="L267" s="137" t="s">
        <v>618</v>
      </c>
      <c r="M267" s="137" t="s">
        <v>618</v>
      </c>
      <c r="N267" s="146" t="s">
        <v>586</v>
      </c>
      <c r="O267" s="129"/>
      <c r="P267" s="130"/>
      <c r="Q267" s="130">
        <v>44470</v>
      </c>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IF(AI267:AI426="PENDIENTE","PENDIENTE",IF(COUNTIF(AI267:AI426,"FALLO"),"FALTA","COMPLETO"))</f>
        <v>COMPLETO</v>
      </c>
      <c r="AK267" s="134"/>
      <c r="AL267" s="134"/>
    </row>
    <row r="268" spans="1:38" ht="15.75" customHeight="1" x14ac:dyDescent="0.2">
      <c r="A268" s="600"/>
      <c r="B268" s="600"/>
      <c r="C268" s="600"/>
      <c r="D268" s="600"/>
      <c r="E268" s="600"/>
      <c r="F268" s="600"/>
      <c r="G268" s="600"/>
      <c r="H268" s="600"/>
      <c r="I268" s="600"/>
      <c r="J268" s="600"/>
      <c r="K268" s="136" t="s">
        <v>673</v>
      </c>
      <c r="L268" s="137" t="s">
        <v>629</v>
      </c>
      <c r="M268" s="137" t="s">
        <v>629</v>
      </c>
      <c r="N268" s="146" t="s">
        <v>586</v>
      </c>
      <c r="O268" s="129"/>
      <c r="P268" s="130"/>
      <c r="Q268" s="130">
        <v>44470</v>
      </c>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IF(AI268:AI426="PENDIENTE","PENDIENTE",IF(COUNTIF(AI268:AI426,"FALLO"),"FALTA","COMPLETO"))</f>
        <v>COMPLETO</v>
      </c>
      <c r="AK268" s="134"/>
      <c r="AL268" s="134"/>
    </row>
    <row r="269" spans="1:38" ht="15.75" customHeight="1" x14ac:dyDescent="0.2">
      <c r="A269" s="614"/>
      <c r="B269" s="615" t="s">
        <v>589</v>
      </c>
      <c r="C269" s="614"/>
      <c r="D269" s="615" t="s">
        <v>581</v>
      </c>
      <c r="E269" s="615"/>
      <c r="F269" s="614"/>
      <c r="G269" s="598">
        <v>32</v>
      </c>
      <c r="H269" s="615"/>
      <c r="I269" s="616"/>
      <c r="J269" s="613" t="s">
        <v>719</v>
      </c>
      <c r="K269" s="136" t="s">
        <v>590</v>
      </c>
      <c r="L269" s="137" t="s">
        <v>583</v>
      </c>
      <c r="M269" s="137" t="s">
        <v>583</v>
      </c>
      <c r="N269" s="146" t="s">
        <v>586</v>
      </c>
      <c r="O269" s="129"/>
      <c r="P269" s="130"/>
      <c r="Q269" s="130">
        <v>44476</v>
      </c>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IF(AI269:AI426="PENDIENTE","PENDIENTE",IF(COUNTIF(AI269:AI426,"FALLO"),"FALTA","COMPLETO"))</f>
        <v>COMPLETO</v>
      </c>
      <c r="AK269" s="134"/>
      <c r="AL269" s="134"/>
    </row>
    <row r="270" spans="1:38" ht="15.75" customHeight="1" x14ac:dyDescent="0.2">
      <c r="A270" s="599"/>
      <c r="B270" s="599"/>
      <c r="C270" s="599"/>
      <c r="D270" s="599"/>
      <c r="E270" s="599"/>
      <c r="F270" s="599"/>
      <c r="G270" s="599"/>
      <c r="H270" s="599"/>
      <c r="I270" s="599"/>
      <c r="J270" s="599"/>
      <c r="K270" s="147" t="s">
        <v>602</v>
      </c>
      <c r="L270" s="137" t="s">
        <v>591</v>
      </c>
      <c r="M270" s="137" t="s">
        <v>591</v>
      </c>
      <c r="N270" s="146" t="s">
        <v>586</v>
      </c>
      <c r="O270" s="129"/>
      <c r="P270" s="130"/>
      <c r="Q270" s="130">
        <v>44476</v>
      </c>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IF(AI270:AI426="PENDIENTE","PENDIENTE",IF(COUNTIF(AI270:AI426,"FALLO"),"FALTA","COMPLETO"))</f>
        <v>COMPLETO</v>
      </c>
      <c r="AK270" s="134"/>
      <c r="AL270" s="134"/>
    </row>
    <row r="271" spans="1:38" ht="15.75" customHeight="1" x14ac:dyDescent="0.2">
      <c r="A271" s="599"/>
      <c r="B271" s="599"/>
      <c r="C271" s="599"/>
      <c r="D271" s="599"/>
      <c r="E271" s="599"/>
      <c r="F271" s="599"/>
      <c r="G271" s="599"/>
      <c r="H271" s="599"/>
      <c r="I271" s="599"/>
      <c r="J271" s="599"/>
      <c r="K271" s="136" t="s">
        <v>592</v>
      </c>
      <c r="L271" s="137" t="s">
        <v>587</v>
      </c>
      <c r="M271" s="137" t="s">
        <v>587</v>
      </c>
      <c r="N271" s="146" t="s">
        <v>586</v>
      </c>
      <c r="O271" s="129"/>
      <c r="P271" s="130"/>
      <c r="Q271" s="130">
        <v>44476</v>
      </c>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IF(AI271:AI426="PENDIENTE","PENDIENTE",IF(COUNTIF(AI271:AI426,"FALLO"),"FALTA","COMPLETO"))</f>
        <v>COMPLETO</v>
      </c>
      <c r="AK271" s="134"/>
      <c r="AL271" s="134"/>
    </row>
    <row r="272" spans="1:38" ht="15.75" customHeight="1" x14ac:dyDescent="0.2">
      <c r="A272" s="599"/>
      <c r="B272" s="599"/>
      <c r="C272" s="599"/>
      <c r="D272" s="599"/>
      <c r="E272" s="599"/>
      <c r="F272" s="599"/>
      <c r="G272" s="599"/>
      <c r="H272" s="599"/>
      <c r="I272" s="599"/>
      <c r="J272" s="599"/>
      <c r="K272" s="136" t="s">
        <v>593</v>
      </c>
      <c r="L272" s="137" t="s">
        <v>603</v>
      </c>
      <c r="M272" s="137" t="s">
        <v>603</v>
      </c>
      <c r="N272" s="146" t="s">
        <v>586</v>
      </c>
      <c r="O272" s="129"/>
      <c r="P272" s="130"/>
      <c r="Q272" s="130">
        <v>44476</v>
      </c>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IF(AI272:AI436="PENDIENTE","PENDIENTE",IF(COUNTIF(AI272:AI436,"FALLO"),"FALTA","COMPLETO"))</f>
        <v>COMPLETO</v>
      </c>
      <c r="AK272" s="134"/>
      <c r="AL272" s="134"/>
    </row>
    <row r="273" spans="1:38" ht="15.75" customHeight="1" x14ac:dyDescent="0.2">
      <c r="A273" s="599"/>
      <c r="B273" s="599"/>
      <c r="C273" s="599"/>
      <c r="D273" s="599"/>
      <c r="E273" s="599"/>
      <c r="F273" s="599"/>
      <c r="G273" s="599"/>
      <c r="H273" s="599"/>
      <c r="I273" s="599"/>
      <c r="J273" s="599"/>
      <c r="K273" s="136" t="s">
        <v>594</v>
      </c>
      <c r="L273" s="137" t="s">
        <v>595</v>
      </c>
      <c r="M273" s="137" t="s">
        <v>595</v>
      </c>
      <c r="N273" s="146" t="s">
        <v>586</v>
      </c>
      <c r="O273" s="129"/>
      <c r="P273" s="130"/>
      <c r="Q273" s="130">
        <v>44476</v>
      </c>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IF(AI273:AI432="PENDIENTE","PENDIENTE",IF(COUNTIF(AI273:AI432,"FALLO"),"FALTA","COMPLETO"))</f>
        <v>COMPLETO</v>
      </c>
      <c r="AK273" s="134"/>
      <c r="AL273" s="134"/>
    </row>
    <row r="274" spans="1:38" ht="15.75" customHeight="1" x14ac:dyDescent="0.2">
      <c r="A274" s="599"/>
      <c r="B274" s="599"/>
      <c r="C274" s="599"/>
      <c r="D274" s="599"/>
      <c r="E274" s="599"/>
      <c r="F274" s="599"/>
      <c r="G274" s="599"/>
      <c r="H274" s="599"/>
      <c r="I274" s="599"/>
      <c r="J274" s="599"/>
      <c r="K274" s="136" t="s">
        <v>596</v>
      </c>
      <c r="L274" s="137" t="s">
        <v>604</v>
      </c>
      <c r="M274" s="137" t="s">
        <v>604</v>
      </c>
      <c r="N274" s="146" t="s">
        <v>586</v>
      </c>
      <c r="O274" s="129"/>
      <c r="P274" s="130"/>
      <c r="Q274" s="130">
        <v>44476</v>
      </c>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IF(AI274:AI432="PENDIENTE","PENDIENTE",IF(COUNTIF(AI274:AI432,"FALLO"),"FALTA","COMPLETO"))</f>
        <v>COMPLETO</v>
      </c>
      <c r="AK274" s="134"/>
      <c r="AL274" s="134"/>
    </row>
    <row r="275" spans="1:38" ht="15.75" customHeight="1" x14ac:dyDescent="0.2">
      <c r="A275" s="599"/>
      <c r="B275" s="599"/>
      <c r="C275" s="599"/>
      <c r="D275" s="599"/>
      <c r="E275" s="599"/>
      <c r="F275" s="599"/>
      <c r="G275" s="599"/>
      <c r="H275" s="599"/>
      <c r="I275" s="599"/>
      <c r="J275" s="599"/>
      <c r="K275" s="136" t="s">
        <v>597</v>
      </c>
      <c r="L275" s="137" t="s">
        <v>598</v>
      </c>
      <c r="M275" s="137" t="s">
        <v>598</v>
      </c>
      <c r="N275" s="146" t="s">
        <v>586</v>
      </c>
      <c r="O275" s="129"/>
      <c r="P275" s="130"/>
      <c r="Q275" s="130">
        <v>44476</v>
      </c>
      <c r="R275" s="140" t="s">
        <v>584</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IF(AI275:AI432="PENDIENTE","PENDIENTE",IF(COUNTIF(AI275:AI432,"FALLO"),"FALTA","COMPLETO"))</f>
        <v>COMPLETO</v>
      </c>
      <c r="AK275" s="134"/>
      <c r="AL275" s="134"/>
    </row>
    <row r="276" spans="1:38" ht="15.75" customHeight="1" x14ac:dyDescent="0.2">
      <c r="A276" s="599"/>
      <c r="B276" s="599"/>
      <c r="C276" s="599"/>
      <c r="D276" s="599"/>
      <c r="E276" s="599"/>
      <c r="F276" s="599"/>
      <c r="G276" s="599"/>
      <c r="H276" s="599"/>
      <c r="I276" s="599"/>
      <c r="J276" s="599"/>
      <c r="K276" s="136" t="s">
        <v>599</v>
      </c>
      <c r="L276" s="137" t="s">
        <v>605</v>
      </c>
      <c r="M276" s="137" t="s">
        <v>605</v>
      </c>
      <c r="N276" s="146" t="s">
        <v>586</v>
      </c>
      <c r="O276" s="129"/>
      <c r="P276" s="130"/>
      <c r="Q276" s="130">
        <v>44476</v>
      </c>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IF(AI276:AI432="PENDIENTE","PENDIENTE",IF(COUNTIF(AI276:AI432,"FALLO"),"FALTA","COMPLETO"))</f>
        <v>COMPLETO</v>
      </c>
      <c r="AK276" s="134"/>
      <c r="AL276" s="134"/>
    </row>
    <row r="277" spans="1:38" ht="15.75" customHeight="1" x14ac:dyDescent="0.2">
      <c r="A277" s="599"/>
      <c r="B277" s="599"/>
      <c r="C277" s="599"/>
      <c r="D277" s="599"/>
      <c r="E277" s="599"/>
      <c r="F277" s="599"/>
      <c r="G277" s="599"/>
      <c r="H277" s="599"/>
      <c r="I277" s="599"/>
      <c r="J277" s="599"/>
      <c r="K277" s="136" t="s">
        <v>606</v>
      </c>
      <c r="L277" s="137" t="s">
        <v>607</v>
      </c>
      <c r="M277" s="137" t="s">
        <v>607</v>
      </c>
      <c r="N277" s="146" t="s">
        <v>586</v>
      </c>
      <c r="O277" s="129"/>
      <c r="P277" s="130"/>
      <c r="Q277" s="130">
        <v>44476</v>
      </c>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IF(AI277:AI432="PENDIENTE","PENDIENTE",IF(COUNTIF(AI277:AI432,"FALLO"),"FALTA","COMPLETO"))</f>
        <v>COMPLETO</v>
      </c>
      <c r="AK277" s="134"/>
      <c r="AL277" s="134"/>
    </row>
    <row r="278" spans="1:38" ht="15.75" customHeight="1" x14ac:dyDescent="0.2">
      <c r="A278" s="599"/>
      <c r="B278" s="599"/>
      <c r="C278" s="599"/>
      <c r="D278" s="599"/>
      <c r="E278" s="599"/>
      <c r="F278" s="599"/>
      <c r="G278" s="599"/>
      <c r="H278" s="599"/>
      <c r="I278" s="599"/>
      <c r="J278" s="599"/>
      <c r="K278" s="136" t="s">
        <v>608</v>
      </c>
      <c r="L278" s="137" t="s">
        <v>609</v>
      </c>
      <c r="M278" s="137" t="s">
        <v>609</v>
      </c>
      <c r="N278" s="146" t="s">
        <v>586</v>
      </c>
      <c r="O278" s="129"/>
      <c r="P278" s="130"/>
      <c r="Q278" s="130">
        <v>44476</v>
      </c>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IF(AI278:AI442="PENDIENTE","PENDIENTE",IF(COUNTIF(AI278:AI442,"FALLO"),"FALTA","COMPLETO"))</f>
        <v>COMPLETO</v>
      </c>
      <c r="AK278" s="134"/>
      <c r="AL278" s="134"/>
    </row>
    <row r="279" spans="1:38" ht="15.75" customHeight="1" x14ac:dyDescent="0.2">
      <c r="A279" s="600"/>
      <c r="B279" s="600"/>
      <c r="C279" s="600"/>
      <c r="D279" s="600"/>
      <c r="E279" s="600"/>
      <c r="F279" s="600"/>
      <c r="G279" s="600"/>
      <c r="H279" s="600"/>
      <c r="I279" s="600"/>
      <c r="J279" s="600"/>
      <c r="K279" s="136" t="s">
        <v>610</v>
      </c>
      <c r="L279" s="137" t="s">
        <v>708</v>
      </c>
      <c r="M279" s="137" t="s">
        <v>708</v>
      </c>
      <c r="N279" s="144" t="s">
        <v>588</v>
      </c>
      <c r="O279" s="129"/>
      <c r="P279" s="130" t="s">
        <v>720</v>
      </c>
      <c r="Q279" s="130">
        <v>44476</v>
      </c>
      <c r="R279" s="140" t="s">
        <v>584</v>
      </c>
      <c r="S279" s="129"/>
      <c r="T279" s="146" t="s">
        <v>586</v>
      </c>
      <c r="U279" s="129"/>
      <c r="V279" s="130"/>
      <c r="W279" s="130">
        <v>44477</v>
      </c>
      <c r="X279" s="140" t="s">
        <v>584</v>
      </c>
      <c r="Y279" s="131"/>
      <c r="Z279" s="132"/>
      <c r="AA279" s="133"/>
      <c r="AB279" s="133"/>
      <c r="AC279" s="133"/>
      <c r="AD279" s="132"/>
      <c r="AE279" s="131"/>
      <c r="AF279" s="132"/>
      <c r="AG279" s="133"/>
      <c r="AH279" s="131"/>
      <c r="AI279" s="141" t="str">
        <f t="shared" si="2"/>
        <v>OK</v>
      </c>
      <c r="AJ279" s="142" t="str">
        <f>IF(AI279:AI438="PENDIENTE","PENDIENTE",IF(COUNTIF(AI279:AI438,"FALLO"),"FALTA","COMPLETO"))</f>
        <v>COMPLETO</v>
      </c>
      <c r="AK279" s="134"/>
      <c r="AL279" s="134"/>
    </row>
    <row r="280" spans="1:38" ht="15.75" customHeight="1" x14ac:dyDescent="0.2">
      <c r="A280" s="614"/>
      <c r="B280" s="615" t="s">
        <v>589</v>
      </c>
      <c r="C280" s="614"/>
      <c r="D280" s="615" t="s">
        <v>581</v>
      </c>
      <c r="E280" s="615"/>
      <c r="F280" s="614"/>
      <c r="G280" s="598">
        <v>33</v>
      </c>
      <c r="H280" s="615"/>
      <c r="I280" s="616"/>
      <c r="J280" s="613" t="s">
        <v>721</v>
      </c>
      <c r="K280" s="136" t="s">
        <v>590</v>
      </c>
      <c r="L280" s="137" t="s">
        <v>583</v>
      </c>
      <c r="M280" s="137" t="s">
        <v>583</v>
      </c>
      <c r="N280" s="146" t="s">
        <v>586</v>
      </c>
      <c r="O280" s="129"/>
      <c r="P280" s="130"/>
      <c r="Q280" s="130">
        <v>44476</v>
      </c>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IF(AI280:AI438="PENDIENTE","PENDIENTE",IF(COUNTIF(AI280:AI438,"FALLO"),"FALTA","COMPLETO"))</f>
        <v>COMPLETO</v>
      </c>
      <c r="AK280" s="134"/>
      <c r="AL280" s="134"/>
    </row>
    <row r="281" spans="1:38" ht="15.75" customHeight="1" x14ac:dyDescent="0.2">
      <c r="A281" s="599"/>
      <c r="B281" s="599"/>
      <c r="C281" s="599"/>
      <c r="D281" s="599"/>
      <c r="E281" s="599"/>
      <c r="F281" s="599"/>
      <c r="G281" s="599"/>
      <c r="H281" s="599"/>
      <c r="I281" s="599"/>
      <c r="J281" s="599"/>
      <c r="K281" s="147" t="s">
        <v>602</v>
      </c>
      <c r="L281" s="137" t="s">
        <v>591</v>
      </c>
      <c r="M281" s="137" t="s">
        <v>591</v>
      </c>
      <c r="N281" s="146" t="s">
        <v>586</v>
      </c>
      <c r="O281" s="129"/>
      <c r="P281" s="130"/>
      <c r="Q281" s="130">
        <v>44476</v>
      </c>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IF(AI281:AI438="PENDIENTE","PENDIENTE",IF(COUNTIF(AI281:AI438,"FALLO"),"FALTA","COMPLETO"))</f>
        <v>COMPLETO</v>
      </c>
      <c r="AK281" s="134"/>
      <c r="AL281" s="134"/>
    </row>
    <row r="282" spans="1:38" ht="15.75" customHeight="1" x14ac:dyDescent="0.2">
      <c r="A282" s="599"/>
      <c r="B282" s="599"/>
      <c r="C282" s="599"/>
      <c r="D282" s="599"/>
      <c r="E282" s="599"/>
      <c r="F282" s="599"/>
      <c r="G282" s="599"/>
      <c r="H282" s="599"/>
      <c r="I282" s="599"/>
      <c r="J282" s="599"/>
      <c r="K282" s="136" t="s">
        <v>592</v>
      </c>
      <c r="L282" s="137" t="s">
        <v>587</v>
      </c>
      <c r="M282" s="137" t="s">
        <v>587</v>
      </c>
      <c r="N282" s="146" t="s">
        <v>586</v>
      </c>
      <c r="O282" s="129"/>
      <c r="P282" s="130"/>
      <c r="Q282" s="130">
        <v>44476</v>
      </c>
      <c r="R282" s="140" t="s">
        <v>584</v>
      </c>
      <c r="S282" s="129"/>
      <c r="T282" s="131"/>
      <c r="U282" s="132"/>
      <c r="V282" s="133"/>
      <c r="W282" s="133"/>
      <c r="X282" s="133"/>
      <c r="Y282" s="131"/>
      <c r="Z282" s="132"/>
      <c r="AA282" s="133"/>
      <c r="AB282" s="133"/>
      <c r="AC282" s="133"/>
      <c r="AD282" s="132"/>
      <c r="AE282" s="131"/>
      <c r="AF282" s="132"/>
      <c r="AG282" s="133"/>
      <c r="AH282" s="131"/>
      <c r="AI282" s="141" t="str">
        <f t="shared" si="2"/>
        <v>OK</v>
      </c>
      <c r="AJ282" s="142" t="str">
        <f>IF(AI282:AI438="PENDIENTE","PENDIENTE",IF(COUNTIF(AI282:AI438,"FALLO"),"FALTA","COMPLETO"))</f>
        <v>COMPLETO</v>
      </c>
      <c r="AK282" s="134"/>
      <c r="AL282" s="134"/>
    </row>
    <row r="283" spans="1:38" ht="15.75" customHeight="1" x14ac:dyDescent="0.2">
      <c r="A283" s="599"/>
      <c r="B283" s="599"/>
      <c r="C283" s="599"/>
      <c r="D283" s="599"/>
      <c r="E283" s="599"/>
      <c r="F283" s="599"/>
      <c r="G283" s="599"/>
      <c r="H283" s="599"/>
      <c r="I283" s="599"/>
      <c r="J283" s="599"/>
      <c r="K283" s="136" t="s">
        <v>593</v>
      </c>
      <c r="L283" s="137" t="s">
        <v>603</v>
      </c>
      <c r="M283" s="137" t="s">
        <v>603</v>
      </c>
      <c r="N283" s="146" t="s">
        <v>586</v>
      </c>
      <c r="O283" s="129"/>
      <c r="P283" s="130"/>
      <c r="Q283" s="130">
        <v>44476</v>
      </c>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IF(AI283:AI438="PENDIENTE","PENDIENTE",IF(COUNTIF(AI283:AI438,"FALLO"),"FALTA","COMPLETO"))</f>
        <v>COMPLETO</v>
      </c>
      <c r="AK283" s="134"/>
      <c r="AL283" s="134"/>
    </row>
    <row r="284" spans="1:38" ht="15.75" customHeight="1" x14ac:dyDescent="0.2">
      <c r="A284" s="599"/>
      <c r="B284" s="599"/>
      <c r="C284" s="599"/>
      <c r="D284" s="599"/>
      <c r="E284" s="599"/>
      <c r="F284" s="599"/>
      <c r="G284" s="599"/>
      <c r="H284" s="599"/>
      <c r="I284" s="599"/>
      <c r="J284" s="599"/>
      <c r="K284" s="136" t="s">
        <v>594</v>
      </c>
      <c r="L284" s="137" t="s">
        <v>595</v>
      </c>
      <c r="M284" s="137" t="s">
        <v>595</v>
      </c>
      <c r="N284" s="146" t="s">
        <v>586</v>
      </c>
      <c r="O284" s="129"/>
      <c r="P284" s="130"/>
      <c r="Q284" s="130">
        <v>44476</v>
      </c>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IF(AI284:AI448="PENDIENTE","PENDIENTE",IF(COUNTIF(AI284:AI448,"FALLO"),"FALTA","COMPLETO"))</f>
        <v>COMPLETO</v>
      </c>
      <c r="AK284" s="134"/>
      <c r="AL284" s="134"/>
    </row>
    <row r="285" spans="1:38" ht="15.75" customHeight="1" x14ac:dyDescent="0.2">
      <c r="A285" s="599"/>
      <c r="B285" s="599"/>
      <c r="C285" s="599"/>
      <c r="D285" s="599"/>
      <c r="E285" s="599"/>
      <c r="F285" s="599"/>
      <c r="G285" s="599"/>
      <c r="H285" s="599"/>
      <c r="I285" s="599"/>
      <c r="J285" s="599"/>
      <c r="K285" s="136" t="s">
        <v>596</v>
      </c>
      <c r="L285" s="137" t="s">
        <v>604</v>
      </c>
      <c r="M285" s="137" t="s">
        <v>604</v>
      </c>
      <c r="N285" s="146" t="s">
        <v>586</v>
      </c>
      <c r="O285" s="129"/>
      <c r="P285" s="130"/>
      <c r="Q285" s="130">
        <v>44476</v>
      </c>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IF(AI285:AI444="PENDIENTE","PENDIENTE",IF(COUNTIF(AI285:AI444,"FALLO"),"FALTA","COMPLETO"))</f>
        <v>COMPLETO</v>
      </c>
      <c r="AK285" s="134"/>
      <c r="AL285" s="134"/>
    </row>
    <row r="286" spans="1:38" ht="15.75" customHeight="1" x14ac:dyDescent="0.2">
      <c r="A286" s="599"/>
      <c r="B286" s="599"/>
      <c r="C286" s="599"/>
      <c r="D286" s="599"/>
      <c r="E286" s="599"/>
      <c r="F286" s="599"/>
      <c r="G286" s="599"/>
      <c r="H286" s="599"/>
      <c r="I286" s="599"/>
      <c r="J286" s="599"/>
      <c r="K286" s="136" t="s">
        <v>597</v>
      </c>
      <c r="L286" s="137" t="s">
        <v>598</v>
      </c>
      <c r="M286" s="137" t="s">
        <v>598</v>
      </c>
      <c r="N286" s="146" t="s">
        <v>586</v>
      </c>
      <c r="O286" s="129"/>
      <c r="P286" s="130"/>
      <c r="Q286" s="130">
        <v>44476</v>
      </c>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IF(AI286:AI444="PENDIENTE","PENDIENTE",IF(COUNTIF(AI286:AI444,"FALLO"),"FALTA","COMPLETO"))</f>
        <v>COMPLETO</v>
      </c>
      <c r="AK286" s="134"/>
      <c r="AL286" s="134"/>
    </row>
    <row r="287" spans="1:38" ht="15.75" customHeight="1" x14ac:dyDescent="0.2">
      <c r="A287" s="599"/>
      <c r="B287" s="599"/>
      <c r="C287" s="599"/>
      <c r="D287" s="599"/>
      <c r="E287" s="599"/>
      <c r="F287" s="599"/>
      <c r="G287" s="599"/>
      <c r="H287" s="599"/>
      <c r="I287" s="599"/>
      <c r="J287" s="599"/>
      <c r="K287" s="136" t="s">
        <v>599</v>
      </c>
      <c r="L287" s="137" t="s">
        <v>605</v>
      </c>
      <c r="M287" s="137" t="s">
        <v>605</v>
      </c>
      <c r="N287" s="146" t="s">
        <v>586</v>
      </c>
      <c r="O287" s="129"/>
      <c r="P287" s="130"/>
      <c r="Q287" s="130">
        <v>44476</v>
      </c>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IF(AI287:AI444="PENDIENTE","PENDIENTE",IF(COUNTIF(AI287:AI444,"FALLO"),"FALTA","COMPLETO"))</f>
        <v>COMPLETO</v>
      </c>
      <c r="AK287" s="134"/>
      <c r="AL287" s="134"/>
    </row>
    <row r="288" spans="1:38" ht="15.75" customHeight="1" x14ac:dyDescent="0.2">
      <c r="A288" s="599"/>
      <c r="B288" s="599"/>
      <c r="C288" s="599"/>
      <c r="D288" s="599"/>
      <c r="E288" s="599"/>
      <c r="F288" s="599"/>
      <c r="G288" s="599"/>
      <c r="H288" s="599"/>
      <c r="I288" s="599"/>
      <c r="J288" s="599"/>
      <c r="K288" s="136" t="s">
        <v>606</v>
      </c>
      <c r="L288" s="137" t="s">
        <v>607</v>
      </c>
      <c r="M288" s="137" t="s">
        <v>607</v>
      </c>
      <c r="N288" s="146" t="s">
        <v>586</v>
      </c>
      <c r="O288" s="129"/>
      <c r="P288" s="130"/>
      <c r="Q288" s="130">
        <v>44476</v>
      </c>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IF(AI288:AI444="PENDIENTE","PENDIENTE",IF(COUNTIF(AI288:AI444,"FALLO"),"FALTA","COMPLETO"))</f>
        <v>COMPLETO</v>
      </c>
      <c r="AK288" s="134"/>
      <c r="AL288" s="134"/>
    </row>
    <row r="289" spans="1:38" ht="15.75" customHeight="1" x14ac:dyDescent="0.2">
      <c r="A289" s="599"/>
      <c r="B289" s="599"/>
      <c r="C289" s="599"/>
      <c r="D289" s="599"/>
      <c r="E289" s="599"/>
      <c r="F289" s="599"/>
      <c r="G289" s="599"/>
      <c r="H289" s="599"/>
      <c r="I289" s="599"/>
      <c r="J289" s="599"/>
      <c r="K289" s="136" t="s">
        <v>608</v>
      </c>
      <c r="L289" s="137" t="s">
        <v>609</v>
      </c>
      <c r="M289" s="137" t="s">
        <v>609</v>
      </c>
      <c r="N289" s="146" t="s">
        <v>586</v>
      </c>
      <c r="O289" s="129"/>
      <c r="P289" s="130"/>
      <c r="Q289" s="130">
        <v>44476</v>
      </c>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IF(AI289:AI444="PENDIENTE","PENDIENTE",IF(COUNTIF(AI289:AI444,"FALLO"),"FALTA","COMPLETO"))</f>
        <v>COMPLETO</v>
      </c>
      <c r="AK289" s="134"/>
      <c r="AL289" s="134"/>
    </row>
    <row r="290" spans="1:38" ht="15.75" customHeight="1" x14ac:dyDescent="0.2">
      <c r="A290" s="600"/>
      <c r="B290" s="600"/>
      <c r="C290" s="600"/>
      <c r="D290" s="600"/>
      <c r="E290" s="600"/>
      <c r="F290" s="600"/>
      <c r="G290" s="600"/>
      <c r="H290" s="600"/>
      <c r="I290" s="600"/>
      <c r="J290" s="600"/>
      <c r="K290" s="136" t="s">
        <v>610</v>
      </c>
      <c r="L290" s="137" t="s">
        <v>708</v>
      </c>
      <c r="M290" s="137" t="s">
        <v>708</v>
      </c>
      <c r="N290" s="146" t="s">
        <v>586</v>
      </c>
      <c r="O290" s="129"/>
      <c r="P290" s="130"/>
      <c r="Q290" s="130">
        <v>44476</v>
      </c>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IF(AI290:AI454="PENDIENTE","PENDIENTE",IF(COUNTIF(AI290:AI454,"FALLO"),"FALTA","COMPLETO"))</f>
        <v>COMPLETO</v>
      </c>
      <c r="AK290" s="134"/>
      <c r="AL290" s="134"/>
    </row>
    <row r="291" spans="1:38" ht="15.75" customHeight="1" x14ac:dyDescent="0.2">
      <c r="A291" s="614"/>
      <c r="B291" s="615" t="s">
        <v>589</v>
      </c>
      <c r="C291" s="614"/>
      <c r="D291" s="615" t="s">
        <v>581</v>
      </c>
      <c r="E291" s="615"/>
      <c r="F291" s="614"/>
      <c r="G291" s="598">
        <v>34</v>
      </c>
      <c r="H291" s="615"/>
      <c r="I291" s="616"/>
      <c r="J291" s="613" t="s">
        <v>722</v>
      </c>
      <c r="K291" s="136" t="s">
        <v>590</v>
      </c>
      <c r="L291" s="137" t="s">
        <v>583</v>
      </c>
      <c r="M291" s="137" t="s">
        <v>583</v>
      </c>
      <c r="N291" s="146" t="s">
        <v>586</v>
      </c>
      <c r="O291" s="129"/>
      <c r="P291" s="130"/>
      <c r="Q291" s="130">
        <v>44473</v>
      </c>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IF(AI291:AI450="PENDIENTE","PENDIENTE",IF(COUNTIF(AI291:AI450,"FALLO"),"FALTA","COMPLETO"))</f>
        <v>COMPLETO</v>
      </c>
      <c r="AK291" s="134"/>
      <c r="AL291" s="134"/>
    </row>
    <row r="292" spans="1:38" ht="15.75" customHeight="1" x14ac:dyDescent="0.2">
      <c r="A292" s="599"/>
      <c r="B292" s="599"/>
      <c r="C292" s="599"/>
      <c r="D292" s="599"/>
      <c r="E292" s="599"/>
      <c r="F292" s="599"/>
      <c r="G292" s="599"/>
      <c r="H292" s="599"/>
      <c r="I292" s="599"/>
      <c r="J292" s="599"/>
      <c r="K292" s="147" t="s">
        <v>602</v>
      </c>
      <c r="L292" s="137" t="s">
        <v>591</v>
      </c>
      <c r="M292" s="137" t="s">
        <v>591</v>
      </c>
      <c r="N292" s="146" t="s">
        <v>586</v>
      </c>
      <c r="O292" s="129"/>
      <c r="P292" s="130"/>
      <c r="Q292" s="130">
        <v>44473</v>
      </c>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IF(AI292:AI450="PENDIENTE","PENDIENTE",IF(COUNTIF(AI292:AI450,"FALLO"),"FALTA","COMPLETO"))</f>
        <v>COMPLETO</v>
      </c>
      <c r="AK292" s="134"/>
      <c r="AL292" s="134"/>
    </row>
    <row r="293" spans="1:38" ht="15.75" customHeight="1" x14ac:dyDescent="0.2">
      <c r="A293" s="599"/>
      <c r="B293" s="599"/>
      <c r="C293" s="599"/>
      <c r="D293" s="599"/>
      <c r="E293" s="599"/>
      <c r="F293" s="599"/>
      <c r="G293" s="599"/>
      <c r="H293" s="599"/>
      <c r="I293" s="599"/>
      <c r="J293" s="599"/>
      <c r="K293" s="136" t="s">
        <v>592</v>
      </c>
      <c r="L293" s="137" t="s">
        <v>587</v>
      </c>
      <c r="M293" s="137" t="s">
        <v>587</v>
      </c>
      <c r="N293" s="146" t="s">
        <v>586</v>
      </c>
      <c r="O293" s="129"/>
      <c r="P293" s="130"/>
      <c r="Q293" s="130">
        <v>44473</v>
      </c>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IF(AI293:AI450="PENDIENTE","PENDIENTE",IF(COUNTIF(AI293:AI450,"FALLO"),"FALTA","COMPLETO"))</f>
        <v>COMPLETO</v>
      </c>
      <c r="AK293" s="134"/>
      <c r="AL293" s="134"/>
    </row>
    <row r="294" spans="1:38" ht="15.75" customHeight="1" x14ac:dyDescent="0.2">
      <c r="A294" s="599"/>
      <c r="B294" s="599"/>
      <c r="C294" s="599"/>
      <c r="D294" s="599"/>
      <c r="E294" s="599"/>
      <c r="F294" s="599"/>
      <c r="G294" s="599"/>
      <c r="H294" s="599"/>
      <c r="I294" s="599"/>
      <c r="J294" s="599"/>
      <c r="K294" s="136" t="s">
        <v>593</v>
      </c>
      <c r="L294" s="137" t="s">
        <v>603</v>
      </c>
      <c r="M294" s="137" t="s">
        <v>603</v>
      </c>
      <c r="N294" s="146" t="s">
        <v>586</v>
      </c>
      <c r="O294" s="129"/>
      <c r="P294" s="130"/>
      <c r="Q294" s="130">
        <v>44473</v>
      </c>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IF(AI294:AI450="PENDIENTE","PENDIENTE",IF(COUNTIF(AI294:AI450,"FALLO"),"FALTA","COMPLETO"))</f>
        <v>COMPLETO</v>
      </c>
      <c r="AK294" s="134"/>
      <c r="AL294" s="134"/>
    </row>
    <row r="295" spans="1:38" ht="15.75" customHeight="1" x14ac:dyDescent="0.2">
      <c r="A295" s="599"/>
      <c r="B295" s="599"/>
      <c r="C295" s="599"/>
      <c r="D295" s="599"/>
      <c r="E295" s="599"/>
      <c r="F295" s="599"/>
      <c r="G295" s="599"/>
      <c r="H295" s="599"/>
      <c r="I295" s="599"/>
      <c r="J295" s="599"/>
      <c r="K295" s="136" t="s">
        <v>594</v>
      </c>
      <c r="L295" s="137" t="s">
        <v>595</v>
      </c>
      <c r="M295" s="137" t="s">
        <v>595</v>
      </c>
      <c r="N295" s="146" t="s">
        <v>586</v>
      </c>
      <c r="O295" s="129"/>
      <c r="P295" s="130"/>
      <c r="Q295" s="130">
        <v>44473</v>
      </c>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IF(AI295:AI450="PENDIENTE","PENDIENTE",IF(COUNTIF(AI295:AI450,"FALLO"),"FALTA","COMPLETO"))</f>
        <v>COMPLETO</v>
      </c>
      <c r="AK295" s="134"/>
      <c r="AL295" s="134"/>
    </row>
    <row r="296" spans="1:38" ht="15.75" customHeight="1" x14ac:dyDescent="0.2">
      <c r="A296" s="599"/>
      <c r="B296" s="599"/>
      <c r="C296" s="599"/>
      <c r="D296" s="599"/>
      <c r="E296" s="599"/>
      <c r="F296" s="599"/>
      <c r="G296" s="599"/>
      <c r="H296" s="599"/>
      <c r="I296" s="599"/>
      <c r="J296" s="599"/>
      <c r="K296" s="136" t="s">
        <v>596</v>
      </c>
      <c r="L296" s="137" t="s">
        <v>604</v>
      </c>
      <c r="M296" s="137" t="s">
        <v>604</v>
      </c>
      <c r="N296" s="146" t="s">
        <v>586</v>
      </c>
      <c r="O296" s="129"/>
      <c r="P296" s="130"/>
      <c r="Q296" s="130">
        <v>44473</v>
      </c>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IF(AI296:AI460="PENDIENTE","PENDIENTE",IF(COUNTIF(AI296:AI460,"FALLO"),"FALTA","COMPLETO"))</f>
        <v>COMPLETO</v>
      </c>
      <c r="AK296" s="134"/>
      <c r="AL296" s="134"/>
    </row>
    <row r="297" spans="1:38" ht="15.75" customHeight="1" x14ac:dyDescent="0.2">
      <c r="A297" s="599"/>
      <c r="B297" s="599"/>
      <c r="C297" s="599"/>
      <c r="D297" s="599"/>
      <c r="E297" s="599"/>
      <c r="F297" s="599"/>
      <c r="G297" s="599"/>
      <c r="H297" s="599"/>
      <c r="I297" s="599"/>
      <c r="J297" s="599"/>
      <c r="K297" s="136" t="s">
        <v>597</v>
      </c>
      <c r="L297" s="137" t="s">
        <v>598</v>
      </c>
      <c r="M297" s="137" t="s">
        <v>598</v>
      </c>
      <c r="N297" s="146" t="s">
        <v>586</v>
      </c>
      <c r="O297" s="129"/>
      <c r="P297" s="130"/>
      <c r="Q297" s="130">
        <v>44473</v>
      </c>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IF(AI297:AI456="PENDIENTE","PENDIENTE",IF(COUNTIF(AI297:AI456,"FALLO"),"FALTA","COMPLETO"))</f>
        <v>COMPLETO</v>
      </c>
      <c r="AK297" s="134"/>
      <c r="AL297" s="134"/>
    </row>
    <row r="298" spans="1:38" ht="15.75" customHeight="1" x14ac:dyDescent="0.2">
      <c r="A298" s="599"/>
      <c r="B298" s="599"/>
      <c r="C298" s="599"/>
      <c r="D298" s="599"/>
      <c r="E298" s="599"/>
      <c r="F298" s="599"/>
      <c r="G298" s="599"/>
      <c r="H298" s="599"/>
      <c r="I298" s="599"/>
      <c r="J298" s="599"/>
      <c r="K298" s="136" t="s">
        <v>599</v>
      </c>
      <c r="L298" s="137" t="s">
        <v>605</v>
      </c>
      <c r="M298" s="137" t="s">
        <v>605</v>
      </c>
      <c r="N298" s="146" t="s">
        <v>586</v>
      </c>
      <c r="O298" s="129"/>
      <c r="P298" s="130"/>
      <c r="Q298" s="130">
        <v>44473</v>
      </c>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IF(AI298:AI456="PENDIENTE","PENDIENTE",IF(COUNTIF(AI298:AI456,"FALLO"),"FALTA","COMPLETO"))</f>
        <v>COMPLETO</v>
      </c>
      <c r="AK298" s="134"/>
      <c r="AL298" s="134"/>
    </row>
    <row r="299" spans="1:38" ht="15.75" customHeight="1" x14ac:dyDescent="0.2">
      <c r="A299" s="599"/>
      <c r="B299" s="599"/>
      <c r="C299" s="599"/>
      <c r="D299" s="599"/>
      <c r="E299" s="599"/>
      <c r="F299" s="599"/>
      <c r="G299" s="599"/>
      <c r="H299" s="599"/>
      <c r="I299" s="599"/>
      <c r="J299" s="599"/>
      <c r="K299" s="136" t="s">
        <v>606</v>
      </c>
      <c r="L299" s="137" t="s">
        <v>607</v>
      </c>
      <c r="M299" s="137" t="s">
        <v>607</v>
      </c>
      <c r="N299" s="146" t="s">
        <v>586</v>
      </c>
      <c r="O299" s="129"/>
      <c r="P299" s="130"/>
      <c r="Q299" s="130">
        <v>44473</v>
      </c>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IF(AI299:AI456="PENDIENTE","PENDIENTE",IF(COUNTIF(AI299:AI456,"FALLO"),"FALTA","COMPLETO"))</f>
        <v>COMPLETO</v>
      </c>
      <c r="AK299" s="134"/>
      <c r="AL299" s="134"/>
    </row>
    <row r="300" spans="1:38" ht="15.75" customHeight="1" x14ac:dyDescent="0.2">
      <c r="A300" s="599"/>
      <c r="B300" s="599"/>
      <c r="C300" s="599"/>
      <c r="D300" s="599"/>
      <c r="E300" s="599"/>
      <c r="F300" s="599"/>
      <c r="G300" s="599"/>
      <c r="H300" s="599"/>
      <c r="I300" s="599"/>
      <c r="J300" s="599"/>
      <c r="K300" s="136" t="s">
        <v>608</v>
      </c>
      <c r="L300" s="137" t="s">
        <v>609</v>
      </c>
      <c r="M300" s="137" t="s">
        <v>609</v>
      </c>
      <c r="N300" s="146" t="s">
        <v>586</v>
      </c>
      <c r="O300" s="129"/>
      <c r="P300" s="130"/>
      <c r="Q300" s="130">
        <v>44473</v>
      </c>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IF(AI300:AI456="PENDIENTE","PENDIENTE",IF(COUNTIF(AI300:AI456,"FALLO"),"FALTA","COMPLETO"))</f>
        <v>COMPLETO</v>
      </c>
      <c r="AK300" s="134"/>
      <c r="AL300" s="134"/>
    </row>
    <row r="301" spans="1:38" ht="15.75" customHeight="1" x14ac:dyDescent="0.2">
      <c r="A301" s="600"/>
      <c r="B301" s="600"/>
      <c r="C301" s="600"/>
      <c r="D301" s="600"/>
      <c r="E301" s="600"/>
      <c r="F301" s="600"/>
      <c r="G301" s="600"/>
      <c r="H301" s="600"/>
      <c r="I301" s="600"/>
      <c r="J301" s="600"/>
      <c r="K301" s="136" t="s">
        <v>610</v>
      </c>
      <c r="L301" s="137" t="s">
        <v>708</v>
      </c>
      <c r="M301" s="137" t="s">
        <v>708</v>
      </c>
      <c r="N301" s="146" t="s">
        <v>586</v>
      </c>
      <c r="O301" s="129"/>
      <c r="P301" s="130"/>
      <c r="Q301" s="130">
        <v>44473</v>
      </c>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IF(AI301:AI456="PENDIENTE","PENDIENTE",IF(COUNTIF(AI301:AI456,"FALLO"),"FALTA","COMPLETO"))</f>
        <v>COMPLETO</v>
      </c>
      <c r="AK301" s="134"/>
      <c r="AL301" s="134"/>
    </row>
    <row r="302" spans="1:38" ht="15.75" customHeight="1" x14ac:dyDescent="0.2">
      <c r="A302" s="614"/>
      <c r="B302" s="615" t="s">
        <v>589</v>
      </c>
      <c r="C302" s="614"/>
      <c r="D302" s="615" t="s">
        <v>581</v>
      </c>
      <c r="E302" s="615"/>
      <c r="F302" s="614"/>
      <c r="G302" s="598">
        <v>35</v>
      </c>
      <c r="H302" s="615"/>
      <c r="I302" s="616"/>
      <c r="J302" s="613" t="s">
        <v>723</v>
      </c>
      <c r="K302" s="136" t="s">
        <v>590</v>
      </c>
      <c r="L302" s="137" t="s">
        <v>583</v>
      </c>
      <c r="M302" s="137" t="s">
        <v>583</v>
      </c>
      <c r="N302" s="146" t="s">
        <v>586</v>
      </c>
      <c r="O302" s="129"/>
      <c r="P302" s="130"/>
      <c r="Q302" s="130">
        <v>44473</v>
      </c>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IF(AI302:AI466="PENDIENTE","PENDIENTE",IF(COUNTIF(AI302:AI466,"FALLO"),"FALTA","COMPLETO"))</f>
        <v>COMPLETO</v>
      </c>
      <c r="AK302" s="134"/>
      <c r="AL302" s="134"/>
    </row>
    <row r="303" spans="1:38" ht="15.75" customHeight="1" x14ac:dyDescent="0.2">
      <c r="A303" s="599"/>
      <c r="B303" s="599"/>
      <c r="C303" s="599"/>
      <c r="D303" s="599"/>
      <c r="E303" s="599"/>
      <c r="F303" s="599"/>
      <c r="G303" s="599"/>
      <c r="H303" s="599"/>
      <c r="I303" s="599"/>
      <c r="J303" s="599"/>
      <c r="K303" s="147" t="s">
        <v>602</v>
      </c>
      <c r="L303" s="137" t="s">
        <v>591</v>
      </c>
      <c r="M303" s="137" t="s">
        <v>591</v>
      </c>
      <c r="N303" s="146" t="s">
        <v>586</v>
      </c>
      <c r="O303" s="129"/>
      <c r="P303" s="130"/>
      <c r="Q303" s="130">
        <v>44473</v>
      </c>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IF(AI303:AI462="PENDIENTE","PENDIENTE",IF(COUNTIF(AI303:AI462,"FALLO"),"FALTA","COMPLETO"))</f>
        <v>COMPLETO</v>
      </c>
      <c r="AK303" s="134"/>
      <c r="AL303" s="134"/>
    </row>
    <row r="304" spans="1:38" ht="15.75" customHeight="1" x14ac:dyDescent="0.2">
      <c r="A304" s="599"/>
      <c r="B304" s="599"/>
      <c r="C304" s="599"/>
      <c r="D304" s="599"/>
      <c r="E304" s="599"/>
      <c r="F304" s="599"/>
      <c r="G304" s="599"/>
      <c r="H304" s="599"/>
      <c r="I304" s="599"/>
      <c r="J304" s="599"/>
      <c r="K304" s="136" t="s">
        <v>592</v>
      </c>
      <c r="L304" s="137" t="s">
        <v>587</v>
      </c>
      <c r="M304" s="137" t="s">
        <v>587</v>
      </c>
      <c r="N304" s="146" t="s">
        <v>586</v>
      </c>
      <c r="O304" s="129"/>
      <c r="P304" s="130"/>
      <c r="Q304" s="130">
        <v>44473</v>
      </c>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IF(AI304:AI462="PENDIENTE","PENDIENTE",IF(COUNTIF(AI304:AI462,"FALLO"),"FALTA","COMPLETO"))</f>
        <v>COMPLETO</v>
      </c>
      <c r="AK304" s="134"/>
      <c r="AL304" s="134"/>
    </row>
    <row r="305" spans="1:38" ht="15.75" customHeight="1" x14ac:dyDescent="0.2">
      <c r="A305" s="599"/>
      <c r="B305" s="599"/>
      <c r="C305" s="599"/>
      <c r="D305" s="599"/>
      <c r="E305" s="599"/>
      <c r="F305" s="599"/>
      <c r="G305" s="599"/>
      <c r="H305" s="599"/>
      <c r="I305" s="599"/>
      <c r="J305" s="599"/>
      <c r="K305" s="136" t="s">
        <v>593</v>
      </c>
      <c r="L305" s="137" t="s">
        <v>603</v>
      </c>
      <c r="M305" s="137" t="s">
        <v>603</v>
      </c>
      <c r="N305" s="146" t="s">
        <v>586</v>
      </c>
      <c r="O305" s="129"/>
      <c r="P305" s="130"/>
      <c r="Q305" s="130">
        <v>44473</v>
      </c>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IF(AI305:AI462="PENDIENTE","PENDIENTE",IF(COUNTIF(AI305:AI462,"FALLO"),"FALTA","COMPLETO"))</f>
        <v>COMPLETO</v>
      </c>
      <c r="AK305" s="134"/>
      <c r="AL305" s="134"/>
    </row>
    <row r="306" spans="1:38" ht="15.75" customHeight="1" x14ac:dyDescent="0.2">
      <c r="A306" s="599"/>
      <c r="B306" s="599"/>
      <c r="C306" s="599"/>
      <c r="D306" s="599"/>
      <c r="E306" s="599"/>
      <c r="F306" s="599"/>
      <c r="G306" s="599"/>
      <c r="H306" s="599"/>
      <c r="I306" s="599"/>
      <c r="J306" s="599"/>
      <c r="K306" s="136" t="s">
        <v>594</v>
      </c>
      <c r="L306" s="137" t="s">
        <v>595</v>
      </c>
      <c r="M306" s="137" t="s">
        <v>595</v>
      </c>
      <c r="N306" s="146" t="s">
        <v>586</v>
      </c>
      <c r="O306" s="129"/>
      <c r="P306" s="130"/>
      <c r="Q306" s="130">
        <v>44473</v>
      </c>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IF(AI306:AI462="PENDIENTE","PENDIENTE",IF(COUNTIF(AI306:AI462,"FALLO"),"FALTA","COMPLETO"))</f>
        <v>COMPLETO</v>
      </c>
      <c r="AK306" s="134"/>
      <c r="AL306" s="134"/>
    </row>
    <row r="307" spans="1:38" ht="15.75" customHeight="1" x14ac:dyDescent="0.2">
      <c r="A307" s="599"/>
      <c r="B307" s="599"/>
      <c r="C307" s="599"/>
      <c r="D307" s="599"/>
      <c r="E307" s="599"/>
      <c r="F307" s="599"/>
      <c r="G307" s="599"/>
      <c r="H307" s="599"/>
      <c r="I307" s="599"/>
      <c r="J307" s="599"/>
      <c r="K307" s="136" t="s">
        <v>596</v>
      </c>
      <c r="L307" s="137" t="s">
        <v>604</v>
      </c>
      <c r="M307" s="137" t="s">
        <v>604</v>
      </c>
      <c r="N307" s="146" t="s">
        <v>586</v>
      </c>
      <c r="O307" s="129"/>
      <c r="P307" s="130"/>
      <c r="Q307" s="130">
        <v>44473</v>
      </c>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IF(AI307:AI462="PENDIENTE","PENDIENTE",IF(COUNTIF(AI307:AI462,"FALLO"),"FALTA","COMPLETO"))</f>
        <v>COMPLETO</v>
      </c>
      <c r="AK307" s="134"/>
      <c r="AL307" s="134"/>
    </row>
    <row r="308" spans="1:38" ht="15.75" customHeight="1" x14ac:dyDescent="0.2">
      <c r="A308" s="599"/>
      <c r="B308" s="599"/>
      <c r="C308" s="599"/>
      <c r="D308" s="599"/>
      <c r="E308" s="599"/>
      <c r="F308" s="599"/>
      <c r="G308" s="599"/>
      <c r="H308" s="599"/>
      <c r="I308" s="599"/>
      <c r="J308" s="599"/>
      <c r="K308" s="136" t="s">
        <v>597</v>
      </c>
      <c r="L308" s="137" t="s">
        <v>598</v>
      </c>
      <c r="M308" s="137" t="s">
        <v>598</v>
      </c>
      <c r="N308" s="146" t="s">
        <v>586</v>
      </c>
      <c r="O308" s="129"/>
      <c r="P308" s="130"/>
      <c r="Q308" s="130">
        <v>44473</v>
      </c>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IF(AI308:AI472="PENDIENTE","PENDIENTE",IF(COUNTIF(AI308:AI472,"FALLO"),"FALTA","COMPLETO"))</f>
        <v>COMPLETO</v>
      </c>
      <c r="AK308" s="134"/>
      <c r="AL308" s="134"/>
    </row>
    <row r="309" spans="1:38" ht="15.75" customHeight="1" x14ac:dyDescent="0.2">
      <c r="A309" s="599"/>
      <c r="B309" s="599"/>
      <c r="C309" s="599"/>
      <c r="D309" s="599"/>
      <c r="E309" s="599"/>
      <c r="F309" s="599"/>
      <c r="G309" s="599"/>
      <c r="H309" s="599"/>
      <c r="I309" s="599"/>
      <c r="J309" s="599"/>
      <c r="K309" s="136" t="s">
        <v>599</v>
      </c>
      <c r="L309" s="137" t="s">
        <v>605</v>
      </c>
      <c r="M309" s="137" t="s">
        <v>605</v>
      </c>
      <c r="N309" s="146" t="s">
        <v>586</v>
      </c>
      <c r="O309" s="129"/>
      <c r="P309" s="130"/>
      <c r="Q309" s="130">
        <v>44473</v>
      </c>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IF(AI309:AI468="PENDIENTE","PENDIENTE",IF(COUNTIF(AI309:AI468,"FALLO"),"FALTA","COMPLETO"))</f>
        <v>COMPLETO</v>
      </c>
      <c r="AK309" s="134"/>
      <c r="AL309" s="134"/>
    </row>
    <row r="310" spans="1:38" ht="15.75" customHeight="1" x14ac:dyDescent="0.2">
      <c r="A310" s="599"/>
      <c r="B310" s="599"/>
      <c r="C310" s="599"/>
      <c r="D310" s="599"/>
      <c r="E310" s="599"/>
      <c r="F310" s="599"/>
      <c r="G310" s="599"/>
      <c r="H310" s="599"/>
      <c r="I310" s="599"/>
      <c r="J310" s="599"/>
      <c r="K310" s="136" t="s">
        <v>606</v>
      </c>
      <c r="L310" s="137" t="s">
        <v>607</v>
      </c>
      <c r="M310" s="137" t="s">
        <v>607</v>
      </c>
      <c r="N310" s="146" t="s">
        <v>586</v>
      </c>
      <c r="O310" s="129"/>
      <c r="P310" s="130"/>
      <c r="Q310" s="130">
        <v>44473</v>
      </c>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IF(AI310:AI468="PENDIENTE","PENDIENTE",IF(COUNTIF(AI310:AI468,"FALLO"),"FALTA","COMPLETO"))</f>
        <v>COMPLETO</v>
      </c>
      <c r="AK310" s="134"/>
      <c r="AL310" s="134"/>
    </row>
    <row r="311" spans="1:38" ht="15.75" customHeight="1" x14ac:dyDescent="0.2">
      <c r="A311" s="599"/>
      <c r="B311" s="599"/>
      <c r="C311" s="599"/>
      <c r="D311" s="599"/>
      <c r="E311" s="599"/>
      <c r="F311" s="599"/>
      <c r="G311" s="599"/>
      <c r="H311" s="599"/>
      <c r="I311" s="599"/>
      <c r="J311" s="599"/>
      <c r="K311" s="136" t="s">
        <v>608</v>
      </c>
      <c r="L311" s="137" t="s">
        <v>609</v>
      </c>
      <c r="M311" s="137" t="s">
        <v>609</v>
      </c>
      <c r="N311" s="146" t="s">
        <v>586</v>
      </c>
      <c r="O311" s="129"/>
      <c r="P311" s="130"/>
      <c r="Q311" s="130">
        <v>44473</v>
      </c>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IF(AI311:AI468="PENDIENTE","PENDIENTE",IF(COUNTIF(AI311:AI468,"FALLO"),"FALTA","COMPLETO"))</f>
        <v>COMPLETO</v>
      </c>
      <c r="AK311" s="134"/>
      <c r="AL311" s="134"/>
    </row>
    <row r="312" spans="1:38" ht="15.75" customHeight="1" x14ac:dyDescent="0.2">
      <c r="A312" s="600"/>
      <c r="B312" s="600"/>
      <c r="C312" s="600"/>
      <c r="D312" s="600"/>
      <c r="E312" s="600"/>
      <c r="F312" s="600"/>
      <c r="G312" s="600"/>
      <c r="H312" s="600"/>
      <c r="I312" s="600"/>
      <c r="J312" s="600"/>
      <c r="K312" s="136" t="s">
        <v>610</v>
      </c>
      <c r="L312" s="137" t="s">
        <v>708</v>
      </c>
      <c r="M312" s="137" t="s">
        <v>708</v>
      </c>
      <c r="N312" s="146" t="s">
        <v>586</v>
      </c>
      <c r="O312" s="129"/>
      <c r="P312" s="130"/>
      <c r="Q312" s="130">
        <v>44473</v>
      </c>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IF(AI312:AI468="PENDIENTE","PENDIENTE",IF(COUNTIF(AI312:AI468,"FALLO"),"FALTA","COMPLETO"))</f>
        <v>COMPLETO</v>
      </c>
      <c r="AK312" s="134"/>
      <c r="AL312" s="134"/>
    </row>
    <row r="313" spans="1:38" ht="15.75" customHeight="1" x14ac:dyDescent="0.2">
      <c r="A313" s="614"/>
      <c r="B313" s="615" t="s">
        <v>589</v>
      </c>
      <c r="C313" s="614"/>
      <c r="D313" s="615" t="s">
        <v>581</v>
      </c>
      <c r="E313" s="615"/>
      <c r="F313" s="614"/>
      <c r="G313" s="598">
        <v>36</v>
      </c>
      <c r="H313" s="615"/>
      <c r="I313" s="616"/>
      <c r="J313" s="613" t="s">
        <v>724</v>
      </c>
      <c r="K313" s="136" t="s">
        <v>590</v>
      </c>
      <c r="L313" s="137" t="s">
        <v>583</v>
      </c>
      <c r="M313" s="137" t="s">
        <v>583</v>
      </c>
      <c r="N313" s="146" t="s">
        <v>586</v>
      </c>
      <c r="O313" s="129"/>
      <c r="P313" s="130"/>
      <c r="Q313" s="130">
        <v>44473</v>
      </c>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IF(AI313:AI468="PENDIENTE","PENDIENTE",IF(COUNTIF(AI313:AI468,"FALLO"),"FALTA","COMPLETO"))</f>
        <v>COMPLETO</v>
      </c>
      <c r="AK313" s="134"/>
      <c r="AL313" s="134"/>
    </row>
    <row r="314" spans="1:38" ht="15.75" customHeight="1" x14ac:dyDescent="0.2">
      <c r="A314" s="599"/>
      <c r="B314" s="599"/>
      <c r="C314" s="599"/>
      <c r="D314" s="599"/>
      <c r="E314" s="599"/>
      <c r="F314" s="599"/>
      <c r="G314" s="599"/>
      <c r="H314" s="599"/>
      <c r="I314" s="599"/>
      <c r="J314" s="599"/>
      <c r="K314" s="147" t="s">
        <v>602</v>
      </c>
      <c r="L314" s="137" t="s">
        <v>591</v>
      </c>
      <c r="M314" s="137" t="s">
        <v>591</v>
      </c>
      <c r="N314" s="146" t="s">
        <v>586</v>
      </c>
      <c r="O314" s="129"/>
      <c r="P314" s="130"/>
      <c r="Q314" s="130">
        <v>44473</v>
      </c>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IF(AI314:AI478="PENDIENTE","PENDIENTE",IF(COUNTIF(AI314:AI478,"FALLO"),"FALTA","COMPLETO"))</f>
        <v>COMPLETO</v>
      </c>
      <c r="AK314" s="134"/>
      <c r="AL314" s="134"/>
    </row>
    <row r="315" spans="1:38" ht="15.75" customHeight="1" x14ac:dyDescent="0.2">
      <c r="A315" s="599"/>
      <c r="B315" s="599"/>
      <c r="C315" s="599"/>
      <c r="D315" s="599"/>
      <c r="E315" s="599"/>
      <c r="F315" s="599"/>
      <c r="G315" s="599"/>
      <c r="H315" s="599"/>
      <c r="I315" s="599"/>
      <c r="J315" s="599"/>
      <c r="K315" s="136" t="s">
        <v>592</v>
      </c>
      <c r="L315" s="137" t="s">
        <v>587</v>
      </c>
      <c r="M315" s="137" t="s">
        <v>587</v>
      </c>
      <c r="N315" s="146" t="s">
        <v>586</v>
      </c>
      <c r="O315" s="129"/>
      <c r="P315" s="130"/>
      <c r="Q315" s="130">
        <v>44473</v>
      </c>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IF(AI315:AI474="PENDIENTE","PENDIENTE",IF(COUNTIF(AI315:AI474,"FALLO"),"FALTA","COMPLETO"))</f>
        <v>COMPLETO</v>
      </c>
      <c r="AK315" s="134"/>
      <c r="AL315" s="134"/>
    </row>
    <row r="316" spans="1:38" ht="15.75" customHeight="1" x14ac:dyDescent="0.2">
      <c r="A316" s="599"/>
      <c r="B316" s="599"/>
      <c r="C316" s="599"/>
      <c r="D316" s="599"/>
      <c r="E316" s="599"/>
      <c r="F316" s="599"/>
      <c r="G316" s="599"/>
      <c r="H316" s="599"/>
      <c r="I316" s="599"/>
      <c r="J316" s="599"/>
      <c r="K316" s="136" t="s">
        <v>593</v>
      </c>
      <c r="L316" s="137" t="s">
        <v>603</v>
      </c>
      <c r="M316" s="137" t="s">
        <v>603</v>
      </c>
      <c r="N316" s="146" t="s">
        <v>586</v>
      </c>
      <c r="O316" s="129"/>
      <c r="P316" s="130"/>
      <c r="Q316" s="130">
        <v>44473</v>
      </c>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IF(AI316:AI474="PENDIENTE","PENDIENTE",IF(COUNTIF(AI316:AI474,"FALLO"),"FALTA","COMPLETO"))</f>
        <v>COMPLETO</v>
      </c>
      <c r="AK316" s="134"/>
      <c r="AL316" s="134"/>
    </row>
    <row r="317" spans="1:38" ht="15.75" customHeight="1" x14ac:dyDescent="0.2">
      <c r="A317" s="599"/>
      <c r="B317" s="599"/>
      <c r="C317" s="599"/>
      <c r="D317" s="599"/>
      <c r="E317" s="599"/>
      <c r="F317" s="599"/>
      <c r="G317" s="599"/>
      <c r="H317" s="599"/>
      <c r="I317" s="599"/>
      <c r="J317" s="599"/>
      <c r="K317" s="136" t="s">
        <v>594</v>
      </c>
      <c r="L317" s="137" t="s">
        <v>595</v>
      </c>
      <c r="M317" s="137" t="s">
        <v>595</v>
      </c>
      <c r="N317" s="146" t="s">
        <v>586</v>
      </c>
      <c r="O317" s="129"/>
      <c r="P317" s="130"/>
      <c r="Q317" s="130">
        <v>44473</v>
      </c>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IF(AI317:AI474="PENDIENTE","PENDIENTE",IF(COUNTIF(AI317:AI474,"FALLO"),"FALTA","COMPLETO"))</f>
        <v>COMPLETO</v>
      </c>
      <c r="AK317" s="134"/>
      <c r="AL317" s="134"/>
    </row>
    <row r="318" spans="1:38" ht="15.75" customHeight="1" x14ac:dyDescent="0.2">
      <c r="A318" s="599"/>
      <c r="B318" s="599"/>
      <c r="C318" s="599"/>
      <c r="D318" s="599"/>
      <c r="E318" s="599"/>
      <c r="F318" s="599"/>
      <c r="G318" s="599"/>
      <c r="H318" s="599"/>
      <c r="I318" s="599"/>
      <c r="J318" s="599"/>
      <c r="K318" s="136" t="s">
        <v>596</v>
      </c>
      <c r="L318" s="137" t="s">
        <v>604</v>
      </c>
      <c r="M318" s="137" t="s">
        <v>604</v>
      </c>
      <c r="N318" s="146" t="s">
        <v>586</v>
      </c>
      <c r="O318" s="129"/>
      <c r="P318" s="130"/>
      <c r="Q318" s="130">
        <v>44473</v>
      </c>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IF(AI318:AI474="PENDIENTE","PENDIENTE",IF(COUNTIF(AI318:AI474,"FALLO"),"FALTA","COMPLETO"))</f>
        <v>COMPLETO</v>
      </c>
      <c r="AK318" s="134"/>
      <c r="AL318" s="134"/>
    </row>
    <row r="319" spans="1:38" ht="15.75" customHeight="1" x14ac:dyDescent="0.2">
      <c r="A319" s="599"/>
      <c r="B319" s="599"/>
      <c r="C319" s="599"/>
      <c r="D319" s="599"/>
      <c r="E319" s="599"/>
      <c r="F319" s="599"/>
      <c r="G319" s="599"/>
      <c r="H319" s="599"/>
      <c r="I319" s="599"/>
      <c r="J319" s="599"/>
      <c r="K319" s="136" t="s">
        <v>597</v>
      </c>
      <c r="L319" s="137" t="s">
        <v>598</v>
      </c>
      <c r="M319" s="137" t="s">
        <v>598</v>
      </c>
      <c r="N319" s="146" t="s">
        <v>586</v>
      </c>
      <c r="O319" s="129"/>
      <c r="P319" s="130"/>
      <c r="Q319" s="130">
        <v>44473</v>
      </c>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IF(AI319:AI474="PENDIENTE","PENDIENTE",IF(COUNTIF(AI319:AI474,"FALLO"),"FALTA","COMPLETO"))</f>
        <v>COMPLETO</v>
      </c>
      <c r="AK319" s="134"/>
      <c r="AL319" s="134"/>
    </row>
    <row r="320" spans="1:38" ht="15.75" customHeight="1" x14ac:dyDescent="0.2">
      <c r="A320" s="599"/>
      <c r="B320" s="599"/>
      <c r="C320" s="599"/>
      <c r="D320" s="599"/>
      <c r="E320" s="599"/>
      <c r="F320" s="599"/>
      <c r="G320" s="599"/>
      <c r="H320" s="599"/>
      <c r="I320" s="599"/>
      <c r="J320" s="599"/>
      <c r="K320" s="136" t="s">
        <v>599</v>
      </c>
      <c r="L320" s="137" t="s">
        <v>605</v>
      </c>
      <c r="M320" s="137" t="s">
        <v>605</v>
      </c>
      <c r="N320" s="146" t="s">
        <v>586</v>
      </c>
      <c r="O320" s="129"/>
      <c r="P320" s="130"/>
      <c r="Q320" s="130">
        <v>44473</v>
      </c>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IF(AI320:AI484="PENDIENTE","PENDIENTE",IF(COUNTIF(AI320:AI484,"FALLO"),"FALTA","COMPLETO"))</f>
        <v>COMPLETO</v>
      </c>
      <c r="AK320" s="134"/>
      <c r="AL320" s="134"/>
    </row>
    <row r="321" spans="1:38" ht="15.75" customHeight="1" x14ac:dyDescent="0.2">
      <c r="A321" s="599"/>
      <c r="B321" s="599"/>
      <c r="C321" s="599"/>
      <c r="D321" s="599"/>
      <c r="E321" s="599"/>
      <c r="F321" s="599"/>
      <c r="G321" s="599"/>
      <c r="H321" s="599"/>
      <c r="I321" s="599"/>
      <c r="J321" s="599"/>
      <c r="K321" s="136" t="s">
        <v>606</v>
      </c>
      <c r="L321" s="137" t="s">
        <v>607</v>
      </c>
      <c r="M321" s="137" t="s">
        <v>607</v>
      </c>
      <c r="N321" s="146" t="s">
        <v>586</v>
      </c>
      <c r="O321" s="129"/>
      <c r="P321" s="130"/>
      <c r="Q321" s="130">
        <v>44473</v>
      </c>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IF(AI321:AI480="PENDIENTE","PENDIENTE",IF(COUNTIF(AI321:AI480,"FALLO"),"FALTA","COMPLETO"))</f>
        <v>COMPLETO</v>
      </c>
      <c r="AK321" s="134"/>
      <c r="AL321" s="134"/>
    </row>
    <row r="322" spans="1:38" ht="15.75" customHeight="1" x14ac:dyDescent="0.2">
      <c r="A322" s="599"/>
      <c r="B322" s="599"/>
      <c r="C322" s="599"/>
      <c r="D322" s="599"/>
      <c r="E322" s="599"/>
      <c r="F322" s="599"/>
      <c r="G322" s="599"/>
      <c r="H322" s="599"/>
      <c r="I322" s="599"/>
      <c r="J322" s="599"/>
      <c r="K322" s="136" t="s">
        <v>608</v>
      </c>
      <c r="L322" s="137" t="s">
        <v>609</v>
      </c>
      <c r="M322" s="137" t="s">
        <v>609</v>
      </c>
      <c r="N322" s="146" t="s">
        <v>586</v>
      </c>
      <c r="O322" s="129"/>
      <c r="P322" s="130"/>
      <c r="Q322" s="130">
        <v>44473</v>
      </c>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IF(AI322:AI480="PENDIENTE","PENDIENTE",IF(COUNTIF(AI322:AI480,"FALLO"),"FALTA","COMPLETO"))</f>
        <v>COMPLETO</v>
      </c>
      <c r="AK322" s="134"/>
      <c r="AL322" s="134"/>
    </row>
    <row r="323" spans="1:38" ht="15.75" customHeight="1" x14ac:dyDescent="0.2">
      <c r="A323" s="600"/>
      <c r="B323" s="600"/>
      <c r="C323" s="600"/>
      <c r="D323" s="600"/>
      <c r="E323" s="600"/>
      <c r="F323" s="600"/>
      <c r="G323" s="600"/>
      <c r="H323" s="600"/>
      <c r="I323" s="600"/>
      <c r="J323" s="600"/>
      <c r="K323" s="136" t="s">
        <v>610</v>
      </c>
      <c r="L323" s="137" t="s">
        <v>613</v>
      </c>
      <c r="M323" s="137" t="s">
        <v>613</v>
      </c>
      <c r="N323" s="146" t="s">
        <v>586</v>
      </c>
      <c r="O323" s="129"/>
      <c r="P323" s="130"/>
      <c r="Q323" s="130">
        <v>44473</v>
      </c>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IF(AI323:AI480="PENDIENTE","PENDIENTE",IF(COUNTIF(AI323:AI480,"FALLO"),"FALTA","COMPLETO"))</f>
        <v>COMPLETO</v>
      </c>
      <c r="AK323" s="134"/>
      <c r="AL323" s="134"/>
    </row>
    <row r="324" spans="1:38" ht="15.75" customHeight="1" x14ac:dyDescent="0.2">
      <c r="A324" s="614"/>
      <c r="B324" s="615" t="s">
        <v>589</v>
      </c>
      <c r="C324" s="614"/>
      <c r="D324" s="615" t="s">
        <v>581</v>
      </c>
      <c r="E324" s="615"/>
      <c r="F324" s="614"/>
      <c r="G324" s="598">
        <v>37</v>
      </c>
      <c r="H324" s="615"/>
      <c r="I324" s="616"/>
      <c r="J324" s="613" t="s">
        <v>725</v>
      </c>
      <c r="K324" s="136" t="s">
        <v>590</v>
      </c>
      <c r="L324" s="137" t="s">
        <v>583</v>
      </c>
      <c r="M324" s="137" t="s">
        <v>583</v>
      </c>
      <c r="N324" s="146" t="s">
        <v>586</v>
      </c>
      <c r="O324" s="129"/>
      <c r="P324" s="130"/>
      <c r="Q324" s="130">
        <v>44474</v>
      </c>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IF(AI324:AI480="PENDIENTE","PENDIENTE",IF(COUNTIF(AI324:AI480,"FALLO"),"FALTA","COMPLETO"))</f>
        <v>COMPLETO</v>
      </c>
      <c r="AK324" s="134"/>
      <c r="AL324" s="134"/>
    </row>
    <row r="325" spans="1:38" ht="15.75" customHeight="1" x14ac:dyDescent="0.2">
      <c r="A325" s="599"/>
      <c r="B325" s="599"/>
      <c r="C325" s="599"/>
      <c r="D325" s="599"/>
      <c r="E325" s="599"/>
      <c r="F325" s="599"/>
      <c r="G325" s="599"/>
      <c r="H325" s="599"/>
      <c r="I325" s="599"/>
      <c r="J325" s="599"/>
      <c r="K325" s="147" t="s">
        <v>602</v>
      </c>
      <c r="L325" s="137" t="s">
        <v>591</v>
      </c>
      <c r="M325" s="137" t="s">
        <v>591</v>
      </c>
      <c r="N325" s="146" t="s">
        <v>586</v>
      </c>
      <c r="O325" s="129"/>
      <c r="P325" s="130"/>
      <c r="Q325" s="130">
        <v>44474</v>
      </c>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IF(AI325:AI480="PENDIENTE","PENDIENTE",IF(COUNTIF(AI325:AI480,"FALLO"),"FALTA","COMPLETO"))</f>
        <v>COMPLETO</v>
      </c>
      <c r="AK325" s="134"/>
      <c r="AL325" s="134"/>
    </row>
    <row r="326" spans="1:38" ht="15.75" customHeight="1" x14ac:dyDescent="0.2">
      <c r="A326" s="599"/>
      <c r="B326" s="599"/>
      <c r="C326" s="599"/>
      <c r="D326" s="599"/>
      <c r="E326" s="599"/>
      <c r="F326" s="599"/>
      <c r="G326" s="599"/>
      <c r="H326" s="599"/>
      <c r="I326" s="599"/>
      <c r="J326" s="599"/>
      <c r="K326" s="136" t="s">
        <v>592</v>
      </c>
      <c r="L326" s="137" t="s">
        <v>587</v>
      </c>
      <c r="M326" s="137" t="s">
        <v>587</v>
      </c>
      <c r="N326" s="146" t="s">
        <v>586</v>
      </c>
      <c r="O326" s="129"/>
      <c r="P326" s="130"/>
      <c r="Q326" s="130">
        <v>44474</v>
      </c>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IF(AI326:AI490="PENDIENTE","PENDIENTE",IF(COUNTIF(AI326:AI490,"FALLO"),"FALTA","COMPLETO"))</f>
        <v>COMPLETO</v>
      </c>
      <c r="AK326" s="134"/>
      <c r="AL326" s="134"/>
    </row>
    <row r="327" spans="1:38" ht="15.75" customHeight="1" x14ac:dyDescent="0.2">
      <c r="A327" s="599"/>
      <c r="B327" s="599"/>
      <c r="C327" s="599"/>
      <c r="D327" s="599"/>
      <c r="E327" s="599"/>
      <c r="F327" s="599"/>
      <c r="G327" s="599"/>
      <c r="H327" s="599"/>
      <c r="I327" s="599"/>
      <c r="J327" s="599"/>
      <c r="K327" s="136" t="s">
        <v>593</v>
      </c>
      <c r="L327" s="137" t="s">
        <v>603</v>
      </c>
      <c r="M327" s="137" t="s">
        <v>603</v>
      </c>
      <c r="N327" s="146" t="s">
        <v>586</v>
      </c>
      <c r="O327" s="129"/>
      <c r="P327" s="130"/>
      <c r="Q327" s="130">
        <v>44474</v>
      </c>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IF(AI327:AI486="PENDIENTE","PENDIENTE",IF(COUNTIF(AI327:AI486,"FALLO"),"FALTA","COMPLETO"))</f>
        <v>COMPLETO</v>
      </c>
      <c r="AK327" s="134"/>
      <c r="AL327" s="134"/>
    </row>
    <row r="328" spans="1:38" ht="15.75" customHeight="1" x14ac:dyDescent="0.2">
      <c r="A328" s="599"/>
      <c r="B328" s="599"/>
      <c r="C328" s="599"/>
      <c r="D328" s="599"/>
      <c r="E328" s="599"/>
      <c r="F328" s="599"/>
      <c r="G328" s="599"/>
      <c r="H328" s="599"/>
      <c r="I328" s="599"/>
      <c r="J328" s="599"/>
      <c r="K328" s="136" t="s">
        <v>594</v>
      </c>
      <c r="L328" s="137" t="s">
        <v>595</v>
      </c>
      <c r="M328" s="137" t="s">
        <v>595</v>
      </c>
      <c r="N328" s="146" t="s">
        <v>586</v>
      </c>
      <c r="O328" s="129"/>
      <c r="P328" s="130"/>
      <c r="Q328" s="130">
        <v>44474</v>
      </c>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IF(AI328:AI486="PENDIENTE","PENDIENTE",IF(COUNTIF(AI328:AI486,"FALLO"),"FALTA","COMPLETO"))</f>
        <v>COMPLETO</v>
      </c>
      <c r="AK328" s="134"/>
      <c r="AL328" s="134"/>
    </row>
    <row r="329" spans="1:38" ht="15.75" customHeight="1" x14ac:dyDescent="0.2">
      <c r="A329" s="599"/>
      <c r="B329" s="599"/>
      <c r="C329" s="599"/>
      <c r="D329" s="599"/>
      <c r="E329" s="599"/>
      <c r="F329" s="599"/>
      <c r="G329" s="599"/>
      <c r="H329" s="599"/>
      <c r="I329" s="599"/>
      <c r="J329" s="599"/>
      <c r="K329" s="136" t="s">
        <v>596</v>
      </c>
      <c r="L329" s="137" t="s">
        <v>604</v>
      </c>
      <c r="M329" s="137" t="s">
        <v>604</v>
      </c>
      <c r="N329" s="146" t="s">
        <v>586</v>
      </c>
      <c r="O329" s="129"/>
      <c r="P329" s="130"/>
      <c r="Q329" s="130">
        <v>44474</v>
      </c>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IF(AI329:AI486="PENDIENTE","PENDIENTE",IF(COUNTIF(AI329:AI486,"FALLO"),"FALTA","COMPLETO"))</f>
        <v>COMPLETO</v>
      </c>
      <c r="AK329" s="134"/>
      <c r="AL329" s="134"/>
    </row>
    <row r="330" spans="1:38" ht="15.75" customHeight="1" x14ac:dyDescent="0.2">
      <c r="A330" s="599"/>
      <c r="B330" s="599"/>
      <c r="C330" s="599"/>
      <c r="D330" s="599"/>
      <c r="E330" s="599"/>
      <c r="F330" s="599"/>
      <c r="G330" s="599"/>
      <c r="H330" s="599"/>
      <c r="I330" s="599"/>
      <c r="J330" s="599"/>
      <c r="K330" s="136" t="s">
        <v>597</v>
      </c>
      <c r="L330" s="137" t="s">
        <v>598</v>
      </c>
      <c r="M330" s="137" t="s">
        <v>598</v>
      </c>
      <c r="N330" s="146" t="s">
        <v>586</v>
      </c>
      <c r="O330" s="129"/>
      <c r="P330" s="130"/>
      <c r="Q330" s="130">
        <v>44474</v>
      </c>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IF(AI330:AI486="PENDIENTE","PENDIENTE",IF(COUNTIF(AI330:AI486,"FALLO"),"FALTA","COMPLETO"))</f>
        <v>COMPLETO</v>
      </c>
      <c r="AK330" s="134"/>
      <c r="AL330" s="134"/>
    </row>
    <row r="331" spans="1:38" ht="15.75" customHeight="1" x14ac:dyDescent="0.2">
      <c r="A331" s="599"/>
      <c r="B331" s="599"/>
      <c r="C331" s="599"/>
      <c r="D331" s="599"/>
      <c r="E331" s="599"/>
      <c r="F331" s="599"/>
      <c r="G331" s="599"/>
      <c r="H331" s="599"/>
      <c r="I331" s="599"/>
      <c r="J331" s="599"/>
      <c r="K331" s="136" t="s">
        <v>599</v>
      </c>
      <c r="L331" s="137" t="s">
        <v>605</v>
      </c>
      <c r="M331" s="137" t="s">
        <v>605</v>
      </c>
      <c r="N331" s="146" t="s">
        <v>586</v>
      </c>
      <c r="O331" s="129"/>
      <c r="P331" s="130"/>
      <c r="Q331" s="130">
        <v>44474</v>
      </c>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IF(AI331:AI486="PENDIENTE","PENDIENTE",IF(COUNTIF(AI331:AI486,"FALLO"),"FALTA","COMPLETO"))</f>
        <v>COMPLETO</v>
      </c>
      <c r="AK331" s="134"/>
      <c r="AL331" s="134"/>
    </row>
    <row r="332" spans="1:38" ht="15.75" customHeight="1" x14ac:dyDescent="0.2">
      <c r="A332" s="599"/>
      <c r="B332" s="599"/>
      <c r="C332" s="599"/>
      <c r="D332" s="599"/>
      <c r="E332" s="599"/>
      <c r="F332" s="599"/>
      <c r="G332" s="599"/>
      <c r="H332" s="599"/>
      <c r="I332" s="599"/>
      <c r="J332" s="599"/>
      <c r="K332" s="136" t="s">
        <v>606</v>
      </c>
      <c r="L332" s="137" t="s">
        <v>607</v>
      </c>
      <c r="M332" s="137" t="s">
        <v>607</v>
      </c>
      <c r="N332" s="146" t="s">
        <v>586</v>
      </c>
      <c r="O332" s="129"/>
      <c r="P332" s="130"/>
      <c r="Q332" s="130">
        <v>44474</v>
      </c>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IF(AI332:AI496="PENDIENTE","PENDIENTE",IF(COUNTIF(AI332:AI496,"FALLO"),"FALTA","COMPLETO"))</f>
        <v>COMPLETO</v>
      </c>
      <c r="AK332" s="134"/>
      <c r="AL332" s="134"/>
    </row>
    <row r="333" spans="1:38" ht="15.75" customHeight="1" x14ac:dyDescent="0.2">
      <c r="A333" s="599"/>
      <c r="B333" s="599"/>
      <c r="C333" s="599"/>
      <c r="D333" s="599"/>
      <c r="E333" s="599"/>
      <c r="F333" s="599"/>
      <c r="G333" s="599"/>
      <c r="H333" s="599"/>
      <c r="I333" s="599"/>
      <c r="J333" s="599"/>
      <c r="K333" s="136" t="s">
        <v>608</v>
      </c>
      <c r="L333" s="137" t="s">
        <v>609</v>
      </c>
      <c r="M333" s="137" t="s">
        <v>609</v>
      </c>
      <c r="N333" s="146" t="s">
        <v>586</v>
      </c>
      <c r="O333" s="129"/>
      <c r="P333" s="130"/>
      <c r="Q333" s="130">
        <v>44474</v>
      </c>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IF(AI333:AI492="PENDIENTE","PENDIENTE",IF(COUNTIF(AI333:AI492,"FALLO"),"FALTA","COMPLETO"))</f>
        <v>COMPLETO</v>
      </c>
      <c r="AK333" s="134"/>
      <c r="AL333" s="134"/>
    </row>
    <row r="334" spans="1:38" ht="15.75" customHeight="1" x14ac:dyDescent="0.2">
      <c r="A334" s="600"/>
      <c r="B334" s="600"/>
      <c r="C334" s="600"/>
      <c r="D334" s="600"/>
      <c r="E334" s="600"/>
      <c r="F334" s="600"/>
      <c r="G334" s="600"/>
      <c r="H334" s="600"/>
      <c r="I334" s="600"/>
      <c r="J334" s="600"/>
      <c r="K334" s="136" t="s">
        <v>610</v>
      </c>
      <c r="L334" s="137" t="s">
        <v>613</v>
      </c>
      <c r="M334" s="137" t="s">
        <v>613</v>
      </c>
      <c r="N334" s="146" t="s">
        <v>586</v>
      </c>
      <c r="O334" s="129"/>
      <c r="P334" s="130"/>
      <c r="Q334" s="130">
        <v>44474</v>
      </c>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IF(AI334:AI492="PENDIENTE","PENDIENTE",IF(COUNTIF(AI334:AI492,"FALLO"),"FALTA","COMPLETO"))</f>
        <v>COMPLETO</v>
      </c>
      <c r="AK334" s="134"/>
      <c r="AL334" s="134"/>
    </row>
    <row r="335" spans="1:38" ht="15.75" customHeight="1" x14ac:dyDescent="0.2">
      <c r="A335" s="614"/>
      <c r="B335" s="615" t="s">
        <v>589</v>
      </c>
      <c r="C335" s="614"/>
      <c r="D335" s="615" t="s">
        <v>581</v>
      </c>
      <c r="E335" s="615"/>
      <c r="F335" s="614"/>
      <c r="G335" s="598">
        <v>38</v>
      </c>
      <c r="H335" s="615"/>
      <c r="I335" s="616"/>
      <c r="J335" s="613" t="s">
        <v>726</v>
      </c>
      <c r="K335" s="136" t="s">
        <v>590</v>
      </c>
      <c r="L335" s="137" t="s">
        <v>583</v>
      </c>
      <c r="M335" s="137" t="s">
        <v>583</v>
      </c>
      <c r="N335" s="146" t="s">
        <v>586</v>
      </c>
      <c r="O335" s="129"/>
      <c r="P335" s="130"/>
      <c r="Q335" s="130">
        <v>44474</v>
      </c>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IF(AI335:AI492="PENDIENTE","PENDIENTE",IF(COUNTIF(AI335:AI492,"FALLO"),"FALTA","COMPLETO"))</f>
        <v>COMPLETO</v>
      </c>
      <c r="AK335" s="134"/>
      <c r="AL335" s="134"/>
    </row>
    <row r="336" spans="1:38" ht="15.75" customHeight="1" x14ac:dyDescent="0.2">
      <c r="A336" s="599"/>
      <c r="B336" s="599"/>
      <c r="C336" s="599"/>
      <c r="D336" s="599"/>
      <c r="E336" s="599"/>
      <c r="F336" s="599"/>
      <c r="G336" s="599"/>
      <c r="H336" s="599"/>
      <c r="I336" s="599"/>
      <c r="J336" s="599"/>
      <c r="K336" s="147" t="s">
        <v>602</v>
      </c>
      <c r="L336" s="137" t="s">
        <v>591</v>
      </c>
      <c r="M336" s="137" t="s">
        <v>591</v>
      </c>
      <c r="N336" s="146" t="s">
        <v>586</v>
      </c>
      <c r="O336" s="129"/>
      <c r="P336" s="130"/>
      <c r="Q336" s="130">
        <v>44474</v>
      </c>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IF(AI336:AI492="PENDIENTE","PENDIENTE",IF(COUNTIF(AI336:AI492,"FALLO"),"FALTA","COMPLETO"))</f>
        <v>COMPLETO</v>
      </c>
      <c r="AK336" s="134"/>
      <c r="AL336" s="134"/>
    </row>
    <row r="337" spans="1:38" ht="15.75" customHeight="1" x14ac:dyDescent="0.2">
      <c r="A337" s="599"/>
      <c r="B337" s="599"/>
      <c r="C337" s="599"/>
      <c r="D337" s="599"/>
      <c r="E337" s="599"/>
      <c r="F337" s="599"/>
      <c r="G337" s="599"/>
      <c r="H337" s="599"/>
      <c r="I337" s="599"/>
      <c r="J337" s="599"/>
      <c r="K337" s="136" t="s">
        <v>592</v>
      </c>
      <c r="L337" s="137" t="s">
        <v>587</v>
      </c>
      <c r="M337" s="137" t="s">
        <v>587</v>
      </c>
      <c r="N337" s="146" t="s">
        <v>586</v>
      </c>
      <c r="O337" s="129"/>
      <c r="P337" s="130"/>
      <c r="Q337" s="130">
        <v>44474</v>
      </c>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IF(AI337:AI492="PENDIENTE","PENDIENTE",IF(COUNTIF(AI337:AI492,"FALLO"),"FALTA","COMPLETO"))</f>
        <v>COMPLETO</v>
      </c>
      <c r="AK337" s="134"/>
      <c r="AL337" s="134"/>
    </row>
    <row r="338" spans="1:38" ht="15.75" customHeight="1" x14ac:dyDescent="0.2">
      <c r="A338" s="599"/>
      <c r="B338" s="599"/>
      <c r="C338" s="599"/>
      <c r="D338" s="599"/>
      <c r="E338" s="599"/>
      <c r="F338" s="599"/>
      <c r="G338" s="599"/>
      <c r="H338" s="599"/>
      <c r="I338" s="599"/>
      <c r="J338" s="599"/>
      <c r="K338" s="136" t="s">
        <v>593</v>
      </c>
      <c r="L338" s="137" t="s">
        <v>603</v>
      </c>
      <c r="M338" s="137" t="s">
        <v>603</v>
      </c>
      <c r="N338" s="146" t="s">
        <v>586</v>
      </c>
      <c r="O338" s="129"/>
      <c r="P338" s="130"/>
      <c r="Q338" s="130">
        <v>44474</v>
      </c>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IF(AI338:AI502="PENDIENTE","PENDIENTE",IF(COUNTIF(AI338:AI502,"FALLO"),"FALTA","COMPLETO"))</f>
        <v>COMPLETO</v>
      </c>
      <c r="AK338" s="134"/>
      <c r="AL338" s="134"/>
    </row>
    <row r="339" spans="1:38" ht="15.75" customHeight="1" x14ac:dyDescent="0.2">
      <c r="A339" s="599"/>
      <c r="B339" s="599"/>
      <c r="C339" s="599"/>
      <c r="D339" s="599"/>
      <c r="E339" s="599"/>
      <c r="F339" s="599"/>
      <c r="G339" s="599"/>
      <c r="H339" s="599"/>
      <c r="I339" s="599"/>
      <c r="J339" s="599"/>
      <c r="K339" s="136" t="s">
        <v>594</v>
      </c>
      <c r="L339" s="137" t="s">
        <v>595</v>
      </c>
      <c r="M339" s="137" t="s">
        <v>595</v>
      </c>
      <c r="N339" s="146" t="s">
        <v>586</v>
      </c>
      <c r="O339" s="129"/>
      <c r="P339" s="130"/>
      <c r="Q339" s="130">
        <v>44474</v>
      </c>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IF(AI339:AI498="PENDIENTE","PENDIENTE",IF(COUNTIF(AI339:AI498,"FALLO"),"FALTA","COMPLETO"))</f>
        <v>COMPLETO</v>
      </c>
      <c r="AK339" s="134"/>
      <c r="AL339" s="134"/>
    </row>
    <row r="340" spans="1:38" ht="15.75" customHeight="1" x14ac:dyDescent="0.2">
      <c r="A340" s="599"/>
      <c r="B340" s="599"/>
      <c r="C340" s="599"/>
      <c r="D340" s="599"/>
      <c r="E340" s="599"/>
      <c r="F340" s="599"/>
      <c r="G340" s="599"/>
      <c r="H340" s="599"/>
      <c r="I340" s="599"/>
      <c r="J340" s="599"/>
      <c r="K340" s="136" t="s">
        <v>596</v>
      </c>
      <c r="L340" s="137" t="s">
        <v>604</v>
      </c>
      <c r="M340" s="137" t="s">
        <v>604</v>
      </c>
      <c r="N340" s="146" t="s">
        <v>586</v>
      </c>
      <c r="O340" s="129"/>
      <c r="P340" s="130"/>
      <c r="Q340" s="130">
        <v>44474</v>
      </c>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IF(AI340:AI498="PENDIENTE","PENDIENTE",IF(COUNTIF(AI340:AI498,"FALLO"),"FALTA","COMPLETO"))</f>
        <v>COMPLETO</v>
      </c>
      <c r="AK340" s="134"/>
      <c r="AL340" s="134"/>
    </row>
    <row r="341" spans="1:38" ht="15.75" customHeight="1" x14ac:dyDescent="0.2">
      <c r="A341" s="599"/>
      <c r="B341" s="599"/>
      <c r="C341" s="599"/>
      <c r="D341" s="599"/>
      <c r="E341" s="599"/>
      <c r="F341" s="599"/>
      <c r="G341" s="599"/>
      <c r="H341" s="599"/>
      <c r="I341" s="599"/>
      <c r="J341" s="599"/>
      <c r="K341" s="136" t="s">
        <v>597</v>
      </c>
      <c r="L341" s="137" t="s">
        <v>598</v>
      </c>
      <c r="M341" s="137" t="s">
        <v>598</v>
      </c>
      <c r="N341" s="146" t="s">
        <v>586</v>
      </c>
      <c r="O341" s="129"/>
      <c r="P341" s="130"/>
      <c r="Q341" s="130">
        <v>44474</v>
      </c>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IF(AI341:AI498="PENDIENTE","PENDIENTE",IF(COUNTIF(AI341:AI498,"FALLO"),"FALTA","COMPLETO"))</f>
        <v>COMPLETO</v>
      </c>
      <c r="AK341" s="134"/>
      <c r="AL341" s="134"/>
    </row>
    <row r="342" spans="1:38" ht="15.75" customHeight="1" x14ac:dyDescent="0.2">
      <c r="A342" s="599"/>
      <c r="B342" s="599"/>
      <c r="C342" s="599"/>
      <c r="D342" s="599"/>
      <c r="E342" s="599"/>
      <c r="F342" s="599"/>
      <c r="G342" s="599"/>
      <c r="H342" s="599"/>
      <c r="I342" s="599"/>
      <c r="J342" s="599"/>
      <c r="K342" s="136" t="s">
        <v>599</v>
      </c>
      <c r="L342" s="137" t="s">
        <v>605</v>
      </c>
      <c r="M342" s="137" t="s">
        <v>605</v>
      </c>
      <c r="N342" s="146" t="s">
        <v>586</v>
      </c>
      <c r="O342" s="129"/>
      <c r="P342" s="130"/>
      <c r="Q342" s="130">
        <v>44474</v>
      </c>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IF(AI342:AI498="PENDIENTE","PENDIENTE",IF(COUNTIF(AI342:AI498,"FALLO"),"FALTA","COMPLETO"))</f>
        <v>COMPLETO</v>
      </c>
      <c r="AK342" s="134"/>
      <c r="AL342" s="134"/>
    </row>
    <row r="343" spans="1:38" ht="15.75" customHeight="1" x14ac:dyDescent="0.2">
      <c r="A343" s="599"/>
      <c r="B343" s="599"/>
      <c r="C343" s="599"/>
      <c r="D343" s="599"/>
      <c r="E343" s="599"/>
      <c r="F343" s="599"/>
      <c r="G343" s="599"/>
      <c r="H343" s="599"/>
      <c r="I343" s="599"/>
      <c r="J343" s="599"/>
      <c r="K343" s="136" t="s">
        <v>606</v>
      </c>
      <c r="L343" s="137" t="s">
        <v>607</v>
      </c>
      <c r="M343" s="137" t="s">
        <v>607</v>
      </c>
      <c r="N343" s="146" t="s">
        <v>586</v>
      </c>
      <c r="O343" s="129"/>
      <c r="P343" s="130"/>
      <c r="Q343" s="130">
        <v>44474</v>
      </c>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IF(AI343:AI498="PENDIENTE","PENDIENTE",IF(COUNTIF(AI343:AI498,"FALLO"),"FALTA","COMPLETO"))</f>
        <v>COMPLETO</v>
      </c>
      <c r="AK343" s="134"/>
      <c r="AL343" s="134"/>
    </row>
    <row r="344" spans="1:38" ht="15.75" customHeight="1" x14ac:dyDescent="0.2">
      <c r="A344" s="599"/>
      <c r="B344" s="599"/>
      <c r="C344" s="599"/>
      <c r="D344" s="599"/>
      <c r="E344" s="599"/>
      <c r="F344" s="599"/>
      <c r="G344" s="599"/>
      <c r="H344" s="599"/>
      <c r="I344" s="599"/>
      <c r="J344" s="599"/>
      <c r="K344" s="136" t="s">
        <v>608</v>
      </c>
      <c r="L344" s="137" t="s">
        <v>609</v>
      </c>
      <c r="M344" s="137" t="s">
        <v>609</v>
      </c>
      <c r="N344" s="146" t="s">
        <v>586</v>
      </c>
      <c r="O344" s="129"/>
      <c r="P344" s="130"/>
      <c r="Q344" s="130">
        <v>44474</v>
      </c>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IF(AI344:AI508="PENDIENTE","PENDIENTE",IF(COUNTIF(AI344:AI508,"FALLO"),"FALTA","COMPLETO"))</f>
        <v>COMPLETO</v>
      </c>
      <c r="AK344" s="134"/>
      <c r="AL344" s="134"/>
    </row>
    <row r="345" spans="1:38" ht="15.75" customHeight="1" x14ac:dyDescent="0.2">
      <c r="A345" s="600"/>
      <c r="B345" s="600"/>
      <c r="C345" s="600"/>
      <c r="D345" s="600"/>
      <c r="E345" s="600"/>
      <c r="F345" s="600"/>
      <c r="G345" s="600"/>
      <c r="H345" s="600"/>
      <c r="I345" s="600"/>
      <c r="J345" s="600"/>
      <c r="K345" s="136" t="s">
        <v>610</v>
      </c>
      <c r="L345" s="137" t="s">
        <v>708</v>
      </c>
      <c r="M345" s="137" t="s">
        <v>708</v>
      </c>
      <c r="N345" s="146" t="s">
        <v>586</v>
      </c>
      <c r="O345" s="129"/>
      <c r="P345" s="130"/>
      <c r="Q345" s="130">
        <v>44474</v>
      </c>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IF(AI345:AI504="PENDIENTE","PENDIENTE",IF(COUNTIF(AI345:AI504,"FALLO"),"FALTA","COMPLETO"))</f>
        <v>COMPLETO</v>
      </c>
      <c r="AK345" s="134"/>
      <c r="AL345" s="134"/>
    </row>
    <row r="346" spans="1:38" ht="15.75" customHeight="1" x14ac:dyDescent="0.2">
      <c r="A346" s="614"/>
      <c r="B346" s="615" t="s">
        <v>589</v>
      </c>
      <c r="C346" s="614"/>
      <c r="D346" s="615" t="s">
        <v>581</v>
      </c>
      <c r="E346" s="615"/>
      <c r="F346" s="614"/>
      <c r="G346" s="598">
        <v>39</v>
      </c>
      <c r="H346" s="615"/>
      <c r="I346" s="616"/>
      <c r="J346" s="613" t="s">
        <v>727</v>
      </c>
      <c r="K346" s="136" t="s">
        <v>590</v>
      </c>
      <c r="L346" s="137" t="s">
        <v>583</v>
      </c>
      <c r="M346" s="137" t="s">
        <v>583</v>
      </c>
      <c r="N346" s="146" t="s">
        <v>586</v>
      </c>
      <c r="O346" s="129"/>
      <c r="P346" s="130"/>
      <c r="Q346" s="130">
        <v>44474</v>
      </c>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IF(AI346:AI504="PENDIENTE","PENDIENTE",IF(COUNTIF(AI346:AI504,"FALLO"),"FALTA","COMPLETO"))</f>
        <v>COMPLETO</v>
      </c>
      <c r="AK346" s="134"/>
      <c r="AL346" s="134"/>
    </row>
    <row r="347" spans="1:38" ht="15.75" customHeight="1" x14ac:dyDescent="0.2">
      <c r="A347" s="599"/>
      <c r="B347" s="599"/>
      <c r="C347" s="599"/>
      <c r="D347" s="599"/>
      <c r="E347" s="599"/>
      <c r="F347" s="599"/>
      <c r="G347" s="599"/>
      <c r="H347" s="599"/>
      <c r="I347" s="599"/>
      <c r="J347" s="599"/>
      <c r="K347" s="147" t="s">
        <v>602</v>
      </c>
      <c r="L347" s="137" t="s">
        <v>591</v>
      </c>
      <c r="M347" s="137" t="s">
        <v>591</v>
      </c>
      <c r="N347" s="146" t="s">
        <v>586</v>
      </c>
      <c r="O347" s="129"/>
      <c r="P347" s="130"/>
      <c r="Q347" s="130">
        <v>44474</v>
      </c>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IF(AI347:AI504="PENDIENTE","PENDIENTE",IF(COUNTIF(AI347:AI504,"FALLO"),"FALTA","COMPLETO"))</f>
        <v>COMPLETO</v>
      </c>
      <c r="AK347" s="134"/>
      <c r="AL347" s="134"/>
    </row>
    <row r="348" spans="1:38" ht="15.75" customHeight="1" x14ac:dyDescent="0.2">
      <c r="A348" s="599"/>
      <c r="B348" s="599"/>
      <c r="C348" s="599"/>
      <c r="D348" s="599"/>
      <c r="E348" s="599"/>
      <c r="F348" s="599"/>
      <c r="G348" s="599"/>
      <c r="H348" s="599"/>
      <c r="I348" s="599"/>
      <c r="J348" s="599"/>
      <c r="K348" s="136" t="s">
        <v>592</v>
      </c>
      <c r="L348" s="137" t="s">
        <v>587</v>
      </c>
      <c r="M348" s="137" t="s">
        <v>587</v>
      </c>
      <c r="N348" s="146" t="s">
        <v>586</v>
      </c>
      <c r="O348" s="129"/>
      <c r="P348" s="130"/>
      <c r="Q348" s="130">
        <v>44474</v>
      </c>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IF(AI348:AI504="PENDIENTE","PENDIENTE",IF(COUNTIF(AI348:AI504,"FALLO"),"FALTA","COMPLETO"))</f>
        <v>COMPLETO</v>
      </c>
      <c r="AK348" s="134"/>
      <c r="AL348" s="134"/>
    </row>
    <row r="349" spans="1:38" ht="15.75" customHeight="1" x14ac:dyDescent="0.2">
      <c r="A349" s="599"/>
      <c r="B349" s="599"/>
      <c r="C349" s="599"/>
      <c r="D349" s="599"/>
      <c r="E349" s="599"/>
      <c r="F349" s="599"/>
      <c r="G349" s="599"/>
      <c r="H349" s="599"/>
      <c r="I349" s="599"/>
      <c r="J349" s="599"/>
      <c r="K349" s="136" t="s">
        <v>593</v>
      </c>
      <c r="L349" s="137" t="s">
        <v>603</v>
      </c>
      <c r="M349" s="137" t="s">
        <v>603</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IF(AI349:AI504="PENDIENTE","PENDIENTE",IF(COUNTIF(AI349:AI504,"FALLO"),"FALTA","COMPLETO"))</f>
        <v>COMPLETO</v>
      </c>
      <c r="AK349" s="134"/>
      <c r="AL349" s="134"/>
    </row>
    <row r="350" spans="1:38" ht="15.75" customHeight="1" x14ac:dyDescent="0.2">
      <c r="A350" s="599"/>
      <c r="B350" s="599"/>
      <c r="C350" s="599"/>
      <c r="D350" s="599"/>
      <c r="E350" s="599"/>
      <c r="F350" s="599"/>
      <c r="G350" s="599"/>
      <c r="H350" s="599"/>
      <c r="I350" s="599"/>
      <c r="J350" s="599"/>
      <c r="K350" s="136" t="s">
        <v>594</v>
      </c>
      <c r="L350" s="137" t="s">
        <v>595</v>
      </c>
      <c r="M350" s="137" t="s">
        <v>595</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IF(AI350:AI514="PENDIENTE","PENDIENTE",IF(COUNTIF(AI350:AI514,"FALLO"),"FALTA","COMPLETO"))</f>
        <v>COMPLETO</v>
      </c>
      <c r="AK350" s="134"/>
      <c r="AL350" s="134"/>
    </row>
    <row r="351" spans="1:38" ht="15.75" customHeight="1" x14ac:dyDescent="0.2">
      <c r="A351" s="599"/>
      <c r="B351" s="599"/>
      <c r="C351" s="599"/>
      <c r="D351" s="599"/>
      <c r="E351" s="599"/>
      <c r="F351" s="599"/>
      <c r="G351" s="599"/>
      <c r="H351" s="599"/>
      <c r="I351" s="599"/>
      <c r="J351" s="599"/>
      <c r="K351" s="136" t="s">
        <v>596</v>
      </c>
      <c r="L351" s="137" t="s">
        <v>604</v>
      </c>
      <c r="M351" s="137" t="s">
        <v>604</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IF(AI351:AI510="PENDIENTE","PENDIENTE",IF(COUNTIF(AI351:AI510,"FALLO"),"FALTA","COMPLETO"))</f>
        <v>COMPLETO</v>
      </c>
      <c r="AK351" s="134"/>
      <c r="AL351" s="134"/>
    </row>
    <row r="352" spans="1:38" ht="15.75" customHeight="1" x14ac:dyDescent="0.2">
      <c r="A352" s="599"/>
      <c r="B352" s="599"/>
      <c r="C352" s="599"/>
      <c r="D352" s="599"/>
      <c r="E352" s="599"/>
      <c r="F352" s="599"/>
      <c r="G352" s="599"/>
      <c r="H352" s="599"/>
      <c r="I352" s="599"/>
      <c r="J352" s="599"/>
      <c r="K352" s="136" t="s">
        <v>597</v>
      </c>
      <c r="L352" s="137" t="s">
        <v>598</v>
      </c>
      <c r="M352" s="137" t="s">
        <v>598</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IF(AI352:AI510="PENDIENTE","PENDIENTE",IF(COUNTIF(AI352:AI510,"FALLO"),"FALTA","COMPLETO"))</f>
        <v>COMPLETO</v>
      </c>
      <c r="AK352" s="134"/>
      <c r="AL352" s="134"/>
    </row>
    <row r="353" spans="1:38" ht="15.75" customHeight="1" x14ac:dyDescent="0.2">
      <c r="A353" s="599"/>
      <c r="B353" s="599"/>
      <c r="C353" s="599"/>
      <c r="D353" s="599"/>
      <c r="E353" s="599"/>
      <c r="F353" s="599"/>
      <c r="G353" s="599"/>
      <c r="H353" s="599"/>
      <c r="I353" s="599"/>
      <c r="J353" s="599"/>
      <c r="K353" s="136" t="s">
        <v>599</v>
      </c>
      <c r="L353" s="137" t="s">
        <v>605</v>
      </c>
      <c r="M353" s="137" t="s">
        <v>605</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IF(AI353:AI510="PENDIENTE","PENDIENTE",IF(COUNTIF(AI353:AI510,"FALLO"),"FALTA","COMPLETO"))</f>
        <v>COMPLETO</v>
      </c>
      <c r="AK353" s="134"/>
      <c r="AL353" s="134"/>
    </row>
    <row r="354" spans="1:38" ht="15.75" customHeight="1" x14ac:dyDescent="0.2">
      <c r="A354" s="599"/>
      <c r="B354" s="599"/>
      <c r="C354" s="599"/>
      <c r="D354" s="599"/>
      <c r="E354" s="599"/>
      <c r="F354" s="599"/>
      <c r="G354" s="599"/>
      <c r="H354" s="599"/>
      <c r="I354" s="610"/>
      <c r="J354" s="600"/>
      <c r="K354" s="136" t="s">
        <v>606</v>
      </c>
      <c r="L354" s="137" t="s">
        <v>728</v>
      </c>
      <c r="M354" s="137" t="s">
        <v>728</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IF(AI354:AI510="PENDIENTE","PENDIENTE",IF(COUNTIF(AI354:AI510,"FALLO"),"FALTA","COMPLETO"))</f>
        <v>COMPLETO</v>
      </c>
      <c r="AK354" s="134"/>
      <c r="AL354" s="134"/>
    </row>
    <row r="355" spans="1:38" ht="15.75" customHeight="1" x14ac:dyDescent="0.2">
      <c r="A355" s="614"/>
      <c r="B355" s="615" t="s">
        <v>589</v>
      </c>
      <c r="C355" s="614"/>
      <c r="D355" s="615" t="s">
        <v>581</v>
      </c>
      <c r="E355" s="615"/>
      <c r="F355" s="614"/>
      <c r="G355" s="598">
        <v>40</v>
      </c>
      <c r="H355" s="615"/>
      <c r="I355" s="616"/>
      <c r="J355" s="613" t="s">
        <v>729</v>
      </c>
      <c r="K355" s="136" t="s">
        <v>590</v>
      </c>
      <c r="L355" s="137" t="s">
        <v>583</v>
      </c>
      <c r="M355" s="137" t="s">
        <v>583</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IF(AI355:AI516="PENDIENTE","PENDIENTE",IF(COUNTIF(AI355:AI516,"FALLO"),"FALTA","COMPLETO"))</f>
        <v>COMPLETO</v>
      </c>
      <c r="AK355" s="134"/>
      <c r="AL355" s="134"/>
    </row>
    <row r="356" spans="1:38" ht="15.75" customHeight="1" x14ac:dyDescent="0.2">
      <c r="A356" s="599"/>
      <c r="B356" s="599"/>
      <c r="C356" s="599"/>
      <c r="D356" s="599"/>
      <c r="E356" s="599"/>
      <c r="F356" s="599"/>
      <c r="G356" s="599"/>
      <c r="H356" s="599"/>
      <c r="I356" s="599"/>
      <c r="J356" s="599"/>
      <c r="K356" s="147" t="s">
        <v>602</v>
      </c>
      <c r="L356" s="137" t="s">
        <v>591</v>
      </c>
      <c r="M356" s="137" t="s">
        <v>591</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IF(AI356:AI516="PENDIENTE","PENDIENTE",IF(COUNTIF(AI356:AI516,"FALLO"),"FALTA","COMPLETO"))</f>
        <v>COMPLETO</v>
      </c>
      <c r="AK356" s="134"/>
      <c r="AL356" s="134"/>
    </row>
    <row r="357" spans="1:38" ht="15.75" customHeight="1" x14ac:dyDescent="0.2">
      <c r="A357" s="599"/>
      <c r="B357" s="599"/>
      <c r="C357" s="599"/>
      <c r="D357" s="599"/>
      <c r="E357" s="599"/>
      <c r="F357" s="599"/>
      <c r="G357" s="599"/>
      <c r="H357" s="599"/>
      <c r="I357" s="599"/>
      <c r="J357" s="599"/>
      <c r="K357" s="136" t="s">
        <v>592</v>
      </c>
      <c r="L357" s="137" t="s">
        <v>587</v>
      </c>
      <c r="M357" s="137" t="s">
        <v>587</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IF(AI357:AI516="PENDIENTE","PENDIENTE",IF(COUNTIF(AI357:AI516,"FALLO"),"FALTA","COMPLETO"))</f>
        <v>COMPLETO</v>
      </c>
      <c r="AK357" s="134"/>
      <c r="AL357" s="134"/>
    </row>
    <row r="358" spans="1:38" ht="15.75" customHeight="1" x14ac:dyDescent="0.2">
      <c r="A358" s="599"/>
      <c r="B358" s="599"/>
      <c r="C358" s="599"/>
      <c r="D358" s="599"/>
      <c r="E358" s="599"/>
      <c r="F358" s="599"/>
      <c r="G358" s="599"/>
      <c r="H358" s="599"/>
      <c r="I358" s="599"/>
      <c r="J358" s="599"/>
      <c r="K358" s="136" t="s">
        <v>593</v>
      </c>
      <c r="L358" s="137" t="s">
        <v>603</v>
      </c>
      <c r="M358" s="137" t="s">
        <v>603</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IF(AI358:AI516="PENDIENTE","PENDIENTE",IF(COUNTIF(AI358:AI516,"FALLO"),"FALTA","COMPLETO"))</f>
        <v>COMPLETO</v>
      </c>
      <c r="AK358" s="134"/>
      <c r="AL358" s="134"/>
    </row>
    <row r="359" spans="1:38" ht="15.75" customHeight="1" x14ac:dyDescent="0.2">
      <c r="A359" s="599"/>
      <c r="B359" s="599"/>
      <c r="C359" s="599"/>
      <c r="D359" s="599"/>
      <c r="E359" s="599"/>
      <c r="F359" s="599"/>
      <c r="G359" s="599"/>
      <c r="H359" s="599"/>
      <c r="I359" s="599"/>
      <c r="J359" s="599"/>
      <c r="K359" s="136" t="s">
        <v>594</v>
      </c>
      <c r="L359" s="137" t="s">
        <v>595</v>
      </c>
      <c r="M359" s="137" t="s">
        <v>595</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IF(AI359:AI516="PENDIENTE","PENDIENTE",IF(COUNTIF(AI359:AI516,"FALLO"),"FALTA","COMPLETO"))</f>
        <v>COMPLETO</v>
      </c>
      <c r="AK359" s="134"/>
      <c r="AL359" s="134"/>
    </row>
    <row r="360" spans="1:38" ht="15.75" customHeight="1" x14ac:dyDescent="0.2">
      <c r="A360" s="599"/>
      <c r="B360" s="599"/>
      <c r="C360" s="599"/>
      <c r="D360" s="599"/>
      <c r="E360" s="599"/>
      <c r="F360" s="599"/>
      <c r="G360" s="599"/>
      <c r="H360" s="599"/>
      <c r="I360" s="599"/>
      <c r="J360" s="599"/>
      <c r="K360" s="136" t="s">
        <v>596</v>
      </c>
      <c r="L360" s="137" t="s">
        <v>604</v>
      </c>
      <c r="M360" s="137" t="s">
        <v>604</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IF(AI360:AI526="PENDIENTE","PENDIENTE",IF(COUNTIF(AI360:AI526,"FALLO"),"FALTA","COMPLETO"))</f>
        <v>COMPLETO</v>
      </c>
      <c r="AK360" s="134"/>
      <c r="AL360" s="134"/>
    </row>
    <row r="361" spans="1:38" ht="15.75" customHeight="1" x14ac:dyDescent="0.2">
      <c r="A361" s="599"/>
      <c r="B361" s="599"/>
      <c r="C361" s="599"/>
      <c r="D361" s="599"/>
      <c r="E361" s="599"/>
      <c r="F361" s="599"/>
      <c r="G361" s="599"/>
      <c r="H361" s="599"/>
      <c r="I361" s="599"/>
      <c r="J361" s="599"/>
      <c r="K361" s="136" t="s">
        <v>597</v>
      </c>
      <c r="L361" s="137" t="s">
        <v>598</v>
      </c>
      <c r="M361" s="137" t="s">
        <v>598</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IF(AI361:AI522="PENDIENTE","PENDIENTE",IF(COUNTIF(AI361:AI522,"FALLO"),"FALTA","COMPLETO"))</f>
        <v>COMPLETO</v>
      </c>
      <c r="AK361" s="134"/>
      <c r="AL361" s="134"/>
    </row>
    <row r="362" spans="1:38" ht="15.75" customHeight="1" x14ac:dyDescent="0.2">
      <c r="A362" s="599"/>
      <c r="B362" s="599"/>
      <c r="C362" s="599"/>
      <c r="D362" s="599"/>
      <c r="E362" s="599"/>
      <c r="F362" s="599"/>
      <c r="G362" s="599"/>
      <c r="H362" s="599"/>
      <c r="I362" s="599"/>
      <c r="J362" s="599"/>
      <c r="K362" s="136" t="s">
        <v>599</v>
      </c>
      <c r="L362" s="137" t="s">
        <v>605</v>
      </c>
      <c r="M362" s="137" t="s">
        <v>605</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IF(AI362:AI522="PENDIENTE","PENDIENTE",IF(COUNTIF(AI362:AI522,"FALLO"),"FALTA","COMPLETO"))</f>
        <v>COMPLETO</v>
      </c>
      <c r="AK362" s="134"/>
      <c r="AL362" s="134"/>
    </row>
    <row r="363" spans="1:38" ht="15.75" customHeight="1" x14ac:dyDescent="0.2">
      <c r="A363" s="599"/>
      <c r="B363" s="599"/>
      <c r="C363" s="599"/>
      <c r="D363" s="599"/>
      <c r="E363" s="599"/>
      <c r="F363" s="599"/>
      <c r="G363" s="599"/>
      <c r="H363" s="599"/>
      <c r="I363" s="610"/>
      <c r="J363" s="600"/>
      <c r="K363" s="136" t="s">
        <v>606</v>
      </c>
      <c r="L363" s="137" t="s">
        <v>730</v>
      </c>
      <c r="M363" s="137" t="s">
        <v>730</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IF(AI363:AI522="PENDIENTE","PENDIENTE",IF(COUNTIF(AI363:AI522,"FALLO"),"FALTA","COMPLETO"))</f>
        <v>COMPLETO</v>
      </c>
      <c r="AK363" s="134"/>
      <c r="AL363" s="134"/>
    </row>
    <row r="364" spans="1:38" ht="15.75" customHeight="1" x14ac:dyDescent="0.2">
      <c r="A364" s="614"/>
      <c r="B364" s="615" t="s">
        <v>589</v>
      </c>
      <c r="C364" s="614"/>
      <c r="D364" s="615" t="s">
        <v>581</v>
      </c>
      <c r="E364" s="615"/>
      <c r="F364" s="614"/>
      <c r="G364" s="598">
        <v>41</v>
      </c>
      <c r="H364" s="615"/>
      <c r="I364" s="616"/>
      <c r="J364" s="613" t="s">
        <v>731</v>
      </c>
      <c r="K364" s="136" t="s">
        <v>590</v>
      </c>
      <c r="L364" s="137" t="s">
        <v>583</v>
      </c>
      <c r="M364" s="137" t="s">
        <v>583</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IF(AI364:AI532="PENDIENTE","PENDIENTE",IF(COUNTIF(AI364:AI532,"FALLO"),"FALTA","COMPLETO"))</f>
        <v>COMPLETO</v>
      </c>
      <c r="AK364" s="134"/>
      <c r="AL364" s="134"/>
    </row>
    <row r="365" spans="1:38" ht="15.75" customHeight="1" x14ac:dyDescent="0.2">
      <c r="A365" s="599"/>
      <c r="B365" s="599"/>
      <c r="C365" s="599"/>
      <c r="D365" s="599"/>
      <c r="E365" s="599"/>
      <c r="F365" s="599"/>
      <c r="G365" s="599"/>
      <c r="H365" s="599"/>
      <c r="I365" s="599"/>
      <c r="J365" s="599"/>
      <c r="K365" s="147" t="s">
        <v>602</v>
      </c>
      <c r="L365" s="137" t="s">
        <v>591</v>
      </c>
      <c r="M365" s="137" t="s">
        <v>591</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IF(AI365:AI528="PENDIENTE","PENDIENTE",IF(COUNTIF(AI365:AI528,"FALLO"),"FALTA","COMPLETO"))</f>
        <v>COMPLETO</v>
      </c>
      <c r="AK365" s="134"/>
      <c r="AL365" s="134"/>
    </row>
    <row r="366" spans="1:38" ht="15.75" customHeight="1" x14ac:dyDescent="0.2">
      <c r="A366" s="599"/>
      <c r="B366" s="599"/>
      <c r="C366" s="599"/>
      <c r="D366" s="599"/>
      <c r="E366" s="599"/>
      <c r="F366" s="599"/>
      <c r="G366" s="599"/>
      <c r="H366" s="599"/>
      <c r="I366" s="599"/>
      <c r="J366" s="599"/>
      <c r="K366" s="136" t="s">
        <v>592</v>
      </c>
      <c r="L366" s="137" t="s">
        <v>587</v>
      </c>
      <c r="M366" s="137" t="s">
        <v>587</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IF(AI366:AI528="PENDIENTE","PENDIENTE",IF(COUNTIF(AI366:AI528,"FALLO"),"FALTA","COMPLETO"))</f>
        <v>COMPLETO</v>
      </c>
      <c r="AK366" s="134"/>
      <c r="AL366" s="134"/>
    </row>
    <row r="367" spans="1:38" ht="15.75" customHeight="1" x14ac:dyDescent="0.2">
      <c r="A367" s="599"/>
      <c r="B367" s="599"/>
      <c r="C367" s="599"/>
      <c r="D367" s="599"/>
      <c r="E367" s="599"/>
      <c r="F367" s="599"/>
      <c r="G367" s="599"/>
      <c r="H367" s="599"/>
      <c r="I367" s="599"/>
      <c r="J367" s="599"/>
      <c r="K367" s="136" t="s">
        <v>593</v>
      </c>
      <c r="L367" s="137" t="s">
        <v>603</v>
      </c>
      <c r="M367" s="137" t="s">
        <v>603</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IF(AI367:AI528="PENDIENTE","PENDIENTE",IF(COUNTIF(AI367:AI528,"FALLO"),"FALTA","COMPLETO"))</f>
        <v>COMPLETO</v>
      </c>
      <c r="AK367" s="134"/>
      <c r="AL367" s="134"/>
    </row>
    <row r="368" spans="1:38" ht="15.75" customHeight="1" x14ac:dyDescent="0.2">
      <c r="A368" s="599"/>
      <c r="B368" s="599"/>
      <c r="C368" s="599"/>
      <c r="D368" s="599"/>
      <c r="E368" s="599"/>
      <c r="F368" s="599"/>
      <c r="G368" s="599"/>
      <c r="H368" s="599"/>
      <c r="I368" s="599"/>
      <c r="J368" s="599"/>
      <c r="K368" s="136" t="s">
        <v>594</v>
      </c>
      <c r="L368" s="137" t="s">
        <v>595</v>
      </c>
      <c r="M368" s="137" t="s">
        <v>595</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IF(AI368:AI528="PENDIENTE","PENDIENTE",IF(COUNTIF(AI368:AI528,"FALLO"),"FALTA","COMPLETO"))</f>
        <v>COMPLETO</v>
      </c>
      <c r="AK368" s="134"/>
      <c r="AL368" s="134"/>
    </row>
    <row r="369" spans="1:38" ht="15.75" customHeight="1" x14ac:dyDescent="0.2">
      <c r="A369" s="599"/>
      <c r="B369" s="599"/>
      <c r="C369" s="599"/>
      <c r="D369" s="599"/>
      <c r="E369" s="599"/>
      <c r="F369" s="599"/>
      <c r="G369" s="599"/>
      <c r="H369" s="599"/>
      <c r="I369" s="599"/>
      <c r="J369" s="599"/>
      <c r="K369" s="136" t="s">
        <v>596</v>
      </c>
      <c r="L369" s="137" t="s">
        <v>604</v>
      </c>
      <c r="M369" s="137" t="s">
        <v>604</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IF(AI369:AI528="PENDIENTE","PENDIENTE",IF(COUNTIF(AI369:AI528,"FALLO"),"FALTA","COMPLETO"))</f>
        <v>COMPLETO</v>
      </c>
      <c r="AK369" s="134"/>
      <c r="AL369" s="134"/>
    </row>
    <row r="370" spans="1:38" ht="15.75" customHeight="1" x14ac:dyDescent="0.2">
      <c r="A370" s="599"/>
      <c r="B370" s="599"/>
      <c r="C370" s="599"/>
      <c r="D370" s="599"/>
      <c r="E370" s="599"/>
      <c r="F370" s="599"/>
      <c r="G370" s="599"/>
      <c r="H370" s="599"/>
      <c r="I370" s="599"/>
      <c r="J370" s="599"/>
      <c r="K370" s="136" t="s">
        <v>597</v>
      </c>
      <c r="L370" s="137" t="s">
        <v>598</v>
      </c>
      <c r="M370" s="137" t="s">
        <v>598</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IF(AI370:AI538="PENDIENTE","PENDIENTE",IF(COUNTIF(AI370:AI538,"FALLO"),"FALTA","COMPLETO"))</f>
        <v>COMPLETO</v>
      </c>
      <c r="AK370" s="134"/>
      <c r="AL370" s="134"/>
    </row>
    <row r="371" spans="1:38" ht="15.75" customHeight="1" x14ac:dyDescent="0.2">
      <c r="A371" s="599"/>
      <c r="B371" s="599"/>
      <c r="C371" s="599"/>
      <c r="D371" s="599"/>
      <c r="E371" s="599"/>
      <c r="F371" s="599"/>
      <c r="G371" s="599"/>
      <c r="H371" s="599"/>
      <c r="I371" s="599"/>
      <c r="J371" s="599"/>
      <c r="K371" s="136" t="s">
        <v>599</v>
      </c>
      <c r="L371" s="137" t="s">
        <v>605</v>
      </c>
      <c r="M371" s="137" t="s">
        <v>605</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IF(AI371:AI534="PENDIENTE","PENDIENTE",IF(COUNTIF(AI371:AI534,"FALLO"),"FALTA","COMPLETO"))</f>
        <v>COMPLETO</v>
      </c>
      <c r="AK371" s="134"/>
      <c r="AL371" s="134"/>
    </row>
    <row r="372" spans="1:38" ht="15.75" customHeight="1" x14ac:dyDescent="0.2">
      <c r="A372" s="599"/>
      <c r="B372" s="599"/>
      <c r="C372" s="599"/>
      <c r="D372" s="599"/>
      <c r="E372" s="599"/>
      <c r="F372" s="599"/>
      <c r="G372" s="599"/>
      <c r="H372" s="599"/>
      <c r="I372" s="610"/>
      <c r="J372" s="600"/>
      <c r="K372" s="136" t="s">
        <v>606</v>
      </c>
      <c r="L372" s="137" t="s">
        <v>732</v>
      </c>
      <c r="M372" s="137" t="s">
        <v>732</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IF(AI372:AI534="PENDIENTE","PENDIENTE",IF(COUNTIF(AI372:AI534,"FALLO"),"FALTA","COMPLETO"))</f>
        <v>COMPLETO</v>
      </c>
      <c r="AK372" s="134"/>
      <c r="AL372" s="134"/>
    </row>
    <row r="373" spans="1:38" ht="15.75" customHeight="1" x14ac:dyDescent="0.2">
      <c r="A373" s="614"/>
      <c r="B373" s="615" t="s">
        <v>589</v>
      </c>
      <c r="C373" s="614"/>
      <c r="D373" s="615" t="s">
        <v>581</v>
      </c>
      <c r="E373" s="615"/>
      <c r="F373" s="614"/>
      <c r="G373" s="598">
        <v>42</v>
      </c>
      <c r="H373" s="615"/>
      <c r="I373" s="616"/>
      <c r="J373" s="613" t="s">
        <v>733</v>
      </c>
      <c r="K373" s="136" t="s">
        <v>590</v>
      </c>
      <c r="L373" s="137" t="s">
        <v>583</v>
      </c>
      <c r="M373" s="137" t="s">
        <v>583</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IF(AI373:AI534="PENDIENTE","PENDIENTE",IF(COUNTIF(AI373:AI534,"FALLO"),"FALTA","COMPLETO"))</f>
        <v>COMPLETO</v>
      </c>
      <c r="AK373" s="134"/>
      <c r="AL373" s="134"/>
    </row>
    <row r="374" spans="1:38" ht="15.75" customHeight="1" x14ac:dyDescent="0.2">
      <c r="A374" s="599"/>
      <c r="B374" s="599"/>
      <c r="C374" s="599"/>
      <c r="D374" s="599"/>
      <c r="E374" s="599"/>
      <c r="F374" s="599"/>
      <c r="G374" s="599"/>
      <c r="H374" s="599"/>
      <c r="I374" s="599"/>
      <c r="J374" s="599"/>
      <c r="K374" s="147" t="s">
        <v>602</v>
      </c>
      <c r="L374" s="137" t="s">
        <v>591</v>
      </c>
      <c r="M374" s="137" t="s">
        <v>591</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IF(AI374:AI544="PENDIENTE","PENDIENTE",IF(COUNTIF(AI374:AI544,"FALLO"),"FALTA","COMPLETO"))</f>
        <v>COMPLETO</v>
      </c>
      <c r="AK374" s="134"/>
      <c r="AL374" s="134"/>
    </row>
    <row r="375" spans="1:38" ht="15.75" customHeight="1" x14ac:dyDescent="0.2">
      <c r="A375" s="599"/>
      <c r="B375" s="599"/>
      <c r="C375" s="599"/>
      <c r="D375" s="599"/>
      <c r="E375" s="599"/>
      <c r="F375" s="599"/>
      <c r="G375" s="599"/>
      <c r="H375" s="599"/>
      <c r="I375" s="599"/>
      <c r="J375" s="599"/>
      <c r="K375" s="136" t="s">
        <v>592</v>
      </c>
      <c r="L375" s="137" t="s">
        <v>587</v>
      </c>
      <c r="M375" s="137" t="s">
        <v>587</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IF(AI375:AI540="PENDIENTE","PENDIENTE",IF(COUNTIF(AI375:AI540,"FALLO"),"FALTA","COMPLETO"))</f>
        <v>COMPLETO</v>
      </c>
      <c r="AK375" s="134"/>
      <c r="AL375" s="134"/>
    </row>
    <row r="376" spans="1:38" ht="15.75" customHeight="1" x14ac:dyDescent="0.2">
      <c r="A376" s="599"/>
      <c r="B376" s="599"/>
      <c r="C376" s="599"/>
      <c r="D376" s="599"/>
      <c r="E376" s="599"/>
      <c r="F376" s="599"/>
      <c r="G376" s="599"/>
      <c r="H376" s="599"/>
      <c r="I376" s="599"/>
      <c r="J376" s="599"/>
      <c r="K376" s="136" t="s">
        <v>593</v>
      </c>
      <c r="L376" s="137" t="s">
        <v>603</v>
      </c>
      <c r="M376" s="137" t="s">
        <v>603</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IF(AI376:AI540="PENDIENTE","PENDIENTE",IF(COUNTIF(AI376:AI540,"FALLO"),"FALTA","COMPLETO"))</f>
        <v>COMPLETO</v>
      </c>
      <c r="AK376" s="134"/>
      <c r="AL376" s="134"/>
    </row>
    <row r="377" spans="1:38" ht="15.75" customHeight="1" x14ac:dyDescent="0.2">
      <c r="A377" s="599"/>
      <c r="B377" s="599"/>
      <c r="C377" s="599"/>
      <c r="D377" s="599"/>
      <c r="E377" s="599"/>
      <c r="F377" s="599"/>
      <c r="G377" s="599"/>
      <c r="H377" s="599"/>
      <c r="I377" s="599"/>
      <c r="J377" s="599"/>
      <c r="K377" s="136" t="s">
        <v>594</v>
      </c>
      <c r="L377" s="137" t="s">
        <v>595</v>
      </c>
      <c r="M377" s="137" t="s">
        <v>595</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IF(AI377:AI540="PENDIENTE","PENDIENTE",IF(COUNTIF(AI377:AI540,"FALLO"),"FALTA","COMPLETO"))</f>
        <v>COMPLETO</v>
      </c>
      <c r="AK377" s="134"/>
      <c r="AL377" s="134"/>
    </row>
    <row r="378" spans="1:38" ht="15.75" customHeight="1" x14ac:dyDescent="0.2">
      <c r="A378" s="599"/>
      <c r="B378" s="599"/>
      <c r="C378" s="599"/>
      <c r="D378" s="599"/>
      <c r="E378" s="599"/>
      <c r="F378" s="599"/>
      <c r="G378" s="599"/>
      <c r="H378" s="599"/>
      <c r="I378" s="610"/>
      <c r="J378" s="600"/>
      <c r="K378" s="136" t="s">
        <v>596</v>
      </c>
      <c r="L378" s="137" t="s">
        <v>734</v>
      </c>
      <c r="M378" s="137" t="s">
        <v>734</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IF(AI378:AI540="PENDIENTE","PENDIENTE",IF(COUNTIF(AI378:AI540,"FALLO"),"FALTA","COMPLETO"))</f>
        <v>COMPLETO</v>
      </c>
      <c r="AK378" s="134"/>
      <c r="AL378" s="134"/>
    </row>
    <row r="379" spans="1:38" ht="15.75" customHeight="1" x14ac:dyDescent="0.2">
      <c r="A379" s="614"/>
      <c r="B379" s="615" t="s">
        <v>589</v>
      </c>
      <c r="C379" s="614"/>
      <c r="D379" s="615" t="s">
        <v>581</v>
      </c>
      <c r="E379" s="615"/>
      <c r="F379" s="614"/>
      <c r="G379" s="598">
        <v>43</v>
      </c>
      <c r="H379" s="615"/>
      <c r="I379" s="616"/>
      <c r="J379" s="613" t="s">
        <v>735</v>
      </c>
      <c r="K379" s="136" t="s">
        <v>590</v>
      </c>
      <c r="L379" s="137" t="s">
        <v>583</v>
      </c>
      <c r="M379" s="137" t="s">
        <v>583</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IF(AI379:AI546="PENDIENTE","PENDIENTE",IF(COUNTIF(AI379:AI546,"FALLO"),"FALTA","COMPLETO"))</f>
        <v>COMPLETO</v>
      </c>
      <c r="AK379" s="134"/>
      <c r="AL379" s="134"/>
    </row>
    <row r="380" spans="1:38" ht="15.75" customHeight="1" x14ac:dyDescent="0.2">
      <c r="A380" s="599"/>
      <c r="B380" s="599"/>
      <c r="C380" s="599"/>
      <c r="D380" s="599"/>
      <c r="E380" s="599"/>
      <c r="F380" s="599"/>
      <c r="G380" s="599"/>
      <c r="H380" s="599"/>
      <c r="I380" s="599"/>
      <c r="J380" s="599"/>
      <c r="K380" s="147" t="s">
        <v>602</v>
      </c>
      <c r="L380" s="137" t="s">
        <v>591</v>
      </c>
      <c r="M380" s="137" t="s">
        <v>591</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IF(AI380:AI546="PENDIENTE","PENDIENTE",IF(COUNTIF(AI380:AI546,"FALLO"),"FALTA","COMPLETO"))</f>
        <v>COMPLETO</v>
      </c>
      <c r="AK380" s="134"/>
      <c r="AL380" s="134"/>
    </row>
    <row r="381" spans="1:38" ht="15.75" customHeight="1" x14ac:dyDescent="0.2">
      <c r="A381" s="599"/>
      <c r="B381" s="599"/>
      <c r="C381" s="599"/>
      <c r="D381" s="599"/>
      <c r="E381" s="599"/>
      <c r="F381" s="599"/>
      <c r="G381" s="599"/>
      <c r="H381" s="599"/>
      <c r="I381" s="599"/>
      <c r="J381" s="599"/>
      <c r="K381" s="136" t="s">
        <v>592</v>
      </c>
      <c r="L381" s="137" t="s">
        <v>587</v>
      </c>
      <c r="M381" s="137" t="s">
        <v>587</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IF(AI381:AI556="PENDIENTE","PENDIENTE",IF(COUNTIF(AI381:AI556,"FALLO"),"FALTA","COMPLETO"))</f>
        <v>COMPLETO</v>
      </c>
      <c r="AK381" s="134"/>
      <c r="AL381" s="134"/>
    </row>
    <row r="382" spans="1:38" ht="15.75" customHeight="1" x14ac:dyDescent="0.2">
      <c r="A382" s="599"/>
      <c r="B382" s="599"/>
      <c r="C382" s="599"/>
      <c r="D382" s="599"/>
      <c r="E382" s="599"/>
      <c r="F382" s="599"/>
      <c r="G382" s="599"/>
      <c r="H382" s="599"/>
      <c r="I382" s="599"/>
      <c r="J382" s="599"/>
      <c r="K382" s="136" t="s">
        <v>593</v>
      </c>
      <c r="L382" s="137" t="s">
        <v>603</v>
      </c>
      <c r="M382" s="137" t="s">
        <v>603</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IF(AI382:AI552="PENDIENTE","PENDIENTE",IF(COUNTIF(AI382:AI552,"FALLO"),"FALTA","COMPLETO"))</f>
        <v>COMPLETO</v>
      </c>
      <c r="AK382" s="134"/>
      <c r="AL382" s="134"/>
    </row>
    <row r="383" spans="1:38" ht="15.75" customHeight="1" x14ac:dyDescent="0.2">
      <c r="A383" s="599"/>
      <c r="B383" s="599"/>
      <c r="C383" s="599"/>
      <c r="D383" s="599"/>
      <c r="E383" s="599"/>
      <c r="F383" s="599"/>
      <c r="G383" s="599"/>
      <c r="H383" s="599"/>
      <c r="I383" s="599"/>
      <c r="J383" s="599"/>
      <c r="K383" s="136" t="s">
        <v>594</v>
      </c>
      <c r="L383" s="137" t="s">
        <v>595</v>
      </c>
      <c r="M383" s="137" t="s">
        <v>595</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IF(AI383:AI552="PENDIENTE","PENDIENTE",IF(COUNTIF(AI383:AI552,"FALLO"),"FALTA","COMPLETO"))</f>
        <v>COMPLETO</v>
      </c>
      <c r="AK383" s="134"/>
      <c r="AL383" s="134"/>
    </row>
    <row r="384" spans="1:38" ht="15.75" customHeight="1" x14ac:dyDescent="0.2">
      <c r="A384" s="599"/>
      <c r="B384" s="599"/>
      <c r="C384" s="599"/>
      <c r="D384" s="599"/>
      <c r="E384" s="599"/>
      <c r="F384" s="599"/>
      <c r="G384" s="599"/>
      <c r="H384" s="599"/>
      <c r="I384" s="599"/>
      <c r="J384" s="599"/>
      <c r="K384" s="136" t="s">
        <v>596</v>
      </c>
      <c r="L384" s="137" t="s">
        <v>604</v>
      </c>
      <c r="M384" s="137" t="s">
        <v>604</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IF(AI384:AI552="PENDIENTE","PENDIENTE",IF(COUNTIF(AI384:AI552,"FALLO"),"FALTA","COMPLETO"))</f>
        <v>COMPLETO</v>
      </c>
      <c r="AK384" s="134"/>
      <c r="AL384" s="134"/>
    </row>
    <row r="385" spans="1:38" ht="15.75" customHeight="1" x14ac:dyDescent="0.2">
      <c r="A385" s="599"/>
      <c r="B385" s="599"/>
      <c r="C385" s="599"/>
      <c r="D385" s="599"/>
      <c r="E385" s="599"/>
      <c r="F385" s="599"/>
      <c r="G385" s="599"/>
      <c r="H385" s="599"/>
      <c r="I385" s="599"/>
      <c r="J385" s="599"/>
      <c r="K385" s="136" t="s">
        <v>597</v>
      </c>
      <c r="L385" s="137" t="s">
        <v>598</v>
      </c>
      <c r="M385" s="137" t="s">
        <v>598</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IF(AI385:AI552="PENDIENTE","PENDIENTE",IF(COUNTIF(AI385:AI552,"FALLO"),"FALTA","COMPLETO"))</f>
        <v>COMPLETO</v>
      </c>
      <c r="AK385" s="134"/>
      <c r="AL385" s="134"/>
    </row>
    <row r="386" spans="1:38" ht="15.75" customHeight="1" x14ac:dyDescent="0.2">
      <c r="A386" s="599"/>
      <c r="B386" s="599"/>
      <c r="C386" s="599"/>
      <c r="D386" s="599"/>
      <c r="E386" s="599"/>
      <c r="F386" s="599"/>
      <c r="G386" s="599"/>
      <c r="H386" s="599"/>
      <c r="I386" s="599"/>
      <c r="J386" s="599"/>
      <c r="K386" s="136" t="s">
        <v>599</v>
      </c>
      <c r="L386" s="137" t="s">
        <v>605</v>
      </c>
      <c r="M386" s="137" t="s">
        <v>605</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IF(AI386:AI552="PENDIENTE","PENDIENTE",IF(COUNTIF(AI386:AI552,"FALLO"),"FALTA","COMPLETO"))</f>
        <v>COMPLETO</v>
      </c>
      <c r="AK386" s="134"/>
      <c r="AL386" s="134"/>
    </row>
    <row r="387" spans="1:38" ht="15.75" customHeight="1" x14ac:dyDescent="0.2">
      <c r="A387" s="599"/>
      <c r="B387" s="599"/>
      <c r="C387" s="599"/>
      <c r="D387" s="599"/>
      <c r="E387" s="599"/>
      <c r="F387" s="599"/>
      <c r="G387" s="599"/>
      <c r="H387" s="599"/>
      <c r="I387" s="599"/>
      <c r="J387" s="599"/>
      <c r="K387" s="136" t="s">
        <v>606</v>
      </c>
      <c r="L387" s="137" t="s">
        <v>607</v>
      </c>
      <c r="M387" s="137" t="s">
        <v>607</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IF(AI387:AI562="PENDIENTE","PENDIENTE",IF(COUNTIF(AI387:AI562,"FALLO"),"FALTA","COMPLETO"))</f>
        <v>COMPLETO</v>
      </c>
      <c r="AK387" s="134"/>
      <c r="AL387" s="134"/>
    </row>
    <row r="388" spans="1:38" ht="15.75" customHeight="1" x14ac:dyDescent="0.2">
      <c r="A388" s="599"/>
      <c r="B388" s="599"/>
      <c r="C388" s="599"/>
      <c r="D388" s="599"/>
      <c r="E388" s="599"/>
      <c r="F388" s="599"/>
      <c r="G388" s="599"/>
      <c r="H388" s="599"/>
      <c r="I388" s="599"/>
      <c r="J388" s="599"/>
      <c r="K388" s="136" t="s">
        <v>608</v>
      </c>
      <c r="L388" s="137" t="s">
        <v>609</v>
      </c>
      <c r="M388" s="137" t="s">
        <v>609</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IF(AI388:AI558="PENDIENTE","PENDIENTE",IF(COUNTIF(AI388:AI558,"FALLO"),"FALTA","COMPLETO"))</f>
        <v>COMPLETO</v>
      </c>
      <c r="AK388" s="134"/>
      <c r="AL388" s="134"/>
    </row>
    <row r="389" spans="1:38" ht="15.75" customHeight="1" x14ac:dyDescent="0.2">
      <c r="A389" s="600"/>
      <c r="B389" s="600"/>
      <c r="C389" s="600"/>
      <c r="D389" s="600"/>
      <c r="E389" s="600"/>
      <c r="F389" s="600"/>
      <c r="G389" s="600"/>
      <c r="H389" s="600"/>
      <c r="I389" s="600"/>
      <c r="J389" s="600"/>
      <c r="K389" s="136" t="s">
        <v>610</v>
      </c>
      <c r="L389" s="137" t="s">
        <v>708</v>
      </c>
      <c r="M389" s="137" t="s">
        <v>708</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IF(AI389:AI558="PENDIENTE","PENDIENTE",IF(COUNTIF(AI389:AI558,"FALLO"),"FALTA","COMPLETO"))</f>
        <v>COMPLETO</v>
      </c>
      <c r="AK389" s="134"/>
      <c r="AL389" s="134"/>
    </row>
    <row r="390" spans="1:38" ht="15.75" customHeight="1" x14ac:dyDescent="0.2">
      <c r="A390" s="614"/>
      <c r="B390" s="615" t="s">
        <v>589</v>
      </c>
      <c r="C390" s="614"/>
      <c r="D390" s="615" t="s">
        <v>581</v>
      </c>
      <c r="E390" s="615"/>
      <c r="F390" s="614"/>
      <c r="G390" s="598">
        <v>44</v>
      </c>
      <c r="H390" s="615"/>
      <c r="I390" s="616"/>
      <c r="J390" s="613" t="s">
        <v>736</v>
      </c>
      <c r="K390" s="136" t="s">
        <v>590</v>
      </c>
      <c r="L390" s="137" t="s">
        <v>583</v>
      </c>
      <c r="M390" s="137" t="s">
        <v>583</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IF(AI390:AI558="PENDIENTE","PENDIENTE",IF(COUNTIF(AI390:AI558,"FALLO"),"FALTA","COMPLETO"))</f>
        <v>COMPLETO</v>
      </c>
      <c r="AK390" s="134"/>
      <c r="AL390" s="134"/>
    </row>
    <row r="391" spans="1:38" ht="15.75" customHeight="1" x14ac:dyDescent="0.2">
      <c r="A391" s="599"/>
      <c r="B391" s="599"/>
      <c r="C391" s="599"/>
      <c r="D391" s="599"/>
      <c r="E391" s="599"/>
      <c r="F391" s="599"/>
      <c r="G391" s="599"/>
      <c r="H391" s="599"/>
      <c r="I391" s="599"/>
      <c r="J391" s="599"/>
      <c r="K391" s="147" t="s">
        <v>602</v>
      </c>
      <c r="L391" s="137" t="s">
        <v>591</v>
      </c>
      <c r="M391" s="137" t="s">
        <v>591</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IF(AI391:AI558="PENDIENTE","PENDIENTE",IF(COUNTIF(AI391:AI558,"FALLO"),"FALTA","COMPLETO"))</f>
        <v>COMPLETO</v>
      </c>
      <c r="AK391" s="134"/>
      <c r="AL391" s="134"/>
    </row>
    <row r="392" spans="1:38" ht="15.75" customHeight="1" x14ac:dyDescent="0.2">
      <c r="A392" s="599"/>
      <c r="B392" s="599"/>
      <c r="C392" s="599"/>
      <c r="D392" s="599"/>
      <c r="E392" s="599"/>
      <c r="F392" s="599"/>
      <c r="G392" s="599"/>
      <c r="H392" s="599"/>
      <c r="I392" s="599"/>
      <c r="J392" s="599"/>
      <c r="K392" s="136" t="s">
        <v>592</v>
      </c>
      <c r="L392" s="137" t="s">
        <v>587</v>
      </c>
      <c r="M392" s="137" t="s">
        <v>587</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IF(AI392:AI558="PENDIENTE","PENDIENTE",IF(COUNTIF(AI392:AI558,"FALLO"),"FALTA","COMPLETO"))</f>
        <v>COMPLETO</v>
      </c>
      <c r="AK392" s="134"/>
      <c r="AL392" s="134"/>
    </row>
    <row r="393" spans="1:38" ht="15.75" customHeight="1" x14ac:dyDescent="0.2">
      <c r="A393" s="599"/>
      <c r="B393" s="599"/>
      <c r="C393" s="599"/>
      <c r="D393" s="599"/>
      <c r="E393" s="599"/>
      <c r="F393" s="599"/>
      <c r="G393" s="599"/>
      <c r="H393" s="599"/>
      <c r="I393" s="599"/>
      <c r="J393" s="599"/>
      <c r="K393" s="136" t="s">
        <v>593</v>
      </c>
      <c r="L393" s="137" t="s">
        <v>603</v>
      </c>
      <c r="M393" s="137" t="s">
        <v>603</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IF(AI393:AI568="PENDIENTE","PENDIENTE",IF(COUNTIF(AI393:AI568,"FALLO"),"FALTA","COMPLETO"))</f>
        <v>COMPLETO</v>
      </c>
      <c r="AK393" s="134"/>
      <c r="AL393" s="134"/>
    </row>
    <row r="394" spans="1:38" ht="15.75" customHeight="1" x14ac:dyDescent="0.2">
      <c r="A394" s="599"/>
      <c r="B394" s="599"/>
      <c r="C394" s="599"/>
      <c r="D394" s="599"/>
      <c r="E394" s="599"/>
      <c r="F394" s="599"/>
      <c r="G394" s="599"/>
      <c r="H394" s="599"/>
      <c r="I394" s="599"/>
      <c r="J394" s="599"/>
      <c r="K394" s="136" t="s">
        <v>594</v>
      </c>
      <c r="L394" s="137" t="s">
        <v>595</v>
      </c>
      <c r="M394" s="137" t="s">
        <v>595</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IF(AI394:AI564="PENDIENTE","PENDIENTE",IF(COUNTIF(AI394:AI564,"FALLO"),"FALTA","COMPLETO"))</f>
        <v>COMPLETO</v>
      </c>
      <c r="AK394" s="134"/>
      <c r="AL394" s="134"/>
    </row>
    <row r="395" spans="1:38" ht="15.75" customHeight="1" x14ac:dyDescent="0.2">
      <c r="A395" s="599"/>
      <c r="B395" s="599"/>
      <c r="C395" s="599"/>
      <c r="D395" s="599"/>
      <c r="E395" s="599"/>
      <c r="F395" s="599"/>
      <c r="G395" s="599"/>
      <c r="H395" s="599"/>
      <c r="I395" s="599"/>
      <c r="J395" s="599"/>
      <c r="K395" s="136" t="s">
        <v>596</v>
      </c>
      <c r="L395" s="137" t="s">
        <v>604</v>
      </c>
      <c r="M395" s="137" t="s">
        <v>604</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IF(AI395:AI564="PENDIENTE","PENDIENTE",IF(COUNTIF(AI395:AI564,"FALLO"),"FALTA","COMPLETO"))</f>
        <v>COMPLETO</v>
      </c>
      <c r="AK395" s="134"/>
      <c r="AL395" s="134"/>
    </row>
    <row r="396" spans="1:38" ht="15.75" customHeight="1" x14ac:dyDescent="0.2">
      <c r="A396" s="599"/>
      <c r="B396" s="599"/>
      <c r="C396" s="599"/>
      <c r="D396" s="599"/>
      <c r="E396" s="599"/>
      <c r="F396" s="599"/>
      <c r="G396" s="599"/>
      <c r="H396" s="599"/>
      <c r="I396" s="599"/>
      <c r="J396" s="599"/>
      <c r="K396" s="136" t="s">
        <v>597</v>
      </c>
      <c r="L396" s="137" t="s">
        <v>598</v>
      </c>
      <c r="M396" s="137" t="s">
        <v>598</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IF(AI396:AI564="PENDIENTE","PENDIENTE",IF(COUNTIF(AI396:AI564,"FALLO"),"FALTA","COMPLETO"))</f>
        <v>COMPLETO</v>
      </c>
      <c r="AK396" s="134"/>
      <c r="AL396" s="134"/>
    </row>
    <row r="397" spans="1:38" ht="15.75" customHeight="1" x14ac:dyDescent="0.2">
      <c r="A397" s="599"/>
      <c r="B397" s="599"/>
      <c r="C397" s="599"/>
      <c r="D397" s="599"/>
      <c r="E397" s="599"/>
      <c r="F397" s="599"/>
      <c r="G397" s="599"/>
      <c r="H397" s="599"/>
      <c r="I397" s="599"/>
      <c r="J397" s="599"/>
      <c r="K397" s="136" t="s">
        <v>599</v>
      </c>
      <c r="L397" s="137" t="s">
        <v>605</v>
      </c>
      <c r="M397" s="137" t="s">
        <v>605</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IF(AI397:AI564="PENDIENTE","PENDIENTE",IF(COUNTIF(AI397:AI564,"FALLO"),"FALTA","COMPLETO"))</f>
        <v>COMPLETO</v>
      </c>
      <c r="AK397" s="134"/>
      <c r="AL397" s="134"/>
    </row>
    <row r="398" spans="1:38" ht="15.75" customHeight="1" x14ac:dyDescent="0.2">
      <c r="A398" s="599"/>
      <c r="B398" s="599"/>
      <c r="C398" s="599"/>
      <c r="D398" s="599"/>
      <c r="E398" s="599"/>
      <c r="F398" s="599"/>
      <c r="G398" s="599"/>
      <c r="H398" s="599"/>
      <c r="I398" s="599"/>
      <c r="J398" s="599"/>
      <c r="K398" s="136" t="s">
        <v>606</v>
      </c>
      <c r="L398" s="137" t="s">
        <v>607</v>
      </c>
      <c r="M398" s="137" t="s">
        <v>607</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IF(AI398:AI564="PENDIENTE","PENDIENTE",IF(COUNTIF(AI398:AI564,"FALLO"),"FALTA","COMPLETO"))</f>
        <v>COMPLETO</v>
      </c>
      <c r="AK398" s="134"/>
      <c r="AL398" s="134"/>
    </row>
    <row r="399" spans="1:38" ht="15.75" customHeight="1" x14ac:dyDescent="0.2">
      <c r="A399" s="599"/>
      <c r="B399" s="599"/>
      <c r="C399" s="599"/>
      <c r="D399" s="599"/>
      <c r="E399" s="599"/>
      <c r="F399" s="599"/>
      <c r="G399" s="599"/>
      <c r="H399" s="599"/>
      <c r="I399" s="599"/>
      <c r="J399" s="599"/>
      <c r="K399" s="136" t="s">
        <v>608</v>
      </c>
      <c r="L399" s="137" t="s">
        <v>609</v>
      </c>
      <c r="M399" s="137" t="s">
        <v>609</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IF(AI399:AI574="PENDIENTE","PENDIENTE",IF(COUNTIF(AI399:AI574,"FALLO"),"FALTA","COMPLETO"))</f>
        <v>COMPLETO</v>
      </c>
      <c r="AK399" s="134"/>
      <c r="AL399" s="134"/>
    </row>
    <row r="400" spans="1:38" ht="15.75" customHeight="1" x14ac:dyDescent="0.2">
      <c r="A400" s="600"/>
      <c r="B400" s="600"/>
      <c r="C400" s="600"/>
      <c r="D400" s="600"/>
      <c r="E400" s="600"/>
      <c r="F400" s="600"/>
      <c r="G400" s="600"/>
      <c r="H400" s="600"/>
      <c r="I400" s="600"/>
      <c r="J400" s="600"/>
      <c r="K400" s="136" t="s">
        <v>610</v>
      </c>
      <c r="L400" s="137" t="s">
        <v>737</v>
      </c>
      <c r="M400" s="137" t="s">
        <v>737</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IF(AI400:AI570="PENDIENTE","PENDIENTE",IF(COUNTIF(AI400:AI570,"FALLO"),"FALTA","COMPLETO"))</f>
        <v>COMPLETO</v>
      </c>
      <c r="AK400" s="134"/>
      <c r="AL400" s="134"/>
    </row>
    <row r="401" spans="1:38" ht="15.75" customHeight="1" x14ac:dyDescent="0.2">
      <c r="A401" s="614"/>
      <c r="B401" s="615" t="s">
        <v>589</v>
      </c>
      <c r="C401" s="614"/>
      <c r="D401" s="615" t="s">
        <v>581</v>
      </c>
      <c r="E401" s="615"/>
      <c r="F401" s="614"/>
      <c r="G401" s="598">
        <v>45</v>
      </c>
      <c r="H401" s="615"/>
      <c r="I401" s="616"/>
      <c r="J401" s="613" t="s">
        <v>738</v>
      </c>
      <c r="K401" s="136" t="s">
        <v>590</v>
      </c>
      <c r="L401" s="137" t="s">
        <v>583</v>
      </c>
      <c r="M401" s="137" t="s">
        <v>583</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IF(AI401:AI570="PENDIENTE","PENDIENTE",IF(COUNTIF(AI401:AI570,"FALLO"),"FALTA","COMPLETO"))</f>
        <v>COMPLETO</v>
      </c>
      <c r="AK401" s="134"/>
      <c r="AL401" s="134"/>
    </row>
    <row r="402" spans="1:38" ht="15.75" customHeight="1" x14ac:dyDescent="0.2">
      <c r="A402" s="599"/>
      <c r="B402" s="599"/>
      <c r="C402" s="599"/>
      <c r="D402" s="599"/>
      <c r="E402" s="599"/>
      <c r="F402" s="599"/>
      <c r="G402" s="599"/>
      <c r="H402" s="599"/>
      <c r="I402" s="599"/>
      <c r="J402" s="599"/>
      <c r="K402" s="147" t="s">
        <v>602</v>
      </c>
      <c r="L402" s="137" t="s">
        <v>591</v>
      </c>
      <c r="M402" s="137" t="s">
        <v>591</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IF(AI402:AI570="PENDIENTE","PENDIENTE",IF(COUNTIF(AI402:AI570,"FALLO"),"FALTA","COMPLETO"))</f>
        <v>COMPLETO</v>
      </c>
      <c r="AK402" s="134"/>
      <c r="AL402" s="134"/>
    </row>
    <row r="403" spans="1:38" ht="15.75" customHeight="1" x14ac:dyDescent="0.2">
      <c r="A403" s="599"/>
      <c r="B403" s="599"/>
      <c r="C403" s="599"/>
      <c r="D403" s="599"/>
      <c r="E403" s="599"/>
      <c r="F403" s="599"/>
      <c r="G403" s="599"/>
      <c r="H403" s="599"/>
      <c r="I403" s="599"/>
      <c r="J403" s="599"/>
      <c r="K403" s="136" t="s">
        <v>592</v>
      </c>
      <c r="L403" s="137" t="s">
        <v>587</v>
      </c>
      <c r="M403" s="137" t="s">
        <v>587</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IF(AI403:AI570="PENDIENTE","PENDIENTE",IF(COUNTIF(AI403:AI570,"FALLO"),"FALTA","COMPLETO"))</f>
        <v>COMPLETO</v>
      </c>
      <c r="AK403" s="134"/>
      <c r="AL403" s="134"/>
    </row>
    <row r="404" spans="1:38" ht="15.75" customHeight="1" x14ac:dyDescent="0.2">
      <c r="A404" s="599"/>
      <c r="B404" s="599"/>
      <c r="C404" s="599"/>
      <c r="D404" s="599"/>
      <c r="E404" s="599"/>
      <c r="F404" s="599"/>
      <c r="G404" s="599"/>
      <c r="H404" s="599"/>
      <c r="I404" s="599"/>
      <c r="J404" s="599"/>
      <c r="K404" s="136" t="s">
        <v>593</v>
      </c>
      <c r="L404" s="137" t="s">
        <v>603</v>
      </c>
      <c r="M404" s="137" t="s">
        <v>603</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IF(AI404:AI570="PENDIENTE","PENDIENTE",IF(COUNTIF(AI404:AI570,"FALLO"),"FALTA","COMPLETO"))</f>
        <v>COMPLETO</v>
      </c>
      <c r="AK404" s="134"/>
      <c r="AL404" s="134"/>
    </row>
    <row r="405" spans="1:38" ht="15.75" customHeight="1" x14ac:dyDescent="0.2">
      <c r="A405" s="599"/>
      <c r="B405" s="599"/>
      <c r="C405" s="599"/>
      <c r="D405" s="599"/>
      <c r="E405" s="599"/>
      <c r="F405" s="599"/>
      <c r="G405" s="599"/>
      <c r="H405" s="599"/>
      <c r="I405" s="599"/>
      <c r="J405" s="599"/>
      <c r="K405" s="136" t="s">
        <v>594</v>
      </c>
      <c r="L405" s="137" t="s">
        <v>595</v>
      </c>
      <c r="M405" s="137" t="s">
        <v>595</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IF(AI405:AI580="PENDIENTE","PENDIENTE",IF(COUNTIF(AI405:AI580,"FALLO"),"FALTA","COMPLETO"))</f>
        <v>COMPLETO</v>
      </c>
      <c r="AK405" s="134"/>
      <c r="AL405" s="134"/>
    </row>
    <row r="406" spans="1:38" ht="15.75" customHeight="1" x14ac:dyDescent="0.2">
      <c r="A406" s="599"/>
      <c r="B406" s="599"/>
      <c r="C406" s="599"/>
      <c r="D406" s="599"/>
      <c r="E406" s="599"/>
      <c r="F406" s="599"/>
      <c r="G406" s="599"/>
      <c r="H406" s="599"/>
      <c r="I406" s="599"/>
      <c r="J406" s="599"/>
      <c r="K406" s="136" t="s">
        <v>596</v>
      </c>
      <c r="L406" s="137" t="s">
        <v>604</v>
      </c>
      <c r="M406" s="137" t="s">
        <v>604</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IF(AI406:AI576="PENDIENTE","PENDIENTE",IF(COUNTIF(AI406:AI576,"FALLO"),"FALTA","COMPLETO"))</f>
        <v>COMPLETO</v>
      </c>
      <c r="AK406" s="134"/>
      <c r="AL406" s="134"/>
    </row>
    <row r="407" spans="1:38" ht="15.75" customHeight="1" x14ac:dyDescent="0.2">
      <c r="A407" s="599"/>
      <c r="B407" s="599"/>
      <c r="C407" s="599"/>
      <c r="D407" s="599"/>
      <c r="E407" s="599"/>
      <c r="F407" s="599"/>
      <c r="G407" s="599"/>
      <c r="H407" s="599"/>
      <c r="I407" s="599"/>
      <c r="J407" s="599"/>
      <c r="K407" s="136" t="s">
        <v>597</v>
      </c>
      <c r="L407" s="137" t="s">
        <v>598</v>
      </c>
      <c r="M407" s="137" t="s">
        <v>598</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IF(AI407:AI576="PENDIENTE","PENDIENTE",IF(COUNTIF(AI407:AI576,"FALLO"),"FALTA","COMPLETO"))</f>
        <v>COMPLETO</v>
      </c>
      <c r="AK407" s="134"/>
      <c r="AL407" s="134"/>
    </row>
    <row r="408" spans="1:38" ht="15.75" customHeight="1" x14ac:dyDescent="0.2">
      <c r="A408" s="599"/>
      <c r="B408" s="599"/>
      <c r="C408" s="599"/>
      <c r="D408" s="599"/>
      <c r="E408" s="599"/>
      <c r="F408" s="599"/>
      <c r="G408" s="599"/>
      <c r="H408" s="599"/>
      <c r="I408" s="599"/>
      <c r="J408" s="599"/>
      <c r="K408" s="136" t="s">
        <v>599</v>
      </c>
      <c r="L408" s="137" t="s">
        <v>605</v>
      </c>
      <c r="M408" s="137" t="s">
        <v>605</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IF(AI408:AI576="PENDIENTE","PENDIENTE",IF(COUNTIF(AI408:AI576,"FALLO"),"FALTA","COMPLETO"))</f>
        <v>COMPLETO</v>
      </c>
      <c r="AK408" s="134"/>
      <c r="AL408" s="134"/>
    </row>
    <row r="409" spans="1:38" ht="15.75" customHeight="1" x14ac:dyDescent="0.2">
      <c r="A409" s="599"/>
      <c r="B409" s="599"/>
      <c r="C409" s="599"/>
      <c r="D409" s="599"/>
      <c r="E409" s="599"/>
      <c r="F409" s="599"/>
      <c r="G409" s="599"/>
      <c r="H409" s="599"/>
      <c r="I409" s="599"/>
      <c r="J409" s="599"/>
      <c r="K409" s="136" t="s">
        <v>606</v>
      </c>
      <c r="L409" s="137" t="s">
        <v>607</v>
      </c>
      <c r="M409" s="137" t="s">
        <v>607</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IF(AI409:AI576="PENDIENTE","PENDIENTE",IF(COUNTIF(AI409:AI576,"FALLO"),"FALTA","COMPLETO"))</f>
        <v>COMPLETO</v>
      </c>
      <c r="AK409" s="134"/>
      <c r="AL409" s="134"/>
    </row>
    <row r="410" spans="1:38" ht="15.75" customHeight="1" x14ac:dyDescent="0.2">
      <c r="A410" s="599"/>
      <c r="B410" s="599"/>
      <c r="C410" s="599"/>
      <c r="D410" s="599"/>
      <c r="E410" s="599"/>
      <c r="F410" s="599"/>
      <c r="G410" s="599"/>
      <c r="H410" s="599"/>
      <c r="I410" s="599"/>
      <c r="J410" s="599"/>
      <c r="K410" s="136" t="s">
        <v>608</v>
      </c>
      <c r="L410" s="137" t="s">
        <v>609</v>
      </c>
      <c r="M410" s="137" t="s">
        <v>609</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IF(AI410:AI576="PENDIENTE","PENDIENTE",IF(COUNTIF(AI410:AI576,"FALLO"),"FALTA","COMPLETO"))</f>
        <v>COMPLETO</v>
      </c>
      <c r="AK410" s="134"/>
      <c r="AL410" s="134"/>
    </row>
    <row r="411" spans="1:38" ht="15.75" customHeight="1" x14ac:dyDescent="0.2">
      <c r="A411" s="600"/>
      <c r="B411" s="600"/>
      <c r="C411" s="600"/>
      <c r="D411" s="600"/>
      <c r="E411" s="600"/>
      <c r="F411" s="600"/>
      <c r="G411" s="600"/>
      <c r="H411" s="600"/>
      <c r="I411" s="600"/>
      <c r="J411" s="600"/>
      <c r="K411" s="136" t="s">
        <v>610</v>
      </c>
      <c r="L411" s="137" t="s">
        <v>708</v>
      </c>
      <c r="M411" s="137" t="s">
        <v>708</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IF(AI411:AI586="PENDIENTE","PENDIENTE",IF(COUNTIF(AI411:AI586,"FALLO"),"FALTA","COMPLETO"))</f>
        <v>COMPLETO</v>
      </c>
      <c r="AK411" s="134"/>
      <c r="AL411" s="134"/>
    </row>
    <row r="412" spans="1:38" ht="15.75" customHeight="1" x14ac:dyDescent="0.2">
      <c r="A412" s="614"/>
      <c r="B412" s="615" t="s">
        <v>589</v>
      </c>
      <c r="C412" s="614"/>
      <c r="D412" s="615" t="s">
        <v>581</v>
      </c>
      <c r="E412" s="615"/>
      <c r="F412" s="614"/>
      <c r="G412" s="598">
        <v>46</v>
      </c>
      <c r="H412" s="615"/>
      <c r="I412" s="616"/>
      <c r="J412" s="613" t="s">
        <v>739</v>
      </c>
      <c r="K412" s="136" t="s">
        <v>590</v>
      </c>
      <c r="L412" s="137" t="s">
        <v>583</v>
      </c>
      <c r="M412" s="137" t="s">
        <v>583</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IF(AI412:AI582="PENDIENTE","PENDIENTE",IF(COUNTIF(AI412:AI582,"FALLO"),"FALTA","COMPLETO"))</f>
        <v>COMPLETO</v>
      </c>
      <c r="AK412" s="134"/>
      <c r="AL412" s="134"/>
    </row>
    <row r="413" spans="1:38" ht="15.75" customHeight="1" x14ac:dyDescent="0.2">
      <c r="A413" s="599"/>
      <c r="B413" s="599"/>
      <c r="C413" s="599"/>
      <c r="D413" s="599"/>
      <c r="E413" s="599"/>
      <c r="F413" s="599"/>
      <c r="G413" s="599"/>
      <c r="H413" s="599"/>
      <c r="I413" s="599"/>
      <c r="J413" s="599"/>
      <c r="K413" s="147" t="s">
        <v>602</v>
      </c>
      <c r="L413" s="137" t="s">
        <v>591</v>
      </c>
      <c r="M413" s="137" t="s">
        <v>591</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IF(AI413:AI582="PENDIENTE","PENDIENTE",IF(COUNTIF(AI413:AI582,"FALLO"),"FALTA","COMPLETO"))</f>
        <v>COMPLETO</v>
      </c>
      <c r="AK413" s="134"/>
      <c r="AL413" s="134"/>
    </row>
    <row r="414" spans="1:38" ht="15.75" customHeight="1" x14ac:dyDescent="0.2">
      <c r="A414" s="599"/>
      <c r="B414" s="599"/>
      <c r="C414" s="599"/>
      <c r="D414" s="599"/>
      <c r="E414" s="599"/>
      <c r="F414" s="599"/>
      <c r="G414" s="599"/>
      <c r="H414" s="599"/>
      <c r="I414" s="599"/>
      <c r="J414" s="599"/>
      <c r="K414" s="136" t="s">
        <v>592</v>
      </c>
      <c r="L414" s="137" t="s">
        <v>587</v>
      </c>
      <c r="M414" s="137" t="s">
        <v>587</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IF(AI414:AI582="PENDIENTE","PENDIENTE",IF(COUNTIF(AI414:AI582,"FALLO"),"FALTA","COMPLETO"))</f>
        <v>COMPLETO</v>
      </c>
      <c r="AK414" s="134"/>
      <c r="AL414" s="134"/>
    </row>
    <row r="415" spans="1:38" ht="15.75" customHeight="1" x14ac:dyDescent="0.2">
      <c r="A415" s="599"/>
      <c r="B415" s="599"/>
      <c r="C415" s="599"/>
      <c r="D415" s="599"/>
      <c r="E415" s="599"/>
      <c r="F415" s="599"/>
      <c r="G415" s="599"/>
      <c r="H415" s="599"/>
      <c r="I415" s="599"/>
      <c r="J415" s="599"/>
      <c r="K415" s="136" t="s">
        <v>593</v>
      </c>
      <c r="L415" s="137" t="s">
        <v>603</v>
      </c>
      <c r="M415" s="137" t="s">
        <v>603</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IF(AI415:AI582="PENDIENTE","PENDIENTE",IF(COUNTIF(AI415:AI582,"FALLO"),"FALTA","COMPLETO"))</f>
        <v>COMPLETO</v>
      </c>
      <c r="AK415" s="134"/>
      <c r="AL415" s="134"/>
    </row>
    <row r="416" spans="1:38" ht="15.75" customHeight="1" x14ac:dyDescent="0.2">
      <c r="A416" s="599"/>
      <c r="B416" s="599"/>
      <c r="C416" s="599"/>
      <c r="D416" s="599"/>
      <c r="E416" s="599"/>
      <c r="F416" s="599"/>
      <c r="G416" s="599"/>
      <c r="H416" s="599"/>
      <c r="I416" s="599"/>
      <c r="J416" s="599"/>
      <c r="K416" s="136" t="s">
        <v>594</v>
      </c>
      <c r="L416" s="137" t="s">
        <v>595</v>
      </c>
      <c r="M416" s="137" t="s">
        <v>595</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IF(AI416:AI582="PENDIENTE","PENDIENTE",IF(COUNTIF(AI416:AI582,"FALLO"),"FALTA","COMPLETO"))</f>
        <v>COMPLETO</v>
      </c>
      <c r="AK416" s="134"/>
      <c r="AL416" s="134"/>
    </row>
    <row r="417" spans="1:38" ht="15.75" customHeight="1" x14ac:dyDescent="0.2">
      <c r="A417" s="599"/>
      <c r="B417" s="599"/>
      <c r="C417" s="599"/>
      <c r="D417" s="599"/>
      <c r="E417" s="599"/>
      <c r="F417" s="599"/>
      <c r="G417" s="599"/>
      <c r="H417" s="599"/>
      <c r="I417" s="599"/>
      <c r="J417" s="599"/>
      <c r="K417" s="136" t="s">
        <v>596</v>
      </c>
      <c r="L417" s="137" t="s">
        <v>604</v>
      </c>
      <c r="M417" s="137" t="s">
        <v>604</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IF(AI417:AI592="PENDIENTE","PENDIENTE",IF(COUNTIF(AI417:AI592,"FALLO"),"FALTA","COMPLETO"))</f>
        <v>COMPLETO</v>
      </c>
      <c r="AK417" s="134"/>
      <c r="AL417" s="134"/>
    </row>
    <row r="418" spans="1:38" ht="15.75" customHeight="1" x14ac:dyDescent="0.2">
      <c r="A418" s="599"/>
      <c r="B418" s="599"/>
      <c r="C418" s="599"/>
      <c r="D418" s="599"/>
      <c r="E418" s="599"/>
      <c r="F418" s="599"/>
      <c r="G418" s="599"/>
      <c r="H418" s="599"/>
      <c r="I418" s="599"/>
      <c r="J418" s="599"/>
      <c r="K418" s="136" t="s">
        <v>597</v>
      </c>
      <c r="L418" s="137" t="s">
        <v>598</v>
      </c>
      <c r="M418" s="137" t="s">
        <v>598</v>
      </c>
      <c r="N418" s="146" t="s">
        <v>586</v>
      </c>
      <c r="O418" s="129"/>
      <c r="P418" s="130"/>
      <c r="Q418" s="130">
        <v>44474</v>
      </c>
      <c r="R418" s="140" t="s">
        <v>584</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IF(AI418:AI588="PENDIENTE","PENDIENTE",IF(COUNTIF(AI418:AI588,"FALLO"),"FALTA","COMPLETO"))</f>
        <v>COMPLETO</v>
      </c>
      <c r="AK418" s="134"/>
      <c r="AL418" s="134"/>
    </row>
    <row r="419" spans="1:38" ht="15.75" customHeight="1" x14ac:dyDescent="0.2">
      <c r="A419" s="599"/>
      <c r="B419" s="599"/>
      <c r="C419" s="599"/>
      <c r="D419" s="599"/>
      <c r="E419" s="599"/>
      <c r="F419" s="599"/>
      <c r="G419" s="599"/>
      <c r="H419" s="599"/>
      <c r="I419" s="599"/>
      <c r="J419" s="599"/>
      <c r="K419" s="136" t="s">
        <v>599</v>
      </c>
      <c r="L419" s="137" t="s">
        <v>605</v>
      </c>
      <c r="M419" s="137" t="s">
        <v>605</v>
      </c>
      <c r="N419" s="146" t="s">
        <v>586</v>
      </c>
      <c r="O419" s="129"/>
      <c r="P419" s="130"/>
      <c r="Q419" s="130">
        <v>44474</v>
      </c>
      <c r="R419" s="140" t="s">
        <v>584</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IF(AI419:AI588="PENDIENTE","PENDIENTE",IF(COUNTIF(AI419:AI588,"FALLO"),"FALTA","COMPLETO"))</f>
        <v>COMPLETO</v>
      </c>
      <c r="AK419" s="134"/>
      <c r="AL419" s="134"/>
    </row>
    <row r="420" spans="1:38" ht="15.75" customHeight="1" x14ac:dyDescent="0.2">
      <c r="A420" s="599"/>
      <c r="B420" s="599"/>
      <c r="C420" s="599"/>
      <c r="D420" s="599"/>
      <c r="E420" s="599"/>
      <c r="F420" s="599"/>
      <c r="G420" s="599"/>
      <c r="H420" s="599"/>
      <c r="I420" s="599"/>
      <c r="J420" s="599"/>
      <c r="K420" s="136" t="s">
        <v>606</v>
      </c>
      <c r="L420" s="137" t="s">
        <v>607</v>
      </c>
      <c r="M420" s="137" t="s">
        <v>607</v>
      </c>
      <c r="N420" s="146" t="s">
        <v>586</v>
      </c>
      <c r="O420" s="129"/>
      <c r="P420" s="130"/>
      <c r="Q420" s="130">
        <v>44474</v>
      </c>
      <c r="R420" s="140" t="s">
        <v>584</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IF(AI420:AI588="PENDIENTE","PENDIENTE",IF(COUNTIF(AI420:AI588,"FALLO"),"FALTA","COMPLETO"))</f>
        <v>COMPLETO</v>
      </c>
      <c r="AK420" s="134"/>
      <c r="AL420" s="134"/>
    </row>
    <row r="421" spans="1:38" ht="15.75" customHeight="1" x14ac:dyDescent="0.2">
      <c r="A421" s="599"/>
      <c r="B421" s="599"/>
      <c r="C421" s="599"/>
      <c r="D421" s="599"/>
      <c r="E421" s="599"/>
      <c r="F421" s="599"/>
      <c r="G421" s="599"/>
      <c r="H421" s="599"/>
      <c r="I421" s="599"/>
      <c r="J421" s="599"/>
      <c r="K421" s="136" t="s">
        <v>608</v>
      </c>
      <c r="L421" s="137" t="s">
        <v>609</v>
      </c>
      <c r="M421" s="137" t="s">
        <v>609</v>
      </c>
      <c r="N421" s="146" t="s">
        <v>586</v>
      </c>
      <c r="O421" s="129"/>
      <c r="P421" s="130"/>
      <c r="Q421" s="130">
        <v>44474</v>
      </c>
      <c r="R421" s="140" t="s">
        <v>584</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IF(AI421:AI588="PENDIENTE","PENDIENTE",IF(COUNTIF(AI421:AI588,"FALLO"),"FALTA","COMPLETO"))</f>
        <v>COMPLETO</v>
      </c>
      <c r="AK421" s="134"/>
      <c r="AL421" s="134"/>
    </row>
    <row r="422" spans="1:38" ht="15.75" customHeight="1" x14ac:dyDescent="0.2">
      <c r="A422" s="600"/>
      <c r="B422" s="600"/>
      <c r="C422" s="600"/>
      <c r="D422" s="600"/>
      <c r="E422" s="600"/>
      <c r="F422" s="600"/>
      <c r="G422" s="600"/>
      <c r="H422" s="600"/>
      <c r="I422" s="600"/>
      <c r="J422" s="600"/>
      <c r="K422" s="136" t="s">
        <v>610</v>
      </c>
      <c r="L422" s="137" t="s">
        <v>740</v>
      </c>
      <c r="M422" s="137" t="s">
        <v>740</v>
      </c>
      <c r="N422" s="144" t="s">
        <v>588</v>
      </c>
      <c r="O422" s="129"/>
      <c r="P422" s="130" t="s">
        <v>625</v>
      </c>
      <c r="Q422" s="130">
        <v>44474</v>
      </c>
      <c r="R422" s="140" t="s">
        <v>584</v>
      </c>
      <c r="S422" s="129"/>
      <c r="T422" s="146" t="s">
        <v>586</v>
      </c>
      <c r="U422" s="129"/>
      <c r="V422" s="130"/>
      <c r="W422" s="130">
        <v>44474</v>
      </c>
      <c r="X422" s="140" t="s">
        <v>584</v>
      </c>
      <c r="Y422" s="131"/>
      <c r="Z422" s="132"/>
      <c r="AA422" s="133"/>
      <c r="AB422" s="133"/>
      <c r="AC422" s="133"/>
      <c r="AD422" s="132"/>
      <c r="AE422" s="131"/>
      <c r="AF422" s="132"/>
      <c r="AG422" s="133"/>
      <c r="AH422" s="131"/>
      <c r="AI422" s="141" t="str">
        <f t="shared" si="2"/>
        <v>OK</v>
      </c>
      <c r="AJ422" s="142" t="str">
        <f>IF(AI422:AI588="PENDIENTE","PENDIENTE",IF(COUNTIF(AI422:AI588,"FALLO"),"FALTA","COMPLETO"))</f>
        <v>COMPLETO</v>
      </c>
      <c r="AK422" s="134"/>
      <c r="AL422" s="134"/>
    </row>
    <row r="423" spans="1:38" ht="15.75" customHeight="1" x14ac:dyDescent="0.2">
      <c r="A423" s="152"/>
      <c r="B423" s="603" t="s">
        <v>589</v>
      </c>
      <c r="C423" s="598" t="s">
        <v>600</v>
      </c>
      <c r="D423" s="598" t="s">
        <v>581</v>
      </c>
      <c r="E423" s="598" t="s">
        <v>601</v>
      </c>
      <c r="F423" s="598"/>
      <c r="G423" s="608">
        <v>47</v>
      </c>
      <c r="H423" s="606" t="s">
        <v>741</v>
      </c>
      <c r="I423" s="608"/>
      <c r="J423" s="611" t="s">
        <v>742</v>
      </c>
      <c r="K423" s="148" t="s">
        <v>590</v>
      </c>
      <c r="L423" s="149" t="s">
        <v>583</v>
      </c>
      <c r="M423" s="149" t="s">
        <v>583</v>
      </c>
      <c r="N423" s="153" t="s">
        <v>586</v>
      </c>
      <c r="O423" s="143"/>
      <c r="P423" s="139"/>
      <c r="Q423" s="139" t="s">
        <v>743</v>
      </c>
      <c r="R423" s="140"/>
      <c r="S423" s="154"/>
      <c r="T423" s="155"/>
      <c r="U423" s="143"/>
      <c r="V423" s="139"/>
      <c r="W423" s="139"/>
      <c r="X423" s="139"/>
      <c r="Y423" s="155"/>
      <c r="Z423" s="143"/>
      <c r="AA423" s="139"/>
      <c r="AB423" s="139"/>
      <c r="AC423" s="139"/>
      <c r="AD423" s="154"/>
      <c r="AE423" s="155"/>
      <c r="AF423" s="143"/>
      <c r="AG423" s="139"/>
      <c r="AH423" s="156"/>
      <c r="AI423" s="141" t="str">
        <f t="shared" si="2"/>
        <v>OK</v>
      </c>
      <c r="AJ423" s="142" t="str">
        <f>IF(AI423:AI598="PENDIENTE","PENDIENTE",IF(COUNTIF(AI423:AI598,"FALLO"),"FALTA","COMPLETO"))</f>
        <v>COMPLETO</v>
      </c>
      <c r="AK423" s="14"/>
      <c r="AL423" s="14"/>
    </row>
    <row r="424" spans="1:38" ht="15.75" customHeight="1" x14ac:dyDescent="0.2">
      <c r="A424" s="152"/>
      <c r="B424" s="604"/>
      <c r="C424" s="599"/>
      <c r="D424" s="599"/>
      <c r="E424" s="599"/>
      <c r="F424" s="599"/>
      <c r="G424" s="599"/>
      <c r="H424" s="599"/>
      <c r="I424" s="599"/>
      <c r="J424" s="599"/>
      <c r="K424" s="148" t="s">
        <v>744</v>
      </c>
      <c r="L424" s="149" t="s">
        <v>591</v>
      </c>
      <c r="M424" s="149" t="s">
        <v>591</v>
      </c>
      <c r="N424" s="153" t="s">
        <v>586</v>
      </c>
      <c r="O424" s="143"/>
      <c r="P424" s="139"/>
      <c r="Q424" s="139" t="s">
        <v>743</v>
      </c>
      <c r="R424" s="140"/>
      <c r="S424" s="154"/>
      <c r="T424" s="155"/>
      <c r="U424" s="143"/>
      <c r="V424" s="139"/>
      <c r="W424" s="139"/>
      <c r="X424" s="139"/>
      <c r="Y424" s="155"/>
      <c r="Z424" s="143"/>
      <c r="AA424" s="139"/>
      <c r="AB424" s="139"/>
      <c r="AC424" s="139"/>
      <c r="AD424" s="154"/>
      <c r="AE424" s="155"/>
      <c r="AF424" s="143"/>
      <c r="AG424" s="139"/>
      <c r="AH424" s="156"/>
      <c r="AI424" s="141" t="str">
        <f t="shared" si="2"/>
        <v>OK</v>
      </c>
      <c r="AJ424" s="142" t="str">
        <f>IF(AI424:AI594="PENDIENTE","PENDIENTE",IF(COUNTIF(AI424:AI594,"FALLO"),"FALTA","COMPLETO"))</f>
        <v>COMPLETO</v>
      </c>
      <c r="AK424" s="14"/>
      <c r="AL424" s="14"/>
    </row>
    <row r="425" spans="1:38" ht="15.75" customHeight="1" x14ac:dyDescent="0.2">
      <c r="A425" s="152"/>
      <c r="B425" s="604"/>
      <c r="C425" s="599"/>
      <c r="D425" s="599"/>
      <c r="E425" s="599"/>
      <c r="F425" s="599"/>
      <c r="G425" s="599"/>
      <c r="H425" s="599"/>
      <c r="I425" s="599"/>
      <c r="J425" s="599"/>
      <c r="K425" s="148" t="s">
        <v>592</v>
      </c>
      <c r="L425" s="148" t="s">
        <v>587</v>
      </c>
      <c r="M425" s="148" t="s">
        <v>587</v>
      </c>
      <c r="N425" s="153" t="s">
        <v>586</v>
      </c>
      <c r="O425" s="143"/>
      <c r="P425" s="139"/>
      <c r="Q425" s="139" t="s">
        <v>743</v>
      </c>
      <c r="R425" s="140"/>
      <c r="S425" s="154"/>
      <c r="T425" s="155"/>
      <c r="U425" s="143"/>
      <c r="V425" s="139"/>
      <c r="W425" s="139"/>
      <c r="X425" s="139"/>
      <c r="Y425" s="155"/>
      <c r="Z425" s="143"/>
      <c r="AA425" s="139"/>
      <c r="AB425" s="139"/>
      <c r="AC425" s="139"/>
      <c r="AD425" s="154"/>
      <c r="AE425" s="155"/>
      <c r="AF425" s="143"/>
      <c r="AG425" s="139"/>
      <c r="AH425" s="156"/>
      <c r="AI425" s="141" t="str">
        <f t="shared" si="2"/>
        <v>OK</v>
      </c>
      <c r="AJ425" s="142" t="str">
        <f>IF(AI425:AI594="PENDIENTE","PENDIENTE",IF(COUNTIF(AI425:AI594,"FALLO"),"FALTA","COMPLETO"))</f>
        <v>COMPLETO</v>
      </c>
      <c r="AK425" s="14"/>
      <c r="AL425" s="14"/>
    </row>
    <row r="426" spans="1:38" ht="15.75" customHeight="1" x14ac:dyDescent="0.2">
      <c r="A426" s="152"/>
      <c r="B426" s="604"/>
      <c r="C426" s="599"/>
      <c r="D426" s="599"/>
      <c r="E426" s="599"/>
      <c r="F426" s="599"/>
      <c r="G426" s="599"/>
      <c r="H426" s="599"/>
      <c r="I426" s="599"/>
      <c r="J426" s="599"/>
      <c r="K426" s="148" t="s">
        <v>593</v>
      </c>
      <c r="L426" s="148" t="s">
        <v>603</v>
      </c>
      <c r="M426" s="148" t="s">
        <v>603</v>
      </c>
      <c r="N426" s="153" t="s">
        <v>586</v>
      </c>
      <c r="O426" s="143"/>
      <c r="P426" s="139"/>
      <c r="Q426" s="139" t="s">
        <v>743</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IF(AI426:AI594="PENDIENTE","PENDIENTE",IF(COUNTIF(AI426:AI594,"FALLO"),"FALTA","COMPLETO"))</f>
        <v>COMPLETO</v>
      </c>
      <c r="AK426" s="14"/>
      <c r="AL426" s="14"/>
    </row>
    <row r="427" spans="1:38" ht="15.75" customHeight="1" x14ac:dyDescent="0.2">
      <c r="A427" s="152"/>
      <c r="B427" s="604"/>
      <c r="C427" s="599"/>
      <c r="D427" s="599"/>
      <c r="E427" s="599"/>
      <c r="F427" s="599"/>
      <c r="G427" s="599"/>
      <c r="H427" s="599"/>
      <c r="I427" s="599"/>
      <c r="J427" s="599"/>
      <c r="K427" s="149" t="s">
        <v>594</v>
      </c>
      <c r="L427" s="149" t="s">
        <v>595</v>
      </c>
      <c r="M427" s="149" t="s">
        <v>595</v>
      </c>
      <c r="N427" s="153" t="s">
        <v>586</v>
      </c>
      <c r="O427" s="143"/>
      <c r="P427" s="139"/>
      <c r="Q427" s="139" t="s">
        <v>743</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IF(AI427:AI594="PENDIENTE","PENDIENTE",IF(COUNTIF(AI427:AI594,"FALLO"),"FALTA","COMPLETO"))</f>
        <v>COMPLETO</v>
      </c>
      <c r="AK427" s="14"/>
      <c r="AL427" s="14"/>
    </row>
    <row r="428" spans="1:38" ht="15.75" customHeight="1" x14ac:dyDescent="0.2">
      <c r="A428" s="152"/>
      <c r="B428" s="604"/>
      <c r="C428" s="599"/>
      <c r="D428" s="599"/>
      <c r="E428" s="599"/>
      <c r="F428" s="599"/>
      <c r="G428" s="599"/>
      <c r="H428" s="599"/>
      <c r="I428" s="599"/>
      <c r="J428" s="599"/>
      <c r="K428" s="149" t="s">
        <v>745</v>
      </c>
      <c r="L428" s="149" t="s">
        <v>746</v>
      </c>
      <c r="M428" s="149" t="s">
        <v>746</v>
      </c>
      <c r="N428" s="153" t="s">
        <v>586</v>
      </c>
      <c r="O428" s="143"/>
      <c r="P428" s="139"/>
      <c r="Q428" s="139" t="s">
        <v>743</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IF(AI428:AI594="PENDIENTE","PENDIENTE",IF(COUNTIF(AI428:AI594,"FALLO"),"FALTA","COMPLETO"))</f>
        <v>COMPLETO</v>
      </c>
      <c r="AK428" s="14"/>
      <c r="AL428" s="14"/>
    </row>
    <row r="429" spans="1:38" ht="15.75" customHeight="1" x14ac:dyDescent="0.2">
      <c r="A429" s="152"/>
      <c r="B429" s="604"/>
      <c r="C429" s="599"/>
      <c r="D429" s="599"/>
      <c r="E429" s="599"/>
      <c r="F429" s="599"/>
      <c r="G429" s="599"/>
      <c r="H429" s="599"/>
      <c r="I429" s="599"/>
      <c r="J429" s="599"/>
      <c r="K429" s="149" t="s">
        <v>597</v>
      </c>
      <c r="L429" s="149" t="s">
        <v>598</v>
      </c>
      <c r="M429" s="149" t="s">
        <v>598</v>
      </c>
      <c r="N429" s="153" t="s">
        <v>586</v>
      </c>
      <c r="O429" s="143"/>
      <c r="P429" s="139"/>
      <c r="Q429" s="139" t="s">
        <v>743</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IF(AI429:AI604="PENDIENTE","PENDIENTE",IF(COUNTIF(AI429:AI604,"FALLO"),"FALTA","COMPLETO"))</f>
        <v>COMPLETO</v>
      </c>
      <c r="AK429" s="14"/>
      <c r="AL429" s="14"/>
    </row>
    <row r="430" spans="1:38" ht="15.75" customHeight="1" x14ac:dyDescent="0.2">
      <c r="A430" s="157"/>
      <c r="B430" s="604"/>
      <c r="C430" s="599"/>
      <c r="D430" s="599"/>
      <c r="E430" s="599"/>
      <c r="F430" s="599"/>
      <c r="G430" s="599"/>
      <c r="H430" s="599"/>
      <c r="I430" s="599"/>
      <c r="J430" s="599"/>
      <c r="K430" s="149" t="s">
        <v>599</v>
      </c>
      <c r="L430" s="149" t="s">
        <v>605</v>
      </c>
      <c r="M430" s="149" t="s">
        <v>605</v>
      </c>
      <c r="N430" s="153" t="s">
        <v>586</v>
      </c>
      <c r="O430" s="143"/>
      <c r="P430" s="139"/>
      <c r="Q430" s="139" t="s">
        <v>743</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IF(AI430:AI600="PENDIENTE","PENDIENTE",IF(COUNTIF(AI430:AI600,"FALLO"),"FALTA","COMPLETO"))</f>
        <v>COMPLETO</v>
      </c>
      <c r="AK430" s="14"/>
      <c r="AL430" s="14"/>
    </row>
    <row r="431" spans="1:38" ht="15.75" customHeight="1" x14ac:dyDescent="0.2">
      <c r="A431" s="158"/>
      <c r="B431" s="604"/>
      <c r="C431" s="599"/>
      <c r="D431" s="599"/>
      <c r="E431" s="599"/>
      <c r="F431" s="599"/>
      <c r="G431" s="599"/>
      <c r="H431" s="599"/>
      <c r="I431" s="599"/>
      <c r="J431" s="599"/>
      <c r="K431" s="149" t="s">
        <v>606</v>
      </c>
      <c r="L431" s="149" t="s">
        <v>607</v>
      </c>
      <c r="M431" s="149" t="s">
        <v>607</v>
      </c>
      <c r="N431" s="153" t="s">
        <v>586</v>
      </c>
      <c r="O431" s="143"/>
      <c r="P431" s="139"/>
      <c r="Q431" s="139" t="s">
        <v>743</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IF(AI431:AI600="PENDIENTE","PENDIENTE",IF(COUNTIF(AI431:AI600,"FALLO"),"FALTA","COMPLETO"))</f>
        <v>COMPLETO</v>
      </c>
      <c r="AK431" s="14"/>
      <c r="AL431" s="14"/>
    </row>
    <row r="432" spans="1:38" ht="15.75" customHeight="1" x14ac:dyDescent="0.2">
      <c r="A432" s="158"/>
      <c r="B432" s="604"/>
      <c r="C432" s="599"/>
      <c r="D432" s="599"/>
      <c r="E432" s="599"/>
      <c r="F432" s="599"/>
      <c r="G432" s="599"/>
      <c r="H432" s="599"/>
      <c r="I432" s="599"/>
      <c r="J432" s="599"/>
      <c r="K432" s="149" t="s">
        <v>608</v>
      </c>
      <c r="L432" s="148" t="s">
        <v>609</v>
      </c>
      <c r="M432" s="148" t="s">
        <v>609</v>
      </c>
      <c r="N432" s="153" t="s">
        <v>586</v>
      </c>
      <c r="O432" s="143"/>
      <c r="P432" s="139"/>
      <c r="Q432" s="139" t="s">
        <v>743</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IF(AI432:AI600="PENDIENTE","PENDIENTE",IF(COUNTIF(AI432:AI600,"FALLO"),"FALTA","COMPLETO"))</f>
        <v>COMPLETO</v>
      </c>
      <c r="AK432" s="14"/>
      <c r="AL432" s="14"/>
    </row>
    <row r="433" spans="1:38" ht="15.75" customHeight="1" x14ac:dyDescent="0.2">
      <c r="A433" s="158"/>
      <c r="B433" s="605"/>
      <c r="C433" s="599"/>
      <c r="D433" s="600"/>
      <c r="E433" s="600"/>
      <c r="F433" s="600"/>
      <c r="G433" s="600"/>
      <c r="H433" s="600"/>
      <c r="I433" s="600"/>
      <c r="J433" s="600"/>
      <c r="K433" s="148" t="s">
        <v>610</v>
      </c>
      <c r="L433" s="149" t="s">
        <v>747</v>
      </c>
      <c r="M433" s="149" t="s">
        <v>747</v>
      </c>
      <c r="N433" s="153" t="s">
        <v>586</v>
      </c>
      <c r="O433" s="143"/>
      <c r="P433" s="139"/>
      <c r="Q433" s="139" t="s">
        <v>743</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IF(AI433:AI600="PENDIENTE","PENDIENTE",IF(COUNTIF(AI433:AI600,"FALLO"),"FALTA","COMPLETO"))</f>
        <v>COMPLETO</v>
      </c>
      <c r="AK433" s="14"/>
      <c r="AL433" s="14"/>
    </row>
    <row r="434" spans="1:38" ht="15.75" customHeight="1" x14ac:dyDescent="0.2">
      <c r="A434" s="158"/>
      <c r="B434" s="603" t="s">
        <v>589</v>
      </c>
      <c r="C434" s="599"/>
      <c r="D434" s="598" t="s">
        <v>581</v>
      </c>
      <c r="E434" s="598" t="s">
        <v>601</v>
      </c>
      <c r="F434" s="598"/>
      <c r="G434" s="608">
        <v>48</v>
      </c>
      <c r="H434" s="606" t="s">
        <v>748</v>
      </c>
      <c r="I434" s="608"/>
      <c r="J434" s="611" t="s">
        <v>749</v>
      </c>
      <c r="K434" s="148" t="s">
        <v>590</v>
      </c>
      <c r="L434" s="149" t="s">
        <v>583</v>
      </c>
      <c r="M434" s="149" t="s">
        <v>583</v>
      </c>
      <c r="N434" s="153" t="s">
        <v>586</v>
      </c>
      <c r="O434" s="143"/>
      <c r="P434" s="139"/>
      <c r="Q434" s="139" t="s">
        <v>743</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IF(AI434:AI600="PENDIENTE","PENDIENTE",IF(COUNTIF(AI434:AI600,"FALLO"),"FALTA","COMPLETO"))</f>
        <v>COMPLETO</v>
      </c>
      <c r="AK434" s="14"/>
      <c r="AL434" s="14"/>
    </row>
    <row r="435" spans="1:38" ht="15.75" customHeight="1" x14ac:dyDescent="0.2">
      <c r="A435" s="158"/>
      <c r="B435" s="604"/>
      <c r="C435" s="599"/>
      <c r="D435" s="599"/>
      <c r="E435" s="599"/>
      <c r="F435" s="599"/>
      <c r="G435" s="599"/>
      <c r="H435" s="599"/>
      <c r="I435" s="599"/>
      <c r="J435" s="599"/>
      <c r="K435" s="148" t="s">
        <v>744</v>
      </c>
      <c r="L435" s="149" t="s">
        <v>591</v>
      </c>
      <c r="M435" s="149" t="s">
        <v>591</v>
      </c>
      <c r="N435" s="153" t="s">
        <v>586</v>
      </c>
      <c r="O435" s="143"/>
      <c r="P435" s="139"/>
      <c r="Q435" s="139" t="s">
        <v>743</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IF(AI435:AI610="PENDIENTE","PENDIENTE",IF(COUNTIF(AI435:AI610,"FALLO"),"FALTA","COMPLETO"))</f>
        <v>COMPLETO</v>
      </c>
      <c r="AK435" s="14"/>
      <c r="AL435" s="14"/>
    </row>
    <row r="436" spans="1:38" ht="15.75" customHeight="1" x14ac:dyDescent="0.2">
      <c r="A436" s="158"/>
      <c r="B436" s="604"/>
      <c r="C436" s="599"/>
      <c r="D436" s="599"/>
      <c r="E436" s="599"/>
      <c r="F436" s="599"/>
      <c r="G436" s="599"/>
      <c r="H436" s="599"/>
      <c r="I436" s="599"/>
      <c r="J436" s="599"/>
      <c r="K436" s="148" t="s">
        <v>592</v>
      </c>
      <c r="L436" s="148" t="s">
        <v>587</v>
      </c>
      <c r="M436" s="148" t="s">
        <v>587</v>
      </c>
      <c r="N436" s="153" t="s">
        <v>586</v>
      </c>
      <c r="O436" s="143"/>
      <c r="P436" s="139"/>
      <c r="Q436" s="139" t="s">
        <v>743</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IF(AI436:AI606="PENDIENTE","PENDIENTE",IF(COUNTIF(AI436:AI606,"FALLO"),"FALTA","COMPLETO"))</f>
        <v>COMPLETO</v>
      </c>
      <c r="AK436" s="14"/>
      <c r="AL436" s="14"/>
    </row>
    <row r="437" spans="1:38" ht="15.75" customHeight="1" x14ac:dyDescent="0.2">
      <c r="A437" s="158"/>
      <c r="B437" s="604"/>
      <c r="C437" s="599"/>
      <c r="D437" s="599"/>
      <c r="E437" s="599"/>
      <c r="F437" s="599"/>
      <c r="G437" s="599"/>
      <c r="H437" s="599"/>
      <c r="I437" s="599"/>
      <c r="J437" s="599"/>
      <c r="K437" s="148" t="s">
        <v>593</v>
      </c>
      <c r="L437" s="148" t="s">
        <v>603</v>
      </c>
      <c r="M437" s="148" t="s">
        <v>603</v>
      </c>
      <c r="N437" s="153" t="s">
        <v>586</v>
      </c>
      <c r="O437" s="143"/>
      <c r="P437" s="139"/>
      <c r="Q437" s="139" t="s">
        <v>743</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IF(AI437:AI606="PENDIENTE","PENDIENTE",IF(COUNTIF(AI437:AI606,"FALLO"),"FALTA","COMPLETO"))</f>
        <v>COMPLETO</v>
      </c>
      <c r="AK437" s="14"/>
      <c r="AL437" s="14"/>
    </row>
    <row r="438" spans="1:38" ht="15.75" customHeight="1" x14ac:dyDescent="0.2">
      <c r="A438" s="157"/>
      <c r="B438" s="604"/>
      <c r="C438" s="599"/>
      <c r="D438" s="599"/>
      <c r="E438" s="599"/>
      <c r="F438" s="599"/>
      <c r="G438" s="599"/>
      <c r="H438" s="599"/>
      <c r="I438" s="599"/>
      <c r="J438" s="599"/>
      <c r="K438" s="149" t="s">
        <v>594</v>
      </c>
      <c r="L438" s="149" t="s">
        <v>595</v>
      </c>
      <c r="M438" s="149" t="s">
        <v>595</v>
      </c>
      <c r="N438" s="153" t="s">
        <v>586</v>
      </c>
      <c r="O438" s="143"/>
      <c r="P438" s="139"/>
      <c r="Q438" s="139" t="s">
        <v>743</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IF(AI438:AI606="PENDIENTE","PENDIENTE",IF(COUNTIF(AI438:AI606,"FALLO"),"FALTA","COMPLETO"))</f>
        <v>COMPLETO</v>
      </c>
      <c r="AK438" s="14"/>
      <c r="AL438" s="14"/>
    </row>
    <row r="439" spans="1:38" ht="15.75" customHeight="1" x14ac:dyDescent="0.2">
      <c r="A439" s="158"/>
      <c r="B439" s="604"/>
      <c r="C439" s="599"/>
      <c r="D439" s="599"/>
      <c r="E439" s="599"/>
      <c r="F439" s="599"/>
      <c r="G439" s="599"/>
      <c r="H439" s="599"/>
      <c r="I439" s="599"/>
      <c r="J439" s="599"/>
      <c r="K439" s="149" t="s">
        <v>745</v>
      </c>
      <c r="L439" s="149" t="s">
        <v>611</v>
      </c>
      <c r="M439" s="149" t="s">
        <v>611</v>
      </c>
      <c r="N439" s="153" t="s">
        <v>586</v>
      </c>
      <c r="O439" s="143"/>
      <c r="P439" s="139"/>
      <c r="Q439" s="139" t="s">
        <v>743</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IF(AI439:AI606="PENDIENTE","PENDIENTE",IF(COUNTIF(AI439:AI606,"FALLO"),"FALTA","COMPLETO"))</f>
        <v>COMPLETO</v>
      </c>
      <c r="AK439" s="14"/>
      <c r="AL439" s="14"/>
    </row>
    <row r="440" spans="1:38" ht="15.75" customHeight="1" x14ac:dyDescent="0.2">
      <c r="A440" s="158"/>
      <c r="B440" s="604"/>
      <c r="C440" s="599"/>
      <c r="D440" s="599"/>
      <c r="E440" s="599"/>
      <c r="F440" s="599"/>
      <c r="G440" s="599"/>
      <c r="H440" s="599"/>
      <c r="I440" s="599"/>
      <c r="J440" s="599"/>
      <c r="K440" s="149" t="s">
        <v>597</v>
      </c>
      <c r="L440" s="149" t="s">
        <v>598</v>
      </c>
      <c r="M440" s="149" t="s">
        <v>598</v>
      </c>
      <c r="N440" s="153" t="s">
        <v>586</v>
      </c>
      <c r="O440" s="143"/>
      <c r="P440" s="139"/>
      <c r="Q440" s="139" t="s">
        <v>743</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IF(AI440:AI606="PENDIENTE","PENDIENTE",IF(COUNTIF(AI440:AI606,"FALLO"),"FALTA","COMPLETO"))</f>
        <v>COMPLETO</v>
      </c>
      <c r="AK440" s="14"/>
      <c r="AL440" s="14"/>
    </row>
    <row r="441" spans="1:38" ht="15.75" customHeight="1" x14ac:dyDescent="0.2">
      <c r="A441" s="158"/>
      <c r="B441" s="604"/>
      <c r="C441" s="599"/>
      <c r="D441" s="599"/>
      <c r="E441" s="599"/>
      <c r="F441" s="599"/>
      <c r="G441" s="599"/>
      <c r="H441" s="599"/>
      <c r="I441" s="599"/>
      <c r="J441" s="599"/>
      <c r="K441" s="149" t="s">
        <v>599</v>
      </c>
      <c r="L441" s="149" t="s">
        <v>605</v>
      </c>
      <c r="M441" s="149" t="s">
        <v>605</v>
      </c>
      <c r="N441" s="153" t="s">
        <v>586</v>
      </c>
      <c r="O441" s="143"/>
      <c r="P441" s="139"/>
      <c r="Q441" s="139" t="s">
        <v>743</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IF(AI441:AI616="PENDIENTE","PENDIENTE",IF(COUNTIF(AI441:AI616,"FALLO"),"FALTA","COMPLETO"))</f>
        <v>COMPLETO</v>
      </c>
      <c r="AK441" s="14"/>
      <c r="AL441" s="14"/>
    </row>
    <row r="442" spans="1:38" ht="15.75" customHeight="1" x14ac:dyDescent="0.2">
      <c r="A442" s="158"/>
      <c r="B442" s="604"/>
      <c r="C442" s="599"/>
      <c r="D442" s="599"/>
      <c r="E442" s="599"/>
      <c r="F442" s="599"/>
      <c r="G442" s="599"/>
      <c r="H442" s="599"/>
      <c r="I442" s="599"/>
      <c r="J442" s="599"/>
      <c r="K442" s="149" t="s">
        <v>606</v>
      </c>
      <c r="L442" s="149" t="s">
        <v>607</v>
      </c>
      <c r="M442" s="149" t="s">
        <v>607</v>
      </c>
      <c r="N442" s="153" t="s">
        <v>586</v>
      </c>
      <c r="O442" s="143"/>
      <c r="P442" s="139"/>
      <c r="Q442" s="139" t="s">
        <v>743</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IF(AI442:AI612="PENDIENTE","PENDIENTE",IF(COUNTIF(AI442:AI612,"FALLO"),"FALTA","COMPLETO"))</f>
        <v>COMPLETO</v>
      </c>
      <c r="AK442" s="14"/>
      <c r="AL442" s="14"/>
    </row>
    <row r="443" spans="1:38" ht="15.75" customHeight="1" x14ac:dyDescent="0.2">
      <c r="A443" s="158"/>
      <c r="B443" s="604"/>
      <c r="C443" s="599"/>
      <c r="D443" s="599"/>
      <c r="E443" s="599"/>
      <c r="F443" s="599"/>
      <c r="G443" s="599"/>
      <c r="H443" s="599"/>
      <c r="I443" s="599"/>
      <c r="J443" s="599"/>
      <c r="K443" s="149" t="s">
        <v>608</v>
      </c>
      <c r="L443" s="148" t="s">
        <v>609</v>
      </c>
      <c r="M443" s="148" t="s">
        <v>609</v>
      </c>
      <c r="N443" s="153" t="s">
        <v>586</v>
      </c>
      <c r="O443" s="143"/>
      <c r="P443" s="139"/>
      <c r="Q443" s="139" t="s">
        <v>743</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IF(AI443:AI612="PENDIENTE","PENDIENTE",IF(COUNTIF(AI443:AI612,"FALLO"),"FALTA","COMPLETO"))</f>
        <v>COMPLETO</v>
      </c>
      <c r="AK443" s="14"/>
      <c r="AL443" s="14"/>
    </row>
    <row r="444" spans="1:38" ht="15.75" customHeight="1" x14ac:dyDescent="0.2">
      <c r="A444" s="158"/>
      <c r="B444" s="605"/>
      <c r="C444" s="599"/>
      <c r="D444" s="600"/>
      <c r="E444" s="600"/>
      <c r="F444" s="600"/>
      <c r="G444" s="600"/>
      <c r="H444" s="600"/>
      <c r="I444" s="600"/>
      <c r="J444" s="600"/>
      <c r="K444" s="148" t="s">
        <v>610</v>
      </c>
      <c r="L444" s="149" t="s">
        <v>747</v>
      </c>
      <c r="M444" s="149" t="s">
        <v>747</v>
      </c>
      <c r="N444" s="153" t="s">
        <v>586</v>
      </c>
      <c r="O444" s="143"/>
      <c r="P444" s="139"/>
      <c r="Q444" s="139" t="s">
        <v>743</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IF(AI444:AI612="PENDIENTE","PENDIENTE",IF(COUNTIF(AI444:AI612,"FALLO"),"FALTA","COMPLETO"))</f>
        <v>COMPLETO</v>
      </c>
      <c r="AK444" s="14"/>
      <c r="AL444" s="14"/>
    </row>
    <row r="445" spans="1:38" ht="15.75" customHeight="1" x14ac:dyDescent="0.2">
      <c r="A445" s="158"/>
      <c r="B445" s="603" t="s">
        <v>589</v>
      </c>
      <c r="C445" s="599"/>
      <c r="D445" s="598" t="s">
        <v>581</v>
      </c>
      <c r="E445" s="598" t="s">
        <v>601</v>
      </c>
      <c r="F445" s="598"/>
      <c r="G445" s="608">
        <v>49</v>
      </c>
      <c r="H445" s="606" t="s">
        <v>750</v>
      </c>
      <c r="I445" s="608"/>
      <c r="J445" s="611" t="s">
        <v>751</v>
      </c>
      <c r="K445" s="148" t="s">
        <v>590</v>
      </c>
      <c r="L445" s="149" t="s">
        <v>583</v>
      </c>
      <c r="M445" s="149" t="s">
        <v>583</v>
      </c>
      <c r="N445" s="153" t="s">
        <v>586</v>
      </c>
      <c r="O445" s="143"/>
      <c r="P445" s="139"/>
      <c r="Q445" s="139" t="s">
        <v>743</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IF(AI445:AI612="PENDIENTE","PENDIENTE",IF(COUNTIF(AI445:AI612,"FALLO"),"FALTA","COMPLETO"))</f>
        <v>COMPLETO</v>
      </c>
      <c r="AK445" s="14"/>
      <c r="AL445" s="14"/>
    </row>
    <row r="446" spans="1:38" ht="15.75" customHeight="1" x14ac:dyDescent="0.2">
      <c r="A446" s="158"/>
      <c r="B446" s="604"/>
      <c r="C446" s="599"/>
      <c r="D446" s="599"/>
      <c r="E446" s="599"/>
      <c r="F446" s="599"/>
      <c r="G446" s="599"/>
      <c r="H446" s="599"/>
      <c r="I446" s="599"/>
      <c r="J446" s="599"/>
      <c r="K446" s="148" t="s">
        <v>744</v>
      </c>
      <c r="L446" s="149" t="s">
        <v>591</v>
      </c>
      <c r="M446" s="149" t="s">
        <v>591</v>
      </c>
      <c r="N446" s="153" t="s">
        <v>586</v>
      </c>
      <c r="O446" s="143"/>
      <c r="P446" s="139"/>
      <c r="Q446" s="139" t="s">
        <v>743</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IF(AI446:AI612="PENDIENTE","PENDIENTE",IF(COUNTIF(AI446:AI612,"FALLO"),"FALTA","COMPLETO"))</f>
        <v>COMPLETO</v>
      </c>
      <c r="AK446" s="14"/>
      <c r="AL446" s="14"/>
    </row>
    <row r="447" spans="1:38" ht="15.75" customHeight="1" x14ac:dyDescent="0.2">
      <c r="A447" s="158"/>
      <c r="B447" s="604"/>
      <c r="C447" s="599"/>
      <c r="D447" s="599"/>
      <c r="E447" s="599"/>
      <c r="F447" s="599"/>
      <c r="G447" s="599"/>
      <c r="H447" s="599"/>
      <c r="I447" s="599"/>
      <c r="J447" s="599"/>
      <c r="K447" s="148" t="s">
        <v>592</v>
      </c>
      <c r="L447" s="148" t="s">
        <v>587</v>
      </c>
      <c r="M447" s="148" t="s">
        <v>587</v>
      </c>
      <c r="N447" s="153" t="s">
        <v>586</v>
      </c>
      <c r="O447" s="143"/>
      <c r="P447" s="139"/>
      <c r="Q447" s="139" t="s">
        <v>743</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IF(AI447:AI622="PENDIENTE","PENDIENTE",IF(COUNTIF(AI447:AI622,"FALLO"),"FALTA","COMPLETO"))</f>
        <v>COMPLETO</v>
      </c>
      <c r="AK447" s="14"/>
      <c r="AL447" s="14"/>
    </row>
    <row r="448" spans="1:38" ht="15.75" customHeight="1" x14ac:dyDescent="0.2">
      <c r="A448" s="158"/>
      <c r="B448" s="604"/>
      <c r="C448" s="599"/>
      <c r="D448" s="599"/>
      <c r="E448" s="599"/>
      <c r="F448" s="599"/>
      <c r="G448" s="599"/>
      <c r="H448" s="599"/>
      <c r="I448" s="599"/>
      <c r="J448" s="599"/>
      <c r="K448" s="148" t="s">
        <v>593</v>
      </c>
      <c r="L448" s="148" t="s">
        <v>603</v>
      </c>
      <c r="M448" s="148" t="s">
        <v>603</v>
      </c>
      <c r="N448" s="153" t="s">
        <v>586</v>
      </c>
      <c r="O448" s="143"/>
      <c r="P448" s="139"/>
      <c r="Q448" s="139" t="s">
        <v>743</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IF(AI448:AI618="PENDIENTE","PENDIENTE",IF(COUNTIF(AI448:AI618,"FALLO"),"FALTA","COMPLETO"))</f>
        <v>COMPLETO</v>
      </c>
      <c r="AK448" s="14"/>
      <c r="AL448" s="14"/>
    </row>
    <row r="449" spans="1:38" ht="15.75" customHeight="1" x14ac:dyDescent="0.2">
      <c r="A449" s="157"/>
      <c r="B449" s="604"/>
      <c r="C449" s="599"/>
      <c r="D449" s="599"/>
      <c r="E449" s="599"/>
      <c r="F449" s="599"/>
      <c r="G449" s="599"/>
      <c r="H449" s="599"/>
      <c r="I449" s="599"/>
      <c r="J449" s="599"/>
      <c r="K449" s="149" t="s">
        <v>594</v>
      </c>
      <c r="L449" s="149" t="s">
        <v>595</v>
      </c>
      <c r="M449" s="149" t="s">
        <v>595</v>
      </c>
      <c r="N449" s="153" t="s">
        <v>586</v>
      </c>
      <c r="O449" s="143"/>
      <c r="P449" s="139"/>
      <c r="Q449" s="139" t="s">
        <v>743</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IF(AI449:AI618="PENDIENTE","PENDIENTE",IF(COUNTIF(AI449:AI618,"FALLO"),"FALTA","COMPLETO"))</f>
        <v>COMPLETO</v>
      </c>
      <c r="AK449" s="14"/>
      <c r="AL449" s="14"/>
    </row>
    <row r="450" spans="1:38" ht="15.75" customHeight="1" x14ac:dyDescent="0.2">
      <c r="A450" s="158"/>
      <c r="B450" s="604"/>
      <c r="C450" s="599"/>
      <c r="D450" s="599"/>
      <c r="E450" s="599"/>
      <c r="F450" s="599"/>
      <c r="G450" s="599"/>
      <c r="H450" s="599"/>
      <c r="I450" s="599"/>
      <c r="J450" s="599"/>
      <c r="K450" s="149" t="s">
        <v>745</v>
      </c>
      <c r="L450" s="149" t="s">
        <v>611</v>
      </c>
      <c r="M450" s="149" t="s">
        <v>611</v>
      </c>
      <c r="N450" s="153" t="s">
        <v>586</v>
      </c>
      <c r="O450" s="143"/>
      <c r="P450" s="139"/>
      <c r="Q450" s="139" t="s">
        <v>743</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IF(AI450:AI618="PENDIENTE","PENDIENTE",IF(COUNTIF(AI450:AI618,"FALLO"),"FALTA","COMPLETO"))</f>
        <v>COMPLETO</v>
      </c>
      <c r="AK450" s="14"/>
      <c r="AL450" s="14"/>
    </row>
    <row r="451" spans="1:38" ht="15.75" customHeight="1" x14ac:dyDescent="0.2">
      <c r="A451" s="158"/>
      <c r="B451" s="604"/>
      <c r="C451" s="599"/>
      <c r="D451" s="599"/>
      <c r="E451" s="599"/>
      <c r="F451" s="599"/>
      <c r="G451" s="599"/>
      <c r="H451" s="599"/>
      <c r="I451" s="599"/>
      <c r="J451" s="599"/>
      <c r="K451" s="149" t="s">
        <v>597</v>
      </c>
      <c r="L451" s="149" t="s">
        <v>598</v>
      </c>
      <c r="M451" s="149" t="s">
        <v>598</v>
      </c>
      <c r="N451" s="153" t="s">
        <v>586</v>
      </c>
      <c r="O451" s="143"/>
      <c r="P451" s="139"/>
      <c r="Q451" s="139" t="s">
        <v>743</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IF(AI451:AI618="PENDIENTE","PENDIENTE",IF(COUNTIF(AI451:AI618,"FALLO"),"FALTA","COMPLETO"))</f>
        <v>COMPLETO</v>
      </c>
      <c r="AK451" s="14"/>
      <c r="AL451" s="14"/>
    </row>
    <row r="452" spans="1:38" ht="15.75" customHeight="1" x14ac:dyDescent="0.2">
      <c r="A452" s="158"/>
      <c r="B452" s="604"/>
      <c r="C452" s="599"/>
      <c r="D452" s="599"/>
      <c r="E452" s="599"/>
      <c r="F452" s="599"/>
      <c r="G452" s="599"/>
      <c r="H452" s="599"/>
      <c r="I452" s="599"/>
      <c r="J452" s="599"/>
      <c r="K452" s="149" t="s">
        <v>599</v>
      </c>
      <c r="L452" s="149" t="s">
        <v>605</v>
      </c>
      <c r="M452" s="149" t="s">
        <v>605</v>
      </c>
      <c r="N452" s="153" t="s">
        <v>586</v>
      </c>
      <c r="O452" s="143"/>
      <c r="P452" s="139"/>
      <c r="Q452" s="139" t="s">
        <v>743</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IF(AI452:AI618="PENDIENTE","PENDIENTE",IF(COUNTIF(AI452:AI618,"FALLO"),"FALTA","COMPLETO"))</f>
        <v>COMPLETO</v>
      </c>
      <c r="AK452" s="14"/>
      <c r="AL452" s="14"/>
    </row>
    <row r="453" spans="1:38" ht="15.75" customHeight="1" x14ac:dyDescent="0.2">
      <c r="A453" s="158"/>
      <c r="B453" s="604"/>
      <c r="C453" s="599"/>
      <c r="D453" s="599"/>
      <c r="E453" s="599"/>
      <c r="F453" s="599"/>
      <c r="G453" s="599"/>
      <c r="H453" s="599"/>
      <c r="I453" s="599"/>
      <c r="J453" s="599"/>
      <c r="K453" s="149" t="s">
        <v>606</v>
      </c>
      <c r="L453" s="149" t="s">
        <v>607</v>
      </c>
      <c r="M453" s="149" t="s">
        <v>607</v>
      </c>
      <c r="N453" s="153" t="s">
        <v>586</v>
      </c>
      <c r="O453" s="143"/>
      <c r="P453" s="139"/>
      <c r="Q453" s="139" t="s">
        <v>743</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IF(AI453:AI628="PENDIENTE","PENDIENTE",IF(COUNTIF(AI453:AI628,"FALLO"),"FALTA","COMPLETO"))</f>
        <v>COMPLETO</v>
      </c>
      <c r="AK453" s="14"/>
      <c r="AL453" s="14"/>
    </row>
    <row r="454" spans="1:38" ht="15.75" customHeight="1" x14ac:dyDescent="0.2">
      <c r="A454" s="158"/>
      <c r="B454" s="604"/>
      <c r="C454" s="599"/>
      <c r="D454" s="599"/>
      <c r="E454" s="599"/>
      <c r="F454" s="599"/>
      <c r="G454" s="599"/>
      <c r="H454" s="599"/>
      <c r="I454" s="599"/>
      <c r="J454" s="599"/>
      <c r="K454" s="149" t="s">
        <v>608</v>
      </c>
      <c r="L454" s="148" t="s">
        <v>609</v>
      </c>
      <c r="M454" s="148" t="s">
        <v>609</v>
      </c>
      <c r="N454" s="153" t="s">
        <v>586</v>
      </c>
      <c r="O454" s="143"/>
      <c r="P454" s="139"/>
      <c r="Q454" s="139" t="s">
        <v>743</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IF(AI454:AI624="PENDIENTE","PENDIENTE",IF(COUNTIF(AI454:AI624,"FALLO"),"FALTA","COMPLETO"))</f>
        <v>COMPLETO</v>
      </c>
      <c r="AK454" s="14"/>
      <c r="AL454" s="14"/>
    </row>
    <row r="455" spans="1:38" ht="15.75" customHeight="1" x14ac:dyDescent="0.2">
      <c r="A455" s="158"/>
      <c r="B455" s="605"/>
      <c r="C455" s="599"/>
      <c r="D455" s="600"/>
      <c r="E455" s="600"/>
      <c r="F455" s="600"/>
      <c r="G455" s="600"/>
      <c r="H455" s="600"/>
      <c r="I455" s="600"/>
      <c r="J455" s="600"/>
      <c r="K455" s="148" t="s">
        <v>610</v>
      </c>
      <c r="L455" s="149" t="s">
        <v>747</v>
      </c>
      <c r="M455" s="149" t="s">
        <v>747</v>
      </c>
      <c r="N455" s="153" t="s">
        <v>586</v>
      </c>
      <c r="O455" s="143"/>
      <c r="P455" s="139"/>
      <c r="Q455" s="139" t="s">
        <v>743</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IF(AI455:AI624="PENDIENTE","PENDIENTE",IF(COUNTIF(AI455:AI624,"FALLO"),"FALTA","COMPLETO"))</f>
        <v>COMPLETO</v>
      </c>
      <c r="AK455" s="14"/>
      <c r="AL455" s="14"/>
    </row>
    <row r="456" spans="1:38" ht="15.75" customHeight="1" x14ac:dyDescent="0.2">
      <c r="A456" s="158"/>
      <c r="B456" s="603" t="s">
        <v>589</v>
      </c>
      <c r="C456" s="599"/>
      <c r="D456" s="598" t="s">
        <v>581</v>
      </c>
      <c r="E456" s="598" t="s">
        <v>601</v>
      </c>
      <c r="F456" s="598"/>
      <c r="G456" s="608">
        <v>50</v>
      </c>
      <c r="H456" s="606" t="s">
        <v>752</v>
      </c>
      <c r="I456" s="608"/>
      <c r="J456" s="611" t="s">
        <v>753</v>
      </c>
      <c r="K456" s="148" t="s">
        <v>590</v>
      </c>
      <c r="L456" s="149" t="s">
        <v>583</v>
      </c>
      <c r="M456" s="149" t="s">
        <v>583</v>
      </c>
      <c r="N456" s="153" t="s">
        <v>586</v>
      </c>
      <c r="O456" s="143"/>
      <c r="P456" s="139"/>
      <c r="Q456" s="139" t="s">
        <v>743</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IF(AI456:AI624="PENDIENTE","PENDIENTE",IF(COUNTIF(AI456:AI624,"FALLO"),"FALTA","COMPLETO"))</f>
        <v>COMPLETO</v>
      </c>
      <c r="AK456" s="14"/>
      <c r="AL456" s="14"/>
    </row>
    <row r="457" spans="1:38" ht="15.75" customHeight="1" x14ac:dyDescent="0.2">
      <c r="A457" s="158"/>
      <c r="B457" s="604"/>
      <c r="C457" s="599"/>
      <c r="D457" s="599"/>
      <c r="E457" s="599"/>
      <c r="F457" s="599"/>
      <c r="G457" s="599"/>
      <c r="H457" s="599"/>
      <c r="I457" s="599"/>
      <c r="J457" s="599"/>
      <c r="K457" s="148" t="s">
        <v>744</v>
      </c>
      <c r="L457" s="149" t="s">
        <v>591</v>
      </c>
      <c r="M457" s="149" t="s">
        <v>591</v>
      </c>
      <c r="N457" s="153" t="s">
        <v>586</v>
      </c>
      <c r="O457" s="143"/>
      <c r="P457" s="139"/>
      <c r="Q457" s="139" t="s">
        <v>743</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IF(AI457:AI624="PENDIENTE","PENDIENTE",IF(COUNTIF(AI457:AI624,"FALLO"),"FALTA","COMPLETO"))</f>
        <v>COMPLETO</v>
      </c>
      <c r="AK457" s="14"/>
      <c r="AL457" s="14"/>
    </row>
    <row r="458" spans="1:38" ht="15.75" customHeight="1" x14ac:dyDescent="0.2">
      <c r="A458" s="158"/>
      <c r="B458" s="604"/>
      <c r="C458" s="599"/>
      <c r="D458" s="599"/>
      <c r="E458" s="599"/>
      <c r="F458" s="599"/>
      <c r="G458" s="599"/>
      <c r="H458" s="599"/>
      <c r="I458" s="599"/>
      <c r="J458" s="599"/>
      <c r="K458" s="148" t="s">
        <v>592</v>
      </c>
      <c r="L458" s="148" t="s">
        <v>587</v>
      </c>
      <c r="M458" s="148" t="s">
        <v>587</v>
      </c>
      <c r="N458" s="153" t="s">
        <v>586</v>
      </c>
      <c r="O458" s="143"/>
      <c r="P458" s="139"/>
      <c r="Q458" s="139" t="s">
        <v>743</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IF(AI458:AI624="PENDIENTE","PENDIENTE",IF(COUNTIF(AI458:AI624,"FALLO"),"FALTA","COMPLETO"))</f>
        <v>COMPLETO</v>
      </c>
      <c r="AK458" s="14"/>
      <c r="AL458" s="14"/>
    </row>
    <row r="459" spans="1:38" ht="15.75" customHeight="1" x14ac:dyDescent="0.2">
      <c r="A459" s="158"/>
      <c r="B459" s="604"/>
      <c r="C459" s="599"/>
      <c r="D459" s="599"/>
      <c r="E459" s="599"/>
      <c r="F459" s="599"/>
      <c r="G459" s="599"/>
      <c r="H459" s="599"/>
      <c r="I459" s="599"/>
      <c r="J459" s="599"/>
      <c r="K459" s="148" t="s">
        <v>593</v>
      </c>
      <c r="L459" s="148" t="s">
        <v>603</v>
      </c>
      <c r="M459" s="148" t="s">
        <v>603</v>
      </c>
      <c r="N459" s="153" t="s">
        <v>586</v>
      </c>
      <c r="O459" s="143"/>
      <c r="P459" s="139"/>
      <c r="Q459" s="139" t="s">
        <v>743</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IF(AI459:AI634="PENDIENTE","PENDIENTE",IF(COUNTIF(AI459:AI634,"FALLO"),"FALTA","COMPLETO"))</f>
        <v>COMPLETO</v>
      </c>
      <c r="AK459" s="14"/>
      <c r="AL459" s="14"/>
    </row>
    <row r="460" spans="1:38" ht="15.75" customHeight="1" x14ac:dyDescent="0.2">
      <c r="A460" s="157"/>
      <c r="B460" s="604"/>
      <c r="C460" s="599"/>
      <c r="D460" s="599"/>
      <c r="E460" s="599"/>
      <c r="F460" s="599"/>
      <c r="G460" s="599"/>
      <c r="H460" s="599"/>
      <c r="I460" s="599"/>
      <c r="J460" s="599"/>
      <c r="K460" s="149" t="s">
        <v>594</v>
      </c>
      <c r="L460" s="149" t="s">
        <v>595</v>
      </c>
      <c r="M460" s="149" t="s">
        <v>595</v>
      </c>
      <c r="N460" s="153" t="s">
        <v>586</v>
      </c>
      <c r="O460" s="143"/>
      <c r="P460" s="139"/>
      <c r="Q460" s="139" t="s">
        <v>743</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IF(AI460:AI630="PENDIENTE","PENDIENTE",IF(COUNTIF(AI460:AI630,"FALLO"),"FALTA","COMPLETO"))</f>
        <v>COMPLETO</v>
      </c>
      <c r="AK460" s="14"/>
      <c r="AL460" s="14"/>
    </row>
    <row r="461" spans="1:38" ht="15.75" customHeight="1" x14ac:dyDescent="0.2">
      <c r="A461" s="158"/>
      <c r="B461" s="604"/>
      <c r="C461" s="599"/>
      <c r="D461" s="599"/>
      <c r="E461" s="599"/>
      <c r="F461" s="599"/>
      <c r="G461" s="599"/>
      <c r="H461" s="599"/>
      <c r="I461" s="599"/>
      <c r="J461" s="599"/>
      <c r="K461" s="149" t="s">
        <v>745</v>
      </c>
      <c r="L461" s="149" t="s">
        <v>611</v>
      </c>
      <c r="M461" s="149" t="s">
        <v>611</v>
      </c>
      <c r="N461" s="153" t="s">
        <v>586</v>
      </c>
      <c r="O461" s="143"/>
      <c r="P461" s="139"/>
      <c r="Q461" s="139" t="s">
        <v>743</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IF(AI461:AI630="PENDIENTE","PENDIENTE",IF(COUNTIF(AI461:AI630,"FALLO"),"FALTA","COMPLETO"))</f>
        <v>COMPLETO</v>
      </c>
      <c r="AK461" s="14"/>
      <c r="AL461" s="14"/>
    </row>
    <row r="462" spans="1:38" ht="15.75" customHeight="1" x14ac:dyDescent="0.2">
      <c r="A462" s="158"/>
      <c r="B462" s="604"/>
      <c r="C462" s="599"/>
      <c r="D462" s="599"/>
      <c r="E462" s="599"/>
      <c r="F462" s="599"/>
      <c r="G462" s="599"/>
      <c r="H462" s="599"/>
      <c r="I462" s="599"/>
      <c r="J462" s="599"/>
      <c r="K462" s="149" t="s">
        <v>597</v>
      </c>
      <c r="L462" s="149" t="s">
        <v>598</v>
      </c>
      <c r="M462" s="149" t="s">
        <v>598</v>
      </c>
      <c r="N462" s="153" t="s">
        <v>586</v>
      </c>
      <c r="O462" s="143"/>
      <c r="P462" s="139"/>
      <c r="Q462" s="139" t="s">
        <v>743</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IF(AI462:AI630="PENDIENTE","PENDIENTE",IF(COUNTIF(AI462:AI630,"FALLO"),"FALTA","COMPLETO"))</f>
        <v>COMPLETO</v>
      </c>
      <c r="AK462" s="14"/>
      <c r="AL462" s="14"/>
    </row>
    <row r="463" spans="1:38" ht="15.75" customHeight="1" x14ac:dyDescent="0.2">
      <c r="A463" s="158"/>
      <c r="B463" s="604"/>
      <c r="C463" s="599"/>
      <c r="D463" s="599"/>
      <c r="E463" s="599"/>
      <c r="F463" s="599"/>
      <c r="G463" s="599"/>
      <c r="H463" s="599"/>
      <c r="I463" s="599"/>
      <c r="J463" s="599"/>
      <c r="K463" s="149" t="s">
        <v>599</v>
      </c>
      <c r="L463" s="149" t="s">
        <v>605</v>
      </c>
      <c r="M463" s="149" t="s">
        <v>605</v>
      </c>
      <c r="N463" s="153" t="s">
        <v>586</v>
      </c>
      <c r="O463" s="143"/>
      <c r="P463" s="139"/>
      <c r="Q463" s="139" t="s">
        <v>743</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IF(AI463:AI630="PENDIENTE","PENDIENTE",IF(COUNTIF(AI463:AI630,"FALLO"),"FALTA","COMPLETO"))</f>
        <v>COMPLETO</v>
      </c>
      <c r="AK463" s="14"/>
      <c r="AL463" s="14"/>
    </row>
    <row r="464" spans="1:38" ht="15.75" customHeight="1" x14ac:dyDescent="0.2">
      <c r="A464" s="158"/>
      <c r="B464" s="604"/>
      <c r="C464" s="599"/>
      <c r="D464" s="599"/>
      <c r="E464" s="599"/>
      <c r="F464" s="599"/>
      <c r="G464" s="599"/>
      <c r="H464" s="599"/>
      <c r="I464" s="599"/>
      <c r="J464" s="599"/>
      <c r="K464" s="149" t="s">
        <v>606</v>
      </c>
      <c r="L464" s="149" t="s">
        <v>607</v>
      </c>
      <c r="M464" s="149" t="s">
        <v>607</v>
      </c>
      <c r="N464" s="153" t="s">
        <v>586</v>
      </c>
      <c r="O464" s="143"/>
      <c r="P464" s="139"/>
      <c r="Q464" s="139" t="s">
        <v>743</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IF(AI464:AI630="PENDIENTE","PENDIENTE",IF(COUNTIF(AI464:AI630,"FALLO"),"FALTA","COMPLETO"))</f>
        <v>COMPLETO</v>
      </c>
      <c r="AK464" s="14"/>
      <c r="AL464" s="14"/>
    </row>
    <row r="465" spans="1:38" ht="15.75" customHeight="1" x14ac:dyDescent="0.2">
      <c r="A465" s="158"/>
      <c r="B465" s="604"/>
      <c r="C465" s="599"/>
      <c r="D465" s="599"/>
      <c r="E465" s="599"/>
      <c r="F465" s="599"/>
      <c r="G465" s="599"/>
      <c r="H465" s="599"/>
      <c r="I465" s="599"/>
      <c r="J465" s="599"/>
      <c r="K465" s="149" t="s">
        <v>608</v>
      </c>
      <c r="L465" s="148" t="s">
        <v>609</v>
      </c>
      <c r="M465" s="148" t="s">
        <v>609</v>
      </c>
      <c r="N465" s="153" t="s">
        <v>586</v>
      </c>
      <c r="O465" s="143"/>
      <c r="P465" s="139"/>
      <c r="Q465" s="139" t="s">
        <v>743</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IF(AI465:AI640="PENDIENTE","PENDIENTE",IF(COUNTIF(AI465:AI640,"FALLO"),"FALTA","COMPLETO"))</f>
        <v>COMPLETO</v>
      </c>
      <c r="AK465" s="14"/>
      <c r="AL465" s="14"/>
    </row>
    <row r="466" spans="1:38" ht="15.75" customHeight="1" x14ac:dyDescent="0.2">
      <c r="A466" s="158"/>
      <c r="B466" s="605"/>
      <c r="C466" s="599"/>
      <c r="D466" s="600"/>
      <c r="E466" s="600"/>
      <c r="F466" s="600"/>
      <c r="G466" s="600"/>
      <c r="H466" s="600"/>
      <c r="I466" s="600"/>
      <c r="J466" s="600"/>
      <c r="K466" s="148" t="s">
        <v>610</v>
      </c>
      <c r="L466" s="149" t="s">
        <v>747</v>
      </c>
      <c r="M466" s="149" t="s">
        <v>747</v>
      </c>
      <c r="N466" s="153" t="s">
        <v>586</v>
      </c>
      <c r="O466" s="143"/>
      <c r="P466" s="139"/>
      <c r="Q466" s="139" t="s">
        <v>743</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IF(AI466:AI636="PENDIENTE","PENDIENTE",IF(COUNTIF(AI466:AI636,"FALLO"),"FALTA","COMPLETO"))</f>
        <v>COMPLETO</v>
      </c>
      <c r="AK466" s="14"/>
      <c r="AL466" s="14"/>
    </row>
    <row r="467" spans="1:38" ht="15.75" customHeight="1" x14ac:dyDescent="0.2">
      <c r="A467" s="158"/>
      <c r="B467" s="603" t="s">
        <v>589</v>
      </c>
      <c r="C467" s="599"/>
      <c r="D467" s="598" t="s">
        <v>581</v>
      </c>
      <c r="E467" s="598" t="s">
        <v>754</v>
      </c>
      <c r="F467" s="598"/>
      <c r="G467" s="608">
        <v>51</v>
      </c>
      <c r="H467" s="606" t="s">
        <v>755</v>
      </c>
      <c r="I467" s="608"/>
      <c r="J467" s="611" t="s">
        <v>756</v>
      </c>
      <c r="K467" s="148" t="s">
        <v>590</v>
      </c>
      <c r="L467" s="149" t="s">
        <v>583</v>
      </c>
      <c r="M467" s="149" t="s">
        <v>583</v>
      </c>
      <c r="N467" s="153" t="s">
        <v>586</v>
      </c>
      <c r="O467" s="143"/>
      <c r="P467" s="139"/>
      <c r="Q467" s="139" t="s">
        <v>743</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IF(AI467:AI636="PENDIENTE","PENDIENTE",IF(COUNTIF(AI467:AI636,"FALLO"),"FALTA","COMPLETO"))</f>
        <v>COMPLETO</v>
      </c>
      <c r="AK467" s="14"/>
      <c r="AL467" s="14"/>
    </row>
    <row r="468" spans="1:38" ht="15.75" customHeight="1" x14ac:dyDescent="0.2">
      <c r="A468" s="158"/>
      <c r="B468" s="604"/>
      <c r="C468" s="599"/>
      <c r="D468" s="599"/>
      <c r="E468" s="599"/>
      <c r="F468" s="599"/>
      <c r="G468" s="599"/>
      <c r="H468" s="599"/>
      <c r="I468" s="599"/>
      <c r="J468" s="599"/>
      <c r="K468" s="148" t="s">
        <v>744</v>
      </c>
      <c r="L468" s="149" t="s">
        <v>591</v>
      </c>
      <c r="M468" s="149" t="s">
        <v>591</v>
      </c>
      <c r="N468" s="153" t="s">
        <v>586</v>
      </c>
      <c r="O468" s="143"/>
      <c r="P468" s="139"/>
      <c r="Q468" s="139" t="s">
        <v>743</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IF(AI468:AI636="PENDIENTE","PENDIENTE",IF(COUNTIF(AI468:AI636,"FALLO"),"FALTA","COMPLETO"))</f>
        <v>COMPLETO</v>
      </c>
      <c r="AK468" s="14"/>
      <c r="AL468" s="14"/>
    </row>
    <row r="469" spans="1:38" ht="15.75" customHeight="1" x14ac:dyDescent="0.2">
      <c r="A469" s="158"/>
      <c r="B469" s="604"/>
      <c r="C469" s="599"/>
      <c r="D469" s="599"/>
      <c r="E469" s="599"/>
      <c r="F469" s="599"/>
      <c r="G469" s="599"/>
      <c r="H469" s="599"/>
      <c r="I469" s="599"/>
      <c r="J469" s="599"/>
      <c r="K469" s="148" t="s">
        <v>592</v>
      </c>
      <c r="L469" s="148" t="s">
        <v>587</v>
      </c>
      <c r="M469" s="148" t="s">
        <v>587</v>
      </c>
      <c r="N469" s="153" t="s">
        <v>586</v>
      </c>
      <c r="O469" s="143"/>
      <c r="P469" s="139"/>
      <c r="Q469" s="139" t="s">
        <v>743</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IF(AI469:AI636="PENDIENTE","PENDIENTE",IF(COUNTIF(AI469:AI636,"FALLO"),"FALTA","COMPLETO"))</f>
        <v>COMPLETO</v>
      </c>
      <c r="AK469" s="14"/>
      <c r="AL469" s="14"/>
    </row>
    <row r="470" spans="1:38" ht="15.75" customHeight="1" x14ac:dyDescent="0.2">
      <c r="A470" s="158"/>
      <c r="B470" s="604"/>
      <c r="C470" s="599"/>
      <c r="D470" s="599"/>
      <c r="E470" s="599"/>
      <c r="F470" s="599"/>
      <c r="G470" s="599"/>
      <c r="H470" s="599"/>
      <c r="I470" s="599"/>
      <c r="J470" s="599"/>
      <c r="K470" s="148" t="s">
        <v>593</v>
      </c>
      <c r="L470" s="148" t="s">
        <v>603</v>
      </c>
      <c r="M470" s="148" t="s">
        <v>603</v>
      </c>
      <c r="N470" s="153" t="s">
        <v>586</v>
      </c>
      <c r="O470" s="143"/>
      <c r="P470" s="139"/>
      <c r="Q470" s="139" t="s">
        <v>743</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IF(AI470:AI636="PENDIENTE","PENDIENTE",IF(COUNTIF(AI470:AI636,"FALLO"),"FALTA","COMPLETO"))</f>
        <v>COMPLETO</v>
      </c>
      <c r="AK470" s="14"/>
      <c r="AL470" s="14"/>
    </row>
    <row r="471" spans="1:38" ht="15.75" customHeight="1" x14ac:dyDescent="0.2">
      <c r="A471" s="157"/>
      <c r="B471" s="604"/>
      <c r="C471" s="599"/>
      <c r="D471" s="599"/>
      <c r="E471" s="599"/>
      <c r="F471" s="599"/>
      <c r="G471" s="599"/>
      <c r="H471" s="599"/>
      <c r="I471" s="599"/>
      <c r="J471" s="599"/>
      <c r="K471" s="149" t="s">
        <v>594</v>
      </c>
      <c r="L471" s="149" t="s">
        <v>595</v>
      </c>
      <c r="M471" s="149" t="s">
        <v>595</v>
      </c>
      <c r="N471" s="153" t="s">
        <v>586</v>
      </c>
      <c r="O471" s="143"/>
      <c r="P471" s="139"/>
      <c r="Q471" s="139" t="s">
        <v>743</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IF(AI471:AI646="PENDIENTE","PENDIENTE",IF(COUNTIF(AI471:AI646,"FALLO"),"FALTA","COMPLETO"))</f>
        <v>COMPLETO</v>
      </c>
      <c r="AK471" s="14"/>
      <c r="AL471" s="14"/>
    </row>
    <row r="472" spans="1:38" ht="15.75" customHeight="1" x14ac:dyDescent="0.2">
      <c r="A472" s="158"/>
      <c r="B472" s="604"/>
      <c r="C472" s="599"/>
      <c r="D472" s="599"/>
      <c r="E472" s="599"/>
      <c r="F472" s="599"/>
      <c r="G472" s="599"/>
      <c r="H472" s="599"/>
      <c r="I472" s="599"/>
      <c r="J472" s="599"/>
      <c r="K472" s="149" t="s">
        <v>745</v>
      </c>
      <c r="L472" s="149" t="s">
        <v>611</v>
      </c>
      <c r="M472" s="149" t="s">
        <v>611</v>
      </c>
      <c r="N472" s="153" t="s">
        <v>586</v>
      </c>
      <c r="O472" s="143"/>
      <c r="P472" s="139"/>
      <c r="Q472" s="139" t="s">
        <v>743</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IF(AI472:AI642="PENDIENTE","PENDIENTE",IF(COUNTIF(AI472:AI642,"FALLO"),"FALTA","COMPLETO"))</f>
        <v>COMPLETO</v>
      </c>
      <c r="AK472" s="14"/>
      <c r="AL472" s="14"/>
    </row>
    <row r="473" spans="1:38" ht="15.75" customHeight="1" x14ac:dyDescent="0.2">
      <c r="A473" s="158"/>
      <c r="B473" s="604"/>
      <c r="C473" s="599"/>
      <c r="D473" s="599"/>
      <c r="E473" s="599"/>
      <c r="F473" s="599"/>
      <c r="G473" s="599"/>
      <c r="H473" s="599"/>
      <c r="I473" s="599"/>
      <c r="J473" s="599"/>
      <c r="K473" s="149" t="s">
        <v>597</v>
      </c>
      <c r="L473" s="149" t="s">
        <v>598</v>
      </c>
      <c r="M473" s="149" t="s">
        <v>598</v>
      </c>
      <c r="N473" s="153" t="s">
        <v>586</v>
      </c>
      <c r="O473" s="143"/>
      <c r="P473" s="139"/>
      <c r="Q473" s="139" t="s">
        <v>743</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IF(AI473:AI642="PENDIENTE","PENDIENTE",IF(COUNTIF(AI473:AI642,"FALLO"),"FALTA","COMPLETO"))</f>
        <v>COMPLETO</v>
      </c>
      <c r="AK473" s="14"/>
      <c r="AL473" s="14"/>
    </row>
    <row r="474" spans="1:38" ht="15.75" customHeight="1" x14ac:dyDescent="0.2">
      <c r="A474" s="158"/>
      <c r="B474" s="604"/>
      <c r="C474" s="599"/>
      <c r="D474" s="599"/>
      <c r="E474" s="599"/>
      <c r="F474" s="599"/>
      <c r="G474" s="599"/>
      <c r="H474" s="599"/>
      <c r="I474" s="599"/>
      <c r="J474" s="599"/>
      <c r="K474" s="149" t="s">
        <v>599</v>
      </c>
      <c r="L474" s="149" t="s">
        <v>605</v>
      </c>
      <c r="M474" s="149" t="s">
        <v>605</v>
      </c>
      <c r="N474" s="153" t="s">
        <v>586</v>
      </c>
      <c r="O474" s="143"/>
      <c r="P474" s="139"/>
      <c r="Q474" s="139" t="s">
        <v>743</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IF(AI474:AI642="PENDIENTE","PENDIENTE",IF(COUNTIF(AI474:AI642,"FALLO"),"FALTA","COMPLETO"))</f>
        <v>COMPLETO</v>
      </c>
      <c r="AK474" s="14"/>
      <c r="AL474" s="14"/>
    </row>
    <row r="475" spans="1:38" ht="15.75" customHeight="1" x14ac:dyDescent="0.2">
      <c r="A475" s="158"/>
      <c r="B475" s="604"/>
      <c r="C475" s="599"/>
      <c r="D475" s="599"/>
      <c r="E475" s="599"/>
      <c r="F475" s="599"/>
      <c r="G475" s="599"/>
      <c r="H475" s="599"/>
      <c r="I475" s="599"/>
      <c r="J475" s="599"/>
      <c r="K475" s="149" t="s">
        <v>606</v>
      </c>
      <c r="L475" s="149" t="s">
        <v>607</v>
      </c>
      <c r="M475" s="149" t="s">
        <v>607</v>
      </c>
      <c r="N475" s="153" t="s">
        <v>586</v>
      </c>
      <c r="O475" s="143"/>
      <c r="P475" s="139"/>
      <c r="Q475" s="139" t="s">
        <v>743</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IF(AI475:AI642="PENDIENTE","PENDIENTE",IF(COUNTIF(AI475:AI642,"FALLO"),"FALTA","COMPLETO"))</f>
        <v>COMPLETO</v>
      </c>
      <c r="AK475" s="14"/>
      <c r="AL475" s="14"/>
    </row>
    <row r="476" spans="1:38" ht="15.75" customHeight="1" x14ac:dyDescent="0.2">
      <c r="A476" s="158"/>
      <c r="B476" s="604"/>
      <c r="C476" s="599"/>
      <c r="D476" s="599"/>
      <c r="E476" s="599"/>
      <c r="F476" s="599"/>
      <c r="G476" s="599"/>
      <c r="H476" s="599"/>
      <c r="I476" s="599"/>
      <c r="J476" s="599"/>
      <c r="K476" s="149" t="s">
        <v>612</v>
      </c>
      <c r="L476" s="148" t="s">
        <v>609</v>
      </c>
      <c r="M476" s="148" t="s">
        <v>609</v>
      </c>
      <c r="N476" s="153" t="s">
        <v>586</v>
      </c>
      <c r="O476" s="143"/>
      <c r="P476" s="139"/>
      <c r="Q476" s="139" t="s">
        <v>743</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IF(AI476:AI642="PENDIENTE","PENDIENTE",IF(COUNTIF(AI476:AI642,"FALLO"),"FALTA","COMPLETO"))</f>
        <v>COMPLETO</v>
      </c>
      <c r="AK476" s="14"/>
      <c r="AL476" s="14"/>
    </row>
    <row r="477" spans="1:38" ht="15.75" customHeight="1" x14ac:dyDescent="0.2">
      <c r="A477" s="158"/>
      <c r="B477" s="605"/>
      <c r="C477" s="599"/>
      <c r="D477" s="600"/>
      <c r="E477" s="600"/>
      <c r="F477" s="600"/>
      <c r="G477" s="600"/>
      <c r="H477" s="600"/>
      <c r="I477" s="600"/>
      <c r="J477" s="600"/>
      <c r="K477" s="148" t="s">
        <v>610</v>
      </c>
      <c r="L477" s="149" t="s">
        <v>757</v>
      </c>
      <c r="M477" s="149" t="s">
        <v>757</v>
      </c>
      <c r="N477" s="153" t="s">
        <v>586</v>
      </c>
      <c r="O477" s="143"/>
      <c r="P477" s="139"/>
      <c r="Q477" s="139" t="s">
        <v>743</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IF(AI477:AI652="PENDIENTE","PENDIENTE",IF(COUNTIF(AI477:AI652,"FALLO"),"FALTA","COMPLETO"))</f>
        <v>COMPLETO</v>
      </c>
      <c r="AK477" s="14"/>
      <c r="AL477" s="14"/>
    </row>
    <row r="478" spans="1:38" ht="15.75" customHeight="1" x14ac:dyDescent="0.2">
      <c r="A478" s="158"/>
      <c r="B478" s="603" t="s">
        <v>589</v>
      </c>
      <c r="C478" s="599"/>
      <c r="D478" s="606" t="s">
        <v>581</v>
      </c>
      <c r="E478" s="598" t="s">
        <v>754</v>
      </c>
      <c r="F478" s="598"/>
      <c r="G478" s="607">
        <v>52</v>
      </c>
      <c r="H478" s="598" t="s">
        <v>758</v>
      </c>
      <c r="I478" s="601"/>
      <c r="J478" s="611" t="s">
        <v>759</v>
      </c>
      <c r="K478" s="148" t="s">
        <v>590</v>
      </c>
      <c r="L478" s="149" t="s">
        <v>583</v>
      </c>
      <c r="M478" s="149" t="s">
        <v>583</v>
      </c>
      <c r="N478" s="153" t="s">
        <v>586</v>
      </c>
      <c r="O478" s="143"/>
      <c r="P478" s="139"/>
      <c r="Q478" s="139" t="s">
        <v>743</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IF(AI478:AI648="PENDIENTE","PENDIENTE",IF(COUNTIF(AI478:AI648,"FALLO"),"FALTA","COMPLETO"))</f>
        <v>COMPLETO</v>
      </c>
      <c r="AK478" s="14"/>
      <c r="AL478" s="14"/>
    </row>
    <row r="479" spans="1:38" ht="15.75" customHeight="1" x14ac:dyDescent="0.2">
      <c r="A479" s="158"/>
      <c r="B479" s="604"/>
      <c r="C479" s="599"/>
      <c r="D479" s="599"/>
      <c r="E479" s="599"/>
      <c r="F479" s="599"/>
      <c r="G479" s="599"/>
      <c r="H479" s="599"/>
      <c r="I479" s="599"/>
      <c r="J479" s="599"/>
      <c r="K479" s="148" t="s">
        <v>614</v>
      </c>
      <c r="L479" s="149" t="s">
        <v>585</v>
      </c>
      <c r="M479" s="149" t="s">
        <v>585</v>
      </c>
      <c r="N479" s="153" t="s">
        <v>586</v>
      </c>
      <c r="O479" s="143"/>
      <c r="P479" s="139"/>
      <c r="Q479" s="139" t="s">
        <v>743</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IF(AI479:AI648="PENDIENTE","PENDIENTE",IF(COUNTIF(AI479:AI648,"FALLO"),"FALTA","COMPLETO"))</f>
        <v>COMPLETO</v>
      </c>
      <c r="AK479" s="14"/>
      <c r="AL479" s="14"/>
    </row>
    <row r="480" spans="1:38" ht="15.75" customHeight="1" x14ac:dyDescent="0.2">
      <c r="A480" s="158"/>
      <c r="B480" s="604"/>
      <c r="C480" s="599"/>
      <c r="D480" s="599"/>
      <c r="E480" s="599"/>
      <c r="F480" s="599"/>
      <c r="G480" s="599"/>
      <c r="H480" s="599"/>
      <c r="I480" s="599"/>
      <c r="J480" s="599"/>
      <c r="K480" s="148" t="s">
        <v>592</v>
      </c>
      <c r="L480" s="148" t="s">
        <v>587</v>
      </c>
      <c r="M480" s="148" t="s">
        <v>587</v>
      </c>
      <c r="N480" s="153" t="s">
        <v>586</v>
      </c>
      <c r="O480" s="143"/>
      <c r="P480" s="139"/>
      <c r="Q480" s="139" t="s">
        <v>743</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IF(AI480:AI648="PENDIENTE","PENDIENTE",IF(COUNTIF(AI480:AI648,"FALLO"),"FALTA","COMPLETO"))</f>
        <v>COMPLETO</v>
      </c>
      <c r="AK480" s="14"/>
      <c r="AL480" s="14"/>
    </row>
    <row r="481" spans="1:38" ht="15.75" customHeight="1" x14ac:dyDescent="0.2">
      <c r="A481" s="158"/>
      <c r="B481" s="604"/>
      <c r="C481" s="599"/>
      <c r="D481" s="599"/>
      <c r="E481" s="599"/>
      <c r="F481" s="599"/>
      <c r="G481" s="599"/>
      <c r="H481" s="599"/>
      <c r="I481" s="599"/>
      <c r="J481" s="599"/>
      <c r="K481" s="148" t="s">
        <v>593</v>
      </c>
      <c r="L481" s="148" t="s">
        <v>615</v>
      </c>
      <c r="M481" s="148" t="s">
        <v>615</v>
      </c>
      <c r="N481" s="153" t="s">
        <v>586</v>
      </c>
      <c r="O481" s="143"/>
      <c r="P481" s="139"/>
      <c r="Q481" s="139" t="s">
        <v>743</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IF(AI481:AI648="PENDIENTE","PENDIENTE",IF(COUNTIF(AI481:AI648,"FALLO"),"FALTA","COMPLETO"))</f>
        <v>COMPLETO</v>
      </c>
      <c r="AK481" s="14"/>
      <c r="AL481" s="14"/>
    </row>
    <row r="482" spans="1:38" ht="15.75" customHeight="1" x14ac:dyDescent="0.2">
      <c r="A482" s="157"/>
      <c r="B482" s="604"/>
      <c r="C482" s="599"/>
      <c r="D482" s="599"/>
      <c r="E482" s="599"/>
      <c r="F482" s="599"/>
      <c r="G482" s="599"/>
      <c r="H482" s="599"/>
      <c r="I482" s="599"/>
      <c r="J482" s="599"/>
      <c r="K482" s="149" t="s">
        <v>594</v>
      </c>
      <c r="L482" s="149" t="s">
        <v>595</v>
      </c>
      <c r="M482" s="149" t="s">
        <v>595</v>
      </c>
      <c r="N482" s="153" t="s">
        <v>586</v>
      </c>
      <c r="O482" s="143"/>
      <c r="P482" s="139"/>
      <c r="Q482" s="139" t="s">
        <v>743</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IF(AI482:AI648="PENDIENTE","PENDIENTE",IF(COUNTIF(AI482:AI648,"FALLO"),"FALTA","COMPLETO"))</f>
        <v>COMPLETO</v>
      </c>
      <c r="AK482" s="14"/>
      <c r="AL482" s="14"/>
    </row>
    <row r="483" spans="1:38" ht="15.75" customHeight="1" x14ac:dyDescent="0.2">
      <c r="A483" s="158"/>
      <c r="B483" s="604"/>
      <c r="C483" s="599"/>
      <c r="D483" s="599"/>
      <c r="E483" s="599"/>
      <c r="F483" s="599"/>
      <c r="G483" s="599"/>
      <c r="H483" s="599"/>
      <c r="I483" s="599"/>
      <c r="J483" s="599"/>
      <c r="K483" s="149" t="s">
        <v>616</v>
      </c>
      <c r="L483" s="149" t="s">
        <v>617</v>
      </c>
      <c r="M483" s="149" t="s">
        <v>617</v>
      </c>
      <c r="N483" s="153" t="s">
        <v>586</v>
      </c>
      <c r="O483" s="143"/>
      <c r="P483" s="139"/>
      <c r="Q483" s="139" t="s">
        <v>743</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IF(AI483:AI658="PENDIENTE","PENDIENTE",IF(COUNTIF(AI483:AI658,"FALLO"),"FALTA","COMPLETO"))</f>
        <v>COMPLETO</v>
      </c>
      <c r="AK483" s="14"/>
      <c r="AL483" s="14"/>
    </row>
    <row r="484" spans="1:38" ht="15.75" customHeight="1" x14ac:dyDescent="0.2">
      <c r="A484" s="158"/>
      <c r="B484" s="604"/>
      <c r="C484" s="599"/>
      <c r="D484" s="599"/>
      <c r="E484" s="599"/>
      <c r="F484" s="599"/>
      <c r="G484" s="599"/>
      <c r="H484" s="599"/>
      <c r="I484" s="599"/>
      <c r="J484" s="599"/>
      <c r="K484" s="149" t="s">
        <v>597</v>
      </c>
      <c r="L484" s="149" t="s">
        <v>598</v>
      </c>
      <c r="M484" s="149" t="s">
        <v>598</v>
      </c>
      <c r="N484" s="153" t="s">
        <v>586</v>
      </c>
      <c r="O484" s="143"/>
      <c r="P484" s="139"/>
      <c r="Q484" s="139" t="s">
        <v>743</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IF(AI484:AI654="PENDIENTE","PENDIENTE",IF(COUNTIF(AI484:AI654,"FALLO"),"FALTA","COMPLETO"))</f>
        <v>COMPLETO</v>
      </c>
      <c r="AK484" s="14"/>
      <c r="AL484" s="14"/>
    </row>
    <row r="485" spans="1:38" ht="15.75" customHeight="1" x14ac:dyDescent="0.2">
      <c r="A485" s="158"/>
      <c r="B485" s="604"/>
      <c r="C485" s="599"/>
      <c r="D485" s="599"/>
      <c r="E485" s="599"/>
      <c r="F485" s="599"/>
      <c r="G485" s="599"/>
      <c r="H485" s="599"/>
      <c r="I485" s="599"/>
      <c r="J485" s="599"/>
      <c r="K485" s="149" t="s">
        <v>599</v>
      </c>
      <c r="L485" s="149" t="s">
        <v>618</v>
      </c>
      <c r="M485" s="149" t="s">
        <v>618</v>
      </c>
      <c r="N485" s="153" t="s">
        <v>586</v>
      </c>
      <c r="O485" s="143"/>
      <c r="P485" s="139"/>
      <c r="Q485" s="139" t="s">
        <v>743</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IF(AI485:AI654="PENDIENTE","PENDIENTE",IF(COUNTIF(AI485:AI654,"FALLO"),"FALTA","COMPLETO"))</f>
        <v>COMPLETO</v>
      </c>
      <c r="AK485" s="14"/>
      <c r="AL485" s="14"/>
    </row>
    <row r="486" spans="1:38" ht="15.75" customHeight="1" x14ac:dyDescent="0.2">
      <c r="A486" s="158"/>
      <c r="B486" s="604"/>
      <c r="C486" s="599"/>
      <c r="D486" s="599"/>
      <c r="E486" s="599"/>
      <c r="F486" s="599"/>
      <c r="G486" s="599"/>
      <c r="H486" s="599"/>
      <c r="I486" s="599"/>
      <c r="J486" s="599"/>
      <c r="K486" s="149" t="s">
        <v>760</v>
      </c>
      <c r="L486" s="149" t="s">
        <v>761</v>
      </c>
      <c r="M486" s="149" t="s">
        <v>761</v>
      </c>
      <c r="N486" s="153" t="s">
        <v>586</v>
      </c>
      <c r="O486" s="143"/>
      <c r="P486" s="139"/>
      <c r="Q486" s="139" t="s">
        <v>743</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IF(AI486:AI654="PENDIENTE","PENDIENTE",IF(COUNTIF(AI486:AI654,"FALLO"),"FALTA","COMPLETO"))</f>
        <v>COMPLETO</v>
      </c>
      <c r="AK486" s="14"/>
      <c r="AL486" s="14"/>
    </row>
    <row r="487" spans="1:38" ht="15.75" customHeight="1" x14ac:dyDescent="0.2">
      <c r="A487" s="158"/>
      <c r="B487" s="604"/>
      <c r="C487" s="599"/>
      <c r="D487" s="599"/>
      <c r="E487" s="599"/>
      <c r="F487" s="599"/>
      <c r="G487" s="599"/>
      <c r="H487" s="599"/>
      <c r="I487" s="599"/>
      <c r="J487" s="599"/>
      <c r="K487" s="149" t="s">
        <v>619</v>
      </c>
      <c r="L487" s="149" t="s">
        <v>620</v>
      </c>
      <c r="M487" s="149" t="s">
        <v>620</v>
      </c>
      <c r="N487" s="153" t="s">
        <v>586</v>
      </c>
      <c r="O487" s="143"/>
      <c r="P487" s="139"/>
      <c r="Q487" s="139" t="s">
        <v>743</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IF(AI487:AI654="PENDIENTE","PENDIENTE",IF(COUNTIF(AI487:AI654,"FALLO"),"FALTA","COMPLETO"))</f>
        <v>COMPLETO</v>
      </c>
      <c r="AK487" s="14"/>
      <c r="AL487" s="14"/>
    </row>
    <row r="488" spans="1:38" ht="15.75" customHeight="1" x14ac:dyDescent="0.2">
      <c r="A488" s="158"/>
      <c r="B488" s="605"/>
      <c r="C488" s="599"/>
      <c r="D488" s="600"/>
      <c r="E488" s="600"/>
      <c r="F488" s="600"/>
      <c r="G488" s="600"/>
      <c r="H488" s="600"/>
      <c r="I488" s="600"/>
      <c r="J488" s="600"/>
      <c r="K488" s="149" t="s">
        <v>621</v>
      </c>
      <c r="L488" s="149" t="s">
        <v>757</v>
      </c>
      <c r="M488" s="149" t="s">
        <v>757</v>
      </c>
      <c r="N488" s="153" t="s">
        <v>586</v>
      </c>
      <c r="O488" s="143"/>
      <c r="P488" s="139"/>
      <c r="Q488" s="139" t="s">
        <v>743</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IF(AI488:AI654="PENDIENTE","PENDIENTE",IF(COUNTIF(AI488:AI654,"FALLO"),"FALTA","COMPLETO"))</f>
        <v>COMPLETO</v>
      </c>
      <c r="AK488" s="14"/>
      <c r="AL488" s="14"/>
    </row>
    <row r="489" spans="1:38" ht="15.75" customHeight="1" x14ac:dyDescent="0.2">
      <c r="A489" s="158"/>
      <c r="B489" s="603" t="s">
        <v>589</v>
      </c>
      <c r="C489" s="599"/>
      <c r="D489" s="606" t="s">
        <v>581</v>
      </c>
      <c r="E489" s="598" t="s">
        <v>754</v>
      </c>
      <c r="F489" s="598"/>
      <c r="G489" s="607">
        <v>53</v>
      </c>
      <c r="H489" s="598" t="s">
        <v>762</v>
      </c>
      <c r="I489" s="601"/>
      <c r="J489" s="611" t="s">
        <v>763</v>
      </c>
      <c r="K489" s="148" t="s">
        <v>590</v>
      </c>
      <c r="L489" s="149" t="s">
        <v>583</v>
      </c>
      <c r="M489" s="149" t="s">
        <v>583</v>
      </c>
      <c r="N489" s="153" t="s">
        <v>586</v>
      </c>
      <c r="O489" s="143"/>
      <c r="P489" s="139"/>
      <c r="Q489" s="139" t="s">
        <v>743</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IF(AI489:AI664="PENDIENTE","PENDIENTE",IF(COUNTIF(AI489:AI664,"FALLO"),"FALTA","COMPLETO"))</f>
        <v>COMPLETO</v>
      </c>
      <c r="AK489" s="14"/>
      <c r="AL489" s="14"/>
    </row>
    <row r="490" spans="1:38" ht="15.75" customHeight="1" x14ac:dyDescent="0.2">
      <c r="A490" s="158"/>
      <c r="B490" s="604"/>
      <c r="C490" s="599"/>
      <c r="D490" s="599"/>
      <c r="E490" s="599"/>
      <c r="F490" s="599"/>
      <c r="G490" s="599"/>
      <c r="H490" s="599"/>
      <c r="I490" s="599"/>
      <c r="J490" s="599"/>
      <c r="K490" s="148" t="s">
        <v>614</v>
      </c>
      <c r="L490" s="149" t="s">
        <v>585</v>
      </c>
      <c r="M490" s="149" t="s">
        <v>585</v>
      </c>
      <c r="N490" s="153" t="s">
        <v>586</v>
      </c>
      <c r="O490" s="143"/>
      <c r="P490" s="139"/>
      <c r="Q490" s="139" t="s">
        <v>743</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IF(AI490:AI660="PENDIENTE","PENDIENTE",IF(COUNTIF(AI490:AI660,"FALLO"),"FALTA","COMPLETO"))</f>
        <v>COMPLETO</v>
      </c>
      <c r="AK490" s="14"/>
      <c r="AL490" s="14"/>
    </row>
    <row r="491" spans="1:38" ht="15.75" customHeight="1" x14ac:dyDescent="0.2">
      <c r="A491" s="158"/>
      <c r="B491" s="604"/>
      <c r="C491" s="599"/>
      <c r="D491" s="599"/>
      <c r="E491" s="599"/>
      <c r="F491" s="599"/>
      <c r="G491" s="599"/>
      <c r="H491" s="599"/>
      <c r="I491" s="599"/>
      <c r="J491" s="599"/>
      <c r="K491" s="148" t="s">
        <v>592</v>
      </c>
      <c r="L491" s="148" t="s">
        <v>587</v>
      </c>
      <c r="M491" s="148" t="s">
        <v>587</v>
      </c>
      <c r="N491" s="153" t="s">
        <v>586</v>
      </c>
      <c r="O491" s="143"/>
      <c r="P491" s="139"/>
      <c r="Q491" s="139" t="s">
        <v>743</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IF(AI491:AI660="PENDIENTE","PENDIENTE",IF(COUNTIF(AI491:AI660,"FALLO"),"FALTA","COMPLETO"))</f>
        <v>COMPLETO</v>
      </c>
      <c r="AK491" s="14"/>
      <c r="AL491" s="14"/>
    </row>
    <row r="492" spans="1:38" ht="15.75" customHeight="1" x14ac:dyDescent="0.2">
      <c r="A492" s="158"/>
      <c r="B492" s="604"/>
      <c r="C492" s="599"/>
      <c r="D492" s="599"/>
      <c r="E492" s="599"/>
      <c r="F492" s="599"/>
      <c r="G492" s="599"/>
      <c r="H492" s="599"/>
      <c r="I492" s="599"/>
      <c r="J492" s="599"/>
      <c r="K492" s="148" t="s">
        <v>593</v>
      </c>
      <c r="L492" s="148" t="s">
        <v>615</v>
      </c>
      <c r="M492" s="148" t="s">
        <v>615</v>
      </c>
      <c r="N492" s="153" t="s">
        <v>586</v>
      </c>
      <c r="O492" s="143"/>
      <c r="P492" s="139"/>
      <c r="Q492" s="139" t="s">
        <v>743</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IF(AI492:AI660="PENDIENTE","PENDIENTE",IF(COUNTIF(AI492:AI660,"FALLO"),"FALTA","COMPLETO"))</f>
        <v>COMPLETO</v>
      </c>
      <c r="AK492" s="14"/>
      <c r="AL492" s="14"/>
    </row>
    <row r="493" spans="1:38" ht="15.75" customHeight="1" x14ac:dyDescent="0.2">
      <c r="A493" s="157"/>
      <c r="B493" s="604"/>
      <c r="C493" s="599"/>
      <c r="D493" s="599"/>
      <c r="E493" s="599"/>
      <c r="F493" s="599"/>
      <c r="G493" s="599"/>
      <c r="H493" s="599"/>
      <c r="I493" s="599"/>
      <c r="J493" s="599"/>
      <c r="K493" s="149" t="s">
        <v>594</v>
      </c>
      <c r="L493" s="149" t="s">
        <v>595</v>
      </c>
      <c r="M493" s="149" t="s">
        <v>595</v>
      </c>
      <c r="N493" s="153" t="s">
        <v>586</v>
      </c>
      <c r="O493" s="143"/>
      <c r="P493" s="139"/>
      <c r="Q493" s="139" t="s">
        <v>743</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IF(AI493:AI660="PENDIENTE","PENDIENTE",IF(COUNTIF(AI493:AI660,"FALLO"),"FALTA","COMPLETO"))</f>
        <v>COMPLETO</v>
      </c>
      <c r="AK493" s="14"/>
      <c r="AL493" s="14"/>
    </row>
    <row r="494" spans="1:38" ht="15.75" customHeight="1" x14ac:dyDescent="0.2">
      <c r="A494" s="158"/>
      <c r="B494" s="604"/>
      <c r="C494" s="599"/>
      <c r="D494" s="599"/>
      <c r="E494" s="599"/>
      <c r="F494" s="599"/>
      <c r="G494" s="599"/>
      <c r="H494" s="599"/>
      <c r="I494" s="599"/>
      <c r="J494" s="599"/>
      <c r="K494" s="149" t="s">
        <v>616</v>
      </c>
      <c r="L494" s="149" t="s">
        <v>617</v>
      </c>
      <c r="M494" s="149" t="s">
        <v>617</v>
      </c>
      <c r="N494" s="153" t="s">
        <v>586</v>
      </c>
      <c r="O494" s="143"/>
      <c r="P494" s="139"/>
      <c r="Q494" s="139" t="s">
        <v>743</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IF(AI494:AI660="PENDIENTE","PENDIENTE",IF(COUNTIF(AI494:AI660,"FALLO"),"FALTA","COMPLETO"))</f>
        <v>COMPLETO</v>
      </c>
      <c r="AK494" s="14"/>
      <c r="AL494" s="14"/>
    </row>
    <row r="495" spans="1:38" ht="15.75" customHeight="1" x14ac:dyDescent="0.2">
      <c r="A495" s="158"/>
      <c r="B495" s="604"/>
      <c r="C495" s="599"/>
      <c r="D495" s="599"/>
      <c r="E495" s="599"/>
      <c r="F495" s="599"/>
      <c r="G495" s="599"/>
      <c r="H495" s="599"/>
      <c r="I495" s="599"/>
      <c r="J495" s="599"/>
      <c r="K495" s="149" t="s">
        <v>597</v>
      </c>
      <c r="L495" s="149" t="s">
        <v>598</v>
      </c>
      <c r="M495" s="149" t="s">
        <v>598</v>
      </c>
      <c r="N495" s="153" t="s">
        <v>586</v>
      </c>
      <c r="O495" s="143"/>
      <c r="P495" s="139"/>
      <c r="Q495" s="139" t="s">
        <v>743</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IF(AI495:AI670="PENDIENTE","PENDIENTE",IF(COUNTIF(AI495:AI670,"FALLO"),"FALTA","COMPLETO"))</f>
        <v>COMPLETO</v>
      </c>
      <c r="AK495" s="14"/>
      <c r="AL495" s="14"/>
    </row>
    <row r="496" spans="1:38" ht="15.75" customHeight="1" x14ac:dyDescent="0.2">
      <c r="A496" s="158"/>
      <c r="B496" s="604"/>
      <c r="C496" s="599"/>
      <c r="D496" s="599"/>
      <c r="E496" s="599"/>
      <c r="F496" s="599"/>
      <c r="G496" s="599"/>
      <c r="H496" s="599"/>
      <c r="I496" s="599"/>
      <c r="J496" s="599"/>
      <c r="K496" s="149" t="s">
        <v>599</v>
      </c>
      <c r="L496" s="149" t="s">
        <v>618</v>
      </c>
      <c r="M496" s="149" t="s">
        <v>618</v>
      </c>
      <c r="N496" s="153" t="s">
        <v>586</v>
      </c>
      <c r="O496" s="143"/>
      <c r="P496" s="139"/>
      <c r="Q496" s="139" t="s">
        <v>743</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IF(AI496:AI666="PENDIENTE","PENDIENTE",IF(COUNTIF(AI496:AI666,"FALLO"),"FALTA","COMPLETO"))</f>
        <v>COMPLETO</v>
      </c>
      <c r="AK496" s="14"/>
      <c r="AL496" s="14"/>
    </row>
    <row r="497" spans="1:38" ht="15.75" customHeight="1" x14ac:dyDescent="0.2">
      <c r="A497" s="158"/>
      <c r="B497" s="604"/>
      <c r="C497" s="599"/>
      <c r="D497" s="599"/>
      <c r="E497" s="599"/>
      <c r="F497" s="599"/>
      <c r="G497" s="599"/>
      <c r="H497" s="599"/>
      <c r="I497" s="599"/>
      <c r="J497" s="599"/>
      <c r="K497" s="149" t="s">
        <v>760</v>
      </c>
      <c r="L497" s="149" t="s">
        <v>761</v>
      </c>
      <c r="M497" s="149" t="s">
        <v>761</v>
      </c>
      <c r="N497" s="153" t="s">
        <v>586</v>
      </c>
      <c r="O497" s="143"/>
      <c r="P497" s="139"/>
      <c r="Q497" s="139" t="s">
        <v>743</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IF(AI497:AI666="PENDIENTE","PENDIENTE",IF(COUNTIF(AI497:AI666,"FALLO"),"FALTA","COMPLETO"))</f>
        <v>COMPLETO</v>
      </c>
      <c r="AK497" s="14"/>
      <c r="AL497" s="14"/>
    </row>
    <row r="498" spans="1:38" ht="15.75" customHeight="1" x14ac:dyDescent="0.2">
      <c r="A498" s="158"/>
      <c r="B498" s="604"/>
      <c r="C498" s="599"/>
      <c r="D498" s="599"/>
      <c r="E498" s="599"/>
      <c r="F498" s="599"/>
      <c r="G498" s="599"/>
      <c r="H498" s="599"/>
      <c r="I498" s="599"/>
      <c r="J498" s="599"/>
      <c r="K498" s="149" t="s">
        <v>619</v>
      </c>
      <c r="L498" s="149" t="s">
        <v>620</v>
      </c>
      <c r="M498" s="149" t="s">
        <v>620</v>
      </c>
      <c r="N498" s="153" t="s">
        <v>586</v>
      </c>
      <c r="O498" s="143"/>
      <c r="P498" s="139"/>
      <c r="Q498" s="139" t="s">
        <v>743</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IF(AI498:AI666="PENDIENTE","PENDIENTE",IF(COUNTIF(AI498:AI666,"FALLO"),"FALTA","COMPLETO"))</f>
        <v>COMPLETO</v>
      </c>
      <c r="AK498" s="14"/>
      <c r="AL498" s="14"/>
    </row>
    <row r="499" spans="1:38" ht="15.75" customHeight="1" x14ac:dyDescent="0.2">
      <c r="A499" s="158"/>
      <c r="B499" s="605"/>
      <c r="C499" s="599"/>
      <c r="D499" s="600"/>
      <c r="E499" s="600"/>
      <c r="F499" s="600"/>
      <c r="G499" s="600"/>
      <c r="H499" s="600"/>
      <c r="I499" s="600"/>
      <c r="J499" s="600"/>
      <c r="K499" s="149" t="s">
        <v>621</v>
      </c>
      <c r="L499" s="149" t="s">
        <v>757</v>
      </c>
      <c r="M499" s="149" t="s">
        <v>757</v>
      </c>
      <c r="N499" s="153" t="s">
        <v>586</v>
      </c>
      <c r="O499" s="143"/>
      <c r="P499" s="139"/>
      <c r="Q499" s="139" t="s">
        <v>743</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IF(AI499:AI666="PENDIENTE","PENDIENTE",IF(COUNTIF(AI499:AI666,"FALLO"),"FALTA","COMPLETO"))</f>
        <v>COMPLETO</v>
      </c>
      <c r="AK499" s="14"/>
      <c r="AL499" s="14"/>
    </row>
    <row r="500" spans="1:38" ht="15.75" customHeight="1" x14ac:dyDescent="0.2">
      <c r="A500" s="158"/>
      <c r="B500" s="603" t="s">
        <v>589</v>
      </c>
      <c r="C500" s="599"/>
      <c r="D500" s="606" t="s">
        <v>581</v>
      </c>
      <c r="E500" s="598" t="s">
        <v>754</v>
      </c>
      <c r="F500" s="598"/>
      <c r="G500" s="607">
        <v>54</v>
      </c>
      <c r="H500" s="598" t="s">
        <v>764</v>
      </c>
      <c r="I500" s="601"/>
      <c r="J500" s="611" t="s">
        <v>765</v>
      </c>
      <c r="K500" s="148" t="s">
        <v>590</v>
      </c>
      <c r="L500" s="149" t="s">
        <v>583</v>
      </c>
      <c r="M500" s="149" t="s">
        <v>583</v>
      </c>
      <c r="N500" s="153" t="s">
        <v>586</v>
      </c>
      <c r="O500" s="143"/>
      <c r="P500" s="139"/>
      <c r="Q500" s="139" t="s">
        <v>743</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IF(AI500:AI666="PENDIENTE","PENDIENTE",IF(COUNTIF(AI500:AI666,"FALLO"),"FALTA","COMPLETO"))</f>
        <v>COMPLETO</v>
      </c>
      <c r="AK500" s="14"/>
      <c r="AL500" s="14"/>
    </row>
    <row r="501" spans="1:38" ht="15.75" customHeight="1" x14ac:dyDescent="0.2">
      <c r="A501" s="158"/>
      <c r="B501" s="604"/>
      <c r="C501" s="599"/>
      <c r="D501" s="599"/>
      <c r="E501" s="599"/>
      <c r="F501" s="599"/>
      <c r="G501" s="599"/>
      <c r="H501" s="599"/>
      <c r="I501" s="599"/>
      <c r="J501" s="599"/>
      <c r="K501" s="148" t="s">
        <v>614</v>
      </c>
      <c r="L501" s="149" t="s">
        <v>585</v>
      </c>
      <c r="M501" s="149" t="s">
        <v>585</v>
      </c>
      <c r="N501" s="153" t="s">
        <v>586</v>
      </c>
      <c r="O501" s="143"/>
      <c r="P501" s="139"/>
      <c r="Q501" s="139" t="s">
        <v>743</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IF(AI501:AI676="PENDIENTE","PENDIENTE",IF(COUNTIF(AI501:AI676,"FALLO"),"FALTA","COMPLETO"))</f>
        <v>COMPLETO</v>
      </c>
      <c r="AK501" s="14"/>
      <c r="AL501" s="14"/>
    </row>
    <row r="502" spans="1:38" ht="15.75" customHeight="1" x14ac:dyDescent="0.2">
      <c r="A502" s="158"/>
      <c r="B502" s="604"/>
      <c r="C502" s="599"/>
      <c r="D502" s="599"/>
      <c r="E502" s="599"/>
      <c r="F502" s="599"/>
      <c r="G502" s="599"/>
      <c r="H502" s="599"/>
      <c r="I502" s="599"/>
      <c r="J502" s="599"/>
      <c r="K502" s="148" t="s">
        <v>592</v>
      </c>
      <c r="L502" s="148" t="s">
        <v>587</v>
      </c>
      <c r="M502" s="148" t="s">
        <v>587</v>
      </c>
      <c r="N502" s="153" t="s">
        <v>586</v>
      </c>
      <c r="O502" s="143"/>
      <c r="P502" s="139"/>
      <c r="Q502" s="139" t="s">
        <v>743</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IF(AI502:AI672="PENDIENTE","PENDIENTE",IF(COUNTIF(AI502:AI672,"FALLO"),"FALTA","COMPLETO"))</f>
        <v>COMPLETO</v>
      </c>
      <c r="AK502" s="14"/>
      <c r="AL502" s="14"/>
    </row>
    <row r="503" spans="1:38" ht="15.75" customHeight="1" x14ac:dyDescent="0.2">
      <c r="A503" s="158"/>
      <c r="B503" s="604"/>
      <c r="C503" s="599"/>
      <c r="D503" s="599"/>
      <c r="E503" s="599"/>
      <c r="F503" s="599"/>
      <c r="G503" s="599"/>
      <c r="H503" s="599"/>
      <c r="I503" s="599"/>
      <c r="J503" s="599"/>
      <c r="K503" s="148" t="s">
        <v>593</v>
      </c>
      <c r="L503" s="148" t="s">
        <v>615</v>
      </c>
      <c r="M503" s="148" t="s">
        <v>615</v>
      </c>
      <c r="N503" s="153" t="s">
        <v>586</v>
      </c>
      <c r="O503" s="143"/>
      <c r="P503" s="139"/>
      <c r="Q503" s="139" t="s">
        <v>743</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IF(AI503:AI672="PENDIENTE","PENDIENTE",IF(COUNTIF(AI503:AI672,"FALLO"),"FALTA","COMPLETO"))</f>
        <v>COMPLETO</v>
      </c>
      <c r="AK503" s="14"/>
      <c r="AL503" s="14"/>
    </row>
    <row r="504" spans="1:38" ht="15.75" customHeight="1" x14ac:dyDescent="0.2">
      <c r="A504" s="157"/>
      <c r="B504" s="604"/>
      <c r="C504" s="599"/>
      <c r="D504" s="599"/>
      <c r="E504" s="599"/>
      <c r="F504" s="599"/>
      <c r="G504" s="599"/>
      <c r="H504" s="599"/>
      <c r="I504" s="599"/>
      <c r="J504" s="599"/>
      <c r="K504" s="149" t="s">
        <v>594</v>
      </c>
      <c r="L504" s="149" t="s">
        <v>595</v>
      </c>
      <c r="M504" s="149" t="s">
        <v>595</v>
      </c>
      <c r="N504" s="153" t="s">
        <v>586</v>
      </c>
      <c r="O504" s="143"/>
      <c r="P504" s="139"/>
      <c r="Q504" s="139" t="s">
        <v>743</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IF(AI504:AI672="PENDIENTE","PENDIENTE",IF(COUNTIF(AI504:AI672,"FALLO"),"FALTA","COMPLETO"))</f>
        <v>COMPLETO</v>
      </c>
      <c r="AK504" s="14"/>
      <c r="AL504" s="14"/>
    </row>
    <row r="505" spans="1:38" ht="15.75" customHeight="1" x14ac:dyDescent="0.2">
      <c r="A505" s="158"/>
      <c r="B505" s="604"/>
      <c r="C505" s="599"/>
      <c r="D505" s="599"/>
      <c r="E505" s="599"/>
      <c r="F505" s="599"/>
      <c r="G505" s="599"/>
      <c r="H505" s="599"/>
      <c r="I505" s="599"/>
      <c r="J505" s="599"/>
      <c r="K505" s="149" t="s">
        <v>616</v>
      </c>
      <c r="L505" s="149" t="s">
        <v>617</v>
      </c>
      <c r="M505" s="149" t="s">
        <v>617</v>
      </c>
      <c r="N505" s="153" t="s">
        <v>586</v>
      </c>
      <c r="O505" s="143"/>
      <c r="P505" s="139"/>
      <c r="Q505" s="139" t="s">
        <v>743</v>
      </c>
      <c r="R505" s="140"/>
      <c r="S505" s="154"/>
      <c r="T505" s="155"/>
      <c r="U505" s="143"/>
      <c r="V505" s="139"/>
      <c r="W505" s="139"/>
      <c r="X505" s="139"/>
      <c r="Y505" s="155"/>
      <c r="Z505" s="143"/>
      <c r="AA505" s="139"/>
      <c r="AB505" s="139"/>
      <c r="AC505" s="139"/>
      <c r="AD505" s="154"/>
      <c r="AE505" s="155"/>
      <c r="AF505" s="143"/>
      <c r="AG505" s="139"/>
      <c r="AH505" s="156"/>
      <c r="AI505" s="141" t="str">
        <f t="shared" si="2"/>
        <v>OK</v>
      </c>
      <c r="AJ505" s="142" t="str">
        <f>IF(AI505:AI672="PENDIENTE","PENDIENTE",IF(COUNTIF(AI505:AI672,"FALLO"),"FALTA","COMPLETO"))</f>
        <v>COMPLETO</v>
      </c>
      <c r="AK505" s="14"/>
      <c r="AL505" s="14"/>
    </row>
    <row r="506" spans="1:38" ht="15.75" customHeight="1" x14ac:dyDescent="0.2">
      <c r="A506" s="158"/>
      <c r="B506" s="604"/>
      <c r="C506" s="599"/>
      <c r="D506" s="599"/>
      <c r="E506" s="599"/>
      <c r="F506" s="599"/>
      <c r="G506" s="599"/>
      <c r="H506" s="599"/>
      <c r="I506" s="599"/>
      <c r="J506" s="599"/>
      <c r="K506" s="149" t="s">
        <v>597</v>
      </c>
      <c r="L506" s="149" t="s">
        <v>598</v>
      </c>
      <c r="M506" s="149" t="s">
        <v>598</v>
      </c>
      <c r="N506" s="153" t="s">
        <v>586</v>
      </c>
      <c r="O506" s="143"/>
      <c r="P506" s="139"/>
      <c r="Q506" s="139" t="s">
        <v>743</v>
      </c>
      <c r="R506" s="140"/>
      <c r="S506" s="154"/>
      <c r="T506" s="155"/>
      <c r="U506" s="143"/>
      <c r="V506" s="139"/>
      <c r="W506" s="139"/>
      <c r="X506" s="139"/>
      <c r="Y506" s="155"/>
      <c r="Z506" s="143"/>
      <c r="AA506" s="139"/>
      <c r="AB506" s="139"/>
      <c r="AC506" s="139"/>
      <c r="AD506" s="154"/>
      <c r="AE506" s="155"/>
      <c r="AF506" s="143"/>
      <c r="AG506" s="139"/>
      <c r="AH506" s="156"/>
      <c r="AI506" s="141" t="str">
        <f t="shared" si="2"/>
        <v>OK</v>
      </c>
      <c r="AJ506" s="142" t="str">
        <f>IF(AI506:AI672="PENDIENTE","PENDIENTE",IF(COUNTIF(AI506:AI672,"FALLO"),"FALTA","COMPLETO"))</f>
        <v>COMPLETO</v>
      </c>
      <c r="AK506" s="14"/>
      <c r="AL506" s="14"/>
    </row>
    <row r="507" spans="1:38" ht="15.75" customHeight="1" x14ac:dyDescent="0.2">
      <c r="A507" s="158"/>
      <c r="B507" s="604"/>
      <c r="C507" s="599"/>
      <c r="D507" s="599"/>
      <c r="E507" s="599"/>
      <c r="F507" s="599"/>
      <c r="G507" s="599"/>
      <c r="H507" s="599"/>
      <c r="I507" s="599"/>
      <c r="J507" s="599"/>
      <c r="K507" s="149" t="s">
        <v>599</v>
      </c>
      <c r="L507" s="149" t="s">
        <v>618</v>
      </c>
      <c r="M507" s="149" t="s">
        <v>618</v>
      </c>
      <c r="N507" s="153" t="s">
        <v>586</v>
      </c>
      <c r="O507" s="143"/>
      <c r="P507" s="139"/>
      <c r="Q507" s="139" t="s">
        <v>743</v>
      </c>
      <c r="R507" s="140"/>
      <c r="S507" s="154"/>
      <c r="T507" s="155"/>
      <c r="U507" s="143"/>
      <c r="V507" s="139"/>
      <c r="W507" s="139"/>
      <c r="X507" s="139"/>
      <c r="Y507" s="155"/>
      <c r="Z507" s="143"/>
      <c r="AA507" s="139"/>
      <c r="AB507" s="139"/>
      <c r="AC507" s="139"/>
      <c r="AD507" s="154"/>
      <c r="AE507" s="155"/>
      <c r="AF507" s="143"/>
      <c r="AG507" s="139"/>
      <c r="AH507" s="156"/>
      <c r="AI507" s="141" t="str">
        <f t="shared" si="2"/>
        <v>OK</v>
      </c>
      <c r="AJ507" s="142" t="str">
        <f>IF(AI507:AI682="PENDIENTE","PENDIENTE",IF(COUNTIF(AI507:AI682,"FALLO"),"FALTA","COMPLETO"))</f>
        <v>COMPLETO</v>
      </c>
      <c r="AK507" s="14"/>
      <c r="AL507" s="14"/>
    </row>
    <row r="508" spans="1:38" ht="15.75" customHeight="1" x14ac:dyDescent="0.2">
      <c r="A508" s="158"/>
      <c r="B508" s="604"/>
      <c r="C508" s="599"/>
      <c r="D508" s="599"/>
      <c r="E508" s="599"/>
      <c r="F508" s="599"/>
      <c r="G508" s="599"/>
      <c r="H508" s="599"/>
      <c r="I508" s="599"/>
      <c r="J508" s="599"/>
      <c r="K508" s="149" t="s">
        <v>760</v>
      </c>
      <c r="L508" s="149" t="s">
        <v>761</v>
      </c>
      <c r="M508" s="149" t="s">
        <v>761</v>
      </c>
      <c r="N508" s="153" t="s">
        <v>586</v>
      </c>
      <c r="O508" s="143"/>
      <c r="P508" s="139"/>
      <c r="Q508" s="139" t="s">
        <v>743</v>
      </c>
      <c r="R508" s="140"/>
      <c r="S508" s="154"/>
      <c r="T508" s="155"/>
      <c r="U508" s="143"/>
      <c r="V508" s="139"/>
      <c r="W508" s="139"/>
      <c r="X508" s="139"/>
      <c r="Y508" s="155"/>
      <c r="Z508" s="143"/>
      <c r="AA508" s="139"/>
      <c r="AB508" s="139"/>
      <c r="AC508" s="139"/>
      <c r="AD508" s="154"/>
      <c r="AE508" s="155"/>
      <c r="AF508" s="143"/>
      <c r="AG508" s="139"/>
      <c r="AH508" s="156"/>
      <c r="AI508" s="141" t="str">
        <f t="shared" si="2"/>
        <v>OK</v>
      </c>
      <c r="AJ508" s="142" t="str">
        <f>IF(AI508:AI678="PENDIENTE","PENDIENTE",IF(COUNTIF(AI508:AI678,"FALLO"),"FALTA","COMPLETO"))</f>
        <v>COMPLETO</v>
      </c>
      <c r="AK508" s="14"/>
      <c r="AL508" s="14"/>
    </row>
    <row r="509" spans="1:38" ht="15.75" customHeight="1" x14ac:dyDescent="0.2">
      <c r="A509" s="158"/>
      <c r="B509" s="604"/>
      <c r="C509" s="599"/>
      <c r="D509" s="599"/>
      <c r="E509" s="599"/>
      <c r="F509" s="599"/>
      <c r="G509" s="599"/>
      <c r="H509" s="599"/>
      <c r="I509" s="599"/>
      <c r="J509" s="599"/>
      <c r="K509" s="149" t="s">
        <v>619</v>
      </c>
      <c r="L509" s="149" t="s">
        <v>620</v>
      </c>
      <c r="M509" s="149" t="s">
        <v>620</v>
      </c>
      <c r="N509" s="153" t="s">
        <v>586</v>
      </c>
      <c r="O509" s="143"/>
      <c r="P509" s="139"/>
      <c r="Q509" s="139" t="s">
        <v>743</v>
      </c>
      <c r="R509" s="140"/>
      <c r="S509" s="154"/>
      <c r="T509" s="155"/>
      <c r="U509" s="143"/>
      <c r="V509" s="139"/>
      <c r="W509" s="139"/>
      <c r="X509" s="139"/>
      <c r="Y509" s="155"/>
      <c r="Z509" s="143"/>
      <c r="AA509" s="139"/>
      <c r="AB509" s="139"/>
      <c r="AC509" s="139"/>
      <c r="AD509" s="154"/>
      <c r="AE509" s="155"/>
      <c r="AF509" s="143"/>
      <c r="AG509" s="139"/>
      <c r="AH509" s="156"/>
      <c r="AI509" s="141" t="str">
        <f t="shared" ref="AI509:AI763" si="3">IF(N509="","PENDIENTE",IF(AE509="OK","OK",IF(AE509&lt;&gt;"","FALLO",IF(Y509="OK","OK",IF(Y509&lt;&gt;"","FALLO",IF(T509="OK","OK",IF(T509&lt;&gt;"","FALLO",IF(N509="OK","OK","FALLO"))))))))</f>
        <v>OK</v>
      </c>
      <c r="AJ509" s="142" t="str">
        <f>IF(AI509:AI678="PENDIENTE","PENDIENTE",IF(COUNTIF(AI509:AI678,"FALLO"),"FALTA","COMPLETO"))</f>
        <v>COMPLETO</v>
      </c>
      <c r="AK509" s="14"/>
      <c r="AL509" s="14"/>
    </row>
    <row r="510" spans="1:38" ht="15.75" customHeight="1" x14ac:dyDescent="0.2">
      <c r="A510" s="158"/>
      <c r="B510" s="605"/>
      <c r="C510" s="599"/>
      <c r="D510" s="600"/>
      <c r="E510" s="600"/>
      <c r="F510" s="600"/>
      <c r="G510" s="600"/>
      <c r="H510" s="600"/>
      <c r="I510" s="600"/>
      <c r="J510" s="600"/>
      <c r="K510" s="149" t="s">
        <v>621</v>
      </c>
      <c r="L510" s="149" t="s">
        <v>757</v>
      </c>
      <c r="M510" s="149" t="s">
        <v>757</v>
      </c>
      <c r="N510" s="153" t="s">
        <v>586</v>
      </c>
      <c r="O510" s="143"/>
      <c r="P510" s="139"/>
      <c r="Q510" s="139" t="s">
        <v>743</v>
      </c>
      <c r="R510" s="140"/>
      <c r="S510" s="154"/>
      <c r="T510" s="155"/>
      <c r="U510" s="143"/>
      <c r="V510" s="139"/>
      <c r="W510" s="139"/>
      <c r="X510" s="139"/>
      <c r="Y510" s="155"/>
      <c r="Z510" s="143"/>
      <c r="AA510" s="139"/>
      <c r="AB510" s="139"/>
      <c r="AC510" s="139"/>
      <c r="AD510" s="154"/>
      <c r="AE510" s="155"/>
      <c r="AF510" s="143"/>
      <c r="AG510" s="139"/>
      <c r="AH510" s="156"/>
      <c r="AI510" s="141" t="str">
        <f t="shared" si="3"/>
        <v>OK</v>
      </c>
      <c r="AJ510" s="142" t="str">
        <f>IF(AI510:AI678="PENDIENTE","PENDIENTE",IF(COUNTIF(AI510:AI678,"FALLO"),"FALTA","COMPLETO"))</f>
        <v>COMPLETO</v>
      </c>
      <c r="AK510" s="14"/>
      <c r="AL510" s="14"/>
    </row>
    <row r="511" spans="1:38" ht="15.75" customHeight="1" x14ac:dyDescent="0.2">
      <c r="A511" s="158"/>
      <c r="B511" s="627" t="s">
        <v>589</v>
      </c>
      <c r="C511" s="599"/>
      <c r="D511" s="606" t="s">
        <v>581</v>
      </c>
      <c r="E511" s="598" t="s">
        <v>766</v>
      </c>
      <c r="F511" s="598"/>
      <c r="G511" s="607">
        <v>55</v>
      </c>
      <c r="H511" s="608" t="s">
        <v>767</v>
      </c>
      <c r="I511" s="601"/>
      <c r="J511" s="602" t="s">
        <v>622</v>
      </c>
      <c r="K511" s="148" t="s">
        <v>590</v>
      </c>
      <c r="L511" s="149" t="s">
        <v>583</v>
      </c>
      <c r="M511" s="149" t="s">
        <v>583</v>
      </c>
      <c r="N511" s="153" t="s">
        <v>586</v>
      </c>
      <c r="O511" s="143"/>
      <c r="P511" s="139"/>
      <c r="Q511" s="139" t="s">
        <v>743</v>
      </c>
      <c r="R511" s="140"/>
      <c r="S511" s="154"/>
      <c r="T511" s="155"/>
      <c r="U511" s="143"/>
      <c r="V511" s="139"/>
      <c r="W511" s="139"/>
      <c r="X511" s="139"/>
      <c r="Y511" s="155"/>
      <c r="Z511" s="143"/>
      <c r="AA511" s="139"/>
      <c r="AB511" s="139"/>
      <c r="AC511" s="139"/>
      <c r="AD511" s="154"/>
      <c r="AE511" s="155"/>
      <c r="AF511" s="143"/>
      <c r="AG511" s="139"/>
      <c r="AH511" s="156"/>
      <c r="AI511" s="141" t="str">
        <f t="shared" si="3"/>
        <v>OK</v>
      </c>
      <c r="AJ511" s="142" t="str">
        <f>IF(AI511:AI678="PENDIENTE","PENDIENTE",IF(COUNTIF(AI511:AI678,"FALLO"),"FALTA","COMPLETO"))</f>
        <v>COMPLETO</v>
      </c>
      <c r="AK511" s="14"/>
      <c r="AL511" s="14"/>
    </row>
    <row r="512" spans="1:38" ht="15.75" customHeight="1" x14ac:dyDescent="0.2">
      <c r="A512" s="158"/>
      <c r="B512" s="604"/>
      <c r="C512" s="599"/>
      <c r="D512" s="599"/>
      <c r="E512" s="599"/>
      <c r="F512" s="599"/>
      <c r="G512" s="599"/>
      <c r="H512" s="599"/>
      <c r="I512" s="599"/>
      <c r="J512" s="599"/>
      <c r="K512" s="148" t="s">
        <v>614</v>
      </c>
      <c r="L512" s="149" t="s">
        <v>585</v>
      </c>
      <c r="M512" s="149" t="s">
        <v>585</v>
      </c>
      <c r="N512" s="153" t="s">
        <v>586</v>
      </c>
      <c r="O512" s="143"/>
      <c r="P512" s="139"/>
      <c r="Q512" s="139" t="s">
        <v>743</v>
      </c>
      <c r="R512" s="140"/>
      <c r="S512" s="154"/>
      <c r="T512" s="155"/>
      <c r="U512" s="143"/>
      <c r="V512" s="139"/>
      <c r="W512" s="139"/>
      <c r="X512" s="139"/>
      <c r="Y512" s="155"/>
      <c r="Z512" s="143"/>
      <c r="AA512" s="139"/>
      <c r="AB512" s="139"/>
      <c r="AC512" s="139"/>
      <c r="AD512" s="154"/>
      <c r="AE512" s="155"/>
      <c r="AF512" s="143"/>
      <c r="AG512" s="139"/>
      <c r="AH512" s="156"/>
      <c r="AI512" s="141" t="str">
        <f t="shared" si="3"/>
        <v>OK</v>
      </c>
      <c r="AJ512" s="142" t="str">
        <f>IF(AI512:AI678="PENDIENTE","PENDIENTE",IF(COUNTIF(AI512:AI678,"FALLO"),"FALTA","COMPLETO"))</f>
        <v>COMPLETO</v>
      </c>
      <c r="AK512" s="14"/>
      <c r="AL512" s="14"/>
    </row>
    <row r="513" spans="1:38" ht="15.75" customHeight="1" x14ac:dyDescent="0.2">
      <c r="A513" s="158"/>
      <c r="B513" s="604"/>
      <c r="C513" s="599"/>
      <c r="D513" s="599"/>
      <c r="E513" s="599"/>
      <c r="F513" s="599"/>
      <c r="G513" s="599"/>
      <c r="H513" s="599"/>
      <c r="I513" s="599"/>
      <c r="J513" s="599"/>
      <c r="K513" s="148" t="s">
        <v>592</v>
      </c>
      <c r="L513" s="148" t="s">
        <v>587</v>
      </c>
      <c r="M513" s="148" t="s">
        <v>587</v>
      </c>
      <c r="N513" s="153" t="s">
        <v>586</v>
      </c>
      <c r="O513" s="143"/>
      <c r="P513" s="139"/>
      <c r="Q513" s="139" t="s">
        <v>743</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IF(AI513:AI688="PENDIENTE","PENDIENTE",IF(COUNTIF(AI513:AI688,"FALLO"),"FALTA","COMPLETO"))</f>
        <v>COMPLETO</v>
      </c>
      <c r="AK513" s="14"/>
      <c r="AL513" s="14"/>
    </row>
    <row r="514" spans="1:38" ht="15.75" customHeight="1" x14ac:dyDescent="0.2">
      <c r="A514" s="158"/>
      <c r="B514" s="604"/>
      <c r="C514" s="599"/>
      <c r="D514" s="599"/>
      <c r="E514" s="599"/>
      <c r="F514" s="599"/>
      <c r="G514" s="599"/>
      <c r="H514" s="599"/>
      <c r="I514" s="599"/>
      <c r="J514" s="599"/>
      <c r="K514" s="148" t="s">
        <v>593</v>
      </c>
      <c r="L514" s="148" t="s">
        <v>615</v>
      </c>
      <c r="M514" s="148" t="s">
        <v>615</v>
      </c>
      <c r="N514" s="153" t="s">
        <v>586</v>
      </c>
      <c r="O514" s="143"/>
      <c r="P514" s="139"/>
      <c r="Q514" s="139" t="s">
        <v>743</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IF(AI514:AI684="PENDIENTE","PENDIENTE",IF(COUNTIF(AI514:AI684,"FALLO"),"FALTA","COMPLETO"))</f>
        <v>COMPLETO</v>
      </c>
      <c r="AK514" s="14"/>
      <c r="AL514" s="14"/>
    </row>
    <row r="515" spans="1:38" ht="15.75" customHeight="1" x14ac:dyDescent="0.2">
      <c r="A515" s="157"/>
      <c r="B515" s="604"/>
      <c r="C515" s="599"/>
      <c r="D515" s="599"/>
      <c r="E515" s="599"/>
      <c r="F515" s="599"/>
      <c r="G515" s="599"/>
      <c r="H515" s="599"/>
      <c r="I515" s="599"/>
      <c r="J515" s="599"/>
      <c r="K515" s="149" t="s">
        <v>594</v>
      </c>
      <c r="L515" s="149" t="s">
        <v>595</v>
      </c>
      <c r="M515" s="149" t="s">
        <v>595</v>
      </c>
      <c r="N515" s="153" t="s">
        <v>586</v>
      </c>
      <c r="O515" s="143"/>
      <c r="P515" s="139"/>
      <c r="Q515" s="139" t="s">
        <v>743</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IF(AI515:AI684="PENDIENTE","PENDIENTE",IF(COUNTIF(AI515:AI684,"FALLO"),"FALTA","COMPLETO"))</f>
        <v>COMPLETO</v>
      </c>
      <c r="AK515" s="14"/>
      <c r="AL515" s="14"/>
    </row>
    <row r="516" spans="1:38" ht="15.75" customHeight="1" x14ac:dyDescent="0.2">
      <c r="A516" s="158"/>
      <c r="B516" s="605"/>
      <c r="C516" s="599"/>
      <c r="D516" s="600"/>
      <c r="E516" s="600"/>
      <c r="F516" s="600"/>
      <c r="G516" s="600"/>
      <c r="H516" s="600"/>
      <c r="I516" s="600"/>
      <c r="J516" s="600"/>
      <c r="K516" s="149" t="s">
        <v>623</v>
      </c>
      <c r="L516" s="149" t="s">
        <v>624</v>
      </c>
      <c r="M516" s="149" t="s">
        <v>624</v>
      </c>
      <c r="N516" s="153" t="s">
        <v>586</v>
      </c>
      <c r="O516" s="143"/>
      <c r="P516" s="139"/>
      <c r="Q516" s="139" t="s">
        <v>743</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IF(AI516:AI684="PENDIENTE","PENDIENTE",IF(COUNTIF(AI516:AI684,"FALLO"),"FALTA","COMPLETO"))</f>
        <v>COMPLETO</v>
      </c>
      <c r="AK516" s="14"/>
      <c r="AL516" s="14"/>
    </row>
    <row r="517" spans="1:38" ht="15.75" customHeight="1" x14ac:dyDescent="0.2">
      <c r="A517" s="158"/>
      <c r="B517" s="627" t="s">
        <v>589</v>
      </c>
      <c r="C517" s="599"/>
      <c r="D517" s="606" t="s">
        <v>581</v>
      </c>
      <c r="E517" s="598" t="s">
        <v>768</v>
      </c>
      <c r="F517" s="598"/>
      <c r="G517" s="607">
        <v>56</v>
      </c>
      <c r="H517" s="608" t="s">
        <v>626</v>
      </c>
      <c r="I517" s="601"/>
      <c r="J517" s="602" t="s">
        <v>627</v>
      </c>
      <c r="K517" s="148" t="s">
        <v>590</v>
      </c>
      <c r="L517" s="149" t="s">
        <v>583</v>
      </c>
      <c r="M517" s="149" t="s">
        <v>583</v>
      </c>
      <c r="N517" s="153" t="s">
        <v>586</v>
      </c>
      <c r="O517" s="143"/>
      <c r="P517" s="139"/>
      <c r="Q517" s="139" t="s">
        <v>743</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IF(AI517:AI684="PENDIENTE","PENDIENTE",IF(COUNTIF(AI517:AI684,"FALLO"),"FALTA","COMPLETO"))</f>
        <v>COMPLETO</v>
      </c>
      <c r="AK517" s="14"/>
      <c r="AL517" s="14"/>
    </row>
    <row r="518" spans="1:38" ht="15.75" customHeight="1" x14ac:dyDescent="0.2">
      <c r="A518" s="158"/>
      <c r="B518" s="604"/>
      <c r="C518" s="599"/>
      <c r="D518" s="599"/>
      <c r="E518" s="599"/>
      <c r="F518" s="599"/>
      <c r="G518" s="599"/>
      <c r="H518" s="599"/>
      <c r="I518" s="599"/>
      <c r="J518" s="599"/>
      <c r="K518" s="148" t="s">
        <v>614</v>
      </c>
      <c r="L518" s="149" t="s">
        <v>585</v>
      </c>
      <c r="M518" s="149" t="s">
        <v>585</v>
      </c>
      <c r="N518" s="153" t="s">
        <v>586</v>
      </c>
      <c r="O518" s="143"/>
      <c r="P518" s="139"/>
      <c r="Q518" s="139" t="s">
        <v>743</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IF(AI518:AI684="PENDIENTE","PENDIENTE",IF(COUNTIF(AI518:AI684,"FALLO"),"FALTA","COMPLETO"))</f>
        <v>COMPLETO</v>
      </c>
      <c r="AK518" s="14"/>
      <c r="AL518" s="14"/>
    </row>
    <row r="519" spans="1:38" ht="15.75" customHeight="1" x14ac:dyDescent="0.2">
      <c r="A519" s="158"/>
      <c r="B519" s="604"/>
      <c r="C519" s="599"/>
      <c r="D519" s="599"/>
      <c r="E519" s="599"/>
      <c r="F519" s="599"/>
      <c r="G519" s="599"/>
      <c r="H519" s="599"/>
      <c r="I519" s="599"/>
      <c r="J519" s="599"/>
      <c r="K519" s="148" t="s">
        <v>592</v>
      </c>
      <c r="L519" s="148" t="s">
        <v>587</v>
      </c>
      <c r="M519" s="148" t="s">
        <v>587</v>
      </c>
      <c r="N519" s="153" t="s">
        <v>586</v>
      </c>
      <c r="O519" s="143"/>
      <c r="P519" s="139"/>
      <c r="Q519" s="139" t="s">
        <v>743</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IF(AI519:AI694="PENDIENTE","PENDIENTE",IF(COUNTIF(AI519:AI694,"FALLO"),"FALTA","COMPLETO"))</f>
        <v>COMPLETO</v>
      </c>
      <c r="AK519" s="14"/>
      <c r="AL519" s="14"/>
    </row>
    <row r="520" spans="1:38" ht="15.75" customHeight="1" x14ac:dyDescent="0.2">
      <c r="A520" s="158"/>
      <c r="B520" s="604"/>
      <c r="C520" s="599"/>
      <c r="D520" s="599"/>
      <c r="E520" s="599"/>
      <c r="F520" s="599"/>
      <c r="G520" s="599"/>
      <c r="H520" s="599"/>
      <c r="I520" s="599"/>
      <c r="J520" s="599"/>
      <c r="K520" s="148" t="s">
        <v>593</v>
      </c>
      <c r="L520" s="148" t="s">
        <v>615</v>
      </c>
      <c r="M520" s="148" t="s">
        <v>615</v>
      </c>
      <c r="N520" s="153" t="s">
        <v>586</v>
      </c>
      <c r="O520" s="143"/>
      <c r="P520" s="139"/>
      <c r="Q520" s="139" t="s">
        <v>743</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IF(AI520:AI690="PENDIENTE","PENDIENTE",IF(COUNTIF(AI520:AI690,"FALLO"),"FALTA","COMPLETO"))</f>
        <v>COMPLETO</v>
      </c>
      <c r="AK520" s="14"/>
      <c r="AL520" s="14"/>
    </row>
    <row r="521" spans="1:38" ht="15.75" customHeight="1" x14ac:dyDescent="0.2">
      <c r="A521" s="158"/>
      <c r="B521" s="604"/>
      <c r="C521" s="599"/>
      <c r="D521" s="599"/>
      <c r="E521" s="599"/>
      <c r="F521" s="599"/>
      <c r="G521" s="599"/>
      <c r="H521" s="599"/>
      <c r="I521" s="599"/>
      <c r="J521" s="599"/>
      <c r="K521" s="149" t="s">
        <v>594</v>
      </c>
      <c r="L521" s="149" t="s">
        <v>595</v>
      </c>
      <c r="M521" s="149" t="s">
        <v>595</v>
      </c>
      <c r="N521" s="153" t="s">
        <v>586</v>
      </c>
      <c r="O521" s="143"/>
      <c r="P521" s="139"/>
      <c r="Q521" s="139" t="s">
        <v>743</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IF(AI521:AI690="PENDIENTE","PENDIENTE",IF(COUNTIF(AI521:AI690,"FALLO"),"FALTA","COMPLETO"))</f>
        <v>COMPLETO</v>
      </c>
      <c r="AK521" s="14"/>
      <c r="AL521" s="14"/>
    </row>
    <row r="522" spans="1:38" ht="15.75" customHeight="1" x14ac:dyDescent="0.2">
      <c r="A522" s="158"/>
      <c r="B522" s="604"/>
      <c r="C522" s="599"/>
      <c r="D522" s="599"/>
      <c r="E522" s="599"/>
      <c r="F522" s="599"/>
      <c r="G522" s="599"/>
      <c r="H522" s="599"/>
      <c r="I522" s="599"/>
      <c r="J522" s="599"/>
      <c r="K522" s="149" t="s">
        <v>623</v>
      </c>
      <c r="L522" s="149" t="s">
        <v>617</v>
      </c>
      <c r="M522" s="149" t="s">
        <v>617</v>
      </c>
      <c r="N522" s="153" t="s">
        <v>586</v>
      </c>
      <c r="O522" s="143"/>
      <c r="P522" s="139"/>
      <c r="Q522" s="139" t="s">
        <v>743</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IF(AI522:AI690="PENDIENTE","PENDIENTE",IF(COUNTIF(AI522:AI690,"FALLO"),"FALTA","COMPLETO"))</f>
        <v>COMPLETO</v>
      </c>
      <c r="AK522" s="14"/>
      <c r="AL522" s="14"/>
    </row>
    <row r="523" spans="1:38" ht="15.75" customHeight="1" x14ac:dyDescent="0.2">
      <c r="A523" s="158"/>
      <c r="B523" s="604"/>
      <c r="C523" s="599"/>
      <c r="D523" s="599"/>
      <c r="E523" s="599"/>
      <c r="F523" s="599"/>
      <c r="G523" s="599"/>
      <c r="H523" s="599"/>
      <c r="I523" s="599"/>
      <c r="J523" s="599"/>
      <c r="K523" s="149" t="s">
        <v>597</v>
      </c>
      <c r="L523" s="149" t="s">
        <v>598</v>
      </c>
      <c r="M523" s="149" t="s">
        <v>598</v>
      </c>
      <c r="N523" s="153" t="s">
        <v>586</v>
      </c>
      <c r="O523" s="143"/>
      <c r="P523" s="139"/>
      <c r="Q523" s="139" t="s">
        <v>743</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IF(AI523:AI690="PENDIENTE","PENDIENTE",IF(COUNTIF(AI523:AI690,"FALLO"),"FALTA","COMPLETO"))</f>
        <v>COMPLETO</v>
      </c>
      <c r="AK523" s="14"/>
      <c r="AL523" s="14"/>
    </row>
    <row r="524" spans="1:38" ht="15.75" customHeight="1" x14ac:dyDescent="0.2">
      <c r="A524" s="158"/>
      <c r="B524" s="605"/>
      <c r="C524" s="599"/>
      <c r="D524" s="600"/>
      <c r="E524" s="600"/>
      <c r="F524" s="600"/>
      <c r="G524" s="600"/>
      <c r="H524" s="600"/>
      <c r="I524" s="600"/>
      <c r="J524" s="600"/>
      <c r="K524" s="149" t="s">
        <v>628</v>
      </c>
      <c r="L524" s="149" t="s">
        <v>629</v>
      </c>
      <c r="M524" s="149" t="s">
        <v>629</v>
      </c>
      <c r="N524" s="153" t="s">
        <v>586</v>
      </c>
      <c r="O524" s="143"/>
      <c r="P524" s="139"/>
      <c r="Q524" s="139" t="s">
        <v>743</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IF(AI524:AI690="PENDIENTE","PENDIENTE",IF(COUNTIF(AI524:AI690,"FALLO"),"FALTA","COMPLETO"))</f>
        <v>COMPLETO</v>
      </c>
      <c r="AK524" s="14"/>
      <c r="AL524" s="14"/>
    </row>
    <row r="525" spans="1:38" ht="15.75" customHeight="1" x14ac:dyDescent="0.2">
      <c r="A525" s="158"/>
      <c r="B525" s="627" t="s">
        <v>589</v>
      </c>
      <c r="C525" s="599"/>
      <c r="D525" s="606" t="s">
        <v>581</v>
      </c>
      <c r="E525" s="598" t="s">
        <v>769</v>
      </c>
      <c r="F525" s="598"/>
      <c r="G525" s="607">
        <v>57</v>
      </c>
      <c r="H525" s="598" t="s">
        <v>770</v>
      </c>
      <c r="I525" s="601"/>
      <c r="J525" s="602" t="s">
        <v>630</v>
      </c>
      <c r="K525" s="148" t="s">
        <v>590</v>
      </c>
      <c r="L525" s="149" t="s">
        <v>583</v>
      </c>
      <c r="M525" s="149" t="s">
        <v>583</v>
      </c>
      <c r="N525" s="153" t="s">
        <v>586</v>
      </c>
      <c r="O525" s="143"/>
      <c r="P525" s="139"/>
      <c r="Q525" s="139" t="s">
        <v>743</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IF(AI525:AI700="PENDIENTE","PENDIENTE",IF(COUNTIF(AI525:AI700,"FALLO"),"FALTA","COMPLETO"))</f>
        <v>COMPLETO</v>
      </c>
      <c r="AK525" s="14"/>
      <c r="AL525" s="14"/>
    </row>
    <row r="526" spans="1:38" ht="15.75" customHeight="1" x14ac:dyDescent="0.2">
      <c r="A526" s="157"/>
      <c r="B526" s="604"/>
      <c r="C526" s="599"/>
      <c r="D526" s="599"/>
      <c r="E526" s="599"/>
      <c r="F526" s="599"/>
      <c r="G526" s="599"/>
      <c r="H526" s="599"/>
      <c r="I526" s="599"/>
      <c r="J526" s="599"/>
      <c r="K526" s="148" t="s">
        <v>614</v>
      </c>
      <c r="L526" s="149" t="s">
        <v>585</v>
      </c>
      <c r="M526" s="149" t="s">
        <v>585</v>
      </c>
      <c r="N526" s="153" t="s">
        <v>586</v>
      </c>
      <c r="O526" s="143"/>
      <c r="P526" s="139"/>
      <c r="Q526" s="139" t="s">
        <v>743</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IF(AI526:AI696="PENDIENTE","PENDIENTE",IF(COUNTIF(AI526:AI696,"FALLO"),"FALTA","COMPLETO"))</f>
        <v>COMPLETO</v>
      </c>
      <c r="AK526" s="14"/>
      <c r="AL526" s="14"/>
    </row>
    <row r="527" spans="1:38" ht="15.75" customHeight="1" x14ac:dyDescent="0.2">
      <c r="A527" s="158"/>
      <c r="B527" s="604"/>
      <c r="C527" s="599"/>
      <c r="D527" s="599"/>
      <c r="E527" s="599"/>
      <c r="F527" s="599"/>
      <c r="G527" s="599"/>
      <c r="H527" s="599"/>
      <c r="I527" s="599"/>
      <c r="J527" s="599"/>
      <c r="K527" s="148" t="s">
        <v>592</v>
      </c>
      <c r="L527" s="148" t="s">
        <v>587</v>
      </c>
      <c r="M527" s="148" t="s">
        <v>587</v>
      </c>
      <c r="N527" s="153" t="s">
        <v>586</v>
      </c>
      <c r="O527" s="143"/>
      <c r="P527" s="139"/>
      <c r="Q527" s="139" t="s">
        <v>743</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IF(AI527:AI696="PENDIENTE","PENDIENTE",IF(COUNTIF(AI527:AI696,"FALLO"),"FALTA","COMPLETO"))</f>
        <v>COMPLETO</v>
      </c>
      <c r="AK527" s="14"/>
      <c r="AL527" s="14"/>
    </row>
    <row r="528" spans="1:38" ht="15.75" customHeight="1" x14ac:dyDescent="0.2">
      <c r="A528" s="158"/>
      <c r="B528" s="604"/>
      <c r="C528" s="599"/>
      <c r="D528" s="599"/>
      <c r="E528" s="599"/>
      <c r="F528" s="599"/>
      <c r="G528" s="599"/>
      <c r="H528" s="599"/>
      <c r="I528" s="599"/>
      <c r="J528" s="599"/>
      <c r="K528" s="148" t="s">
        <v>593</v>
      </c>
      <c r="L528" s="148" t="s">
        <v>615</v>
      </c>
      <c r="M528" s="148" t="s">
        <v>615</v>
      </c>
      <c r="N528" s="153" t="s">
        <v>586</v>
      </c>
      <c r="O528" s="143"/>
      <c r="P528" s="139"/>
      <c r="Q528" s="139" t="s">
        <v>743</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IF(AI528:AI696="PENDIENTE","PENDIENTE",IF(COUNTIF(AI528:AI696,"FALLO"),"FALTA","COMPLETO"))</f>
        <v>COMPLETO</v>
      </c>
      <c r="AK528" s="14"/>
      <c r="AL528" s="14"/>
    </row>
    <row r="529" spans="1:38" ht="15.75" customHeight="1" x14ac:dyDescent="0.2">
      <c r="A529" s="158"/>
      <c r="B529" s="604"/>
      <c r="C529" s="599"/>
      <c r="D529" s="599"/>
      <c r="E529" s="599"/>
      <c r="F529" s="599"/>
      <c r="G529" s="599"/>
      <c r="H529" s="599"/>
      <c r="I529" s="599"/>
      <c r="J529" s="599"/>
      <c r="K529" s="149" t="s">
        <v>594</v>
      </c>
      <c r="L529" s="149" t="s">
        <v>595</v>
      </c>
      <c r="M529" s="149" t="s">
        <v>595</v>
      </c>
      <c r="N529" s="153" t="s">
        <v>586</v>
      </c>
      <c r="O529" s="143"/>
      <c r="P529" s="139"/>
      <c r="Q529" s="139" t="s">
        <v>743</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IF(AI529:AI696="PENDIENTE","PENDIENTE",IF(COUNTIF(AI529:AI696,"FALLO"),"FALTA","COMPLETO"))</f>
        <v>COMPLETO</v>
      </c>
      <c r="AK529" s="14"/>
      <c r="AL529" s="14"/>
    </row>
    <row r="530" spans="1:38" ht="15.75" customHeight="1" x14ac:dyDescent="0.2">
      <c r="A530" s="158"/>
      <c r="B530" s="604"/>
      <c r="C530" s="599"/>
      <c r="D530" s="599"/>
      <c r="E530" s="599"/>
      <c r="F530" s="599"/>
      <c r="G530" s="599"/>
      <c r="H530" s="599"/>
      <c r="I530" s="599"/>
      <c r="J530" s="599"/>
      <c r="K530" s="149" t="s">
        <v>623</v>
      </c>
      <c r="L530" s="149" t="s">
        <v>617</v>
      </c>
      <c r="M530" s="149" t="s">
        <v>617</v>
      </c>
      <c r="N530" s="153" t="s">
        <v>586</v>
      </c>
      <c r="O530" s="143"/>
      <c r="P530" s="139"/>
      <c r="Q530" s="139" t="s">
        <v>743</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IF(AI530:AI696="PENDIENTE","PENDIENTE",IF(COUNTIF(AI530:AI696,"FALLO"),"FALTA","COMPLETO"))</f>
        <v>COMPLETO</v>
      </c>
      <c r="AK530" s="14"/>
      <c r="AL530" s="14"/>
    </row>
    <row r="531" spans="1:38" ht="15.75" customHeight="1" x14ac:dyDescent="0.2">
      <c r="A531" s="158"/>
      <c r="B531" s="604"/>
      <c r="C531" s="599"/>
      <c r="D531" s="599"/>
      <c r="E531" s="599"/>
      <c r="F531" s="599"/>
      <c r="G531" s="599"/>
      <c r="H531" s="599"/>
      <c r="I531" s="599"/>
      <c r="J531" s="599"/>
      <c r="K531" s="149" t="s">
        <v>597</v>
      </c>
      <c r="L531" s="149" t="s">
        <v>598</v>
      </c>
      <c r="M531" s="149" t="s">
        <v>598</v>
      </c>
      <c r="N531" s="153" t="s">
        <v>586</v>
      </c>
      <c r="O531" s="143"/>
      <c r="P531" s="139"/>
      <c r="Q531" s="139" t="s">
        <v>743</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IF(AI531:AI706="PENDIENTE","PENDIENTE",IF(COUNTIF(AI531:AI706,"FALLO"),"FALTA","COMPLETO"))</f>
        <v>COMPLETO</v>
      </c>
      <c r="AK531" s="14"/>
      <c r="AL531" s="14"/>
    </row>
    <row r="532" spans="1:38" ht="15.75" customHeight="1" x14ac:dyDescent="0.2">
      <c r="A532" s="157"/>
      <c r="B532" s="604"/>
      <c r="C532" s="599"/>
      <c r="D532" s="599"/>
      <c r="E532" s="599"/>
      <c r="F532" s="599"/>
      <c r="G532" s="599"/>
      <c r="H532" s="599"/>
      <c r="I532" s="599"/>
      <c r="J532" s="599"/>
      <c r="K532" s="149" t="s">
        <v>599</v>
      </c>
      <c r="L532" s="149" t="s">
        <v>618</v>
      </c>
      <c r="M532" s="149" t="s">
        <v>618</v>
      </c>
      <c r="N532" s="153" t="s">
        <v>586</v>
      </c>
      <c r="O532" s="143"/>
      <c r="P532" s="139"/>
      <c r="Q532" s="139" t="s">
        <v>743</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IF(AI532:AI702="PENDIENTE","PENDIENTE",IF(COUNTIF(AI532:AI702,"FALLO"),"FALTA","COMPLETO"))</f>
        <v>COMPLETO</v>
      </c>
      <c r="AK532" s="14"/>
      <c r="AL532" s="14"/>
    </row>
    <row r="533" spans="1:38" ht="15.75" customHeight="1" x14ac:dyDescent="0.2">
      <c r="A533" s="158"/>
      <c r="B533" s="605"/>
      <c r="C533" s="599"/>
      <c r="D533" s="600"/>
      <c r="E533" s="600"/>
      <c r="F533" s="600"/>
      <c r="G533" s="600"/>
      <c r="H533" s="600"/>
      <c r="I533" s="600"/>
      <c r="J533" s="600"/>
      <c r="K533" s="149" t="s">
        <v>771</v>
      </c>
      <c r="L533" s="149" t="s">
        <v>629</v>
      </c>
      <c r="M533" s="149" t="s">
        <v>629</v>
      </c>
      <c r="N533" s="153" t="s">
        <v>586</v>
      </c>
      <c r="O533" s="143"/>
      <c r="P533" s="139"/>
      <c r="Q533" s="139" t="s">
        <v>743</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IF(AI533:AI702="PENDIENTE","PENDIENTE",IF(COUNTIF(AI533:AI702,"FALLO"),"FALTA","COMPLETO"))</f>
        <v>COMPLETO</v>
      </c>
      <c r="AK533" s="14"/>
      <c r="AL533" s="14"/>
    </row>
    <row r="534" spans="1:38" ht="15.75" customHeight="1" x14ac:dyDescent="0.2">
      <c r="A534" s="158"/>
      <c r="B534" s="603" t="s">
        <v>589</v>
      </c>
      <c r="C534" s="599"/>
      <c r="D534" s="606" t="s">
        <v>581</v>
      </c>
      <c r="E534" s="598" t="s">
        <v>631</v>
      </c>
      <c r="F534" s="598"/>
      <c r="G534" s="607">
        <f>G525+1</f>
        <v>58</v>
      </c>
      <c r="H534" s="598" t="s">
        <v>772</v>
      </c>
      <c r="I534" s="601"/>
      <c r="J534" s="602" t="s">
        <v>633</v>
      </c>
      <c r="K534" s="148" t="s">
        <v>590</v>
      </c>
      <c r="L534" s="149" t="s">
        <v>583</v>
      </c>
      <c r="M534" s="149" t="s">
        <v>583</v>
      </c>
      <c r="N534" s="153" t="s">
        <v>586</v>
      </c>
      <c r="O534" s="143"/>
      <c r="P534" s="139"/>
      <c r="Q534" s="139" t="s">
        <v>743</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IF(AI534:AI702="PENDIENTE","PENDIENTE",IF(COUNTIF(AI534:AI702,"FALLO"),"FALTA","COMPLETO"))</f>
        <v>COMPLETO</v>
      </c>
      <c r="AK534" s="14"/>
      <c r="AL534" s="14"/>
    </row>
    <row r="535" spans="1:38" ht="15.75" customHeight="1" x14ac:dyDescent="0.2">
      <c r="A535" s="158"/>
      <c r="B535" s="604"/>
      <c r="C535" s="599"/>
      <c r="D535" s="599"/>
      <c r="E535" s="599"/>
      <c r="F535" s="599"/>
      <c r="G535" s="599"/>
      <c r="H535" s="599"/>
      <c r="I535" s="599"/>
      <c r="J535" s="599"/>
      <c r="K535" s="148" t="s">
        <v>614</v>
      </c>
      <c r="L535" s="149" t="s">
        <v>585</v>
      </c>
      <c r="M535" s="149" t="s">
        <v>585</v>
      </c>
      <c r="N535" s="153" t="s">
        <v>586</v>
      </c>
      <c r="O535" s="143"/>
      <c r="P535" s="139"/>
      <c r="Q535" s="139" t="s">
        <v>743</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IF(AI535:AI702="PENDIENTE","PENDIENTE",IF(COUNTIF(AI535:AI702,"FALLO"),"FALTA","COMPLETO"))</f>
        <v>COMPLETO</v>
      </c>
      <c r="AK535" s="14"/>
      <c r="AL535" s="14"/>
    </row>
    <row r="536" spans="1:38" ht="15.75" customHeight="1" x14ac:dyDescent="0.2">
      <c r="A536" s="158"/>
      <c r="B536" s="604"/>
      <c r="C536" s="599"/>
      <c r="D536" s="599"/>
      <c r="E536" s="599"/>
      <c r="F536" s="599"/>
      <c r="G536" s="599"/>
      <c r="H536" s="599"/>
      <c r="I536" s="599"/>
      <c r="J536" s="599"/>
      <c r="K536" s="148" t="s">
        <v>592</v>
      </c>
      <c r="L536" s="148" t="s">
        <v>587</v>
      </c>
      <c r="M536" s="148" t="s">
        <v>587</v>
      </c>
      <c r="N536" s="153" t="s">
        <v>586</v>
      </c>
      <c r="O536" s="143"/>
      <c r="P536" s="139"/>
      <c r="Q536" s="139" t="s">
        <v>743</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IF(AI536:AI702="PENDIENTE","PENDIENTE",IF(COUNTIF(AI536:AI702,"FALLO"),"FALTA","COMPLETO"))</f>
        <v>COMPLETO</v>
      </c>
      <c r="AK536" s="14"/>
      <c r="AL536" s="14"/>
    </row>
    <row r="537" spans="1:38" ht="15.75" customHeight="1" x14ac:dyDescent="0.2">
      <c r="A537" s="158"/>
      <c r="B537" s="604"/>
      <c r="C537" s="599"/>
      <c r="D537" s="599"/>
      <c r="E537" s="599"/>
      <c r="F537" s="599"/>
      <c r="G537" s="599"/>
      <c r="H537" s="599"/>
      <c r="I537" s="599"/>
      <c r="J537" s="599"/>
      <c r="K537" s="148" t="s">
        <v>593</v>
      </c>
      <c r="L537" s="148" t="s">
        <v>615</v>
      </c>
      <c r="M537" s="148" t="s">
        <v>615</v>
      </c>
      <c r="N537" s="153" t="s">
        <v>586</v>
      </c>
      <c r="O537" s="143"/>
      <c r="P537" s="139"/>
      <c r="Q537" s="139" t="s">
        <v>743</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IF(AI537:AI712="PENDIENTE","PENDIENTE",IF(COUNTIF(AI537:AI712,"FALLO"),"FALTA","COMPLETO"))</f>
        <v>COMPLETO</v>
      </c>
      <c r="AK537" s="14"/>
      <c r="AL537" s="14"/>
    </row>
    <row r="538" spans="1:38" ht="15.75" customHeight="1" x14ac:dyDescent="0.2">
      <c r="A538" s="158"/>
      <c r="B538" s="604"/>
      <c r="C538" s="599"/>
      <c r="D538" s="599"/>
      <c r="E538" s="599"/>
      <c r="F538" s="599"/>
      <c r="G538" s="599"/>
      <c r="H538" s="599"/>
      <c r="I538" s="599"/>
      <c r="J538" s="599"/>
      <c r="K538" s="149" t="s">
        <v>594</v>
      </c>
      <c r="L538" s="149" t="s">
        <v>595</v>
      </c>
      <c r="M538" s="149" t="s">
        <v>595</v>
      </c>
      <c r="N538" s="153" t="s">
        <v>586</v>
      </c>
      <c r="O538" s="143"/>
      <c r="P538" s="139"/>
      <c r="Q538" s="139" t="s">
        <v>743</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IF(AI538:AI708="PENDIENTE","PENDIENTE",IF(COUNTIF(AI538:AI708,"FALLO"),"FALTA","COMPLETO"))</f>
        <v>COMPLETO</v>
      </c>
      <c r="AK538" s="14"/>
      <c r="AL538" s="14"/>
    </row>
    <row r="539" spans="1:38" ht="15.75" customHeight="1" x14ac:dyDescent="0.2">
      <c r="A539" s="158"/>
      <c r="B539" s="604"/>
      <c r="C539" s="599"/>
      <c r="D539" s="599"/>
      <c r="E539" s="599"/>
      <c r="F539" s="599"/>
      <c r="G539" s="599"/>
      <c r="H539" s="599"/>
      <c r="I539" s="599"/>
      <c r="J539" s="599"/>
      <c r="K539" s="149" t="s">
        <v>616</v>
      </c>
      <c r="L539" s="149" t="s">
        <v>617</v>
      </c>
      <c r="M539" s="149" t="s">
        <v>617</v>
      </c>
      <c r="N539" s="153" t="s">
        <v>586</v>
      </c>
      <c r="O539" s="143"/>
      <c r="P539" s="139"/>
      <c r="Q539" s="139" t="s">
        <v>743</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IF(AI539:AI708="PENDIENTE","PENDIENTE",IF(COUNTIF(AI539:AI708,"FALLO"),"FALTA","COMPLETO"))</f>
        <v>COMPLETO</v>
      </c>
      <c r="AK539" s="14"/>
      <c r="AL539" s="14"/>
    </row>
    <row r="540" spans="1:38" ht="15.75" customHeight="1" x14ac:dyDescent="0.2">
      <c r="A540" s="157"/>
      <c r="B540" s="604"/>
      <c r="C540" s="599"/>
      <c r="D540" s="599"/>
      <c r="E540" s="599"/>
      <c r="F540" s="599"/>
      <c r="G540" s="599"/>
      <c r="H540" s="599"/>
      <c r="I540" s="599"/>
      <c r="J540" s="599"/>
      <c r="K540" s="149" t="s">
        <v>597</v>
      </c>
      <c r="L540" s="149" t="s">
        <v>634</v>
      </c>
      <c r="M540" s="149" t="s">
        <v>634</v>
      </c>
      <c r="N540" s="153" t="s">
        <v>586</v>
      </c>
      <c r="O540" s="143"/>
      <c r="P540" s="139"/>
      <c r="Q540" s="139" t="s">
        <v>743</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IF(AI540:AI708="PENDIENTE","PENDIENTE",IF(COUNTIF(AI540:AI708,"FALLO"),"FALTA","COMPLETO"))</f>
        <v>COMPLETO</v>
      </c>
      <c r="AK540" s="14"/>
      <c r="AL540" s="14"/>
    </row>
    <row r="541" spans="1:38" ht="15.75" customHeight="1" x14ac:dyDescent="0.2">
      <c r="A541" s="158"/>
      <c r="B541" s="604"/>
      <c r="C541" s="599"/>
      <c r="D541" s="599"/>
      <c r="E541" s="599"/>
      <c r="F541" s="599"/>
      <c r="G541" s="599"/>
      <c r="H541" s="599"/>
      <c r="I541" s="599"/>
      <c r="J541" s="599"/>
      <c r="K541" s="149" t="s">
        <v>599</v>
      </c>
      <c r="L541" s="149" t="s">
        <v>618</v>
      </c>
      <c r="M541" s="149" t="s">
        <v>618</v>
      </c>
      <c r="N541" s="153" t="s">
        <v>586</v>
      </c>
      <c r="O541" s="143"/>
      <c r="P541" s="139"/>
      <c r="Q541" s="139" t="s">
        <v>743</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IF(AI541:AI708="PENDIENTE","PENDIENTE",IF(COUNTIF(AI541:AI708,"FALLO"),"FALTA","COMPLETO"))</f>
        <v>COMPLETO</v>
      </c>
      <c r="AK541" s="14"/>
      <c r="AL541" s="14"/>
    </row>
    <row r="542" spans="1:38" ht="15.75" customHeight="1" x14ac:dyDescent="0.2">
      <c r="A542" s="158"/>
      <c r="B542" s="605"/>
      <c r="C542" s="599"/>
      <c r="D542" s="600"/>
      <c r="E542" s="600"/>
      <c r="F542" s="600"/>
      <c r="G542" s="600"/>
      <c r="H542" s="600"/>
      <c r="I542" s="600"/>
      <c r="J542" s="600"/>
      <c r="K542" s="149" t="s">
        <v>773</v>
      </c>
      <c r="L542" s="149" t="s">
        <v>629</v>
      </c>
      <c r="M542" s="149" t="s">
        <v>629</v>
      </c>
      <c r="N542" s="153" t="s">
        <v>586</v>
      </c>
      <c r="O542" s="143"/>
      <c r="P542" s="139"/>
      <c r="Q542" s="139" t="s">
        <v>743</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IF(AI542:AI708="PENDIENTE","PENDIENTE",IF(COUNTIF(AI542:AI708,"FALLO"),"FALTA","COMPLETO"))</f>
        <v>COMPLETO</v>
      </c>
      <c r="AK542" s="14"/>
      <c r="AL542" s="14"/>
    </row>
    <row r="543" spans="1:38" ht="15.75" customHeight="1" x14ac:dyDescent="0.2">
      <c r="A543" s="158"/>
      <c r="B543" s="603" t="s">
        <v>589</v>
      </c>
      <c r="C543" s="599"/>
      <c r="D543" s="606" t="s">
        <v>581</v>
      </c>
      <c r="E543" s="598" t="s">
        <v>637</v>
      </c>
      <c r="F543" s="598"/>
      <c r="G543" s="607">
        <f>G534+1</f>
        <v>59</v>
      </c>
      <c r="H543" s="598" t="s">
        <v>774</v>
      </c>
      <c r="I543" s="601"/>
      <c r="J543" s="602" t="s">
        <v>639</v>
      </c>
      <c r="K543" s="148" t="s">
        <v>590</v>
      </c>
      <c r="L543" s="149" t="s">
        <v>583</v>
      </c>
      <c r="M543" s="149" t="s">
        <v>583</v>
      </c>
      <c r="N543" s="153" t="s">
        <v>586</v>
      </c>
      <c r="O543" s="143"/>
      <c r="P543" s="139"/>
      <c r="Q543" s="139" t="s">
        <v>743</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IF(AI543:AI718="PENDIENTE","PENDIENTE",IF(COUNTIF(AI543:AI718,"FALLO"),"FALTA","COMPLETO"))</f>
        <v>COMPLETO</v>
      </c>
      <c r="AK543" s="14"/>
      <c r="AL543" s="14"/>
    </row>
    <row r="544" spans="1:38" ht="15.75" customHeight="1" x14ac:dyDescent="0.2">
      <c r="A544" s="158"/>
      <c r="B544" s="604"/>
      <c r="C544" s="599"/>
      <c r="D544" s="599"/>
      <c r="E544" s="599"/>
      <c r="F544" s="599"/>
      <c r="G544" s="599"/>
      <c r="H544" s="599"/>
      <c r="I544" s="599"/>
      <c r="J544" s="599"/>
      <c r="K544" s="148" t="s">
        <v>614</v>
      </c>
      <c r="L544" s="149" t="s">
        <v>585</v>
      </c>
      <c r="M544" s="149" t="s">
        <v>585</v>
      </c>
      <c r="N544" s="153" t="s">
        <v>586</v>
      </c>
      <c r="O544" s="143"/>
      <c r="P544" s="139"/>
      <c r="Q544" s="139" t="s">
        <v>743</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IF(AI544:AI714="PENDIENTE","PENDIENTE",IF(COUNTIF(AI544:AI714,"FALLO"),"FALTA","COMPLETO"))</f>
        <v>COMPLETO</v>
      </c>
      <c r="AK544" s="14"/>
      <c r="AL544" s="14"/>
    </row>
    <row r="545" spans="1:38" ht="15.75" customHeight="1" x14ac:dyDescent="0.2">
      <c r="A545" s="158"/>
      <c r="B545" s="604"/>
      <c r="C545" s="599"/>
      <c r="D545" s="599"/>
      <c r="E545" s="599"/>
      <c r="F545" s="599"/>
      <c r="G545" s="599"/>
      <c r="H545" s="599"/>
      <c r="I545" s="599"/>
      <c r="J545" s="599"/>
      <c r="K545" s="148" t="s">
        <v>592</v>
      </c>
      <c r="L545" s="148" t="s">
        <v>587</v>
      </c>
      <c r="M545" s="148" t="s">
        <v>587</v>
      </c>
      <c r="N545" s="153" t="s">
        <v>586</v>
      </c>
      <c r="O545" s="143"/>
      <c r="P545" s="139"/>
      <c r="Q545" s="139" t="s">
        <v>743</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IF(AI545:AI714="PENDIENTE","PENDIENTE",IF(COUNTIF(AI545:AI714,"FALLO"),"FALTA","COMPLETO"))</f>
        <v>COMPLETO</v>
      </c>
      <c r="AK545" s="14"/>
      <c r="AL545" s="14"/>
    </row>
    <row r="546" spans="1:38" ht="15.75" customHeight="1" x14ac:dyDescent="0.2">
      <c r="A546" s="158"/>
      <c r="B546" s="604"/>
      <c r="C546" s="599"/>
      <c r="D546" s="599"/>
      <c r="E546" s="599"/>
      <c r="F546" s="599"/>
      <c r="G546" s="599"/>
      <c r="H546" s="599"/>
      <c r="I546" s="599"/>
      <c r="J546" s="599"/>
      <c r="K546" s="148" t="s">
        <v>593</v>
      </c>
      <c r="L546" s="148" t="s">
        <v>615</v>
      </c>
      <c r="M546" s="148" t="s">
        <v>615</v>
      </c>
      <c r="N546" s="153" t="s">
        <v>586</v>
      </c>
      <c r="O546" s="143"/>
      <c r="P546" s="139"/>
      <c r="Q546" s="139" t="s">
        <v>743</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IF(AI546:AI714="PENDIENTE","PENDIENTE",IF(COUNTIF(AI546:AI714,"FALLO"),"FALTA","COMPLETO"))</f>
        <v>COMPLETO</v>
      </c>
      <c r="AK546" s="14"/>
      <c r="AL546" s="14"/>
    </row>
    <row r="547" spans="1:38" ht="15.75" customHeight="1" x14ac:dyDescent="0.2">
      <c r="A547" s="158"/>
      <c r="B547" s="604"/>
      <c r="C547" s="599"/>
      <c r="D547" s="599"/>
      <c r="E547" s="599"/>
      <c r="F547" s="599"/>
      <c r="G547" s="599"/>
      <c r="H547" s="599"/>
      <c r="I547" s="599"/>
      <c r="J547" s="599"/>
      <c r="K547" s="149" t="s">
        <v>594</v>
      </c>
      <c r="L547" s="149" t="s">
        <v>595</v>
      </c>
      <c r="M547" s="149" t="s">
        <v>595</v>
      </c>
      <c r="N547" s="153" t="s">
        <v>586</v>
      </c>
      <c r="O547" s="143"/>
      <c r="P547" s="139"/>
      <c r="Q547" s="139" t="s">
        <v>743</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IF(AI547:AI714="PENDIENTE","PENDIENTE",IF(COUNTIF(AI547:AI714,"FALLO"),"FALTA","COMPLETO"))</f>
        <v>COMPLETO</v>
      </c>
      <c r="AK547" s="14"/>
      <c r="AL547" s="14"/>
    </row>
    <row r="548" spans="1:38" ht="15.75" customHeight="1" x14ac:dyDescent="0.2">
      <c r="A548" s="158"/>
      <c r="B548" s="604"/>
      <c r="C548" s="599"/>
      <c r="D548" s="599"/>
      <c r="E548" s="599"/>
      <c r="F548" s="599"/>
      <c r="G548" s="599"/>
      <c r="H548" s="599"/>
      <c r="I548" s="599"/>
      <c r="J548" s="599"/>
      <c r="K548" s="149" t="s">
        <v>616</v>
      </c>
      <c r="L548" s="149" t="s">
        <v>617</v>
      </c>
      <c r="M548" s="149" t="s">
        <v>617</v>
      </c>
      <c r="N548" s="153" t="s">
        <v>586</v>
      </c>
      <c r="O548" s="143"/>
      <c r="P548" s="139"/>
      <c r="Q548" s="139" t="s">
        <v>743</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IF(AI548:AI714="PENDIENTE","PENDIENTE",IF(COUNTIF(AI548:AI714,"FALLO"),"FALTA","COMPLETO"))</f>
        <v>COMPLETO</v>
      </c>
      <c r="AK548" s="14"/>
      <c r="AL548" s="14"/>
    </row>
    <row r="549" spans="1:38" ht="15.75" customHeight="1" x14ac:dyDescent="0.2">
      <c r="A549" s="157"/>
      <c r="B549" s="604"/>
      <c r="C549" s="599"/>
      <c r="D549" s="599"/>
      <c r="E549" s="599"/>
      <c r="F549" s="599"/>
      <c r="G549" s="599"/>
      <c r="H549" s="599"/>
      <c r="I549" s="599"/>
      <c r="J549" s="599"/>
      <c r="K549" s="149" t="s">
        <v>597</v>
      </c>
      <c r="L549" s="149" t="s">
        <v>598</v>
      </c>
      <c r="M549" s="149" t="s">
        <v>598</v>
      </c>
      <c r="N549" s="153" t="s">
        <v>586</v>
      </c>
      <c r="O549" s="143"/>
      <c r="P549" s="139"/>
      <c r="Q549" s="139" t="s">
        <v>743</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IF(AI549:AI724="PENDIENTE","PENDIENTE",IF(COUNTIF(AI549:AI724,"FALLO"),"FALTA","COMPLETO"))</f>
        <v>COMPLETO</v>
      </c>
      <c r="AK549" s="14"/>
      <c r="AL549" s="14"/>
    </row>
    <row r="550" spans="1:38" ht="15.75" customHeight="1" x14ac:dyDescent="0.2">
      <c r="A550" s="158"/>
      <c r="B550" s="604"/>
      <c r="C550" s="599"/>
      <c r="D550" s="599"/>
      <c r="E550" s="599"/>
      <c r="F550" s="599"/>
      <c r="G550" s="599"/>
      <c r="H550" s="599"/>
      <c r="I550" s="599"/>
      <c r="J550" s="599"/>
      <c r="K550" s="149" t="s">
        <v>599</v>
      </c>
      <c r="L550" s="149" t="s">
        <v>618</v>
      </c>
      <c r="M550" s="149" t="s">
        <v>618</v>
      </c>
      <c r="N550" s="153" t="s">
        <v>586</v>
      </c>
      <c r="O550" s="143"/>
      <c r="P550" s="139"/>
      <c r="Q550" s="139" t="s">
        <v>743</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IF(AI550:AI720="PENDIENTE","PENDIENTE",IF(COUNTIF(AI550:AI720,"FALLO"),"FALTA","COMPLETO"))</f>
        <v>COMPLETO</v>
      </c>
      <c r="AK550" s="14"/>
      <c r="AL550" s="14"/>
    </row>
    <row r="551" spans="1:38" ht="15.75" customHeight="1" x14ac:dyDescent="0.2">
      <c r="A551" s="158"/>
      <c r="B551" s="605"/>
      <c r="C551" s="599"/>
      <c r="D551" s="600"/>
      <c r="E551" s="600"/>
      <c r="F551" s="600"/>
      <c r="G551" s="600"/>
      <c r="H551" s="600"/>
      <c r="I551" s="600"/>
      <c r="J551" s="600"/>
      <c r="K551" s="149" t="s">
        <v>775</v>
      </c>
      <c r="L551" s="149" t="s">
        <v>629</v>
      </c>
      <c r="M551" s="149" t="s">
        <v>629</v>
      </c>
      <c r="N551" s="153" t="s">
        <v>586</v>
      </c>
      <c r="O551" s="143"/>
      <c r="P551" s="139"/>
      <c r="Q551" s="139" t="s">
        <v>743</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IF(AI551:AI720="PENDIENTE","PENDIENTE",IF(COUNTIF(AI551:AI720,"FALLO"),"FALTA","COMPLETO"))</f>
        <v>COMPLETO</v>
      </c>
      <c r="AK551" s="14"/>
      <c r="AL551" s="14"/>
    </row>
    <row r="552" spans="1:38" ht="15.75" customHeight="1" x14ac:dyDescent="0.2">
      <c r="A552" s="158"/>
      <c r="B552" s="603" t="s">
        <v>589</v>
      </c>
      <c r="C552" s="599"/>
      <c r="D552" s="606" t="s">
        <v>581</v>
      </c>
      <c r="E552" s="598" t="s">
        <v>776</v>
      </c>
      <c r="F552" s="598"/>
      <c r="G552" s="607">
        <f>G543+1</f>
        <v>60</v>
      </c>
      <c r="H552" s="598" t="s">
        <v>777</v>
      </c>
      <c r="I552" s="601"/>
      <c r="J552" s="602" t="s">
        <v>778</v>
      </c>
      <c r="K552" s="148" t="s">
        <v>590</v>
      </c>
      <c r="L552" s="149" t="s">
        <v>583</v>
      </c>
      <c r="M552" s="149" t="s">
        <v>583</v>
      </c>
      <c r="N552" s="153" t="s">
        <v>586</v>
      </c>
      <c r="O552" s="143"/>
      <c r="P552" s="139"/>
      <c r="Q552" s="139" t="s">
        <v>743</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IF(AI552:AI720="PENDIENTE","PENDIENTE",IF(COUNTIF(AI552:AI720,"FALLO"),"FALTA","COMPLETO"))</f>
        <v>COMPLETO</v>
      </c>
      <c r="AK552" s="14"/>
      <c r="AL552" s="14"/>
    </row>
    <row r="553" spans="1:38" ht="15.75" customHeight="1" x14ac:dyDescent="0.2">
      <c r="A553" s="158"/>
      <c r="B553" s="604"/>
      <c r="C553" s="599"/>
      <c r="D553" s="599"/>
      <c r="E553" s="599"/>
      <c r="F553" s="599"/>
      <c r="G553" s="599"/>
      <c r="H553" s="599"/>
      <c r="I553" s="599"/>
      <c r="J553" s="599"/>
      <c r="K553" s="148" t="s">
        <v>614</v>
      </c>
      <c r="L553" s="149" t="s">
        <v>585</v>
      </c>
      <c r="M553" s="149" t="s">
        <v>585</v>
      </c>
      <c r="N553" s="153" t="s">
        <v>586</v>
      </c>
      <c r="O553" s="143"/>
      <c r="P553" s="139"/>
      <c r="Q553" s="139" t="s">
        <v>743</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IF(AI553:AI720="PENDIENTE","PENDIENTE",IF(COUNTIF(AI553:AI720,"FALLO"),"FALTA","COMPLETO"))</f>
        <v>COMPLETO</v>
      </c>
      <c r="AK553" s="14"/>
      <c r="AL553" s="14"/>
    </row>
    <row r="554" spans="1:38" ht="15.75" customHeight="1" x14ac:dyDescent="0.2">
      <c r="A554" s="158"/>
      <c r="B554" s="604"/>
      <c r="C554" s="599"/>
      <c r="D554" s="599"/>
      <c r="E554" s="599"/>
      <c r="F554" s="599"/>
      <c r="G554" s="599"/>
      <c r="H554" s="599"/>
      <c r="I554" s="599"/>
      <c r="J554" s="599"/>
      <c r="K554" s="148" t="s">
        <v>592</v>
      </c>
      <c r="L554" s="148" t="s">
        <v>587</v>
      </c>
      <c r="M554" s="148" t="s">
        <v>587</v>
      </c>
      <c r="N554" s="153" t="s">
        <v>586</v>
      </c>
      <c r="O554" s="143"/>
      <c r="P554" s="139"/>
      <c r="Q554" s="139" t="s">
        <v>743</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IF(AI554:AI720="PENDIENTE","PENDIENTE",IF(COUNTIF(AI554:AI720,"FALLO"),"FALTA","COMPLETO"))</f>
        <v>COMPLETO</v>
      </c>
      <c r="AK554" s="14"/>
      <c r="AL554" s="14"/>
    </row>
    <row r="555" spans="1:38" ht="15.75" customHeight="1" x14ac:dyDescent="0.2">
      <c r="A555" s="158"/>
      <c r="B555" s="604"/>
      <c r="C555" s="599"/>
      <c r="D555" s="599"/>
      <c r="E555" s="599"/>
      <c r="F555" s="599"/>
      <c r="G555" s="599"/>
      <c r="H555" s="599"/>
      <c r="I555" s="599"/>
      <c r="J555" s="599"/>
      <c r="K555" s="148" t="s">
        <v>593</v>
      </c>
      <c r="L555" s="148" t="s">
        <v>615</v>
      </c>
      <c r="M555" s="148" t="s">
        <v>615</v>
      </c>
      <c r="N555" s="153" t="s">
        <v>586</v>
      </c>
      <c r="O555" s="143"/>
      <c r="P555" s="139"/>
      <c r="Q555" s="139" t="s">
        <v>743</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IF(AI555:AI730="PENDIENTE","PENDIENTE",IF(COUNTIF(AI555:AI730,"FALLO"),"FALTA","COMPLETO"))</f>
        <v>COMPLETO</v>
      </c>
      <c r="AK555" s="14"/>
      <c r="AL555" s="14"/>
    </row>
    <row r="556" spans="1:38" ht="15.75" customHeight="1" x14ac:dyDescent="0.2">
      <c r="A556" s="158"/>
      <c r="B556" s="604"/>
      <c r="C556" s="599"/>
      <c r="D556" s="599"/>
      <c r="E556" s="599"/>
      <c r="F556" s="599"/>
      <c r="G556" s="599"/>
      <c r="H556" s="599"/>
      <c r="I556" s="599"/>
      <c r="J556" s="599"/>
      <c r="K556" s="149" t="s">
        <v>594</v>
      </c>
      <c r="L556" s="149" t="s">
        <v>595</v>
      </c>
      <c r="M556" s="149" t="s">
        <v>595</v>
      </c>
      <c r="N556" s="153" t="s">
        <v>586</v>
      </c>
      <c r="O556" s="143"/>
      <c r="P556" s="139"/>
      <c r="Q556" s="139" t="s">
        <v>743</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IF(AI556:AI726="PENDIENTE","PENDIENTE",IF(COUNTIF(AI556:AI726,"FALLO"),"FALTA","COMPLETO"))</f>
        <v>COMPLETO</v>
      </c>
      <c r="AK556" s="14"/>
      <c r="AL556" s="14"/>
    </row>
    <row r="557" spans="1:38" ht="15.75" customHeight="1" x14ac:dyDescent="0.2">
      <c r="A557" s="158"/>
      <c r="B557" s="604"/>
      <c r="C557" s="599"/>
      <c r="D557" s="599"/>
      <c r="E557" s="599"/>
      <c r="F557" s="599"/>
      <c r="G557" s="599"/>
      <c r="H557" s="599"/>
      <c r="I557" s="599"/>
      <c r="J557" s="599"/>
      <c r="K557" s="149" t="s">
        <v>616</v>
      </c>
      <c r="L557" s="149" t="s">
        <v>617</v>
      </c>
      <c r="M557" s="149" t="s">
        <v>617</v>
      </c>
      <c r="N557" s="153" t="s">
        <v>586</v>
      </c>
      <c r="O557" s="143"/>
      <c r="P557" s="139"/>
      <c r="Q557" s="139" t="s">
        <v>743</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IF(AI557:AI726="PENDIENTE","PENDIENTE",IF(COUNTIF(AI557:AI726,"FALLO"),"FALTA","COMPLETO"))</f>
        <v>COMPLETO</v>
      </c>
      <c r="AK557" s="14"/>
      <c r="AL557" s="14"/>
    </row>
    <row r="558" spans="1:38" ht="15.75" customHeight="1" x14ac:dyDescent="0.2">
      <c r="A558" s="157"/>
      <c r="B558" s="604"/>
      <c r="C558" s="599"/>
      <c r="D558" s="599"/>
      <c r="E558" s="599"/>
      <c r="F558" s="599"/>
      <c r="G558" s="599"/>
      <c r="H558" s="599"/>
      <c r="I558" s="599"/>
      <c r="J558" s="599"/>
      <c r="K558" s="149" t="s">
        <v>597</v>
      </c>
      <c r="L558" s="149" t="s">
        <v>598</v>
      </c>
      <c r="M558" s="149" t="s">
        <v>598</v>
      </c>
      <c r="N558" s="153" t="s">
        <v>586</v>
      </c>
      <c r="O558" s="143"/>
      <c r="P558" s="139"/>
      <c r="Q558" s="139" t="s">
        <v>743</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IF(AI558:AI726="PENDIENTE","PENDIENTE",IF(COUNTIF(AI558:AI726,"FALLO"),"FALTA","COMPLETO"))</f>
        <v>COMPLETO</v>
      </c>
      <c r="AK558" s="14"/>
      <c r="AL558" s="14"/>
    </row>
    <row r="559" spans="1:38" ht="15.75" customHeight="1" x14ac:dyDescent="0.2">
      <c r="A559" s="158"/>
      <c r="B559" s="604"/>
      <c r="C559" s="599"/>
      <c r="D559" s="599"/>
      <c r="E559" s="599"/>
      <c r="F559" s="599"/>
      <c r="G559" s="599"/>
      <c r="H559" s="599"/>
      <c r="I559" s="599"/>
      <c r="J559" s="599"/>
      <c r="K559" s="149" t="s">
        <v>599</v>
      </c>
      <c r="L559" s="149" t="s">
        <v>618</v>
      </c>
      <c r="M559" s="149" t="s">
        <v>618</v>
      </c>
      <c r="N559" s="153" t="s">
        <v>586</v>
      </c>
      <c r="O559" s="143"/>
      <c r="P559" s="139"/>
      <c r="Q559" s="139" t="s">
        <v>743</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IF(AI559:AI726="PENDIENTE","PENDIENTE",IF(COUNTIF(AI559:AI726,"FALLO"),"FALTA","COMPLETO"))</f>
        <v>COMPLETO</v>
      </c>
      <c r="AK559" s="14"/>
      <c r="AL559" s="14"/>
    </row>
    <row r="560" spans="1:38" ht="15.75" customHeight="1" x14ac:dyDescent="0.2">
      <c r="A560" s="158"/>
      <c r="B560" s="605"/>
      <c r="C560" s="599"/>
      <c r="D560" s="600"/>
      <c r="E560" s="600"/>
      <c r="F560" s="600"/>
      <c r="G560" s="600"/>
      <c r="H560" s="600"/>
      <c r="I560" s="600"/>
      <c r="J560" s="600"/>
      <c r="K560" s="149" t="s">
        <v>779</v>
      </c>
      <c r="L560" s="149" t="s">
        <v>629</v>
      </c>
      <c r="M560" s="149" t="s">
        <v>629</v>
      </c>
      <c r="N560" s="153" t="s">
        <v>586</v>
      </c>
      <c r="O560" s="143"/>
      <c r="P560" s="139"/>
      <c r="Q560" s="139" t="s">
        <v>743</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IF(AI560:AI726="PENDIENTE","PENDIENTE",IF(COUNTIF(AI560:AI726,"FALLO"),"FALTA","COMPLETO"))</f>
        <v>COMPLETO</v>
      </c>
      <c r="AK560" s="14"/>
      <c r="AL560" s="14"/>
    </row>
    <row r="561" spans="1:38" ht="15.75" customHeight="1" x14ac:dyDescent="0.2">
      <c r="A561" s="158"/>
      <c r="B561" s="603" t="s">
        <v>589</v>
      </c>
      <c r="C561" s="599"/>
      <c r="D561" s="606" t="s">
        <v>581</v>
      </c>
      <c r="E561" s="598" t="s">
        <v>649</v>
      </c>
      <c r="F561" s="598"/>
      <c r="G561" s="607">
        <f>G552+1</f>
        <v>61</v>
      </c>
      <c r="H561" s="598" t="s">
        <v>780</v>
      </c>
      <c r="I561" s="601"/>
      <c r="J561" s="602" t="s">
        <v>781</v>
      </c>
      <c r="K561" s="148" t="s">
        <v>590</v>
      </c>
      <c r="L561" s="149" t="s">
        <v>583</v>
      </c>
      <c r="M561" s="149" t="s">
        <v>583</v>
      </c>
      <c r="N561" s="153" t="s">
        <v>586</v>
      </c>
      <c r="O561" s="143"/>
      <c r="P561" s="139"/>
      <c r="Q561" s="139" t="s">
        <v>743</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IF(AI561:AI736="PENDIENTE","PENDIENTE",IF(COUNTIF(AI561:AI736,"FALLO"),"FALTA","COMPLETO"))</f>
        <v>COMPLETO</v>
      </c>
      <c r="AK561" s="14"/>
      <c r="AL561" s="14"/>
    </row>
    <row r="562" spans="1:38" ht="15.75" customHeight="1" x14ac:dyDescent="0.2">
      <c r="A562" s="158"/>
      <c r="B562" s="604"/>
      <c r="C562" s="599"/>
      <c r="D562" s="599"/>
      <c r="E562" s="599"/>
      <c r="F562" s="599"/>
      <c r="G562" s="599"/>
      <c r="H562" s="599"/>
      <c r="I562" s="599"/>
      <c r="J562" s="599"/>
      <c r="K562" s="148" t="s">
        <v>614</v>
      </c>
      <c r="L562" s="149" t="s">
        <v>585</v>
      </c>
      <c r="M562" s="149" t="s">
        <v>585</v>
      </c>
      <c r="N562" s="153" t="s">
        <v>586</v>
      </c>
      <c r="O562" s="143"/>
      <c r="P562" s="139"/>
      <c r="Q562" s="139" t="s">
        <v>743</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IF(AI562:AI732="PENDIENTE","PENDIENTE",IF(COUNTIF(AI562:AI732,"FALLO"),"FALTA","COMPLETO"))</f>
        <v>COMPLETO</v>
      </c>
      <c r="AK562" s="14"/>
      <c r="AL562" s="14"/>
    </row>
    <row r="563" spans="1:38" ht="15.75" customHeight="1" x14ac:dyDescent="0.2">
      <c r="A563" s="158"/>
      <c r="B563" s="604"/>
      <c r="C563" s="599"/>
      <c r="D563" s="599"/>
      <c r="E563" s="599"/>
      <c r="F563" s="599"/>
      <c r="G563" s="599"/>
      <c r="H563" s="599"/>
      <c r="I563" s="599"/>
      <c r="J563" s="599"/>
      <c r="K563" s="148" t="s">
        <v>592</v>
      </c>
      <c r="L563" s="148" t="s">
        <v>587</v>
      </c>
      <c r="M563" s="148" t="s">
        <v>587</v>
      </c>
      <c r="N563" s="153" t="s">
        <v>586</v>
      </c>
      <c r="O563" s="143"/>
      <c r="P563" s="139"/>
      <c r="Q563" s="139" t="s">
        <v>743</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IF(AI563:AI732="PENDIENTE","PENDIENTE",IF(COUNTIF(AI563:AI732,"FALLO"),"FALTA","COMPLETO"))</f>
        <v>COMPLETO</v>
      </c>
      <c r="AK563" s="14"/>
      <c r="AL563" s="14"/>
    </row>
    <row r="564" spans="1:38" ht="15.75" customHeight="1" x14ac:dyDescent="0.2">
      <c r="A564" s="158"/>
      <c r="B564" s="604"/>
      <c r="C564" s="599"/>
      <c r="D564" s="599"/>
      <c r="E564" s="599"/>
      <c r="F564" s="599"/>
      <c r="G564" s="599"/>
      <c r="H564" s="599"/>
      <c r="I564" s="599"/>
      <c r="J564" s="599"/>
      <c r="K564" s="148" t="s">
        <v>593</v>
      </c>
      <c r="L564" s="148" t="s">
        <v>615</v>
      </c>
      <c r="M564" s="148" t="s">
        <v>615</v>
      </c>
      <c r="N564" s="153" t="s">
        <v>586</v>
      </c>
      <c r="O564" s="143"/>
      <c r="P564" s="139"/>
      <c r="Q564" s="139" t="s">
        <v>743</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IF(AI564:AI732="PENDIENTE","PENDIENTE",IF(COUNTIF(AI564:AI732,"FALLO"),"FALTA","COMPLETO"))</f>
        <v>COMPLETO</v>
      </c>
      <c r="AK564" s="14"/>
      <c r="AL564" s="14"/>
    </row>
    <row r="565" spans="1:38" ht="15.75" customHeight="1" x14ac:dyDescent="0.2">
      <c r="A565" s="158"/>
      <c r="B565" s="604"/>
      <c r="C565" s="599"/>
      <c r="D565" s="599"/>
      <c r="E565" s="599"/>
      <c r="F565" s="599"/>
      <c r="G565" s="599"/>
      <c r="H565" s="599"/>
      <c r="I565" s="599"/>
      <c r="J565" s="599"/>
      <c r="K565" s="149" t="s">
        <v>594</v>
      </c>
      <c r="L565" s="149" t="s">
        <v>595</v>
      </c>
      <c r="M565" s="149" t="s">
        <v>595</v>
      </c>
      <c r="N565" s="153" t="s">
        <v>586</v>
      </c>
      <c r="O565" s="143"/>
      <c r="P565" s="139"/>
      <c r="Q565" s="139" t="s">
        <v>743</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IF(AI565:AI732="PENDIENTE","PENDIENTE",IF(COUNTIF(AI565:AI732,"FALLO"),"FALTA","COMPLETO"))</f>
        <v>COMPLETO</v>
      </c>
      <c r="AK565" s="14"/>
      <c r="AL565" s="14"/>
    </row>
    <row r="566" spans="1:38" ht="15.75" customHeight="1" x14ac:dyDescent="0.2">
      <c r="A566" s="158"/>
      <c r="B566" s="604"/>
      <c r="C566" s="599"/>
      <c r="D566" s="599"/>
      <c r="E566" s="599"/>
      <c r="F566" s="599"/>
      <c r="G566" s="599"/>
      <c r="H566" s="599"/>
      <c r="I566" s="599"/>
      <c r="J566" s="599"/>
      <c r="K566" s="149" t="s">
        <v>616</v>
      </c>
      <c r="L566" s="149" t="s">
        <v>617</v>
      </c>
      <c r="M566" s="149" t="s">
        <v>617</v>
      </c>
      <c r="N566" s="153" t="s">
        <v>586</v>
      </c>
      <c r="O566" s="143"/>
      <c r="P566" s="139"/>
      <c r="Q566" s="139" t="s">
        <v>743</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IF(AI566:AI732="PENDIENTE","PENDIENTE",IF(COUNTIF(AI566:AI732,"FALLO"),"FALTA","COMPLETO"))</f>
        <v>COMPLETO</v>
      </c>
      <c r="AK566" s="14"/>
      <c r="AL566" s="14"/>
    </row>
    <row r="567" spans="1:38" ht="15.75" customHeight="1" x14ac:dyDescent="0.2">
      <c r="A567" s="157"/>
      <c r="B567" s="604"/>
      <c r="C567" s="599"/>
      <c r="D567" s="599"/>
      <c r="E567" s="599"/>
      <c r="F567" s="599"/>
      <c r="G567" s="599"/>
      <c r="H567" s="599"/>
      <c r="I567" s="599"/>
      <c r="J567" s="599"/>
      <c r="K567" s="149" t="s">
        <v>597</v>
      </c>
      <c r="L567" s="149" t="s">
        <v>598</v>
      </c>
      <c r="M567" s="149" t="s">
        <v>598</v>
      </c>
      <c r="N567" s="153" t="s">
        <v>586</v>
      </c>
      <c r="O567" s="143"/>
      <c r="P567" s="139"/>
      <c r="Q567" s="139" t="s">
        <v>743</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IF(AI567:AI742="PENDIENTE","PENDIENTE",IF(COUNTIF(AI567:AI742,"FALLO"),"FALTA","COMPLETO"))</f>
        <v>COMPLETO</v>
      </c>
      <c r="AK567" s="14"/>
      <c r="AL567" s="14"/>
    </row>
    <row r="568" spans="1:38" ht="15.75" customHeight="1" x14ac:dyDescent="0.2">
      <c r="A568" s="158"/>
      <c r="B568" s="604"/>
      <c r="C568" s="599"/>
      <c r="D568" s="599"/>
      <c r="E568" s="599"/>
      <c r="F568" s="599"/>
      <c r="G568" s="599"/>
      <c r="H568" s="599"/>
      <c r="I568" s="599"/>
      <c r="J568" s="599"/>
      <c r="K568" s="149" t="s">
        <v>599</v>
      </c>
      <c r="L568" s="149" t="s">
        <v>618</v>
      </c>
      <c r="M568" s="149" t="s">
        <v>618</v>
      </c>
      <c r="N568" s="153" t="s">
        <v>586</v>
      </c>
      <c r="O568" s="143"/>
      <c r="P568" s="139"/>
      <c r="Q568" s="139" t="s">
        <v>743</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IF(AI568:AI738="PENDIENTE","PENDIENTE",IF(COUNTIF(AI568:AI738,"FALLO"),"FALTA","COMPLETO"))</f>
        <v>COMPLETO</v>
      </c>
      <c r="AK568" s="14"/>
      <c r="AL568" s="14"/>
    </row>
    <row r="569" spans="1:38" ht="15.75" customHeight="1" x14ac:dyDescent="0.2">
      <c r="A569" s="158"/>
      <c r="B569" s="605"/>
      <c r="C569" s="599"/>
      <c r="D569" s="600"/>
      <c r="E569" s="600"/>
      <c r="F569" s="600"/>
      <c r="G569" s="600"/>
      <c r="H569" s="600"/>
      <c r="I569" s="600"/>
      <c r="J569" s="600"/>
      <c r="K569" s="149" t="s">
        <v>782</v>
      </c>
      <c r="L569" s="149" t="s">
        <v>629</v>
      </c>
      <c r="M569" s="149" t="s">
        <v>629</v>
      </c>
      <c r="N569" s="153" t="s">
        <v>586</v>
      </c>
      <c r="O569" s="143"/>
      <c r="P569" s="139"/>
      <c r="Q569" s="139" t="s">
        <v>743</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IF(AI569:AI738="PENDIENTE","PENDIENTE",IF(COUNTIF(AI569:AI738,"FALLO"),"FALTA","COMPLETO"))</f>
        <v>COMPLETO</v>
      </c>
      <c r="AK569" s="14"/>
      <c r="AL569" s="14"/>
    </row>
    <row r="570" spans="1:38" ht="15.75" customHeight="1" x14ac:dyDescent="0.2">
      <c r="A570" s="158"/>
      <c r="B570" s="603" t="s">
        <v>589</v>
      </c>
      <c r="C570" s="599"/>
      <c r="D570" s="606" t="s">
        <v>581</v>
      </c>
      <c r="E570" s="598" t="s">
        <v>653</v>
      </c>
      <c r="F570" s="598"/>
      <c r="G570" s="607">
        <f>G561+1</f>
        <v>62</v>
      </c>
      <c r="H570" s="598" t="s">
        <v>783</v>
      </c>
      <c r="I570" s="601"/>
      <c r="J570" s="602" t="s">
        <v>784</v>
      </c>
      <c r="K570" s="148" t="s">
        <v>590</v>
      </c>
      <c r="L570" s="149" t="s">
        <v>583</v>
      </c>
      <c r="M570" s="149" t="s">
        <v>583</v>
      </c>
      <c r="N570" s="153" t="s">
        <v>586</v>
      </c>
      <c r="O570" s="143"/>
      <c r="P570" s="139"/>
      <c r="Q570" s="139" t="s">
        <v>743</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IF(AI570:AI738="PENDIENTE","PENDIENTE",IF(COUNTIF(AI570:AI738,"FALLO"),"FALTA","COMPLETO"))</f>
        <v>COMPLETO</v>
      </c>
      <c r="AK570" s="14"/>
      <c r="AL570" s="14"/>
    </row>
    <row r="571" spans="1:38" ht="15.75" customHeight="1" x14ac:dyDescent="0.2">
      <c r="A571" s="158"/>
      <c r="B571" s="604"/>
      <c r="C571" s="599"/>
      <c r="D571" s="599"/>
      <c r="E571" s="599"/>
      <c r="F571" s="599"/>
      <c r="G571" s="599"/>
      <c r="H571" s="599"/>
      <c r="I571" s="599"/>
      <c r="J571" s="599"/>
      <c r="K571" s="148" t="s">
        <v>614</v>
      </c>
      <c r="L571" s="149" t="s">
        <v>585</v>
      </c>
      <c r="M571" s="149" t="s">
        <v>585</v>
      </c>
      <c r="N571" s="153" t="s">
        <v>586</v>
      </c>
      <c r="O571" s="143"/>
      <c r="P571" s="139"/>
      <c r="Q571" s="139" t="s">
        <v>743</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IF(AI571:AI738="PENDIENTE","PENDIENTE",IF(COUNTIF(AI571:AI738,"FALLO"),"FALTA","COMPLETO"))</f>
        <v>COMPLETO</v>
      </c>
      <c r="AK571" s="14"/>
      <c r="AL571" s="14"/>
    </row>
    <row r="572" spans="1:38" ht="15.75" customHeight="1" x14ac:dyDescent="0.2">
      <c r="A572" s="158"/>
      <c r="B572" s="604"/>
      <c r="C572" s="599"/>
      <c r="D572" s="599"/>
      <c r="E572" s="599"/>
      <c r="F572" s="599"/>
      <c r="G572" s="599"/>
      <c r="H572" s="599"/>
      <c r="I572" s="599"/>
      <c r="J572" s="599"/>
      <c r="K572" s="148" t="s">
        <v>592</v>
      </c>
      <c r="L572" s="148" t="s">
        <v>587</v>
      </c>
      <c r="M572" s="148" t="s">
        <v>587</v>
      </c>
      <c r="N572" s="153" t="s">
        <v>586</v>
      </c>
      <c r="O572" s="143"/>
      <c r="P572" s="139"/>
      <c r="Q572" s="139" t="s">
        <v>743</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IF(AI572:AI738="PENDIENTE","PENDIENTE",IF(COUNTIF(AI572:AI738,"FALLO"),"FALTA","COMPLETO"))</f>
        <v>COMPLETO</v>
      </c>
      <c r="AK572" s="14"/>
      <c r="AL572" s="14"/>
    </row>
    <row r="573" spans="1:38" ht="15.75" customHeight="1" x14ac:dyDescent="0.2">
      <c r="A573" s="158"/>
      <c r="B573" s="604"/>
      <c r="C573" s="599"/>
      <c r="D573" s="599"/>
      <c r="E573" s="599"/>
      <c r="F573" s="599"/>
      <c r="G573" s="599"/>
      <c r="H573" s="599"/>
      <c r="I573" s="599"/>
      <c r="J573" s="599"/>
      <c r="K573" s="148" t="s">
        <v>593</v>
      </c>
      <c r="L573" s="148" t="s">
        <v>615</v>
      </c>
      <c r="M573" s="148" t="s">
        <v>615</v>
      </c>
      <c r="N573" s="153" t="s">
        <v>586</v>
      </c>
      <c r="O573" s="143"/>
      <c r="P573" s="139"/>
      <c r="Q573" s="139" t="s">
        <v>743</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IF(AI573:AI748="PENDIENTE","PENDIENTE",IF(COUNTIF(AI573:AI748,"FALLO"),"FALTA","COMPLETO"))</f>
        <v>COMPLETO</v>
      </c>
      <c r="AK573" s="14"/>
      <c r="AL573" s="14"/>
    </row>
    <row r="574" spans="1:38" ht="15.75" customHeight="1" x14ac:dyDescent="0.2">
      <c r="A574" s="158"/>
      <c r="B574" s="604"/>
      <c r="C574" s="599"/>
      <c r="D574" s="599"/>
      <c r="E574" s="599"/>
      <c r="F574" s="599"/>
      <c r="G574" s="599"/>
      <c r="H574" s="599"/>
      <c r="I574" s="599"/>
      <c r="J574" s="599"/>
      <c r="K574" s="149" t="s">
        <v>594</v>
      </c>
      <c r="L574" s="149" t="s">
        <v>595</v>
      </c>
      <c r="M574" s="149" t="s">
        <v>595</v>
      </c>
      <c r="N574" s="153" t="s">
        <v>586</v>
      </c>
      <c r="O574" s="143"/>
      <c r="P574" s="139"/>
      <c r="Q574" s="139" t="s">
        <v>743</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IF(AI574:AI744="PENDIENTE","PENDIENTE",IF(COUNTIF(AI574:AI744,"FALLO"),"FALTA","COMPLETO"))</f>
        <v>COMPLETO</v>
      </c>
      <c r="AK574" s="14"/>
      <c r="AL574" s="14"/>
    </row>
    <row r="575" spans="1:38" ht="15.75" customHeight="1" x14ac:dyDescent="0.2">
      <c r="A575" s="158"/>
      <c r="B575" s="604"/>
      <c r="C575" s="599"/>
      <c r="D575" s="599"/>
      <c r="E575" s="599"/>
      <c r="F575" s="599"/>
      <c r="G575" s="599"/>
      <c r="H575" s="599"/>
      <c r="I575" s="599"/>
      <c r="J575" s="599"/>
      <c r="K575" s="149" t="s">
        <v>616</v>
      </c>
      <c r="L575" s="149" t="s">
        <v>617</v>
      </c>
      <c r="M575" s="149" t="s">
        <v>617</v>
      </c>
      <c r="N575" s="153" t="s">
        <v>586</v>
      </c>
      <c r="O575" s="143"/>
      <c r="P575" s="139"/>
      <c r="Q575" s="139" t="s">
        <v>743</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IF(AI575:AI744="PENDIENTE","PENDIENTE",IF(COUNTIF(AI575:AI744,"FALLO"),"FALTA","COMPLETO"))</f>
        <v>COMPLETO</v>
      </c>
      <c r="AK575" s="14"/>
      <c r="AL575" s="14"/>
    </row>
    <row r="576" spans="1:38" ht="15.75" customHeight="1" x14ac:dyDescent="0.2">
      <c r="A576" s="157"/>
      <c r="B576" s="604"/>
      <c r="C576" s="599"/>
      <c r="D576" s="599"/>
      <c r="E576" s="599"/>
      <c r="F576" s="599"/>
      <c r="G576" s="599"/>
      <c r="H576" s="599"/>
      <c r="I576" s="599"/>
      <c r="J576" s="599"/>
      <c r="K576" s="149" t="s">
        <v>597</v>
      </c>
      <c r="L576" s="149" t="s">
        <v>598</v>
      </c>
      <c r="M576" s="149" t="s">
        <v>598</v>
      </c>
      <c r="N576" s="153" t="s">
        <v>586</v>
      </c>
      <c r="O576" s="143"/>
      <c r="P576" s="139"/>
      <c r="Q576" s="139" t="s">
        <v>743</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IF(AI576:AI744="PENDIENTE","PENDIENTE",IF(COUNTIF(AI576:AI744,"FALLO"),"FALTA","COMPLETO"))</f>
        <v>COMPLETO</v>
      </c>
      <c r="AK576" s="14"/>
      <c r="AL576" s="14"/>
    </row>
    <row r="577" spans="1:38" ht="15.75" customHeight="1" x14ac:dyDescent="0.2">
      <c r="A577" s="158"/>
      <c r="B577" s="604"/>
      <c r="C577" s="599"/>
      <c r="D577" s="599"/>
      <c r="E577" s="599"/>
      <c r="F577" s="599"/>
      <c r="G577" s="599"/>
      <c r="H577" s="599"/>
      <c r="I577" s="599"/>
      <c r="J577" s="599"/>
      <c r="K577" s="149" t="s">
        <v>599</v>
      </c>
      <c r="L577" s="149" t="s">
        <v>618</v>
      </c>
      <c r="M577" s="149" t="s">
        <v>618</v>
      </c>
      <c r="N577" s="153" t="s">
        <v>586</v>
      </c>
      <c r="O577" s="143"/>
      <c r="P577" s="139"/>
      <c r="Q577" s="139" t="s">
        <v>743</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IF(AI577:AI744="PENDIENTE","PENDIENTE",IF(COUNTIF(AI577:AI744,"FALLO"),"FALTA","COMPLETO"))</f>
        <v>COMPLETO</v>
      </c>
      <c r="AK577" s="14"/>
      <c r="AL577" s="14"/>
    </row>
    <row r="578" spans="1:38" ht="15.75" customHeight="1" x14ac:dyDescent="0.2">
      <c r="A578" s="158"/>
      <c r="B578" s="605"/>
      <c r="C578" s="599"/>
      <c r="D578" s="600"/>
      <c r="E578" s="600"/>
      <c r="F578" s="600"/>
      <c r="G578" s="600"/>
      <c r="H578" s="600"/>
      <c r="I578" s="600"/>
      <c r="J578" s="600"/>
      <c r="K578" s="149" t="s">
        <v>785</v>
      </c>
      <c r="L578" s="149" t="s">
        <v>629</v>
      </c>
      <c r="M578" s="149" t="s">
        <v>629</v>
      </c>
      <c r="N578" s="153" t="s">
        <v>586</v>
      </c>
      <c r="O578" s="143"/>
      <c r="P578" s="139"/>
      <c r="Q578" s="139" t="s">
        <v>743</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IF(AI578:AI744="PENDIENTE","PENDIENTE",IF(COUNTIF(AI578:AI744,"FALLO"),"FALTA","COMPLETO"))</f>
        <v>COMPLETO</v>
      </c>
      <c r="AK578" s="14"/>
      <c r="AL578" s="14"/>
    </row>
    <row r="579" spans="1:38" ht="15.75" customHeight="1" x14ac:dyDescent="0.2">
      <c r="A579" s="158"/>
      <c r="B579" s="603" t="s">
        <v>589</v>
      </c>
      <c r="C579" s="599"/>
      <c r="D579" s="606" t="s">
        <v>581</v>
      </c>
      <c r="E579" s="598" t="s">
        <v>786</v>
      </c>
      <c r="F579" s="598"/>
      <c r="G579" s="607">
        <f>G570+1</f>
        <v>63</v>
      </c>
      <c r="H579" s="598" t="s">
        <v>787</v>
      </c>
      <c r="I579" s="601"/>
      <c r="J579" s="602" t="s">
        <v>788</v>
      </c>
      <c r="K579" s="148" t="s">
        <v>590</v>
      </c>
      <c r="L579" s="149" t="s">
        <v>583</v>
      </c>
      <c r="M579" s="149" t="s">
        <v>583</v>
      </c>
      <c r="N579" s="153" t="s">
        <v>586</v>
      </c>
      <c r="O579" s="143"/>
      <c r="P579" s="139"/>
      <c r="Q579" s="139" t="s">
        <v>743</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IF(AI579:AI754="PENDIENTE","PENDIENTE",IF(COUNTIF(AI579:AI754,"FALLO"),"FALTA","COMPLETO"))</f>
        <v>COMPLETO</v>
      </c>
      <c r="AK579" s="14"/>
      <c r="AL579" s="14"/>
    </row>
    <row r="580" spans="1:38" ht="15.75" customHeight="1" x14ac:dyDescent="0.2">
      <c r="A580" s="158"/>
      <c r="B580" s="604"/>
      <c r="C580" s="599"/>
      <c r="D580" s="599"/>
      <c r="E580" s="599"/>
      <c r="F580" s="599"/>
      <c r="G580" s="599"/>
      <c r="H580" s="599"/>
      <c r="I580" s="599"/>
      <c r="J580" s="599"/>
      <c r="K580" s="148" t="s">
        <v>614</v>
      </c>
      <c r="L580" s="149" t="s">
        <v>585</v>
      </c>
      <c r="M580" s="149" t="s">
        <v>585</v>
      </c>
      <c r="N580" s="153" t="s">
        <v>586</v>
      </c>
      <c r="O580" s="143"/>
      <c r="P580" s="139"/>
      <c r="Q580" s="139" t="s">
        <v>743</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IF(AI580:AI750="PENDIENTE","PENDIENTE",IF(COUNTIF(AI580:AI750,"FALLO"),"FALTA","COMPLETO"))</f>
        <v>COMPLETO</v>
      </c>
      <c r="AK580" s="14"/>
      <c r="AL580" s="14"/>
    </row>
    <row r="581" spans="1:38" ht="15.75" customHeight="1" x14ac:dyDescent="0.2">
      <c r="A581" s="158"/>
      <c r="B581" s="604"/>
      <c r="C581" s="599"/>
      <c r="D581" s="599"/>
      <c r="E581" s="599"/>
      <c r="F581" s="599"/>
      <c r="G581" s="599"/>
      <c r="H581" s="599"/>
      <c r="I581" s="599"/>
      <c r="J581" s="599"/>
      <c r="K581" s="148" t="s">
        <v>592</v>
      </c>
      <c r="L581" s="148" t="s">
        <v>587</v>
      </c>
      <c r="M581" s="148" t="s">
        <v>587</v>
      </c>
      <c r="N581" s="153" t="s">
        <v>586</v>
      </c>
      <c r="O581" s="143"/>
      <c r="P581" s="139"/>
      <c r="Q581" s="139" t="s">
        <v>743</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IF(AI581:AI750="PENDIENTE","PENDIENTE",IF(COUNTIF(AI581:AI750,"FALLO"),"FALTA","COMPLETO"))</f>
        <v>COMPLETO</v>
      </c>
      <c r="AK581" s="14"/>
      <c r="AL581" s="14"/>
    </row>
    <row r="582" spans="1:38" ht="15.75" customHeight="1" x14ac:dyDescent="0.2">
      <c r="A582" s="158"/>
      <c r="B582" s="604"/>
      <c r="C582" s="599"/>
      <c r="D582" s="599"/>
      <c r="E582" s="599"/>
      <c r="F582" s="599"/>
      <c r="G582" s="599"/>
      <c r="H582" s="599"/>
      <c r="I582" s="599"/>
      <c r="J582" s="599"/>
      <c r="K582" s="148" t="s">
        <v>593</v>
      </c>
      <c r="L582" s="148" t="s">
        <v>615</v>
      </c>
      <c r="M582" s="148" t="s">
        <v>615</v>
      </c>
      <c r="N582" s="153" t="s">
        <v>586</v>
      </c>
      <c r="O582" s="143"/>
      <c r="P582" s="139"/>
      <c r="Q582" s="139" t="s">
        <v>743</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IF(AI582:AI750="PENDIENTE","PENDIENTE",IF(COUNTIF(AI582:AI750,"FALLO"),"FALTA","COMPLETO"))</f>
        <v>COMPLETO</v>
      </c>
      <c r="AK582" s="14"/>
      <c r="AL582" s="14"/>
    </row>
    <row r="583" spans="1:38" ht="15.75" customHeight="1" x14ac:dyDescent="0.2">
      <c r="A583" s="158"/>
      <c r="B583" s="604"/>
      <c r="C583" s="599"/>
      <c r="D583" s="599"/>
      <c r="E583" s="599"/>
      <c r="F583" s="599"/>
      <c r="G583" s="599"/>
      <c r="H583" s="599"/>
      <c r="I583" s="599"/>
      <c r="J583" s="599"/>
      <c r="K583" s="149" t="s">
        <v>594</v>
      </c>
      <c r="L583" s="149" t="s">
        <v>595</v>
      </c>
      <c r="M583" s="149" t="s">
        <v>595</v>
      </c>
      <c r="N583" s="153" t="s">
        <v>586</v>
      </c>
      <c r="O583" s="143"/>
      <c r="P583" s="139"/>
      <c r="Q583" s="139" t="s">
        <v>743</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IF(AI583:AI750="PENDIENTE","PENDIENTE",IF(COUNTIF(AI583:AI750,"FALLO"),"FALTA","COMPLETO"))</f>
        <v>COMPLETO</v>
      </c>
      <c r="AK583" s="14"/>
      <c r="AL583" s="14"/>
    </row>
    <row r="584" spans="1:38" ht="15.75" customHeight="1" x14ac:dyDescent="0.2">
      <c r="A584" s="158"/>
      <c r="B584" s="604"/>
      <c r="C584" s="599"/>
      <c r="D584" s="599"/>
      <c r="E584" s="599"/>
      <c r="F584" s="599"/>
      <c r="G584" s="599"/>
      <c r="H584" s="599"/>
      <c r="I584" s="599"/>
      <c r="J584" s="599"/>
      <c r="K584" s="149" t="s">
        <v>616</v>
      </c>
      <c r="L584" s="149" t="s">
        <v>617</v>
      </c>
      <c r="M584" s="149" t="s">
        <v>617</v>
      </c>
      <c r="N584" s="153" t="s">
        <v>586</v>
      </c>
      <c r="O584" s="143"/>
      <c r="P584" s="139"/>
      <c r="Q584" s="139" t="s">
        <v>743</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IF(AI584:AI750="PENDIENTE","PENDIENTE",IF(COUNTIF(AI584:AI750,"FALLO"),"FALTA","COMPLETO"))</f>
        <v>COMPLETO</v>
      </c>
      <c r="AK584" s="14"/>
      <c r="AL584" s="14"/>
    </row>
    <row r="585" spans="1:38" ht="15.75" customHeight="1" x14ac:dyDescent="0.2">
      <c r="A585" s="157"/>
      <c r="B585" s="604"/>
      <c r="C585" s="599"/>
      <c r="D585" s="599"/>
      <c r="E585" s="599"/>
      <c r="F585" s="599"/>
      <c r="G585" s="599"/>
      <c r="H585" s="599"/>
      <c r="I585" s="599"/>
      <c r="J585" s="599"/>
      <c r="K585" s="149" t="s">
        <v>597</v>
      </c>
      <c r="L585" s="149" t="s">
        <v>598</v>
      </c>
      <c r="M585" s="149" t="s">
        <v>598</v>
      </c>
      <c r="N585" s="153" t="s">
        <v>586</v>
      </c>
      <c r="O585" s="143"/>
      <c r="P585" s="139"/>
      <c r="Q585" s="139" t="s">
        <v>743</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IF(AI585:AI760="PENDIENTE","PENDIENTE",IF(COUNTIF(AI585:AI760,"FALLO"),"FALTA","COMPLETO"))</f>
        <v>COMPLETO</v>
      </c>
      <c r="AK585" s="14"/>
      <c r="AL585" s="14"/>
    </row>
    <row r="586" spans="1:38" ht="15.75" customHeight="1" x14ac:dyDescent="0.2">
      <c r="A586" s="158"/>
      <c r="B586" s="604"/>
      <c r="C586" s="599"/>
      <c r="D586" s="599"/>
      <c r="E586" s="599"/>
      <c r="F586" s="599"/>
      <c r="G586" s="599"/>
      <c r="H586" s="599"/>
      <c r="I586" s="599"/>
      <c r="J586" s="599"/>
      <c r="K586" s="149" t="s">
        <v>599</v>
      </c>
      <c r="L586" s="149" t="s">
        <v>618</v>
      </c>
      <c r="M586" s="149" t="s">
        <v>618</v>
      </c>
      <c r="N586" s="153" t="s">
        <v>586</v>
      </c>
      <c r="O586" s="143"/>
      <c r="P586" s="139"/>
      <c r="Q586" s="139" t="s">
        <v>743</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IF(AI586:AI756="PENDIENTE","PENDIENTE",IF(COUNTIF(AI586:AI756,"FALLO"),"FALTA","COMPLETO"))</f>
        <v>COMPLETO</v>
      </c>
      <c r="AK586" s="14"/>
      <c r="AL586" s="14"/>
    </row>
    <row r="587" spans="1:38" ht="15.75" customHeight="1" x14ac:dyDescent="0.2">
      <c r="A587" s="158"/>
      <c r="B587" s="605"/>
      <c r="C587" s="599"/>
      <c r="D587" s="600"/>
      <c r="E587" s="600"/>
      <c r="F587" s="600"/>
      <c r="G587" s="600"/>
      <c r="H587" s="600"/>
      <c r="I587" s="600"/>
      <c r="J587" s="600"/>
      <c r="K587" s="149" t="s">
        <v>789</v>
      </c>
      <c r="L587" s="149" t="s">
        <v>629</v>
      </c>
      <c r="M587" s="149" t="s">
        <v>629</v>
      </c>
      <c r="N587" s="153" t="s">
        <v>586</v>
      </c>
      <c r="O587" s="143"/>
      <c r="P587" s="139"/>
      <c r="Q587" s="139" t="s">
        <v>743</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IF(AI587:AI756="PENDIENTE","PENDIENTE",IF(COUNTIF(AI587:AI756,"FALLO"),"FALTA","COMPLETO"))</f>
        <v>COMPLETO</v>
      </c>
      <c r="AK587" s="14"/>
      <c r="AL587" s="14"/>
    </row>
    <row r="588" spans="1:38" ht="15.75" customHeight="1" x14ac:dyDescent="0.2">
      <c r="A588" s="158"/>
      <c r="B588" s="603" t="s">
        <v>589</v>
      </c>
      <c r="C588" s="599"/>
      <c r="D588" s="606" t="s">
        <v>581</v>
      </c>
      <c r="E588" s="598" t="s">
        <v>661</v>
      </c>
      <c r="F588" s="598"/>
      <c r="G588" s="607">
        <f>G579+1</f>
        <v>64</v>
      </c>
      <c r="H588" s="598" t="s">
        <v>790</v>
      </c>
      <c r="I588" s="601"/>
      <c r="J588" s="602" t="s">
        <v>791</v>
      </c>
      <c r="K588" s="148" t="s">
        <v>590</v>
      </c>
      <c r="L588" s="149" t="s">
        <v>583</v>
      </c>
      <c r="M588" s="149" t="s">
        <v>583</v>
      </c>
      <c r="N588" s="153" t="s">
        <v>586</v>
      </c>
      <c r="O588" s="143"/>
      <c r="P588" s="139"/>
      <c r="Q588" s="139" t="s">
        <v>743</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IF(AI588:AI756="PENDIENTE","PENDIENTE",IF(COUNTIF(AI588:AI756,"FALLO"),"FALTA","COMPLETO"))</f>
        <v>COMPLETO</v>
      </c>
      <c r="AK588" s="14"/>
      <c r="AL588" s="14"/>
    </row>
    <row r="589" spans="1:38" ht="15.75" customHeight="1" x14ac:dyDescent="0.2">
      <c r="A589" s="158"/>
      <c r="B589" s="604"/>
      <c r="C589" s="599"/>
      <c r="D589" s="599"/>
      <c r="E589" s="599"/>
      <c r="F589" s="599"/>
      <c r="G589" s="599"/>
      <c r="H589" s="599"/>
      <c r="I589" s="599"/>
      <c r="J589" s="599"/>
      <c r="K589" s="148" t="s">
        <v>614</v>
      </c>
      <c r="L589" s="149" t="s">
        <v>585</v>
      </c>
      <c r="M589" s="149" t="s">
        <v>585</v>
      </c>
      <c r="N589" s="153" t="s">
        <v>586</v>
      </c>
      <c r="O589" s="143"/>
      <c r="P589" s="139"/>
      <c r="Q589" s="139" t="s">
        <v>743</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IF(AI589:AI756="PENDIENTE","PENDIENTE",IF(COUNTIF(AI589:AI756,"FALLO"),"FALTA","COMPLETO"))</f>
        <v>COMPLETO</v>
      </c>
      <c r="AK589" s="14"/>
      <c r="AL589" s="14"/>
    </row>
    <row r="590" spans="1:38" ht="15.75" customHeight="1" x14ac:dyDescent="0.2">
      <c r="A590" s="158"/>
      <c r="B590" s="604"/>
      <c r="C590" s="599"/>
      <c r="D590" s="599"/>
      <c r="E590" s="599"/>
      <c r="F590" s="599"/>
      <c r="G590" s="599"/>
      <c r="H590" s="599"/>
      <c r="I590" s="599"/>
      <c r="J590" s="599"/>
      <c r="K590" s="148" t="s">
        <v>592</v>
      </c>
      <c r="L590" s="148" t="s">
        <v>587</v>
      </c>
      <c r="M590" s="148" t="s">
        <v>587</v>
      </c>
      <c r="N590" s="153" t="s">
        <v>586</v>
      </c>
      <c r="O590" s="143"/>
      <c r="P590" s="139"/>
      <c r="Q590" s="139" t="s">
        <v>743</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IF(AI590:AI756="PENDIENTE","PENDIENTE",IF(COUNTIF(AI590:AI756,"FALLO"),"FALTA","COMPLETO"))</f>
        <v>COMPLETO</v>
      </c>
      <c r="AK590" s="14"/>
      <c r="AL590" s="14"/>
    </row>
    <row r="591" spans="1:38" ht="15.75" customHeight="1" x14ac:dyDescent="0.2">
      <c r="A591" s="158"/>
      <c r="B591" s="604"/>
      <c r="C591" s="599"/>
      <c r="D591" s="599"/>
      <c r="E591" s="599"/>
      <c r="F591" s="599"/>
      <c r="G591" s="599"/>
      <c r="H591" s="599"/>
      <c r="I591" s="599"/>
      <c r="J591" s="599"/>
      <c r="K591" s="148" t="s">
        <v>593</v>
      </c>
      <c r="L591" s="148" t="s">
        <v>615</v>
      </c>
      <c r="M591" s="148" t="s">
        <v>615</v>
      </c>
      <c r="N591" s="153" t="s">
        <v>586</v>
      </c>
      <c r="O591" s="143"/>
      <c r="P591" s="139"/>
      <c r="Q591" s="139" t="s">
        <v>743</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IF(AI591:AI766="PENDIENTE","PENDIENTE",IF(COUNTIF(AI591:AI766,"FALLO"),"FALTA","COMPLETO"))</f>
        <v>COMPLETO</v>
      </c>
      <c r="AK591" s="14"/>
      <c r="AL591" s="14"/>
    </row>
    <row r="592" spans="1:38" ht="15.75" customHeight="1" x14ac:dyDescent="0.2">
      <c r="A592" s="158"/>
      <c r="B592" s="604"/>
      <c r="C592" s="599"/>
      <c r="D592" s="599"/>
      <c r="E592" s="599"/>
      <c r="F592" s="599"/>
      <c r="G592" s="599"/>
      <c r="H592" s="599"/>
      <c r="I592" s="599"/>
      <c r="J592" s="599"/>
      <c r="K592" s="149" t="s">
        <v>594</v>
      </c>
      <c r="L592" s="149" t="s">
        <v>595</v>
      </c>
      <c r="M592" s="149" t="s">
        <v>595</v>
      </c>
      <c r="N592" s="153" t="s">
        <v>586</v>
      </c>
      <c r="O592" s="143"/>
      <c r="P592" s="139"/>
      <c r="Q592" s="139" t="s">
        <v>743</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IF(AI592:AI762="PENDIENTE","PENDIENTE",IF(COUNTIF(AI592:AI762,"FALLO"),"FALTA","COMPLETO"))</f>
        <v>COMPLETO</v>
      </c>
      <c r="AK592" s="14"/>
      <c r="AL592" s="14"/>
    </row>
    <row r="593" spans="1:38" ht="15.75" customHeight="1" x14ac:dyDescent="0.2">
      <c r="A593" s="158"/>
      <c r="B593" s="604"/>
      <c r="C593" s="599"/>
      <c r="D593" s="599"/>
      <c r="E593" s="599"/>
      <c r="F593" s="599"/>
      <c r="G593" s="599"/>
      <c r="H593" s="599"/>
      <c r="I593" s="599"/>
      <c r="J593" s="599"/>
      <c r="K593" s="149" t="s">
        <v>616</v>
      </c>
      <c r="L593" s="149" t="s">
        <v>617</v>
      </c>
      <c r="M593" s="149" t="s">
        <v>617</v>
      </c>
      <c r="N593" s="153" t="s">
        <v>586</v>
      </c>
      <c r="O593" s="143"/>
      <c r="P593" s="139"/>
      <c r="Q593" s="139" t="s">
        <v>743</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IF(AI593:AI762="PENDIENTE","PENDIENTE",IF(COUNTIF(AI593:AI762,"FALLO"),"FALTA","COMPLETO"))</f>
        <v>COMPLETO</v>
      </c>
      <c r="AK593" s="14"/>
      <c r="AL593" s="14"/>
    </row>
    <row r="594" spans="1:38" ht="15.75" customHeight="1" x14ac:dyDescent="0.2">
      <c r="A594" s="157"/>
      <c r="B594" s="604"/>
      <c r="C594" s="599"/>
      <c r="D594" s="599"/>
      <c r="E594" s="599"/>
      <c r="F594" s="599"/>
      <c r="G594" s="599"/>
      <c r="H594" s="599"/>
      <c r="I594" s="599"/>
      <c r="J594" s="599"/>
      <c r="K594" s="149" t="s">
        <v>597</v>
      </c>
      <c r="L594" s="149" t="s">
        <v>598</v>
      </c>
      <c r="M594" s="149" t="s">
        <v>598</v>
      </c>
      <c r="N594" s="153" t="s">
        <v>586</v>
      </c>
      <c r="O594" s="143"/>
      <c r="P594" s="139"/>
      <c r="Q594" s="139" t="s">
        <v>743</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IF(AI594:AI762="PENDIENTE","PENDIENTE",IF(COUNTIF(AI594:AI762,"FALLO"),"FALTA","COMPLETO"))</f>
        <v>COMPLETO</v>
      </c>
      <c r="AK594" s="14"/>
      <c r="AL594" s="14"/>
    </row>
    <row r="595" spans="1:38" ht="15.75" customHeight="1" x14ac:dyDescent="0.2">
      <c r="A595" s="158"/>
      <c r="B595" s="604"/>
      <c r="C595" s="599"/>
      <c r="D595" s="599"/>
      <c r="E595" s="599"/>
      <c r="F595" s="599"/>
      <c r="G595" s="599"/>
      <c r="H595" s="599"/>
      <c r="I595" s="599"/>
      <c r="J595" s="599"/>
      <c r="K595" s="149" t="s">
        <v>599</v>
      </c>
      <c r="L595" s="149" t="s">
        <v>618</v>
      </c>
      <c r="M595" s="149" t="s">
        <v>618</v>
      </c>
      <c r="N595" s="153" t="s">
        <v>586</v>
      </c>
      <c r="O595" s="143"/>
      <c r="P595" s="139"/>
      <c r="Q595" s="139" t="s">
        <v>743</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IF(AI595:AI762="PENDIENTE","PENDIENTE",IF(COUNTIF(AI595:AI762,"FALLO"),"FALTA","COMPLETO"))</f>
        <v>COMPLETO</v>
      </c>
      <c r="AK595" s="14"/>
      <c r="AL595" s="14"/>
    </row>
    <row r="596" spans="1:38" ht="15.75" customHeight="1" x14ac:dyDescent="0.2">
      <c r="A596" s="158"/>
      <c r="B596" s="605"/>
      <c r="C596" s="599"/>
      <c r="D596" s="600"/>
      <c r="E596" s="600"/>
      <c r="F596" s="600"/>
      <c r="G596" s="600"/>
      <c r="H596" s="600"/>
      <c r="I596" s="600"/>
      <c r="J596" s="600"/>
      <c r="K596" s="149" t="s">
        <v>792</v>
      </c>
      <c r="L596" s="149" t="s">
        <v>629</v>
      </c>
      <c r="M596" s="149" t="s">
        <v>629</v>
      </c>
      <c r="N596" s="153" t="s">
        <v>586</v>
      </c>
      <c r="O596" s="143"/>
      <c r="P596" s="139"/>
      <c r="Q596" s="139" t="s">
        <v>743</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IF(AI596:AI762="PENDIENTE","PENDIENTE",IF(COUNTIF(AI596:AI762,"FALLO"),"FALTA","COMPLETO"))</f>
        <v>COMPLETO</v>
      </c>
      <c r="AK596" s="14"/>
      <c r="AL596" s="14"/>
    </row>
    <row r="597" spans="1:38" ht="15.75" customHeight="1" x14ac:dyDescent="0.2">
      <c r="A597" s="158"/>
      <c r="B597" s="603" t="s">
        <v>589</v>
      </c>
      <c r="C597" s="599"/>
      <c r="D597" s="606" t="s">
        <v>581</v>
      </c>
      <c r="E597" s="598" t="s">
        <v>793</v>
      </c>
      <c r="F597" s="598"/>
      <c r="G597" s="607">
        <f>G588+1</f>
        <v>65</v>
      </c>
      <c r="H597" s="598" t="s">
        <v>794</v>
      </c>
      <c r="I597" s="601"/>
      <c r="J597" s="602" t="s">
        <v>795</v>
      </c>
      <c r="K597" s="148" t="s">
        <v>590</v>
      </c>
      <c r="L597" s="149" t="s">
        <v>583</v>
      </c>
      <c r="M597" s="149" t="s">
        <v>583</v>
      </c>
      <c r="N597" s="153" t="s">
        <v>586</v>
      </c>
      <c r="O597" s="143"/>
      <c r="P597" s="139"/>
      <c r="Q597" s="139" t="s">
        <v>743</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IF(AI597:AI772="PENDIENTE","PENDIENTE",IF(COUNTIF(AI597:AI772,"FALLO"),"FALTA","COMPLETO"))</f>
        <v>COMPLETO</v>
      </c>
      <c r="AK597" s="14"/>
      <c r="AL597" s="14"/>
    </row>
    <row r="598" spans="1:38" ht="15.75" customHeight="1" x14ac:dyDescent="0.2">
      <c r="A598" s="158"/>
      <c r="B598" s="604"/>
      <c r="C598" s="599"/>
      <c r="D598" s="599"/>
      <c r="E598" s="599"/>
      <c r="F598" s="599"/>
      <c r="G598" s="599"/>
      <c r="H598" s="599"/>
      <c r="I598" s="599"/>
      <c r="J598" s="599"/>
      <c r="K598" s="148" t="s">
        <v>614</v>
      </c>
      <c r="L598" s="149" t="s">
        <v>585</v>
      </c>
      <c r="M598" s="149" t="s">
        <v>585</v>
      </c>
      <c r="N598" s="153" t="s">
        <v>586</v>
      </c>
      <c r="O598" s="143"/>
      <c r="P598" s="139"/>
      <c r="Q598" s="139" t="s">
        <v>743</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IF(AI598:AI768="PENDIENTE","PENDIENTE",IF(COUNTIF(AI598:AI768,"FALLO"),"FALTA","COMPLETO"))</f>
        <v>COMPLETO</v>
      </c>
      <c r="AK598" s="14"/>
      <c r="AL598" s="14"/>
    </row>
    <row r="599" spans="1:38" ht="15.75" customHeight="1" x14ac:dyDescent="0.2">
      <c r="A599" s="158"/>
      <c r="B599" s="604"/>
      <c r="C599" s="599"/>
      <c r="D599" s="599"/>
      <c r="E599" s="599"/>
      <c r="F599" s="599"/>
      <c r="G599" s="599"/>
      <c r="H599" s="599"/>
      <c r="I599" s="599"/>
      <c r="J599" s="599"/>
      <c r="K599" s="148" t="s">
        <v>592</v>
      </c>
      <c r="L599" s="148" t="s">
        <v>587</v>
      </c>
      <c r="M599" s="148" t="s">
        <v>587</v>
      </c>
      <c r="N599" s="153" t="s">
        <v>586</v>
      </c>
      <c r="O599" s="143"/>
      <c r="P599" s="139"/>
      <c r="Q599" s="139" t="s">
        <v>743</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IF(AI599:AI768="PENDIENTE","PENDIENTE",IF(COUNTIF(AI599:AI768,"FALLO"),"FALTA","COMPLETO"))</f>
        <v>COMPLETO</v>
      </c>
      <c r="AK599" s="14"/>
      <c r="AL599" s="14"/>
    </row>
    <row r="600" spans="1:38" ht="15.75" customHeight="1" x14ac:dyDescent="0.2">
      <c r="A600" s="158"/>
      <c r="B600" s="604"/>
      <c r="C600" s="599"/>
      <c r="D600" s="599"/>
      <c r="E600" s="599"/>
      <c r="F600" s="599"/>
      <c r="G600" s="599"/>
      <c r="H600" s="599"/>
      <c r="I600" s="599"/>
      <c r="J600" s="599"/>
      <c r="K600" s="148" t="s">
        <v>593</v>
      </c>
      <c r="L600" s="148" t="s">
        <v>615</v>
      </c>
      <c r="M600" s="148" t="s">
        <v>615</v>
      </c>
      <c r="N600" s="153" t="s">
        <v>586</v>
      </c>
      <c r="O600" s="143"/>
      <c r="P600" s="139"/>
      <c r="Q600" s="139" t="s">
        <v>743</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IF(AI600:AI768="PENDIENTE","PENDIENTE",IF(COUNTIF(AI600:AI768,"FALLO"),"FALTA","COMPLETO"))</f>
        <v>COMPLETO</v>
      </c>
      <c r="AK600" s="14"/>
      <c r="AL600" s="14"/>
    </row>
    <row r="601" spans="1:38" ht="15.75" customHeight="1" x14ac:dyDescent="0.2">
      <c r="A601" s="158"/>
      <c r="B601" s="604"/>
      <c r="C601" s="599"/>
      <c r="D601" s="599"/>
      <c r="E601" s="599"/>
      <c r="F601" s="599"/>
      <c r="G601" s="599"/>
      <c r="H601" s="599"/>
      <c r="I601" s="599"/>
      <c r="J601" s="599"/>
      <c r="K601" s="149" t="s">
        <v>594</v>
      </c>
      <c r="L601" s="149" t="s">
        <v>595</v>
      </c>
      <c r="M601" s="149" t="s">
        <v>595</v>
      </c>
      <c r="N601" s="153" t="s">
        <v>586</v>
      </c>
      <c r="O601" s="143"/>
      <c r="P601" s="139"/>
      <c r="Q601" s="139" t="s">
        <v>743</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IF(AI601:AI768="PENDIENTE","PENDIENTE",IF(COUNTIF(AI601:AI768,"FALLO"),"FALTA","COMPLETO"))</f>
        <v>COMPLETO</v>
      </c>
      <c r="AK601" s="14"/>
      <c r="AL601" s="14"/>
    </row>
    <row r="602" spans="1:38" ht="15.75" customHeight="1" x14ac:dyDescent="0.2">
      <c r="A602" s="158"/>
      <c r="B602" s="604"/>
      <c r="C602" s="599"/>
      <c r="D602" s="599"/>
      <c r="E602" s="599"/>
      <c r="F602" s="599"/>
      <c r="G602" s="599"/>
      <c r="H602" s="599"/>
      <c r="I602" s="599"/>
      <c r="J602" s="599"/>
      <c r="K602" s="149" t="s">
        <v>616</v>
      </c>
      <c r="L602" s="149" t="s">
        <v>617</v>
      </c>
      <c r="M602" s="149" t="s">
        <v>617</v>
      </c>
      <c r="N602" s="153" t="s">
        <v>586</v>
      </c>
      <c r="O602" s="143"/>
      <c r="P602" s="139"/>
      <c r="Q602" s="139" t="s">
        <v>743</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IF(AI602:AI768="PENDIENTE","PENDIENTE",IF(COUNTIF(AI602:AI768,"FALLO"),"FALTA","COMPLETO"))</f>
        <v>COMPLETO</v>
      </c>
      <c r="AK602" s="14"/>
      <c r="AL602" s="14"/>
    </row>
    <row r="603" spans="1:38" ht="15.75" customHeight="1" x14ac:dyDescent="0.2">
      <c r="A603" s="157"/>
      <c r="B603" s="604"/>
      <c r="C603" s="599"/>
      <c r="D603" s="599"/>
      <c r="E603" s="599"/>
      <c r="F603" s="599"/>
      <c r="G603" s="599"/>
      <c r="H603" s="599"/>
      <c r="I603" s="599"/>
      <c r="J603" s="599"/>
      <c r="K603" s="149" t="s">
        <v>597</v>
      </c>
      <c r="L603" s="149" t="s">
        <v>598</v>
      </c>
      <c r="M603" s="149" t="s">
        <v>598</v>
      </c>
      <c r="N603" s="153" t="s">
        <v>586</v>
      </c>
      <c r="O603" s="143"/>
      <c r="P603" s="139"/>
      <c r="Q603" s="139" t="s">
        <v>743</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IF(AI603:AI778="PENDIENTE","PENDIENTE",IF(COUNTIF(AI603:AI778,"FALLO"),"FALTA","COMPLETO"))</f>
        <v>COMPLETO</v>
      </c>
      <c r="AK603" s="14"/>
      <c r="AL603" s="14"/>
    </row>
    <row r="604" spans="1:38" ht="15.75" customHeight="1" x14ac:dyDescent="0.2">
      <c r="A604" s="158"/>
      <c r="B604" s="604"/>
      <c r="C604" s="599"/>
      <c r="D604" s="599"/>
      <c r="E604" s="599"/>
      <c r="F604" s="599"/>
      <c r="G604" s="599"/>
      <c r="H604" s="599"/>
      <c r="I604" s="599"/>
      <c r="J604" s="599"/>
      <c r="K604" s="149" t="s">
        <v>599</v>
      </c>
      <c r="L604" s="149" t="s">
        <v>618</v>
      </c>
      <c r="M604" s="149" t="s">
        <v>618</v>
      </c>
      <c r="N604" s="153" t="s">
        <v>586</v>
      </c>
      <c r="O604" s="143"/>
      <c r="P604" s="139"/>
      <c r="Q604" s="139" t="s">
        <v>743</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IF(AI604:AI774="PENDIENTE","PENDIENTE",IF(COUNTIF(AI604:AI774,"FALLO"),"FALTA","COMPLETO"))</f>
        <v>COMPLETO</v>
      </c>
      <c r="AK604" s="14"/>
      <c r="AL604" s="14"/>
    </row>
    <row r="605" spans="1:38" ht="15.75" customHeight="1" x14ac:dyDescent="0.2">
      <c r="A605" s="158"/>
      <c r="B605" s="605"/>
      <c r="C605" s="600"/>
      <c r="D605" s="600"/>
      <c r="E605" s="600"/>
      <c r="F605" s="600"/>
      <c r="G605" s="600"/>
      <c r="H605" s="600"/>
      <c r="I605" s="600"/>
      <c r="J605" s="600"/>
      <c r="K605" s="149" t="s">
        <v>796</v>
      </c>
      <c r="L605" s="149" t="s">
        <v>629</v>
      </c>
      <c r="M605" s="149" t="s">
        <v>629</v>
      </c>
      <c r="N605" s="153" t="s">
        <v>586</v>
      </c>
      <c r="O605" s="143"/>
      <c r="P605" s="139"/>
      <c r="Q605" s="139" t="s">
        <v>743</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IF(AI605:AI774="PENDIENTE","PENDIENTE",IF(COUNTIF(AI605:AI774,"FALLO"),"FALTA","COMPLETO"))</f>
        <v>COMPLETO</v>
      </c>
      <c r="AK605" s="14"/>
      <c r="AL605" s="14"/>
    </row>
    <row r="606" spans="1:38" ht="15.75" customHeight="1" x14ac:dyDescent="0.2">
      <c r="A606" s="158"/>
      <c r="B606" s="603" t="s">
        <v>589</v>
      </c>
      <c r="C606" s="598"/>
      <c r="D606" s="606" t="s">
        <v>581</v>
      </c>
      <c r="E606" s="598" t="s">
        <v>776</v>
      </c>
      <c r="F606" s="598"/>
      <c r="G606" s="607">
        <f>G597+1</f>
        <v>66</v>
      </c>
      <c r="H606" s="598" t="s">
        <v>797</v>
      </c>
      <c r="I606" s="601"/>
      <c r="J606" s="602" t="s">
        <v>798</v>
      </c>
      <c r="K606" s="148" t="s">
        <v>590</v>
      </c>
      <c r="L606" s="149" t="s">
        <v>583</v>
      </c>
      <c r="M606" s="149" t="s">
        <v>583</v>
      </c>
      <c r="N606" s="153" t="s">
        <v>586</v>
      </c>
      <c r="O606" s="143"/>
      <c r="P606" s="139"/>
      <c r="Q606" s="139" t="s">
        <v>743</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IF(AI606:AI774="PENDIENTE","PENDIENTE",IF(COUNTIF(AI606:AI774,"FALLO"),"FALTA","COMPLETO"))</f>
        <v>COMPLETO</v>
      </c>
      <c r="AK606" s="14"/>
      <c r="AL606" s="14"/>
    </row>
    <row r="607" spans="1:38" ht="15.75" customHeight="1" x14ac:dyDescent="0.2">
      <c r="A607" s="158"/>
      <c r="B607" s="604"/>
      <c r="C607" s="599"/>
      <c r="D607" s="599"/>
      <c r="E607" s="599"/>
      <c r="F607" s="599"/>
      <c r="G607" s="599"/>
      <c r="H607" s="599"/>
      <c r="I607" s="599"/>
      <c r="J607" s="599"/>
      <c r="K607" s="148" t="s">
        <v>614</v>
      </c>
      <c r="L607" s="149" t="s">
        <v>585</v>
      </c>
      <c r="M607" s="149" t="s">
        <v>585</v>
      </c>
      <c r="N607" s="153" t="s">
        <v>586</v>
      </c>
      <c r="O607" s="143"/>
      <c r="P607" s="139"/>
      <c r="Q607" s="139" t="s">
        <v>743</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IF(AI607:AI774="PENDIENTE","PENDIENTE",IF(COUNTIF(AI607:AI774,"FALLO"),"FALTA","COMPLETO"))</f>
        <v>COMPLETO</v>
      </c>
      <c r="AK607" s="14"/>
      <c r="AL607" s="14"/>
    </row>
    <row r="608" spans="1:38" ht="15.75" customHeight="1" x14ac:dyDescent="0.2">
      <c r="A608" s="158"/>
      <c r="B608" s="604"/>
      <c r="C608" s="599"/>
      <c r="D608" s="599"/>
      <c r="E608" s="599"/>
      <c r="F608" s="599"/>
      <c r="G608" s="599"/>
      <c r="H608" s="599"/>
      <c r="I608" s="599"/>
      <c r="J608" s="599"/>
      <c r="K608" s="148" t="s">
        <v>592</v>
      </c>
      <c r="L608" s="148" t="s">
        <v>587</v>
      </c>
      <c r="M608" s="148" t="s">
        <v>587</v>
      </c>
      <c r="N608" s="153" t="s">
        <v>586</v>
      </c>
      <c r="O608" s="143"/>
      <c r="P608" s="139"/>
      <c r="Q608" s="139" t="s">
        <v>743</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IF(AI608:AI774="PENDIENTE","PENDIENTE",IF(COUNTIF(AI608:AI774,"FALLO"),"FALTA","COMPLETO"))</f>
        <v>COMPLETO</v>
      </c>
      <c r="AK608" s="14"/>
      <c r="AL608" s="14"/>
    </row>
    <row r="609" spans="1:38" ht="15.75" customHeight="1" x14ac:dyDescent="0.2">
      <c r="A609" s="158"/>
      <c r="B609" s="604"/>
      <c r="C609" s="599"/>
      <c r="D609" s="599"/>
      <c r="E609" s="599"/>
      <c r="F609" s="599"/>
      <c r="G609" s="599"/>
      <c r="H609" s="599"/>
      <c r="I609" s="599"/>
      <c r="J609" s="599"/>
      <c r="K609" s="148" t="s">
        <v>593</v>
      </c>
      <c r="L609" s="148" t="s">
        <v>615</v>
      </c>
      <c r="M609" s="148" t="s">
        <v>615</v>
      </c>
      <c r="N609" s="153" t="s">
        <v>586</v>
      </c>
      <c r="O609" s="143"/>
      <c r="P609" s="139"/>
      <c r="Q609" s="139" t="s">
        <v>743</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IF(AI609:AI784="PENDIENTE","PENDIENTE",IF(COUNTIF(AI609:AI784,"FALLO"),"FALTA","COMPLETO"))</f>
        <v>COMPLETO</v>
      </c>
      <c r="AK609" s="14"/>
      <c r="AL609" s="14"/>
    </row>
    <row r="610" spans="1:38" ht="15.75" customHeight="1" x14ac:dyDescent="0.2">
      <c r="A610" s="158"/>
      <c r="B610" s="604"/>
      <c r="C610" s="599"/>
      <c r="D610" s="599"/>
      <c r="E610" s="599"/>
      <c r="F610" s="599"/>
      <c r="G610" s="599"/>
      <c r="H610" s="599"/>
      <c r="I610" s="599"/>
      <c r="J610" s="599"/>
      <c r="K610" s="149" t="s">
        <v>594</v>
      </c>
      <c r="L610" s="149" t="s">
        <v>595</v>
      </c>
      <c r="M610" s="149" t="s">
        <v>595</v>
      </c>
      <c r="N610" s="153" t="s">
        <v>586</v>
      </c>
      <c r="O610" s="143"/>
      <c r="P610" s="139"/>
      <c r="Q610" s="139" t="s">
        <v>743</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IF(AI610:AI780="PENDIENTE","PENDIENTE",IF(COUNTIF(AI610:AI780,"FALLO"),"FALTA","COMPLETO"))</f>
        <v>COMPLETO</v>
      </c>
      <c r="AK610" s="14"/>
      <c r="AL610" s="14"/>
    </row>
    <row r="611" spans="1:38" ht="15.75" customHeight="1" x14ac:dyDescent="0.2">
      <c r="A611" s="158"/>
      <c r="B611" s="604"/>
      <c r="C611" s="599"/>
      <c r="D611" s="599"/>
      <c r="E611" s="599"/>
      <c r="F611" s="599"/>
      <c r="G611" s="599"/>
      <c r="H611" s="599"/>
      <c r="I611" s="599"/>
      <c r="J611" s="599"/>
      <c r="K611" s="149" t="s">
        <v>616</v>
      </c>
      <c r="L611" s="149" t="s">
        <v>617</v>
      </c>
      <c r="M611" s="149" t="s">
        <v>617</v>
      </c>
      <c r="N611" s="153" t="s">
        <v>586</v>
      </c>
      <c r="O611" s="143"/>
      <c r="P611" s="139"/>
      <c r="Q611" s="139" t="s">
        <v>743</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IF(AI611:AI780="PENDIENTE","PENDIENTE",IF(COUNTIF(AI611:AI780,"FALLO"),"FALTA","COMPLETO"))</f>
        <v>COMPLETO</v>
      </c>
      <c r="AK611" s="14"/>
      <c r="AL611" s="14"/>
    </row>
    <row r="612" spans="1:38" ht="15.75" customHeight="1" x14ac:dyDescent="0.2">
      <c r="A612" s="157"/>
      <c r="B612" s="604"/>
      <c r="C612" s="599"/>
      <c r="D612" s="599"/>
      <c r="E612" s="599"/>
      <c r="F612" s="599"/>
      <c r="G612" s="599"/>
      <c r="H612" s="599"/>
      <c r="I612" s="599"/>
      <c r="J612" s="599"/>
      <c r="K612" s="149" t="s">
        <v>597</v>
      </c>
      <c r="L612" s="149" t="s">
        <v>598</v>
      </c>
      <c r="M612" s="149" t="s">
        <v>598</v>
      </c>
      <c r="N612" s="153" t="s">
        <v>586</v>
      </c>
      <c r="O612" s="143"/>
      <c r="P612" s="139"/>
      <c r="Q612" s="139" t="s">
        <v>743</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IF(AI612:AI780="PENDIENTE","PENDIENTE",IF(COUNTIF(AI612:AI780,"FALLO"),"FALTA","COMPLETO"))</f>
        <v>COMPLETO</v>
      </c>
      <c r="AK612" s="14"/>
      <c r="AL612" s="14"/>
    </row>
    <row r="613" spans="1:38" ht="15.75" customHeight="1" x14ac:dyDescent="0.2">
      <c r="A613" s="158"/>
      <c r="B613" s="604"/>
      <c r="C613" s="599"/>
      <c r="D613" s="599"/>
      <c r="E613" s="599"/>
      <c r="F613" s="599"/>
      <c r="G613" s="599"/>
      <c r="H613" s="599"/>
      <c r="I613" s="599"/>
      <c r="J613" s="599"/>
      <c r="K613" s="149" t="s">
        <v>599</v>
      </c>
      <c r="L613" s="149" t="s">
        <v>618</v>
      </c>
      <c r="M613" s="149" t="s">
        <v>618</v>
      </c>
      <c r="N613" s="153" t="s">
        <v>586</v>
      </c>
      <c r="O613" s="143"/>
      <c r="P613" s="139"/>
      <c r="Q613" s="139" t="s">
        <v>743</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IF(AI613:AI780="PENDIENTE","PENDIENTE",IF(COUNTIF(AI613:AI780,"FALLO"),"FALTA","COMPLETO"))</f>
        <v>COMPLETO</v>
      </c>
      <c r="AK613" s="14"/>
      <c r="AL613" s="14"/>
    </row>
    <row r="614" spans="1:38" ht="15.75" customHeight="1" x14ac:dyDescent="0.2">
      <c r="A614" s="158"/>
      <c r="B614" s="605"/>
      <c r="C614" s="600"/>
      <c r="D614" s="600"/>
      <c r="E614" s="600"/>
      <c r="F614" s="600"/>
      <c r="G614" s="600"/>
      <c r="H614" s="600"/>
      <c r="I614" s="600"/>
      <c r="J614" s="600"/>
      <c r="K614" s="149" t="s">
        <v>779</v>
      </c>
      <c r="L614" s="149" t="s">
        <v>629</v>
      </c>
      <c r="M614" s="149" t="s">
        <v>629</v>
      </c>
      <c r="N614" s="153" t="s">
        <v>586</v>
      </c>
      <c r="O614" s="143"/>
      <c r="P614" s="139"/>
      <c r="Q614" s="139" t="s">
        <v>743</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IF(AI614:AI780="PENDIENTE","PENDIENTE",IF(COUNTIF(AI614:AI780,"FALLO"),"FALTA","COMPLETO"))</f>
        <v>COMPLETO</v>
      </c>
      <c r="AK614" s="14"/>
      <c r="AL614" s="14"/>
    </row>
    <row r="615" spans="1:38" ht="15.75" customHeight="1" x14ac:dyDescent="0.2">
      <c r="A615" s="158"/>
      <c r="B615" s="603" t="s">
        <v>589</v>
      </c>
      <c r="C615" s="598"/>
      <c r="D615" s="606" t="s">
        <v>581</v>
      </c>
      <c r="E615" s="598" t="s">
        <v>649</v>
      </c>
      <c r="F615" s="598"/>
      <c r="G615" s="607">
        <f>G606+1</f>
        <v>67</v>
      </c>
      <c r="H615" s="598" t="s">
        <v>799</v>
      </c>
      <c r="I615" s="601"/>
      <c r="J615" s="602" t="s">
        <v>800</v>
      </c>
      <c r="K615" s="148" t="s">
        <v>590</v>
      </c>
      <c r="L615" s="149" t="s">
        <v>583</v>
      </c>
      <c r="M615" s="149" t="s">
        <v>583</v>
      </c>
      <c r="N615" s="153" t="s">
        <v>586</v>
      </c>
      <c r="O615" s="143"/>
      <c r="P615" s="139"/>
      <c r="Q615" s="139" t="s">
        <v>743</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IF(AI615:AI790="PENDIENTE","PENDIENTE",IF(COUNTIF(AI615:AI790,"FALLO"),"FALTA","COMPLETO"))</f>
        <v>COMPLETO</v>
      </c>
      <c r="AK615" s="14"/>
      <c r="AL615" s="14"/>
    </row>
    <row r="616" spans="1:38" ht="15.75" customHeight="1" x14ac:dyDescent="0.2">
      <c r="A616" s="158"/>
      <c r="B616" s="604"/>
      <c r="C616" s="599"/>
      <c r="D616" s="599"/>
      <c r="E616" s="599"/>
      <c r="F616" s="599"/>
      <c r="G616" s="599"/>
      <c r="H616" s="599"/>
      <c r="I616" s="599"/>
      <c r="J616" s="599"/>
      <c r="K616" s="148" t="s">
        <v>614</v>
      </c>
      <c r="L616" s="149" t="s">
        <v>585</v>
      </c>
      <c r="M616" s="149" t="s">
        <v>585</v>
      </c>
      <c r="N616" s="153" t="s">
        <v>586</v>
      </c>
      <c r="O616" s="143"/>
      <c r="P616" s="139"/>
      <c r="Q616" s="139" t="s">
        <v>743</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IF(AI616:AI786="PENDIENTE","PENDIENTE",IF(COUNTIF(AI616:AI786,"FALLO"),"FALTA","COMPLETO"))</f>
        <v>COMPLETO</v>
      </c>
      <c r="AK616" s="14"/>
      <c r="AL616" s="14"/>
    </row>
    <row r="617" spans="1:38" ht="15.75" customHeight="1" x14ac:dyDescent="0.2">
      <c r="A617" s="158"/>
      <c r="B617" s="604"/>
      <c r="C617" s="599"/>
      <c r="D617" s="599"/>
      <c r="E617" s="599"/>
      <c r="F617" s="599"/>
      <c r="G617" s="599"/>
      <c r="H617" s="599"/>
      <c r="I617" s="599"/>
      <c r="J617" s="599"/>
      <c r="K617" s="148" t="s">
        <v>592</v>
      </c>
      <c r="L617" s="148" t="s">
        <v>587</v>
      </c>
      <c r="M617" s="148" t="s">
        <v>587</v>
      </c>
      <c r="N617" s="153" t="s">
        <v>586</v>
      </c>
      <c r="O617" s="143"/>
      <c r="P617" s="139"/>
      <c r="Q617" s="139" t="s">
        <v>743</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IF(AI617:AI786="PENDIENTE","PENDIENTE",IF(COUNTIF(AI617:AI786,"FALLO"),"FALTA","COMPLETO"))</f>
        <v>COMPLETO</v>
      </c>
      <c r="AK617" s="14"/>
      <c r="AL617" s="14"/>
    </row>
    <row r="618" spans="1:38" ht="15.75" customHeight="1" x14ac:dyDescent="0.2">
      <c r="A618" s="158"/>
      <c r="B618" s="604"/>
      <c r="C618" s="599"/>
      <c r="D618" s="599"/>
      <c r="E618" s="599"/>
      <c r="F618" s="599"/>
      <c r="G618" s="599"/>
      <c r="H618" s="599"/>
      <c r="I618" s="599"/>
      <c r="J618" s="599"/>
      <c r="K618" s="148" t="s">
        <v>593</v>
      </c>
      <c r="L618" s="148" t="s">
        <v>615</v>
      </c>
      <c r="M618" s="148" t="s">
        <v>615</v>
      </c>
      <c r="N618" s="153" t="s">
        <v>586</v>
      </c>
      <c r="O618" s="143"/>
      <c r="P618" s="139"/>
      <c r="Q618" s="139" t="s">
        <v>743</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IF(AI618:AI786="PENDIENTE","PENDIENTE",IF(COUNTIF(AI618:AI786,"FALLO"),"FALTA","COMPLETO"))</f>
        <v>COMPLETO</v>
      </c>
      <c r="AK618" s="14"/>
      <c r="AL618" s="14"/>
    </row>
    <row r="619" spans="1:38" ht="15.75" customHeight="1" x14ac:dyDescent="0.2">
      <c r="A619" s="158"/>
      <c r="B619" s="604"/>
      <c r="C619" s="599"/>
      <c r="D619" s="599"/>
      <c r="E619" s="599"/>
      <c r="F619" s="599"/>
      <c r="G619" s="599"/>
      <c r="H619" s="599"/>
      <c r="I619" s="599"/>
      <c r="J619" s="599"/>
      <c r="K619" s="149" t="s">
        <v>594</v>
      </c>
      <c r="L619" s="149" t="s">
        <v>595</v>
      </c>
      <c r="M619" s="149" t="s">
        <v>595</v>
      </c>
      <c r="N619" s="153" t="s">
        <v>586</v>
      </c>
      <c r="O619" s="143"/>
      <c r="P619" s="139"/>
      <c r="Q619" s="139" t="s">
        <v>743</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IF(AI619:AI786="PENDIENTE","PENDIENTE",IF(COUNTIF(AI619:AI786,"FALLO"),"FALTA","COMPLETO"))</f>
        <v>COMPLETO</v>
      </c>
      <c r="AK619" s="14"/>
      <c r="AL619" s="14"/>
    </row>
    <row r="620" spans="1:38" ht="15.75" customHeight="1" x14ac:dyDescent="0.2">
      <c r="A620" s="158"/>
      <c r="B620" s="604"/>
      <c r="C620" s="599"/>
      <c r="D620" s="599"/>
      <c r="E620" s="599"/>
      <c r="F620" s="599"/>
      <c r="G620" s="599"/>
      <c r="H620" s="599"/>
      <c r="I620" s="599"/>
      <c r="J620" s="599"/>
      <c r="K620" s="149" t="s">
        <v>616</v>
      </c>
      <c r="L620" s="149" t="s">
        <v>617</v>
      </c>
      <c r="M620" s="149" t="s">
        <v>617</v>
      </c>
      <c r="N620" s="153" t="s">
        <v>586</v>
      </c>
      <c r="O620" s="143"/>
      <c r="P620" s="139"/>
      <c r="Q620" s="139" t="s">
        <v>743</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IF(AI620:AI786="PENDIENTE","PENDIENTE",IF(COUNTIF(AI620:AI786,"FALLO"),"FALTA","COMPLETO"))</f>
        <v>COMPLETO</v>
      </c>
      <c r="AK620" s="14"/>
      <c r="AL620" s="14"/>
    </row>
    <row r="621" spans="1:38" ht="15.75" customHeight="1" x14ac:dyDescent="0.2">
      <c r="A621" s="157"/>
      <c r="B621" s="604"/>
      <c r="C621" s="599"/>
      <c r="D621" s="599"/>
      <c r="E621" s="599"/>
      <c r="F621" s="599"/>
      <c r="G621" s="599"/>
      <c r="H621" s="599"/>
      <c r="I621" s="599"/>
      <c r="J621" s="599"/>
      <c r="K621" s="149" t="s">
        <v>597</v>
      </c>
      <c r="L621" s="149" t="s">
        <v>598</v>
      </c>
      <c r="M621" s="149" t="s">
        <v>598</v>
      </c>
      <c r="N621" s="153" t="s">
        <v>586</v>
      </c>
      <c r="O621" s="143"/>
      <c r="P621" s="139"/>
      <c r="Q621" s="139" t="s">
        <v>743</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IF(AI621:AI796="PENDIENTE","PENDIENTE",IF(COUNTIF(AI621:AI796,"FALLO"),"FALTA","COMPLETO"))</f>
        <v>COMPLETO</v>
      </c>
      <c r="AK621" s="14"/>
      <c r="AL621" s="14"/>
    </row>
    <row r="622" spans="1:38" ht="15.75" customHeight="1" x14ac:dyDescent="0.2">
      <c r="A622" s="158"/>
      <c r="B622" s="604"/>
      <c r="C622" s="599"/>
      <c r="D622" s="599"/>
      <c r="E622" s="599"/>
      <c r="F622" s="599"/>
      <c r="G622" s="599"/>
      <c r="H622" s="599"/>
      <c r="I622" s="599"/>
      <c r="J622" s="599"/>
      <c r="K622" s="149" t="s">
        <v>599</v>
      </c>
      <c r="L622" s="149" t="s">
        <v>618</v>
      </c>
      <c r="M622" s="149" t="s">
        <v>618</v>
      </c>
      <c r="N622" s="153" t="s">
        <v>586</v>
      </c>
      <c r="O622" s="143"/>
      <c r="P622" s="139"/>
      <c r="Q622" s="139" t="s">
        <v>743</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IF(AI622:AI792="PENDIENTE","PENDIENTE",IF(COUNTIF(AI622:AI792,"FALLO"),"FALTA","COMPLETO"))</f>
        <v>COMPLETO</v>
      </c>
      <c r="AK622" s="14"/>
      <c r="AL622" s="14"/>
    </row>
    <row r="623" spans="1:38" ht="15.75" customHeight="1" x14ac:dyDescent="0.2">
      <c r="A623" s="158"/>
      <c r="B623" s="605"/>
      <c r="C623" s="600"/>
      <c r="D623" s="600"/>
      <c r="E623" s="600"/>
      <c r="F623" s="600"/>
      <c r="G623" s="600"/>
      <c r="H623" s="600"/>
      <c r="I623" s="600"/>
      <c r="J623" s="600"/>
      <c r="K623" s="149" t="s">
        <v>782</v>
      </c>
      <c r="L623" s="149" t="s">
        <v>629</v>
      </c>
      <c r="M623" s="149" t="s">
        <v>629</v>
      </c>
      <c r="N623" s="153" t="s">
        <v>586</v>
      </c>
      <c r="O623" s="143"/>
      <c r="P623" s="139"/>
      <c r="Q623" s="139" t="s">
        <v>743</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IF(AI623:AI792="PENDIENTE","PENDIENTE",IF(COUNTIF(AI623:AI792,"FALLO"),"FALTA","COMPLETO"))</f>
        <v>COMPLETO</v>
      </c>
      <c r="AK623" s="14"/>
      <c r="AL623" s="14"/>
    </row>
    <row r="624" spans="1:38" ht="15.75" customHeight="1" x14ac:dyDescent="0.2">
      <c r="A624" s="158"/>
      <c r="B624" s="603" t="s">
        <v>589</v>
      </c>
      <c r="C624" s="598"/>
      <c r="D624" s="606" t="s">
        <v>581</v>
      </c>
      <c r="E624" s="598" t="s">
        <v>653</v>
      </c>
      <c r="F624" s="598"/>
      <c r="G624" s="607">
        <f>+G615+1</f>
        <v>68</v>
      </c>
      <c r="H624" s="598" t="s">
        <v>801</v>
      </c>
      <c r="I624" s="601"/>
      <c r="J624" s="602" t="s">
        <v>802</v>
      </c>
      <c r="K624" s="148" t="s">
        <v>590</v>
      </c>
      <c r="L624" s="149" t="s">
        <v>583</v>
      </c>
      <c r="M624" s="149" t="s">
        <v>583</v>
      </c>
      <c r="N624" s="153" t="s">
        <v>586</v>
      </c>
      <c r="O624" s="143"/>
      <c r="P624" s="139"/>
      <c r="Q624" s="139" t="s">
        <v>743</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IF(AI624:AI792="PENDIENTE","PENDIENTE",IF(COUNTIF(AI624:AI792,"FALLO"),"FALTA","COMPLETO"))</f>
        <v>COMPLETO</v>
      </c>
      <c r="AK624" s="14"/>
      <c r="AL624" s="14"/>
    </row>
    <row r="625" spans="1:38" ht="15.75" customHeight="1" x14ac:dyDescent="0.2">
      <c r="A625" s="158"/>
      <c r="B625" s="604"/>
      <c r="C625" s="599"/>
      <c r="D625" s="599"/>
      <c r="E625" s="599"/>
      <c r="F625" s="599"/>
      <c r="G625" s="599"/>
      <c r="H625" s="599"/>
      <c r="I625" s="599"/>
      <c r="J625" s="599"/>
      <c r="K625" s="148" t="s">
        <v>614</v>
      </c>
      <c r="L625" s="149" t="s">
        <v>585</v>
      </c>
      <c r="M625" s="149" t="s">
        <v>585</v>
      </c>
      <c r="N625" s="153" t="s">
        <v>586</v>
      </c>
      <c r="O625" s="143"/>
      <c r="P625" s="139"/>
      <c r="Q625" s="139" t="s">
        <v>743</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IF(AI625:AI792="PENDIENTE","PENDIENTE",IF(COUNTIF(AI625:AI792,"FALLO"),"FALTA","COMPLETO"))</f>
        <v>COMPLETO</v>
      </c>
      <c r="AK625" s="14"/>
      <c r="AL625" s="14"/>
    </row>
    <row r="626" spans="1:38" ht="15.75" customHeight="1" x14ac:dyDescent="0.2">
      <c r="A626" s="158"/>
      <c r="B626" s="604"/>
      <c r="C626" s="599"/>
      <c r="D626" s="599"/>
      <c r="E626" s="599"/>
      <c r="F626" s="599"/>
      <c r="G626" s="599"/>
      <c r="H626" s="599"/>
      <c r="I626" s="599"/>
      <c r="J626" s="599"/>
      <c r="K626" s="148" t="s">
        <v>592</v>
      </c>
      <c r="L626" s="148" t="s">
        <v>587</v>
      </c>
      <c r="M626" s="148" t="s">
        <v>587</v>
      </c>
      <c r="N626" s="153" t="s">
        <v>586</v>
      </c>
      <c r="O626" s="143"/>
      <c r="P626" s="139"/>
      <c r="Q626" s="139" t="s">
        <v>743</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IF(AI626:AI792="PENDIENTE","PENDIENTE",IF(COUNTIF(AI626:AI792,"FALLO"),"FALTA","COMPLETO"))</f>
        <v>COMPLETO</v>
      </c>
      <c r="AK626" s="14"/>
      <c r="AL626" s="14"/>
    </row>
    <row r="627" spans="1:38" ht="15.75" customHeight="1" x14ac:dyDescent="0.2">
      <c r="A627" s="158"/>
      <c r="B627" s="604"/>
      <c r="C627" s="599"/>
      <c r="D627" s="599"/>
      <c r="E627" s="599"/>
      <c r="F627" s="599"/>
      <c r="G627" s="599"/>
      <c r="H627" s="599"/>
      <c r="I627" s="599"/>
      <c r="J627" s="599"/>
      <c r="K627" s="148" t="s">
        <v>593</v>
      </c>
      <c r="L627" s="148" t="s">
        <v>615</v>
      </c>
      <c r="M627" s="148" t="s">
        <v>615</v>
      </c>
      <c r="N627" s="153" t="s">
        <v>586</v>
      </c>
      <c r="O627" s="143"/>
      <c r="P627" s="139"/>
      <c r="Q627" s="139" t="s">
        <v>743</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IF(AI627:AI802="PENDIENTE","PENDIENTE",IF(COUNTIF(AI627:AI802,"FALLO"),"FALTA","COMPLETO"))</f>
        <v>COMPLETO</v>
      </c>
      <c r="AK627" s="14"/>
      <c r="AL627" s="14"/>
    </row>
    <row r="628" spans="1:38" ht="15.75" customHeight="1" x14ac:dyDescent="0.2">
      <c r="A628" s="158"/>
      <c r="B628" s="604"/>
      <c r="C628" s="599"/>
      <c r="D628" s="599"/>
      <c r="E628" s="599"/>
      <c r="F628" s="599"/>
      <c r="G628" s="599"/>
      <c r="H628" s="599"/>
      <c r="I628" s="599"/>
      <c r="J628" s="599"/>
      <c r="K628" s="149" t="s">
        <v>594</v>
      </c>
      <c r="L628" s="149" t="s">
        <v>595</v>
      </c>
      <c r="M628" s="149" t="s">
        <v>595</v>
      </c>
      <c r="N628" s="153" t="s">
        <v>586</v>
      </c>
      <c r="O628" s="143"/>
      <c r="P628" s="139"/>
      <c r="Q628" s="139" t="s">
        <v>743</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IF(AI628:AI798="PENDIENTE","PENDIENTE",IF(COUNTIF(AI628:AI798,"FALLO"),"FALTA","COMPLETO"))</f>
        <v>COMPLETO</v>
      </c>
      <c r="AK628" s="14"/>
      <c r="AL628" s="14"/>
    </row>
    <row r="629" spans="1:38" ht="15.75" customHeight="1" x14ac:dyDescent="0.2">
      <c r="A629" s="158"/>
      <c r="B629" s="604"/>
      <c r="C629" s="599"/>
      <c r="D629" s="599"/>
      <c r="E629" s="599"/>
      <c r="F629" s="599"/>
      <c r="G629" s="599"/>
      <c r="H629" s="599"/>
      <c r="I629" s="599"/>
      <c r="J629" s="599"/>
      <c r="K629" s="149" t="s">
        <v>616</v>
      </c>
      <c r="L629" s="149" t="s">
        <v>617</v>
      </c>
      <c r="M629" s="149" t="s">
        <v>617</v>
      </c>
      <c r="N629" s="153" t="s">
        <v>586</v>
      </c>
      <c r="O629" s="143"/>
      <c r="P629" s="139"/>
      <c r="Q629" s="139" t="s">
        <v>743</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IF(AI629:AI798="PENDIENTE","PENDIENTE",IF(COUNTIF(AI629:AI798,"FALLO"),"FALTA","COMPLETO"))</f>
        <v>COMPLETO</v>
      </c>
      <c r="AK629" s="14"/>
      <c r="AL629" s="14"/>
    </row>
    <row r="630" spans="1:38" ht="15.75" customHeight="1" x14ac:dyDescent="0.2">
      <c r="A630" s="157"/>
      <c r="B630" s="604"/>
      <c r="C630" s="599"/>
      <c r="D630" s="599"/>
      <c r="E630" s="599"/>
      <c r="F630" s="599"/>
      <c r="G630" s="599"/>
      <c r="H630" s="599"/>
      <c r="I630" s="599"/>
      <c r="J630" s="599"/>
      <c r="K630" s="149" t="s">
        <v>597</v>
      </c>
      <c r="L630" s="149" t="s">
        <v>598</v>
      </c>
      <c r="M630" s="149" t="s">
        <v>598</v>
      </c>
      <c r="N630" s="153" t="s">
        <v>586</v>
      </c>
      <c r="O630" s="143"/>
      <c r="P630" s="139"/>
      <c r="Q630" s="139" t="s">
        <v>743</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IF(AI630:AI798="PENDIENTE","PENDIENTE",IF(COUNTIF(AI630:AI798,"FALLO"),"FALTA","COMPLETO"))</f>
        <v>COMPLETO</v>
      </c>
      <c r="AK630" s="14"/>
      <c r="AL630" s="14"/>
    </row>
    <row r="631" spans="1:38" ht="15.75" customHeight="1" x14ac:dyDescent="0.2">
      <c r="A631" s="158"/>
      <c r="B631" s="604"/>
      <c r="C631" s="599"/>
      <c r="D631" s="599"/>
      <c r="E631" s="599"/>
      <c r="F631" s="599"/>
      <c r="G631" s="599"/>
      <c r="H631" s="599"/>
      <c r="I631" s="599"/>
      <c r="J631" s="599"/>
      <c r="K631" s="149" t="s">
        <v>599</v>
      </c>
      <c r="L631" s="149" t="s">
        <v>618</v>
      </c>
      <c r="M631" s="149" t="s">
        <v>618</v>
      </c>
      <c r="N631" s="153" t="s">
        <v>586</v>
      </c>
      <c r="O631" s="143"/>
      <c r="P631" s="139"/>
      <c r="Q631" s="139" t="s">
        <v>743</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IF(AI631:AI798="PENDIENTE","PENDIENTE",IF(COUNTIF(AI631:AI798,"FALLO"),"FALTA","COMPLETO"))</f>
        <v>COMPLETO</v>
      </c>
      <c r="AK631" s="14"/>
      <c r="AL631" s="14"/>
    </row>
    <row r="632" spans="1:38" ht="15.75" customHeight="1" x14ac:dyDescent="0.2">
      <c r="A632" s="158"/>
      <c r="B632" s="605"/>
      <c r="C632" s="600"/>
      <c r="D632" s="600"/>
      <c r="E632" s="600"/>
      <c r="F632" s="600"/>
      <c r="G632" s="600"/>
      <c r="H632" s="600"/>
      <c r="I632" s="600"/>
      <c r="J632" s="600"/>
      <c r="K632" s="149" t="s">
        <v>785</v>
      </c>
      <c r="L632" s="149" t="s">
        <v>629</v>
      </c>
      <c r="M632" s="149" t="s">
        <v>629</v>
      </c>
      <c r="N632" s="153" t="s">
        <v>586</v>
      </c>
      <c r="O632" s="143"/>
      <c r="P632" s="139"/>
      <c r="Q632" s="139" t="s">
        <v>743</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IF(AI632:AI798="PENDIENTE","PENDIENTE",IF(COUNTIF(AI632:AI798,"FALLO"),"FALTA","COMPLETO"))</f>
        <v>COMPLETO</v>
      </c>
      <c r="AK632" s="14"/>
      <c r="AL632" s="14"/>
    </row>
    <row r="633" spans="1:38" ht="15.75" customHeight="1" x14ac:dyDescent="0.2">
      <c r="A633" s="158"/>
      <c r="B633" s="603" t="s">
        <v>589</v>
      </c>
      <c r="C633" s="598"/>
      <c r="D633" s="606" t="s">
        <v>581</v>
      </c>
      <c r="E633" s="598" t="s">
        <v>786</v>
      </c>
      <c r="F633" s="598"/>
      <c r="G633" s="607">
        <f>G624+1</f>
        <v>69</v>
      </c>
      <c r="H633" s="598" t="s">
        <v>803</v>
      </c>
      <c r="I633" s="601"/>
      <c r="J633" s="602" t="s">
        <v>804</v>
      </c>
      <c r="K633" s="148" t="s">
        <v>590</v>
      </c>
      <c r="L633" s="149" t="s">
        <v>583</v>
      </c>
      <c r="M633" s="149" t="s">
        <v>583</v>
      </c>
      <c r="N633" s="153" t="s">
        <v>586</v>
      </c>
      <c r="O633" s="143"/>
      <c r="P633" s="139"/>
      <c r="Q633" s="139" t="s">
        <v>743</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IF(AI633:AI808="PENDIENTE","PENDIENTE",IF(COUNTIF(AI633:AI808,"FALLO"),"FALTA","COMPLETO"))</f>
        <v>COMPLETO</v>
      </c>
      <c r="AK633" s="14"/>
      <c r="AL633" s="14"/>
    </row>
    <row r="634" spans="1:38" ht="15.75" customHeight="1" x14ac:dyDescent="0.2">
      <c r="A634" s="158"/>
      <c r="B634" s="604"/>
      <c r="C634" s="599"/>
      <c r="D634" s="599"/>
      <c r="E634" s="599"/>
      <c r="F634" s="599"/>
      <c r="G634" s="599"/>
      <c r="H634" s="599"/>
      <c r="I634" s="599"/>
      <c r="J634" s="599"/>
      <c r="K634" s="148" t="s">
        <v>614</v>
      </c>
      <c r="L634" s="149" t="s">
        <v>585</v>
      </c>
      <c r="M634" s="149" t="s">
        <v>585</v>
      </c>
      <c r="N634" s="153" t="s">
        <v>586</v>
      </c>
      <c r="O634" s="143"/>
      <c r="P634" s="139"/>
      <c r="Q634" s="139" t="s">
        <v>743</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IF(AI634:AI804="PENDIENTE","PENDIENTE",IF(COUNTIF(AI634:AI804,"FALLO"),"FALTA","COMPLETO"))</f>
        <v>COMPLETO</v>
      </c>
      <c r="AK634" s="14"/>
      <c r="AL634" s="14"/>
    </row>
    <row r="635" spans="1:38" ht="15.75" customHeight="1" x14ac:dyDescent="0.2">
      <c r="A635" s="158"/>
      <c r="B635" s="604"/>
      <c r="C635" s="599"/>
      <c r="D635" s="599"/>
      <c r="E635" s="599"/>
      <c r="F635" s="599"/>
      <c r="G635" s="599"/>
      <c r="H635" s="599"/>
      <c r="I635" s="599"/>
      <c r="J635" s="599"/>
      <c r="K635" s="148" t="s">
        <v>592</v>
      </c>
      <c r="L635" s="148" t="s">
        <v>587</v>
      </c>
      <c r="M635" s="148" t="s">
        <v>587</v>
      </c>
      <c r="N635" s="153" t="s">
        <v>586</v>
      </c>
      <c r="O635" s="143"/>
      <c r="P635" s="139"/>
      <c r="Q635" s="139" t="s">
        <v>743</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IF(AI635:AI804="PENDIENTE","PENDIENTE",IF(COUNTIF(AI635:AI804,"FALLO"),"FALTA","COMPLETO"))</f>
        <v>COMPLETO</v>
      </c>
      <c r="AK635" s="14"/>
      <c r="AL635" s="14"/>
    </row>
    <row r="636" spans="1:38" ht="15.75" customHeight="1" x14ac:dyDescent="0.2">
      <c r="A636" s="158"/>
      <c r="B636" s="604"/>
      <c r="C636" s="599"/>
      <c r="D636" s="599"/>
      <c r="E636" s="599"/>
      <c r="F636" s="599"/>
      <c r="G636" s="599"/>
      <c r="H636" s="599"/>
      <c r="I636" s="599"/>
      <c r="J636" s="599"/>
      <c r="K636" s="148" t="s">
        <v>593</v>
      </c>
      <c r="L636" s="148" t="s">
        <v>615</v>
      </c>
      <c r="M636" s="148" t="s">
        <v>615</v>
      </c>
      <c r="N636" s="153" t="s">
        <v>586</v>
      </c>
      <c r="O636" s="143"/>
      <c r="P636" s="139"/>
      <c r="Q636" s="139" t="s">
        <v>743</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IF(AI636:AI804="PENDIENTE","PENDIENTE",IF(COUNTIF(AI636:AI804,"FALLO"),"FALTA","COMPLETO"))</f>
        <v>COMPLETO</v>
      </c>
      <c r="AK636" s="14"/>
      <c r="AL636" s="14"/>
    </row>
    <row r="637" spans="1:38" ht="15.75" customHeight="1" x14ac:dyDescent="0.2">
      <c r="A637" s="158"/>
      <c r="B637" s="604"/>
      <c r="C637" s="599"/>
      <c r="D637" s="599"/>
      <c r="E637" s="599"/>
      <c r="F637" s="599"/>
      <c r="G637" s="599"/>
      <c r="H637" s="599"/>
      <c r="I637" s="599"/>
      <c r="J637" s="599"/>
      <c r="K637" s="149" t="s">
        <v>594</v>
      </c>
      <c r="L637" s="149" t="s">
        <v>595</v>
      </c>
      <c r="M637" s="149" t="s">
        <v>595</v>
      </c>
      <c r="N637" s="153" t="s">
        <v>586</v>
      </c>
      <c r="O637" s="143"/>
      <c r="P637" s="139"/>
      <c r="Q637" s="139" t="s">
        <v>743</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IF(AI637:AI804="PENDIENTE","PENDIENTE",IF(COUNTIF(AI637:AI804,"FALLO"),"FALTA","COMPLETO"))</f>
        <v>COMPLETO</v>
      </c>
      <c r="AK637" s="14"/>
      <c r="AL637" s="14"/>
    </row>
    <row r="638" spans="1:38" ht="15.75" customHeight="1" x14ac:dyDescent="0.2">
      <c r="A638" s="158"/>
      <c r="B638" s="604"/>
      <c r="C638" s="599"/>
      <c r="D638" s="599"/>
      <c r="E638" s="599"/>
      <c r="F638" s="599"/>
      <c r="G638" s="599"/>
      <c r="H638" s="599"/>
      <c r="I638" s="599"/>
      <c r="J638" s="599"/>
      <c r="K638" s="149" t="s">
        <v>616</v>
      </c>
      <c r="L638" s="149" t="s">
        <v>617</v>
      </c>
      <c r="M638" s="149" t="s">
        <v>617</v>
      </c>
      <c r="N638" s="153" t="s">
        <v>586</v>
      </c>
      <c r="O638" s="143"/>
      <c r="P638" s="139"/>
      <c r="Q638" s="139" t="s">
        <v>743</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IF(AI638:AI804="PENDIENTE","PENDIENTE",IF(COUNTIF(AI638:AI804,"FALLO"),"FALTA","COMPLETO"))</f>
        <v>COMPLETO</v>
      </c>
      <c r="AK638" s="14"/>
      <c r="AL638" s="14"/>
    </row>
    <row r="639" spans="1:38" ht="15.75" customHeight="1" x14ac:dyDescent="0.2">
      <c r="A639" s="157"/>
      <c r="B639" s="604"/>
      <c r="C639" s="599"/>
      <c r="D639" s="599"/>
      <c r="E639" s="599"/>
      <c r="F639" s="599"/>
      <c r="G639" s="599"/>
      <c r="H639" s="599"/>
      <c r="I639" s="599"/>
      <c r="J639" s="599"/>
      <c r="K639" s="149" t="s">
        <v>597</v>
      </c>
      <c r="L639" s="149" t="s">
        <v>598</v>
      </c>
      <c r="M639" s="149" t="s">
        <v>598</v>
      </c>
      <c r="N639" s="153" t="s">
        <v>586</v>
      </c>
      <c r="O639" s="143"/>
      <c r="P639" s="139"/>
      <c r="Q639" s="139" t="s">
        <v>743</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IF(AI639:AI814="PENDIENTE","PENDIENTE",IF(COUNTIF(AI639:AI814,"FALLO"),"FALTA","COMPLETO"))</f>
        <v>COMPLETO</v>
      </c>
      <c r="AK639" s="14"/>
      <c r="AL639" s="14"/>
    </row>
    <row r="640" spans="1:38" ht="15.75" customHeight="1" x14ac:dyDescent="0.2">
      <c r="A640" s="158"/>
      <c r="B640" s="604"/>
      <c r="C640" s="599"/>
      <c r="D640" s="599"/>
      <c r="E640" s="599"/>
      <c r="F640" s="599"/>
      <c r="G640" s="599"/>
      <c r="H640" s="599"/>
      <c r="I640" s="599"/>
      <c r="J640" s="599"/>
      <c r="K640" s="149" t="s">
        <v>599</v>
      </c>
      <c r="L640" s="149" t="s">
        <v>618</v>
      </c>
      <c r="M640" s="149" t="s">
        <v>618</v>
      </c>
      <c r="N640" s="153" t="s">
        <v>586</v>
      </c>
      <c r="O640" s="143"/>
      <c r="P640" s="139"/>
      <c r="Q640" s="139" t="s">
        <v>743</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IF(AI640:AI810="PENDIENTE","PENDIENTE",IF(COUNTIF(AI640:AI810,"FALLO"),"FALTA","COMPLETO"))</f>
        <v>COMPLETO</v>
      </c>
      <c r="AK640" s="14"/>
      <c r="AL640" s="14"/>
    </row>
    <row r="641" spans="1:38" ht="15.75" customHeight="1" x14ac:dyDescent="0.2">
      <c r="A641" s="158"/>
      <c r="B641" s="605"/>
      <c r="C641" s="600"/>
      <c r="D641" s="600"/>
      <c r="E641" s="600"/>
      <c r="F641" s="600"/>
      <c r="G641" s="600"/>
      <c r="H641" s="600"/>
      <c r="I641" s="600"/>
      <c r="J641" s="600"/>
      <c r="K641" s="149" t="s">
        <v>789</v>
      </c>
      <c r="L641" s="149" t="s">
        <v>629</v>
      </c>
      <c r="M641" s="149" t="s">
        <v>629</v>
      </c>
      <c r="N641" s="153" t="s">
        <v>586</v>
      </c>
      <c r="O641" s="143"/>
      <c r="P641" s="139"/>
      <c r="Q641" s="139" t="s">
        <v>743</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IF(AI641:AI810="PENDIENTE","PENDIENTE",IF(COUNTIF(AI641:AI810,"FALLO"),"FALTA","COMPLETO"))</f>
        <v>COMPLETO</v>
      </c>
      <c r="AK641" s="14"/>
      <c r="AL641" s="14"/>
    </row>
    <row r="642" spans="1:38" ht="15.75" customHeight="1" x14ac:dyDescent="0.2">
      <c r="A642" s="158"/>
      <c r="B642" s="603" t="s">
        <v>589</v>
      </c>
      <c r="C642" s="598"/>
      <c r="D642" s="606" t="s">
        <v>581</v>
      </c>
      <c r="E642" s="598" t="s">
        <v>661</v>
      </c>
      <c r="F642" s="598"/>
      <c r="G642" s="607">
        <f>G633+1</f>
        <v>70</v>
      </c>
      <c r="H642" s="598" t="s">
        <v>805</v>
      </c>
      <c r="I642" s="601"/>
      <c r="J642" s="602" t="s">
        <v>806</v>
      </c>
      <c r="K642" s="148" t="s">
        <v>590</v>
      </c>
      <c r="L642" s="149" t="s">
        <v>583</v>
      </c>
      <c r="M642" s="149" t="s">
        <v>583</v>
      </c>
      <c r="N642" s="153" t="s">
        <v>586</v>
      </c>
      <c r="O642" s="143"/>
      <c r="P642" s="139"/>
      <c r="Q642" s="139" t="s">
        <v>743</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IF(AI642:AI810="PENDIENTE","PENDIENTE",IF(COUNTIF(AI642:AI810,"FALLO"),"FALTA","COMPLETO"))</f>
        <v>COMPLETO</v>
      </c>
      <c r="AK642" s="14"/>
      <c r="AL642" s="14"/>
    </row>
    <row r="643" spans="1:38" ht="15.75" customHeight="1" x14ac:dyDescent="0.2">
      <c r="A643" s="158"/>
      <c r="B643" s="604"/>
      <c r="C643" s="599"/>
      <c r="D643" s="599"/>
      <c r="E643" s="599"/>
      <c r="F643" s="599"/>
      <c r="G643" s="599"/>
      <c r="H643" s="599"/>
      <c r="I643" s="599"/>
      <c r="J643" s="599"/>
      <c r="K643" s="148" t="s">
        <v>614</v>
      </c>
      <c r="L643" s="149" t="s">
        <v>585</v>
      </c>
      <c r="M643" s="149" t="s">
        <v>585</v>
      </c>
      <c r="N643" s="153" t="s">
        <v>586</v>
      </c>
      <c r="O643" s="143"/>
      <c r="P643" s="139"/>
      <c r="Q643" s="139" t="s">
        <v>743</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IF(AI643:AI810="PENDIENTE","PENDIENTE",IF(COUNTIF(AI643:AI810,"FALLO"),"FALTA","COMPLETO"))</f>
        <v>COMPLETO</v>
      </c>
      <c r="AK643" s="14"/>
      <c r="AL643" s="14"/>
    </row>
    <row r="644" spans="1:38" ht="15.75" customHeight="1" x14ac:dyDescent="0.2">
      <c r="A644" s="158"/>
      <c r="B644" s="604"/>
      <c r="C644" s="599"/>
      <c r="D644" s="599"/>
      <c r="E644" s="599"/>
      <c r="F644" s="599"/>
      <c r="G644" s="599"/>
      <c r="H644" s="599"/>
      <c r="I644" s="599"/>
      <c r="J644" s="599"/>
      <c r="K644" s="148" t="s">
        <v>592</v>
      </c>
      <c r="L644" s="148" t="s">
        <v>587</v>
      </c>
      <c r="M644" s="148" t="s">
        <v>587</v>
      </c>
      <c r="N644" s="153" t="s">
        <v>586</v>
      </c>
      <c r="O644" s="143"/>
      <c r="P644" s="139"/>
      <c r="Q644" s="139" t="s">
        <v>743</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IF(AI644:AI810="PENDIENTE","PENDIENTE",IF(COUNTIF(AI644:AI810,"FALLO"),"FALTA","COMPLETO"))</f>
        <v>COMPLETO</v>
      </c>
      <c r="AK644" s="14"/>
      <c r="AL644" s="14"/>
    </row>
    <row r="645" spans="1:38" ht="15.75" customHeight="1" x14ac:dyDescent="0.2">
      <c r="A645" s="158"/>
      <c r="B645" s="604"/>
      <c r="C645" s="599"/>
      <c r="D645" s="599"/>
      <c r="E645" s="599"/>
      <c r="F645" s="599"/>
      <c r="G645" s="599"/>
      <c r="H645" s="599"/>
      <c r="I645" s="599"/>
      <c r="J645" s="599"/>
      <c r="K645" s="148" t="s">
        <v>593</v>
      </c>
      <c r="L645" s="148" t="s">
        <v>615</v>
      </c>
      <c r="M645" s="148" t="s">
        <v>615</v>
      </c>
      <c r="N645" s="153" t="s">
        <v>586</v>
      </c>
      <c r="O645" s="143"/>
      <c r="P645" s="139"/>
      <c r="Q645" s="139" t="s">
        <v>743</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IF(AI645:AI820="PENDIENTE","PENDIENTE",IF(COUNTIF(AI645:AI820,"FALLO"),"FALTA","COMPLETO"))</f>
        <v>COMPLETO</v>
      </c>
      <c r="AK645" s="14"/>
      <c r="AL645" s="14"/>
    </row>
    <row r="646" spans="1:38" ht="15.75" customHeight="1" x14ac:dyDescent="0.2">
      <c r="A646" s="158"/>
      <c r="B646" s="604"/>
      <c r="C646" s="599"/>
      <c r="D646" s="599"/>
      <c r="E646" s="599"/>
      <c r="F646" s="599"/>
      <c r="G646" s="599"/>
      <c r="H646" s="599"/>
      <c r="I646" s="599"/>
      <c r="J646" s="599"/>
      <c r="K646" s="149" t="s">
        <v>594</v>
      </c>
      <c r="L646" s="149" t="s">
        <v>595</v>
      </c>
      <c r="M646" s="149" t="s">
        <v>595</v>
      </c>
      <c r="N646" s="153" t="s">
        <v>586</v>
      </c>
      <c r="O646" s="143"/>
      <c r="P646" s="139"/>
      <c r="Q646" s="139" t="s">
        <v>743</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IF(AI646:AI816="PENDIENTE","PENDIENTE",IF(COUNTIF(AI646:AI816,"FALLO"),"FALTA","COMPLETO"))</f>
        <v>COMPLETO</v>
      </c>
      <c r="AK646" s="14"/>
      <c r="AL646" s="14"/>
    </row>
    <row r="647" spans="1:38" ht="15.75" customHeight="1" x14ac:dyDescent="0.2">
      <c r="A647" s="158"/>
      <c r="B647" s="604"/>
      <c r="C647" s="599"/>
      <c r="D647" s="599"/>
      <c r="E647" s="599"/>
      <c r="F647" s="599"/>
      <c r="G647" s="599"/>
      <c r="H647" s="599"/>
      <c r="I647" s="599"/>
      <c r="J647" s="599"/>
      <c r="K647" s="149" t="s">
        <v>616</v>
      </c>
      <c r="L647" s="149" t="s">
        <v>617</v>
      </c>
      <c r="M647" s="149" t="s">
        <v>617</v>
      </c>
      <c r="N647" s="153" t="s">
        <v>586</v>
      </c>
      <c r="O647" s="143"/>
      <c r="P647" s="139"/>
      <c r="Q647" s="139" t="s">
        <v>743</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IF(AI647:AI816="PENDIENTE","PENDIENTE",IF(COUNTIF(AI647:AI816,"FALLO"),"FALTA","COMPLETO"))</f>
        <v>COMPLETO</v>
      </c>
      <c r="AK647" s="14"/>
      <c r="AL647" s="14"/>
    </row>
    <row r="648" spans="1:38" ht="15.75" customHeight="1" x14ac:dyDescent="0.2">
      <c r="A648" s="157"/>
      <c r="B648" s="604"/>
      <c r="C648" s="599"/>
      <c r="D648" s="599"/>
      <c r="E648" s="599"/>
      <c r="F648" s="599"/>
      <c r="G648" s="599"/>
      <c r="H648" s="599"/>
      <c r="I648" s="599"/>
      <c r="J648" s="599"/>
      <c r="K648" s="149" t="s">
        <v>597</v>
      </c>
      <c r="L648" s="149" t="s">
        <v>598</v>
      </c>
      <c r="M648" s="149" t="s">
        <v>598</v>
      </c>
      <c r="N648" s="153" t="s">
        <v>586</v>
      </c>
      <c r="O648" s="143"/>
      <c r="P648" s="139"/>
      <c r="Q648" s="139" t="s">
        <v>743</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IF(AI648:AI816="PENDIENTE","PENDIENTE",IF(COUNTIF(AI648:AI816,"FALLO"),"FALTA","COMPLETO"))</f>
        <v>COMPLETO</v>
      </c>
      <c r="AK648" s="14"/>
      <c r="AL648" s="14"/>
    </row>
    <row r="649" spans="1:38" ht="15.75" customHeight="1" x14ac:dyDescent="0.2">
      <c r="A649" s="158"/>
      <c r="B649" s="604"/>
      <c r="C649" s="599"/>
      <c r="D649" s="599"/>
      <c r="E649" s="599"/>
      <c r="F649" s="599"/>
      <c r="G649" s="599"/>
      <c r="H649" s="599"/>
      <c r="I649" s="599"/>
      <c r="J649" s="599"/>
      <c r="K649" s="149" t="s">
        <v>599</v>
      </c>
      <c r="L649" s="149" t="s">
        <v>618</v>
      </c>
      <c r="M649" s="149" t="s">
        <v>618</v>
      </c>
      <c r="N649" s="153" t="s">
        <v>586</v>
      </c>
      <c r="O649" s="143"/>
      <c r="P649" s="139"/>
      <c r="Q649" s="139" t="s">
        <v>743</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IF(AI649:AI816="PENDIENTE","PENDIENTE",IF(COUNTIF(AI649:AI816,"FALLO"),"FALTA","COMPLETO"))</f>
        <v>COMPLETO</v>
      </c>
      <c r="AK649" s="14"/>
      <c r="AL649" s="14"/>
    </row>
    <row r="650" spans="1:38" ht="15.75" customHeight="1" x14ac:dyDescent="0.2">
      <c r="A650" s="158"/>
      <c r="B650" s="605"/>
      <c r="C650" s="600"/>
      <c r="D650" s="600"/>
      <c r="E650" s="600"/>
      <c r="F650" s="600"/>
      <c r="G650" s="600"/>
      <c r="H650" s="600"/>
      <c r="I650" s="600"/>
      <c r="J650" s="600"/>
      <c r="K650" s="149" t="s">
        <v>792</v>
      </c>
      <c r="L650" s="149" t="s">
        <v>629</v>
      </c>
      <c r="M650" s="149" t="s">
        <v>629</v>
      </c>
      <c r="N650" s="153" t="s">
        <v>586</v>
      </c>
      <c r="O650" s="143"/>
      <c r="P650" s="139"/>
      <c r="Q650" s="139" t="s">
        <v>743</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IF(AI650:AI816="PENDIENTE","PENDIENTE",IF(COUNTIF(AI650:AI816,"FALLO"),"FALTA","COMPLETO"))</f>
        <v>COMPLETO</v>
      </c>
      <c r="AK650" s="14"/>
      <c r="AL650" s="14"/>
    </row>
    <row r="651" spans="1:38" ht="15.75" customHeight="1" x14ac:dyDescent="0.2">
      <c r="A651" s="158"/>
      <c r="B651" s="603" t="s">
        <v>589</v>
      </c>
      <c r="C651" s="598"/>
      <c r="D651" s="606" t="s">
        <v>581</v>
      </c>
      <c r="E651" s="598" t="s">
        <v>793</v>
      </c>
      <c r="F651" s="598"/>
      <c r="G651" s="607">
        <f>G642+1</f>
        <v>71</v>
      </c>
      <c r="H651" s="598" t="s">
        <v>807</v>
      </c>
      <c r="I651" s="601"/>
      <c r="J651" s="602" t="s">
        <v>808</v>
      </c>
      <c r="K651" s="148" t="s">
        <v>590</v>
      </c>
      <c r="L651" s="149" t="s">
        <v>583</v>
      </c>
      <c r="M651" s="149" t="s">
        <v>583</v>
      </c>
      <c r="N651" s="153" t="s">
        <v>586</v>
      </c>
      <c r="O651" s="143"/>
      <c r="P651" s="139"/>
      <c r="Q651" s="139" t="s">
        <v>743</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IF(AI651:AI826="PENDIENTE","PENDIENTE",IF(COUNTIF(AI651:AI826,"FALLO"),"FALTA","COMPLETO"))</f>
        <v>COMPLETO</v>
      </c>
      <c r="AK651" s="14"/>
      <c r="AL651" s="14"/>
    </row>
    <row r="652" spans="1:38" ht="15.75" customHeight="1" x14ac:dyDescent="0.2">
      <c r="A652" s="158"/>
      <c r="B652" s="604"/>
      <c r="C652" s="599"/>
      <c r="D652" s="599"/>
      <c r="E652" s="599"/>
      <c r="F652" s="599"/>
      <c r="G652" s="599"/>
      <c r="H652" s="599"/>
      <c r="I652" s="599"/>
      <c r="J652" s="599"/>
      <c r="K652" s="148" t="s">
        <v>614</v>
      </c>
      <c r="L652" s="149" t="s">
        <v>585</v>
      </c>
      <c r="M652" s="149" t="s">
        <v>585</v>
      </c>
      <c r="N652" s="153" t="s">
        <v>586</v>
      </c>
      <c r="O652" s="143"/>
      <c r="P652" s="139"/>
      <c r="Q652" s="139" t="s">
        <v>743</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IF(AI652:AI822="PENDIENTE","PENDIENTE",IF(COUNTIF(AI652:AI822,"FALLO"),"FALTA","COMPLETO"))</f>
        <v>COMPLETO</v>
      </c>
      <c r="AK652" s="14"/>
      <c r="AL652" s="14"/>
    </row>
    <row r="653" spans="1:38" ht="15.75" customHeight="1" x14ac:dyDescent="0.2">
      <c r="A653" s="158"/>
      <c r="B653" s="604"/>
      <c r="C653" s="599"/>
      <c r="D653" s="599"/>
      <c r="E653" s="599"/>
      <c r="F653" s="599"/>
      <c r="G653" s="599"/>
      <c r="H653" s="599"/>
      <c r="I653" s="599"/>
      <c r="J653" s="599"/>
      <c r="K653" s="148" t="s">
        <v>592</v>
      </c>
      <c r="L653" s="148" t="s">
        <v>587</v>
      </c>
      <c r="M653" s="148" t="s">
        <v>587</v>
      </c>
      <c r="N653" s="153" t="s">
        <v>586</v>
      </c>
      <c r="O653" s="143"/>
      <c r="P653" s="139"/>
      <c r="Q653" s="139" t="s">
        <v>743</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IF(AI653:AI822="PENDIENTE","PENDIENTE",IF(COUNTIF(AI653:AI822,"FALLO"),"FALTA","COMPLETO"))</f>
        <v>COMPLETO</v>
      </c>
      <c r="AK653" s="14"/>
      <c r="AL653" s="14"/>
    </row>
    <row r="654" spans="1:38" ht="15.75" customHeight="1" x14ac:dyDescent="0.2">
      <c r="A654" s="158"/>
      <c r="B654" s="604"/>
      <c r="C654" s="599"/>
      <c r="D654" s="599"/>
      <c r="E654" s="599"/>
      <c r="F654" s="599"/>
      <c r="G654" s="599"/>
      <c r="H654" s="599"/>
      <c r="I654" s="599"/>
      <c r="J654" s="599"/>
      <c r="K654" s="148" t="s">
        <v>593</v>
      </c>
      <c r="L654" s="148" t="s">
        <v>615</v>
      </c>
      <c r="M654" s="148" t="s">
        <v>615</v>
      </c>
      <c r="N654" s="153" t="s">
        <v>586</v>
      </c>
      <c r="O654" s="143"/>
      <c r="P654" s="139"/>
      <c r="Q654" s="139" t="s">
        <v>743</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IF(AI654:AI822="PENDIENTE","PENDIENTE",IF(COUNTIF(AI654:AI822,"FALLO"),"FALTA","COMPLETO"))</f>
        <v>COMPLETO</v>
      </c>
      <c r="AK654" s="14"/>
      <c r="AL654" s="14"/>
    </row>
    <row r="655" spans="1:38" ht="15.75" customHeight="1" x14ac:dyDescent="0.2">
      <c r="A655" s="158"/>
      <c r="B655" s="604"/>
      <c r="C655" s="599"/>
      <c r="D655" s="599"/>
      <c r="E655" s="599"/>
      <c r="F655" s="599"/>
      <c r="G655" s="599"/>
      <c r="H655" s="599"/>
      <c r="I655" s="599"/>
      <c r="J655" s="599"/>
      <c r="K655" s="149" t="s">
        <v>594</v>
      </c>
      <c r="L655" s="149" t="s">
        <v>595</v>
      </c>
      <c r="M655" s="149" t="s">
        <v>595</v>
      </c>
      <c r="N655" s="153" t="s">
        <v>586</v>
      </c>
      <c r="O655" s="143"/>
      <c r="P655" s="139"/>
      <c r="Q655" s="139" t="s">
        <v>743</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IF(AI655:AI822="PENDIENTE","PENDIENTE",IF(COUNTIF(AI655:AI822,"FALLO"),"FALTA","COMPLETO"))</f>
        <v>COMPLETO</v>
      </c>
      <c r="AK655" s="14"/>
      <c r="AL655" s="14"/>
    </row>
    <row r="656" spans="1:38" ht="15.75" customHeight="1" x14ac:dyDescent="0.2">
      <c r="A656" s="158"/>
      <c r="B656" s="604"/>
      <c r="C656" s="599"/>
      <c r="D656" s="599"/>
      <c r="E656" s="599"/>
      <c r="F656" s="599"/>
      <c r="G656" s="599"/>
      <c r="H656" s="599"/>
      <c r="I656" s="599"/>
      <c r="J656" s="599"/>
      <c r="K656" s="149" t="s">
        <v>616</v>
      </c>
      <c r="L656" s="149" t="s">
        <v>617</v>
      </c>
      <c r="M656" s="149" t="s">
        <v>617</v>
      </c>
      <c r="N656" s="153" t="s">
        <v>586</v>
      </c>
      <c r="O656" s="143"/>
      <c r="P656" s="139"/>
      <c r="Q656" s="139" t="s">
        <v>743</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IF(AI656:AI822="PENDIENTE","PENDIENTE",IF(COUNTIF(AI656:AI822,"FALLO"),"FALTA","COMPLETO"))</f>
        <v>COMPLETO</v>
      </c>
      <c r="AK656" s="14"/>
      <c r="AL656" s="14"/>
    </row>
    <row r="657" spans="1:38" ht="15.75" customHeight="1" x14ac:dyDescent="0.2">
      <c r="A657" s="157"/>
      <c r="B657" s="604"/>
      <c r="C657" s="599"/>
      <c r="D657" s="599"/>
      <c r="E657" s="599"/>
      <c r="F657" s="599"/>
      <c r="G657" s="599"/>
      <c r="H657" s="599"/>
      <c r="I657" s="599"/>
      <c r="J657" s="599"/>
      <c r="K657" s="149" t="s">
        <v>597</v>
      </c>
      <c r="L657" s="149" t="s">
        <v>598</v>
      </c>
      <c r="M657" s="149" t="s">
        <v>598</v>
      </c>
      <c r="N657" s="153" t="s">
        <v>586</v>
      </c>
      <c r="O657" s="143"/>
      <c r="P657" s="139"/>
      <c r="Q657" s="139" t="s">
        <v>743</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IF(AI657:AI832="PENDIENTE","PENDIENTE",IF(COUNTIF(AI657:AI832,"FALLO"),"FALTA","COMPLETO"))</f>
        <v>COMPLETO</v>
      </c>
      <c r="AK657" s="14"/>
      <c r="AL657" s="14"/>
    </row>
    <row r="658" spans="1:38" ht="15.75" customHeight="1" x14ac:dyDescent="0.2">
      <c r="A658" s="158"/>
      <c r="B658" s="604"/>
      <c r="C658" s="599"/>
      <c r="D658" s="599"/>
      <c r="E658" s="599"/>
      <c r="F658" s="599"/>
      <c r="G658" s="599"/>
      <c r="H658" s="599"/>
      <c r="I658" s="599"/>
      <c r="J658" s="599"/>
      <c r="K658" s="149" t="s">
        <v>599</v>
      </c>
      <c r="L658" s="149" t="s">
        <v>618</v>
      </c>
      <c r="M658" s="149" t="s">
        <v>618</v>
      </c>
      <c r="N658" s="153" t="s">
        <v>586</v>
      </c>
      <c r="O658" s="143"/>
      <c r="P658" s="139"/>
      <c r="Q658" s="139" t="s">
        <v>743</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IF(AI658:AI828="PENDIENTE","PENDIENTE",IF(COUNTIF(AI658:AI828,"FALLO"),"FALTA","COMPLETO"))</f>
        <v>COMPLETO</v>
      </c>
      <c r="AK658" s="14"/>
      <c r="AL658" s="14"/>
    </row>
    <row r="659" spans="1:38" ht="15.75" customHeight="1" x14ac:dyDescent="0.2">
      <c r="A659" s="158"/>
      <c r="B659" s="605"/>
      <c r="C659" s="600"/>
      <c r="D659" s="600"/>
      <c r="E659" s="600"/>
      <c r="F659" s="600"/>
      <c r="G659" s="600"/>
      <c r="H659" s="600"/>
      <c r="I659" s="600"/>
      <c r="J659" s="600"/>
      <c r="K659" s="149" t="s">
        <v>796</v>
      </c>
      <c r="L659" s="149" t="s">
        <v>629</v>
      </c>
      <c r="M659" s="149" t="s">
        <v>629</v>
      </c>
      <c r="N659" s="153" t="s">
        <v>586</v>
      </c>
      <c r="O659" s="143"/>
      <c r="P659" s="139"/>
      <c r="Q659" s="139" t="s">
        <v>743</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IF(AI659:AI828="PENDIENTE","PENDIENTE",IF(COUNTIF(AI659:AI828,"FALLO"),"FALTA","COMPLETO"))</f>
        <v>COMPLETO</v>
      </c>
      <c r="AK659" s="14"/>
      <c r="AL659" s="14"/>
    </row>
    <row r="660" spans="1:38" ht="15.75" customHeight="1" x14ac:dyDescent="0.2">
      <c r="A660" s="158"/>
      <c r="B660" s="603" t="s">
        <v>589</v>
      </c>
      <c r="C660" s="598"/>
      <c r="D660" s="606" t="s">
        <v>581</v>
      </c>
      <c r="E660" s="598" t="s">
        <v>776</v>
      </c>
      <c r="F660" s="598"/>
      <c r="G660" s="607">
        <f>G651+1</f>
        <v>72</v>
      </c>
      <c r="H660" s="598" t="s">
        <v>809</v>
      </c>
      <c r="I660" s="601"/>
      <c r="J660" s="602" t="s">
        <v>810</v>
      </c>
      <c r="K660" s="148" t="s">
        <v>590</v>
      </c>
      <c r="L660" s="149" t="s">
        <v>583</v>
      </c>
      <c r="M660" s="149" t="s">
        <v>583</v>
      </c>
      <c r="N660" s="153" t="s">
        <v>586</v>
      </c>
      <c r="O660" s="143"/>
      <c r="P660" s="139"/>
      <c r="Q660" s="139" t="s">
        <v>743</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IF(AI660:AI828="PENDIENTE","PENDIENTE",IF(COUNTIF(AI660:AI828,"FALLO"),"FALTA","COMPLETO"))</f>
        <v>COMPLETO</v>
      </c>
      <c r="AK660" s="14"/>
      <c r="AL660" s="14"/>
    </row>
    <row r="661" spans="1:38" ht="15.75" customHeight="1" x14ac:dyDescent="0.2">
      <c r="A661" s="158"/>
      <c r="B661" s="604"/>
      <c r="C661" s="599"/>
      <c r="D661" s="599"/>
      <c r="E661" s="599"/>
      <c r="F661" s="599"/>
      <c r="G661" s="599"/>
      <c r="H661" s="599"/>
      <c r="I661" s="599"/>
      <c r="J661" s="599"/>
      <c r="K661" s="148" t="s">
        <v>614</v>
      </c>
      <c r="L661" s="149" t="s">
        <v>585</v>
      </c>
      <c r="M661" s="149" t="s">
        <v>585</v>
      </c>
      <c r="N661" s="153" t="s">
        <v>586</v>
      </c>
      <c r="O661" s="143"/>
      <c r="P661" s="139"/>
      <c r="Q661" s="139" t="s">
        <v>743</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IF(AI661:AI828="PENDIENTE","PENDIENTE",IF(COUNTIF(AI661:AI828,"FALLO"),"FALTA","COMPLETO"))</f>
        <v>COMPLETO</v>
      </c>
      <c r="AK661" s="14"/>
      <c r="AL661" s="14"/>
    </row>
    <row r="662" spans="1:38" ht="15.75" customHeight="1" x14ac:dyDescent="0.2">
      <c r="A662" s="158"/>
      <c r="B662" s="604"/>
      <c r="C662" s="599"/>
      <c r="D662" s="599"/>
      <c r="E662" s="599"/>
      <c r="F662" s="599"/>
      <c r="G662" s="599"/>
      <c r="H662" s="599"/>
      <c r="I662" s="599"/>
      <c r="J662" s="599"/>
      <c r="K662" s="148" t="s">
        <v>592</v>
      </c>
      <c r="L662" s="148" t="s">
        <v>587</v>
      </c>
      <c r="M662" s="148" t="s">
        <v>587</v>
      </c>
      <c r="N662" s="153" t="s">
        <v>586</v>
      </c>
      <c r="O662" s="143"/>
      <c r="P662" s="139"/>
      <c r="Q662" s="139" t="s">
        <v>743</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IF(AI662:AI828="PENDIENTE","PENDIENTE",IF(COUNTIF(AI662:AI828,"FALLO"),"FALTA","COMPLETO"))</f>
        <v>COMPLETO</v>
      </c>
      <c r="AK662" s="14"/>
      <c r="AL662" s="14"/>
    </row>
    <row r="663" spans="1:38" ht="15.75" customHeight="1" x14ac:dyDescent="0.2">
      <c r="A663" s="158"/>
      <c r="B663" s="604"/>
      <c r="C663" s="599"/>
      <c r="D663" s="599"/>
      <c r="E663" s="599"/>
      <c r="F663" s="599"/>
      <c r="G663" s="599"/>
      <c r="H663" s="599"/>
      <c r="I663" s="599"/>
      <c r="J663" s="599"/>
      <c r="K663" s="148" t="s">
        <v>593</v>
      </c>
      <c r="L663" s="148" t="s">
        <v>615</v>
      </c>
      <c r="M663" s="148" t="s">
        <v>615</v>
      </c>
      <c r="N663" s="153" t="s">
        <v>586</v>
      </c>
      <c r="O663" s="143"/>
      <c r="P663" s="139"/>
      <c r="Q663" s="139" t="s">
        <v>743</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IF(AI663:AI838="PENDIENTE","PENDIENTE",IF(COUNTIF(AI663:AI838,"FALLO"),"FALTA","COMPLETO"))</f>
        <v>COMPLETO</v>
      </c>
      <c r="AK663" s="14"/>
      <c r="AL663" s="14"/>
    </row>
    <row r="664" spans="1:38" ht="15.75" customHeight="1" x14ac:dyDescent="0.2">
      <c r="A664" s="158"/>
      <c r="B664" s="604"/>
      <c r="C664" s="599"/>
      <c r="D664" s="599"/>
      <c r="E664" s="599"/>
      <c r="F664" s="599"/>
      <c r="G664" s="599"/>
      <c r="H664" s="599"/>
      <c r="I664" s="599"/>
      <c r="J664" s="599"/>
      <c r="K664" s="149" t="s">
        <v>594</v>
      </c>
      <c r="L664" s="149" t="s">
        <v>595</v>
      </c>
      <c r="M664" s="149" t="s">
        <v>595</v>
      </c>
      <c r="N664" s="153" t="s">
        <v>586</v>
      </c>
      <c r="O664" s="143"/>
      <c r="P664" s="139"/>
      <c r="Q664" s="139" t="s">
        <v>743</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IF(AI664:AI834="PENDIENTE","PENDIENTE",IF(COUNTIF(AI664:AI834,"FALLO"),"FALTA","COMPLETO"))</f>
        <v>COMPLETO</v>
      </c>
      <c r="AK664" s="14"/>
      <c r="AL664" s="14"/>
    </row>
    <row r="665" spans="1:38" ht="15.75" customHeight="1" x14ac:dyDescent="0.2">
      <c r="A665" s="158"/>
      <c r="B665" s="604"/>
      <c r="C665" s="599"/>
      <c r="D665" s="599"/>
      <c r="E665" s="599"/>
      <c r="F665" s="599"/>
      <c r="G665" s="599"/>
      <c r="H665" s="599"/>
      <c r="I665" s="599"/>
      <c r="J665" s="599"/>
      <c r="K665" s="149" t="s">
        <v>616</v>
      </c>
      <c r="L665" s="149" t="s">
        <v>617</v>
      </c>
      <c r="M665" s="149" t="s">
        <v>617</v>
      </c>
      <c r="N665" s="153" t="s">
        <v>586</v>
      </c>
      <c r="O665" s="143"/>
      <c r="P665" s="139"/>
      <c r="Q665" s="139" t="s">
        <v>743</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IF(AI665:AI834="PENDIENTE","PENDIENTE",IF(COUNTIF(AI665:AI834,"FALLO"),"FALTA","COMPLETO"))</f>
        <v>COMPLETO</v>
      </c>
      <c r="AK665" s="14"/>
      <c r="AL665" s="14"/>
    </row>
    <row r="666" spans="1:38" ht="15.75" customHeight="1" x14ac:dyDescent="0.2">
      <c r="A666" s="157"/>
      <c r="B666" s="604"/>
      <c r="C666" s="599"/>
      <c r="D666" s="599"/>
      <c r="E666" s="599"/>
      <c r="F666" s="599"/>
      <c r="G666" s="599"/>
      <c r="H666" s="599"/>
      <c r="I666" s="599"/>
      <c r="J666" s="599"/>
      <c r="K666" s="149" t="s">
        <v>597</v>
      </c>
      <c r="L666" s="149" t="s">
        <v>598</v>
      </c>
      <c r="M666" s="149" t="s">
        <v>598</v>
      </c>
      <c r="N666" s="153" t="s">
        <v>586</v>
      </c>
      <c r="O666" s="143"/>
      <c r="P666" s="139"/>
      <c r="Q666" s="139" t="s">
        <v>743</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IF(AI666:AI834="PENDIENTE","PENDIENTE",IF(COUNTIF(AI666:AI834,"FALLO"),"FALTA","COMPLETO"))</f>
        <v>COMPLETO</v>
      </c>
      <c r="AK666" s="14"/>
      <c r="AL666" s="14"/>
    </row>
    <row r="667" spans="1:38" ht="15.75" customHeight="1" x14ac:dyDescent="0.2">
      <c r="A667" s="158"/>
      <c r="B667" s="604"/>
      <c r="C667" s="599"/>
      <c r="D667" s="599"/>
      <c r="E667" s="599"/>
      <c r="F667" s="599"/>
      <c r="G667" s="599"/>
      <c r="H667" s="599"/>
      <c r="I667" s="599"/>
      <c r="J667" s="599"/>
      <c r="K667" s="149" t="s">
        <v>599</v>
      </c>
      <c r="L667" s="149" t="s">
        <v>618</v>
      </c>
      <c r="M667" s="149" t="s">
        <v>618</v>
      </c>
      <c r="N667" s="153" t="s">
        <v>586</v>
      </c>
      <c r="O667" s="143"/>
      <c r="P667" s="139"/>
      <c r="Q667" s="139" t="s">
        <v>743</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IF(AI667:AI834="PENDIENTE","PENDIENTE",IF(COUNTIF(AI667:AI834,"FALLO"),"FALTA","COMPLETO"))</f>
        <v>COMPLETO</v>
      </c>
      <c r="AK667" s="14"/>
      <c r="AL667" s="14"/>
    </row>
    <row r="668" spans="1:38" ht="15.75" customHeight="1" x14ac:dyDescent="0.2">
      <c r="A668" s="158"/>
      <c r="B668" s="605"/>
      <c r="C668" s="600"/>
      <c r="D668" s="600"/>
      <c r="E668" s="600"/>
      <c r="F668" s="600"/>
      <c r="G668" s="600"/>
      <c r="H668" s="600"/>
      <c r="I668" s="600"/>
      <c r="J668" s="600"/>
      <c r="K668" s="149" t="s">
        <v>779</v>
      </c>
      <c r="L668" s="149" t="s">
        <v>629</v>
      </c>
      <c r="M668" s="149" t="s">
        <v>629</v>
      </c>
      <c r="N668" s="153" t="s">
        <v>586</v>
      </c>
      <c r="O668" s="143"/>
      <c r="P668" s="139"/>
      <c r="Q668" s="139" t="s">
        <v>743</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IF(AI668:AI834="PENDIENTE","PENDIENTE",IF(COUNTIF(AI668:AI834,"FALLO"),"FALTA","COMPLETO"))</f>
        <v>COMPLETO</v>
      </c>
      <c r="AK668" s="14"/>
      <c r="AL668" s="14"/>
    </row>
    <row r="669" spans="1:38" ht="15.75" customHeight="1" x14ac:dyDescent="0.2">
      <c r="A669" s="158"/>
      <c r="B669" s="603" t="s">
        <v>589</v>
      </c>
      <c r="C669" s="598"/>
      <c r="D669" s="606" t="s">
        <v>581</v>
      </c>
      <c r="E669" s="598" t="s">
        <v>649</v>
      </c>
      <c r="F669" s="598"/>
      <c r="G669" s="607">
        <f>G660+1</f>
        <v>73</v>
      </c>
      <c r="H669" s="598" t="s">
        <v>811</v>
      </c>
      <c r="I669" s="601"/>
      <c r="J669" s="602" t="s">
        <v>812</v>
      </c>
      <c r="K669" s="148" t="s">
        <v>590</v>
      </c>
      <c r="L669" s="149" t="s">
        <v>583</v>
      </c>
      <c r="M669" s="149" t="s">
        <v>583</v>
      </c>
      <c r="N669" s="153" t="s">
        <v>586</v>
      </c>
      <c r="O669" s="143"/>
      <c r="P669" s="139"/>
      <c r="Q669" s="139" t="s">
        <v>743</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IF(AI669:AI844="PENDIENTE","PENDIENTE",IF(COUNTIF(AI669:AI844,"FALLO"),"FALTA","COMPLETO"))</f>
        <v>COMPLETO</v>
      </c>
      <c r="AK669" s="14"/>
      <c r="AL669" s="14"/>
    </row>
    <row r="670" spans="1:38" ht="15.75" customHeight="1" x14ac:dyDescent="0.2">
      <c r="A670" s="158"/>
      <c r="B670" s="604"/>
      <c r="C670" s="599"/>
      <c r="D670" s="599"/>
      <c r="E670" s="599"/>
      <c r="F670" s="599"/>
      <c r="G670" s="599"/>
      <c r="H670" s="599"/>
      <c r="I670" s="599"/>
      <c r="J670" s="599"/>
      <c r="K670" s="148" t="s">
        <v>614</v>
      </c>
      <c r="L670" s="149" t="s">
        <v>585</v>
      </c>
      <c r="M670" s="149" t="s">
        <v>585</v>
      </c>
      <c r="N670" s="153" t="s">
        <v>586</v>
      </c>
      <c r="O670" s="143"/>
      <c r="P670" s="139"/>
      <c r="Q670" s="139" t="s">
        <v>743</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IF(AI670:AI840="PENDIENTE","PENDIENTE",IF(COUNTIF(AI670:AI840,"FALLO"),"FALTA","COMPLETO"))</f>
        <v>COMPLETO</v>
      </c>
      <c r="AK670" s="14"/>
      <c r="AL670" s="14"/>
    </row>
    <row r="671" spans="1:38" ht="15.75" customHeight="1" x14ac:dyDescent="0.2">
      <c r="A671" s="158"/>
      <c r="B671" s="604"/>
      <c r="C671" s="599"/>
      <c r="D671" s="599"/>
      <c r="E671" s="599"/>
      <c r="F671" s="599"/>
      <c r="G671" s="599"/>
      <c r="H671" s="599"/>
      <c r="I671" s="599"/>
      <c r="J671" s="599"/>
      <c r="K671" s="148" t="s">
        <v>592</v>
      </c>
      <c r="L671" s="148" t="s">
        <v>587</v>
      </c>
      <c r="M671" s="148" t="s">
        <v>587</v>
      </c>
      <c r="N671" s="153" t="s">
        <v>586</v>
      </c>
      <c r="O671" s="143"/>
      <c r="P671" s="139"/>
      <c r="Q671" s="139" t="s">
        <v>743</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IF(AI671:AI840="PENDIENTE","PENDIENTE",IF(COUNTIF(AI671:AI840,"FALLO"),"FALTA","COMPLETO"))</f>
        <v>COMPLETO</v>
      </c>
      <c r="AK671" s="14"/>
      <c r="AL671" s="14"/>
    </row>
    <row r="672" spans="1:38" ht="15.75" customHeight="1" x14ac:dyDescent="0.2">
      <c r="A672" s="158"/>
      <c r="B672" s="604"/>
      <c r="C672" s="599"/>
      <c r="D672" s="599"/>
      <c r="E672" s="599"/>
      <c r="F672" s="599"/>
      <c r="G672" s="599"/>
      <c r="H672" s="599"/>
      <c r="I672" s="599"/>
      <c r="J672" s="599"/>
      <c r="K672" s="148" t="s">
        <v>593</v>
      </c>
      <c r="L672" s="148" t="s">
        <v>615</v>
      </c>
      <c r="M672" s="148" t="s">
        <v>615</v>
      </c>
      <c r="N672" s="153" t="s">
        <v>586</v>
      </c>
      <c r="O672" s="143"/>
      <c r="P672" s="139"/>
      <c r="Q672" s="139" t="s">
        <v>743</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IF(AI672:AI840="PENDIENTE","PENDIENTE",IF(COUNTIF(AI672:AI840,"FALLO"),"FALTA","COMPLETO"))</f>
        <v>COMPLETO</v>
      </c>
      <c r="AK672" s="14"/>
      <c r="AL672" s="14"/>
    </row>
    <row r="673" spans="1:38" ht="15.75" customHeight="1" x14ac:dyDescent="0.2">
      <c r="A673" s="158"/>
      <c r="B673" s="604"/>
      <c r="C673" s="599"/>
      <c r="D673" s="599"/>
      <c r="E673" s="599"/>
      <c r="F673" s="599"/>
      <c r="G673" s="599"/>
      <c r="H673" s="599"/>
      <c r="I673" s="599"/>
      <c r="J673" s="599"/>
      <c r="K673" s="149" t="s">
        <v>594</v>
      </c>
      <c r="L673" s="149" t="s">
        <v>595</v>
      </c>
      <c r="M673" s="149" t="s">
        <v>595</v>
      </c>
      <c r="N673" s="153" t="s">
        <v>586</v>
      </c>
      <c r="O673" s="143"/>
      <c r="P673" s="139"/>
      <c r="Q673" s="139" t="s">
        <v>743</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IF(AI673:AI840="PENDIENTE","PENDIENTE",IF(COUNTIF(AI673:AI840,"FALLO"),"FALTA","COMPLETO"))</f>
        <v>COMPLETO</v>
      </c>
      <c r="AK673" s="14"/>
      <c r="AL673" s="14"/>
    </row>
    <row r="674" spans="1:38" ht="15.75" customHeight="1" x14ac:dyDescent="0.2">
      <c r="A674" s="158"/>
      <c r="B674" s="604"/>
      <c r="C674" s="599"/>
      <c r="D674" s="599"/>
      <c r="E674" s="599"/>
      <c r="F674" s="599"/>
      <c r="G674" s="599"/>
      <c r="H674" s="599"/>
      <c r="I674" s="599"/>
      <c r="J674" s="599"/>
      <c r="K674" s="149" t="s">
        <v>616</v>
      </c>
      <c r="L674" s="149" t="s">
        <v>617</v>
      </c>
      <c r="M674" s="149" t="s">
        <v>617</v>
      </c>
      <c r="N674" s="153" t="s">
        <v>586</v>
      </c>
      <c r="O674" s="143"/>
      <c r="P674" s="139"/>
      <c r="Q674" s="139" t="s">
        <v>743</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IF(AI674:AI840="PENDIENTE","PENDIENTE",IF(COUNTIF(AI674:AI840,"FALLO"),"FALTA","COMPLETO"))</f>
        <v>COMPLETO</v>
      </c>
      <c r="AK674" s="14"/>
      <c r="AL674" s="14"/>
    </row>
    <row r="675" spans="1:38" ht="15.75" customHeight="1" x14ac:dyDescent="0.2">
      <c r="A675" s="157"/>
      <c r="B675" s="604"/>
      <c r="C675" s="599"/>
      <c r="D675" s="599"/>
      <c r="E675" s="599"/>
      <c r="F675" s="599"/>
      <c r="G675" s="599"/>
      <c r="H675" s="599"/>
      <c r="I675" s="599"/>
      <c r="J675" s="599"/>
      <c r="K675" s="149" t="s">
        <v>597</v>
      </c>
      <c r="L675" s="149" t="s">
        <v>598</v>
      </c>
      <c r="M675" s="149" t="s">
        <v>598</v>
      </c>
      <c r="N675" s="153" t="s">
        <v>586</v>
      </c>
      <c r="O675" s="143"/>
      <c r="P675" s="139"/>
      <c r="Q675" s="139" t="s">
        <v>743</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IF(AI675:AI850="PENDIENTE","PENDIENTE",IF(COUNTIF(AI675:AI850,"FALLO"),"FALTA","COMPLETO"))</f>
        <v>COMPLETO</v>
      </c>
      <c r="AK675" s="14"/>
      <c r="AL675" s="14"/>
    </row>
    <row r="676" spans="1:38" ht="15.75" customHeight="1" x14ac:dyDescent="0.2">
      <c r="A676" s="158"/>
      <c r="B676" s="604"/>
      <c r="C676" s="599"/>
      <c r="D676" s="599"/>
      <c r="E676" s="599"/>
      <c r="F676" s="599"/>
      <c r="G676" s="599"/>
      <c r="H676" s="599"/>
      <c r="I676" s="599"/>
      <c r="J676" s="599"/>
      <c r="K676" s="149" t="s">
        <v>599</v>
      </c>
      <c r="L676" s="149" t="s">
        <v>618</v>
      </c>
      <c r="M676" s="149" t="s">
        <v>618</v>
      </c>
      <c r="N676" s="153" t="s">
        <v>586</v>
      </c>
      <c r="O676" s="143"/>
      <c r="P676" s="139"/>
      <c r="Q676" s="139" t="s">
        <v>743</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IF(AI676:AI846="PENDIENTE","PENDIENTE",IF(COUNTIF(AI676:AI846,"FALLO"),"FALTA","COMPLETO"))</f>
        <v>COMPLETO</v>
      </c>
      <c r="AK676" s="14"/>
      <c r="AL676" s="14"/>
    </row>
    <row r="677" spans="1:38" ht="15.75" customHeight="1" x14ac:dyDescent="0.2">
      <c r="A677" s="158"/>
      <c r="B677" s="605"/>
      <c r="C677" s="600"/>
      <c r="D677" s="600"/>
      <c r="E677" s="600"/>
      <c r="F677" s="600"/>
      <c r="G677" s="600"/>
      <c r="H677" s="600"/>
      <c r="I677" s="600"/>
      <c r="J677" s="600"/>
      <c r="K677" s="149" t="s">
        <v>782</v>
      </c>
      <c r="L677" s="149" t="s">
        <v>629</v>
      </c>
      <c r="M677" s="149" t="s">
        <v>629</v>
      </c>
      <c r="N677" s="153" t="s">
        <v>586</v>
      </c>
      <c r="O677" s="143"/>
      <c r="P677" s="139"/>
      <c r="Q677" s="139" t="s">
        <v>743</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IF(AI677:AI846="PENDIENTE","PENDIENTE",IF(COUNTIF(AI677:AI846,"FALLO"),"FALTA","COMPLETO"))</f>
        <v>COMPLETO</v>
      </c>
      <c r="AK677" s="14"/>
      <c r="AL677" s="14"/>
    </row>
    <row r="678" spans="1:38" ht="15.75" customHeight="1" x14ac:dyDescent="0.2">
      <c r="A678" s="158"/>
      <c r="B678" s="603" t="s">
        <v>589</v>
      </c>
      <c r="C678" s="598"/>
      <c r="D678" s="606" t="s">
        <v>581</v>
      </c>
      <c r="E678" s="598" t="s">
        <v>653</v>
      </c>
      <c r="F678" s="598"/>
      <c r="G678" s="607">
        <f>G669+1</f>
        <v>74</v>
      </c>
      <c r="H678" s="598" t="s">
        <v>813</v>
      </c>
      <c r="I678" s="601"/>
      <c r="J678" s="602" t="s">
        <v>814</v>
      </c>
      <c r="K678" s="148" t="s">
        <v>590</v>
      </c>
      <c r="L678" s="149" t="s">
        <v>583</v>
      </c>
      <c r="M678" s="149" t="s">
        <v>583</v>
      </c>
      <c r="N678" s="153" t="s">
        <v>586</v>
      </c>
      <c r="O678" s="143"/>
      <c r="P678" s="139"/>
      <c r="Q678" s="139" t="s">
        <v>743</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IF(AI678:AI846="PENDIENTE","PENDIENTE",IF(COUNTIF(AI678:AI846,"FALLO"),"FALTA","COMPLETO"))</f>
        <v>COMPLETO</v>
      </c>
      <c r="AK678" s="14"/>
      <c r="AL678" s="14"/>
    </row>
    <row r="679" spans="1:38" ht="15.75" customHeight="1" x14ac:dyDescent="0.2">
      <c r="A679" s="158"/>
      <c r="B679" s="604"/>
      <c r="C679" s="599"/>
      <c r="D679" s="599"/>
      <c r="E679" s="599"/>
      <c r="F679" s="599"/>
      <c r="G679" s="599"/>
      <c r="H679" s="599"/>
      <c r="I679" s="599"/>
      <c r="J679" s="599"/>
      <c r="K679" s="148" t="s">
        <v>614</v>
      </c>
      <c r="L679" s="149" t="s">
        <v>585</v>
      </c>
      <c r="M679" s="149" t="s">
        <v>585</v>
      </c>
      <c r="N679" s="153" t="s">
        <v>586</v>
      </c>
      <c r="O679" s="143"/>
      <c r="P679" s="139"/>
      <c r="Q679" s="139" t="s">
        <v>743</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IF(AI679:AI846="PENDIENTE","PENDIENTE",IF(COUNTIF(AI679:AI846,"FALLO"),"FALTA","COMPLETO"))</f>
        <v>COMPLETO</v>
      </c>
      <c r="AK679" s="14"/>
      <c r="AL679" s="14"/>
    </row>
    <row r="680" spans="1:38" ht="15.75" customHeight="1" x14ac:dyDescent="0.2">
      <c r="A680" s="158"/>
      <c r="B680" s="604"/>
      <c r="C680" s="599"/>
      <c r="D680" s="599"/>
      <c r="E680" s="599"/>
      <c r="F680" s="599"/>
      <c r="G680" s="599"/>
      <c r="H680" s="599"/>
      <c r="I680" s="599"/>
      <c r="J680" s="599"/>
      <c r="K680" s="148" t="s">
        <v>592</v>
      </c>
      <c r="L680" s="148" t="s">
        <v>587</v>
      </c>
      <c r="M680" s="148" t="s">
        <v>587</v>
      </c>
      <c r="N680" s="153" t="s">
        <v>586</v>
      </c>
      <c r="O680" s="143"/>
      <c r="P680" s="139"/>
      <c r="Q680" s="139" t="s">
        <v>743</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IF(AI680:AI846="PENDIENTE","PENDIENTE",IF(COUNTIF(AI680:AI846,"FALLO"),"FALTA","COMPLETO"))</f>
        <v>COMPLETO</v>
      </c>
      <c r="AK680" s="14"/>
      <c r="AL680" s="14"/>
    </row>
    <row r="681" spans="1:38" ht="15.75" customHeight="1" x14ac:dyDescent="0.2">
      <c r="A681" s="158"/>
      <c r="B681" s="604"/>
      <c r="C681" s="599"/>
      <c r="D681" s="599"/>
      <c r="E681" s="599"/>
      <c r="F681" s="599"/>
      <c r="G681" s="599"/>
      <c r="H681" s="599"/>
      <c r="I681" s="599"/>
      <c r="J681" s="599"/>
      <c r="K681" s="148" t="s">
        <v>593</v>
      </c>
      <c r="L681" s="148" t="s">
        <v>615</v>
      </c>
      <c r="M681" s="148" t="s">
        <v>615</v>
      </c>
      <c r="N681" s="153" t="s">
        <v>586</v>
      </c>
      <c r="O681" s="143"/>
      <c r="P681" s="139"/>
      <c r="Q681" s="139" t="s">
        <v>743</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IF(AI681:AI856="PENDIENTE","PENDIENTE",IF(COUNTIF(AI681:AI856,"FALLO"),"FALTA","COMPLETO"))</f>
        <v>COMPLETO</v>
      </c>
      <c r="AK681" s="14"/>
      <c r="AL681" s="14"/>
    </row>
    <row r="682" spans="1:38" ht="15.75" customHeight="1" x14ac:dyDescent="0.2">
      <c r="A682" s="158"/>
      <c r="B682" s="604"/>
      <c r="C682" s="599"/>
      <c r="D682" s="599"/>
      <c r="E682" s="599"/>
      <c r="F682" s="599"/>
      <c r="G682" s="599"/>
      <c r="H682" s="599"/>
      <c r="I682" s="599"/>
      <c r="J682" s="599"/>
      <c r="K682" s="149" t="s">
        <v>594</v>
      </c>
      <c r="L682" s="149" t="s">
        <v>595</v>
      </c>
      <c r="M682" s="149" t="s">
        <v>595</v>
      </c>
      <c r="N682" s="153" t="s">
        <v>586</v>
      </c>
      <c r="O682" s="143"/>
      <c r="P682" s="139"/>
      <c r="Q682" s="139" t="s">
        <v>743</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IF(AI682:AI852="PENDIENTE","PENDIENTE",IF(COUNTIF(AI682:AI852,"FALLO"),"FALTA","COMPLETO"))</f>
        <v>COMPLETO</v>
      </c>
      <c r="AK682" s="14"/>
      <c r="AL682" s="14"/>
    </row>
    <row r="683" spans="1:38" ht="15.75" customHeight="1" x14ac:dyDescent="0.2">
      <c r="A683" s="158"/>
      <c r="B683" s="604"/>
      <c r="C683" s="599"/>
      <c r="D683" s="599"/>
      <c r="E683" s="599"/>
      <c r="F683" s="599"/>
      <c r="G683" s="599"/>
      <c r="H683" s="599"/>
      <c r="I683" s="599"/>
      <c r="J683" s="599"/>
      <c r="K683" s="149" t="s">
        <v>616</v>
      </c>
      <c r="L683" s="149" t="s">
        <v>617</v>
      </c>
      <c r="M683" s="149" t="s">
        <v>617</v>
      </c>
      <c r="N683" s="153" t="s">
        <v>586</v>
      </c>
      <c r="O683" s="143"/>
      <c r="P683" s="139"/>
      <c r="Q683" s="139" t="s">
        <v>743</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IF(AI683:AI852="PENDIENTE","PENDIENTE",IF(COUNTIF(AI683:AI852,"FALLO"),"FALTA","COMPLETO"))</f>
        <v>COMPLETO</v>
      </c>
      <c r="AK683" s="14"/>
      <c r="AL683" s="14"/>
    </row>
    <row r="684" spans="1:38" ht="15.75" customHeight="1" x14ac:dyDescent="0.2">
      <c r="A684" s="157"/>
      <c r="B684" s="604"/>
      <c r="C684" s="599"/>
      <c r="D684" s="599"/>
      <c r="E684" s="599"/>
      <c r="F684" s="599"/>
      <c r="G684" s="599"/>
      <c r="H684" s="599"/>
      <c r="I684" s="599"/>
      <c r="J684" s="599"/>
      <c r="K684" s="149" t="s">
        <v>597</v>
      </c>
      <c r="L684" s="149" t="s">
        <v>598</v>
      </c>
      <c r="M684" s="149" t="s">
        <v>598</v>
      </c>
      <c r="N684" s="153" t="s">
        <v>586</v>
      </c>
      <c r="O684" s="143"/>
      <c r="P684" s="139"/>
      <c r="Q684" s="139" t="s">
        <v>743</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IF(AI684:AI852="PENDIENTE","PENDIENTE",IF(COUNTIF(AI684:AI852,"FALLO"),"FALTA","COMPLETO"))</f>
        <v>COMPLETO</v>
      </c>
      <c r="AK684" s="14"/>
      <c r="AL684" s="14"/>
    </row>
    <row r="685" spans="1:38" ht="15.75" customHeight="1" x14ac:dyDescent="0.2">
      <c r="A685" s="158"/>
      <c r="B685" s="604"/>
      <c r="C685" s="599"/>
      <c r="D685" s="599"/>
      <c r="E685" s="599"/>
      <c r="F685" s="599"/>
      <c r="G685" s="599"/>
      <c r="H685" s="599"/>
      <c r="I685" s="599"/>
      <c r="J685" s="599"/>
      <c r="K685" s="149" t="s">
        <v>599</v>
      </c>
      <c r="L685" s="149" t="s">
        <v>618</v>
      </c>
      <c r="M685" s="149" t="s">
        <v>618</v>
      </c>
      <c r="N685" s="153" t="s">
        <v>586</v>
      </c>
      <c r="O685" s="143"/>
      <c r="P685" s="139"/>
      <c r="Q685" s="139" t="s">
        <v>743</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IF(AI685:AI852="PENDIENTE","PENDIENTE",IF(COUNTIF(AI685:AI852,"FALLO"),"FALTA","COMPLETO"))</f>
        <v>COMPLETO</v>
      </c>
      <c r="AK685" s="14"/>
      <c r="AL685" s="14"/>
    </row>
    <row r="686" spans="1:38" ht="15.75" customHeight="1" x14ac:dyDescent="0.2">
      <c r="A686" s="158"/>
      <c r="B686" s="605"/>
      <c r="C686" s="600"/>
      <c r="D686" s="600"/>
      <c r="E686" s="600"/>
      <c r="F686" s="600"/>
      <c r="G686" s="600"/>
      <c r="H686" s="600"/>
      <c r="I686" s="600"/>
      <c r="J686" s="600"/>
      <c r="K686" s="149" t="s">
        <v>785</v>
      </c>
      <c r="L686" s="149" t="s">
        <v>629</v>
      </c>
      <c r="M686" s="149" t="s">
        <v>629</v>
      </c>
      <c r="N686" s="153" t="s">
        <v>586</v>
      </c>
      <c r="O686" s="143"/>
      <c r="P686" s="139"/>
      <c r="Q686" s="139" t="s">
        <v>743</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IF(AI686:AI852="PENDIENTE","PENDIENTE",IF(COUNTIF(AI686:AI852,"FALLO"),"FALTA","COMPLETO"))</f>
        <v>COMPLETO</v>
      </c>
      <c r="AK686" s="14"/>
      <c r="AL686" s="14"/>
    </row>
    <row r="687" spans="1:38" ht="15.75" customHeight="1" x14ac:dyDescent="0.2">
      <c r="A687" s="158"/>
      <c r="B687" s="603" t="s">
        <v>589</v>
      </c>
      <c r="C687" s="598"/>
      <c r="D687" s="606" t="s">
        <v>581</v>
      </c>
      <c r="E687" s="598" t="s">
        <v>786</v>
      </c>
      <c r="F687" s="598"/>
      <c r="G687" s="607">
        <f>G678+1</f>
        <v>75</v>
      </c>
      <c r="H687" s="598" t="s">
        <v>815</v>
      </c>
      <c r="I687" s="601"/>
      <c r="J687" s="602" t="s">
        <v>816</v>
      </c>
      <c r="K687" s="148" t="s">
        <v>590</v>
      </c>
      <c r="L687" s="149" t="s">
        <v>583</v>
      </c>
      <c r="M687" s="149" t="s">
        <v>583</v>
      </c>
      <c r="N687" s="153" t="s">
        <v>586</v>
      </c>
      <c r="O687" s="143"/>
      <c r="P687" s="139"/>
      <c r="Q687" s="139" t="s">
        <v>743</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IF(AI687:AI862="PENDIENTE","PENDIENTE",IF(COUNTIF(AI687:AI862,"FALLO"),"FALTA","COMPLETO"))</f>
        <v>COMPLETO</v>
      </c>
      <c r="AK687" s="14"/>
      <c r="AL687" s="14"/>
    </row>
    <row r="688" spans="1:38" ht="15.75" customHeight="1" x14ac:dyDescent="0.2">
      <c r="A688" s="158"/>
      <c r="B688" s="604"/>
      <c r="C688" s="599"/>
      <c r="D688" s="599"/>
      <c r="E688" s="599"/>
      <c r="F688" s="599"/>
      <c r="G688" s="599"/>
      <c r="H688" s="599"/>
      <c r="I688" s="599"/>
      <c r="J688" s="599"/>
      <c r="K688" s="148" t="s">
        <v>614</v>
      </c>
      <c r="L688" s="149" t="s">
        <v>585</v>
      </c>
      <c r="M688" s="149" t="s">
        <v>585</v>
      </c>
      <c r="N688" s="153" t="s">
        <v>586</v>
      </c>
      <c r="O688" s="143"/>
      <c r="P688" s="139"/>
      <c r="Q688" s="139" t="s">
        <v>743</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IF(AI688:AI858="PENDIENTE","PENDIENTE",IF(COUNTIF(AI688:AI858,"FALLO"),"FALTA","COMPLETO"))</f>
        <v>COMPLETO</v>
      </c>
      <c r="AK688" s="14"/>
      <c r="AL688" s="14"/>
    </row>
    <row r="689" spans="1:38" ht="15.75" customHeight="1" x14ac:dyDescent="0.2">
      <c r="A689" s="158"/>
      <c r="B689" s="604"/>
      <c r="C689" s="599"/>
      <c r="D689" s="599"/>
      <c r="E689" s="599"/>
      <c r="F689" s="599"/>
      <c r="G689" s="599"/>
      <c r="H689" s="599"/>
      <c r="I689" s="599"/>
      <c r="J689" s="599"/>
      <c r="K689" s="148" t="s">
        <v>592</v>
      </c>
      <c r="L689" s="148" t="s">
        <v>587</v>
      </c>
      <c r="M689" s="148" t="s">
        <v>587</v>
      </c>
      <c r="N689" s="153" t="s">
        <v>586</v>
      </c>
      <c r="O689" s="143"/>
      <c r="P689" s="139"/>
      <c r="Q689" s="139" t="s">
        <v>743</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IF(AI689:AI858="PENDIENTE","PENDIENTE",IF(COUNTIF(AI689:AI858,"FALLO"),"FALTA","COMPLETO"))</f>
        <v>COMPLETO</v>
      </c>
      <c r="AK689" s="14"/>
      <c r="AL689" s="14"/>
    </row>
    <row r="690" spans="1:38" ht="15.75" customHeight="1" x14ac:dyDescent="0.2">
      <c r="A690" s="158"/>
      <c r="B690" s="604"/>
      <c r="C690" s="599"/>
      <c r="D690" s="599"/>
      <c r="E690" s="599"/>
      <c r="F690" s="599"/>
      <c r="G690" s="599"/>
      <c r="H690" s="599"/>
      <c r="I690" s="599"/>
      <c r="J690" s="599"/>
      <c r="K690" s="148" t="s">
        <v>593</v>
      </c>
      <c r="L690" s="148" t="s">
        <v>615</v>
      </c>
      <c r="M690" s="148" t="s">
        <v>615</v>
      </c>
      <c r="N690" s="153" t="s">
        <v>586</v>
      </c>
      <c r="O690" s="143"/>
      <c r="P690" s="139"/>
      <c r="Q690" s="139" t="s">
        <v>743</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IF(AI690:AI858="PENDIENTE","PENDIENTE",IF(COUNTIF(AI690:AI858,"FALLO"),"FALTA","COMPLETO"))</f>
        <v>COMPLETO</v>
      </c>
      <c r="AK690" s="14"/>
      <c r="AL690" s="14"/>
    </row>
    <row r="691" spans="1:38" ht="15.75" customHeight="1" x14ac:dyDescent="0.2">
      <c r="A691" s="158"/>
      <c r="B691" s="604"/>
      <c r="C691" s="599"/>
      <c r="D691" s="599"/>
      <c r="E691" s="599"/>
      <c r="F691" s="599"/>
      <c r="G691" s="599"/>
      <c r="H691" s="599"/>
      <c r="I691" s="599"/>
      <c r="J691" s="599"/>
      <c r="K691" s="149" t="s">
        <v>594</v>
      </c>
      <c r="L691" s="149" t="s">
        <v>595</v>
      </c>
      <c r="M691" s="149" t="s">
        <v>595</v>
      </c>
      <c r="N691" s="153" t="s">
        <v>586</v>
      </c>
      <c r="O691" s="143"/>
      <c r="P691" s="139"/>
      <c r="Q691" s="139" t="s">
        <v>743</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IF(AI691:AI858="PENDIENTE","PENDIENTE",IF(COUNTIF(AI691:AI858,"FALLO"),"FALTA","COMPLETO"))</f>
        <v>COMPLETO</v>
      </c>
      <c r="AK691" s="14"/>
      <c r="AL691" s="14"/>
    </row>
    <row r="692" spans="1:38" ht="15.75" customHeight="1" x14ac:dyDescent="0.2">
      <c r="A692" s="158"/>
      <c r="B692" s="604"/>
      <c r="C692" s="599"/>
      <c r="D692" s="599"/>
      <c r="E692" s="599"/>
      <c r="F692" s="599"/>
      <c r="G692" s="599"/>
      <c r="H692" s="599"/>
      <c r="I692" s="599"/>
      <c r="J692" s="599"/>
      <c r="K692" s="149" t="s">
        <v>616</v>
      </c>
      <c r="L692" s="149" t="s">
        <v>617</v>
      </c>
      <c r="M692" s="149" t="s">
        <v>617</v>
      </c>
      <c r="N692" s="153" t="s">
        <v>586</v>
      </c>
      <c r="O692" s="143"/>
      <c r="P692" s="139"/>
      <c r="Q692" s="139" t="s">
        <v>743</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IF(AI692:AI858="PENDIENTE","PENDIENTE",IF(COUNTIF(AI692:AI858,"FALLO"),"FALTA","COMPLETO"))</f>
        <v>COMPLETO</v>
      </c>
      <c r="AK692" s="14"/>
      <c r="AL692" s="14"/>
    </row>
    <row r="693" spans="1:38" ht="15.75" customHeight="1" x14ac:dyDescent="0.2">
      <c r="A693" s="157"/>
      <c r="B693" s="604"/>
      <c r="C693" s="599"/>
      <c r="D693" s="599"/>
      <c r="E693" s="599"/>
      <c r="F693" s="599"/>
      <c r="G693" s="599"/>
      <c r="H693" s="599"/>
      <c r="I693" s="599"/>
      <c r="J693" s="599"/>
      <c r="K693" s="149" t="s">
        <v>597</v>
      </c>
      <c r="L693" s="149" t="s">
        <v>598</v>
      </c>
      <c r="M693" s="149" t="s">
        <v>598</v>
      </c>
      <c r="N693" s="153" t="s">
        <v>586</v>
      </c>
      <c r="O693" s="143"/>
      <c r="P693" s="139"/>
      <c r="Q693" s="139" t="s">
        <v>743</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IF(AI693:AI868="PENDIENTE","PENDIENTE",IF(COUNTIF(AI693:AI868,"FALLO"),"FALTA","COMPLETO"))</f>
        <v>COMPLETO</v>
      </c>
      <c r="AK693" s="14"/>
      <c r="AL693" s="14"/>
    </row>
    <row r="694" spans="1:38" ht="15.75" customHeight="1" x14ac:dyDescent="0.2">
      <c r="A694" s="158"/>
      <c r="B694" s="604"/>
      <c r="C694" s="599"/>
      <c r="D694" s="599"/>
      <c r="E694" s="599"/>
      <c r="F694" s="599"/>
      <c r="G694" s="599"/>
      <c r="H694" s="599"/>
      <c r="I694" s="599"/>
      <c r="J694" s="599"/>
      <c r="K694" s="149" t="s">
        <v>599</v>
      </c>
      <c r="L694" s="149" t="s">
        <v>618</v>
      </c>
      <c r="M694" s="149" t="s">
        <v>618</v>
      </c>
      <c r="N694" s="153" t="s">
        <v>586</v>
      </c>
      <c r="O694" s="143"/>
      <c r="P694" s="139"/>
      <c r="Q694" s="139" t="s">
        <v>743</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IF(AI694:AI864="PENDIENTE","PENDIENTE",IF(COUNTIF(AI694:AI864,"FALLO"),"FALTA","COMPLETO"))</f>
        <v>COMPLETO</v>
      </c>
      <c r="AK694" s="14"/>
      <c r="AL694" s="14"/>
    </row>
    <row r="695" spans="1:38" ht="15.75" customHeight="1" x14ac:dyDescent="0.2">
      <c r="A695" s="158"/>
      <c r="B695" s="605"/>
      <c r="C695" s="600"/>
      <c r="D695" s="600"/>
      <c r="E695" s="600"/>
      <c r="F695" s="600"/>
      <c r="G695" s="600"/>
      <c r="H695" s="600"/>
      <c r="I695" s="600"/>
      <c r="J695" s="600"/>
      <c r="K695" s="149" t="s">
        <v>789</v>
      </c>
      <c r="L695" s="149" t="s">
        <v>629</v>
      </c>
      <c r="M695" s="149" t="s">
        <v>629</v>
      </c>
      <c r="N695" s="153" t="s">
        <v>586</v>
      </c>
      <c r="O695" s="143"/>
      <c r="P695" s="139"/>
      <c r="Q695" s="139" t="s">
        <v>743</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IF(AI695:AI864="PENDIENTE","PENDIENTE",IF(COUNTIF(AI695:AI864,"FALLO"),"FALTA","COMPLETO"))</f>
        <v>COMPLETO</v>
      </c>
      <c r="AK695" s="14"/>
      <c r="AL695" s="14"/>
    </row>
    <row r="696" spans="1:38" ht="15.75" customHeight="1" x14ac:dyDescent="0.2">
      <c r="A696" s="158"/>
      <c r="B696" s="603" t="s">
        <v>589</v>
      </c>
      <c r="C696" s="598"/>
      <c r="D696" s="606" t="s">
        <v>581</v>
      </c>
      <c r="E696" s="598" t="s">
        <v>661</v>
      </c>
      <c r="F696" s="598"/>
      <c r="G696" s="607">
        <f>1+G687</f>
        <v>76</v>
      </c>
      <c r="H696" s="598" t="s">
        <v>817</v>
      </c>
      <c r="I696" s="601"/>
      <c r="J696" s="602" t="s">
        <v>818</v>
      </c>
      <c r="K696" s="148" t="s">
        <v>590</v>
      </c>
      <c r="L696" s="149" t="s">
        <v>583</v>
      </c>
      <c r="M696" s="149" t="s">
        <v>583</v>
      </c>
      <c r="N696" s="153" t="s">
        <v>586</v>
      </c>
      <c r="O696" s="143"/>
      <c r="P696" s="139"/>
      <c r="Q696" s="139" t="s">
        <v>743</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IF(AI696:AI864="PENDIENTE","PENDIENTE",IF(COUNTIF(AI696:AI864,"FALLO"),"FALTA","COMPLETO"))</f>
        <v>COMPLETO</v>
      </c>
      <c r="AK696" s="14"/>
      <c r="AL696" s="14"/>
    </row>
    <row r="697" spans="1:38" ht="15.75" customHeight="1" x14ac:dyDescent="0.2">
      <c r="A697" s="158"/>
      <c r="B697" s="604"/>
      <c r="C697" s="599"/>
      <c r="D697" s="599"/>
      <c r="E697" s="599"/>
      <c r="F697" s="599"/>
      <c r="G697" s="599"/>
      <c r="H697" s="599"/>
      <c r="I697" s="599"/>
      <c r="J697" s="599"/>
      <c r="K697" s="148" t="s">
        <v>614</v>
      </c>
      <c r="L697" s="149" t="s">
        <v>585</v>
      </c>
      <c r="M697" s="149" t="s">
        <v>585</v>
      </c>
      <c r="N697" s="153" t="s">
        <v>586</v>
      </c>
      <c r="O697" s="143"/>
      <c r="P697" s="139"/>
      <c r="Q697" s="139" t="s">
        <v>743</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IF(AI697:AI864="PENDIENTE","PENDIENTE",IF(COUNTIF(AI697:AI864,"FALLO"),"FALTA","COMPLETO"))</f>
        <v>COMPLETO</v>
      </c>
      <c r="AK697" s="14"/>
      <c r="AL697" s="14"/>
    </row>
    <row r="698" spans="1:38" ht="15.75" customHeight="1" x14ac:dyDescent="0.2">
      <c r="A698" s="158"/>
      <c r="B698" s="604"/>
      <c r="C698" s="599"/>
      <c r="D698" s="599"/>
      <c r="E698" s="599"/>
      <c r="F698" s="599"/>
      <c r="G698" s="599"/>
      <c r="H698" s="599"/>
      <c r="I698" s="599"/>
      <c r="J698" s="599"/>
      <c r="K698" s="148" t="s">
        <v>592</v>
      </c>
      <c r="L698" s="148" t="s">
        <v>587</v>
      </c>
      <c r="M698" s="148" t="s">
        <v>587</v>
      </c>
      <c r="N698" s="153" t="s">
        <v>586</v>
      </c>
      <c r="O698" s="143"/>
      <c r="P698" s="139"/>
      <c r="Q698" s="139" t="s">
        <v>743</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IF(AI698:AI864="PENDIENTE","PENDIENTE",IF(COUNTIF(AI698:AI864,"FALLO"),"FALTA","COMPLETO"))</f>
        <v>COMPLETO</v>
      </c>
      <c r="AK698" s="14"/>
      <c r="AL698" s="14"/>
    </row>
    <row r="699" spans="1:38" ht="15.75" customHeight="1" x14ac:dyDescent="0.2">
      <c r="A699" s="158"/>
      <c r="B699" s="604"/>
      <c r="C699" s="599"/>
      <c r="D699" s="599"/>
      <c r="E699" s="599"/>
      <c r="F699" s="599"/>
      <c r="G699" s="599"/>
      <c r="H699" s="599"/>
      <c r="I699" s="599"/>
      <c r="J699" s="599"/>
      <c r="K699" s="148" t="s">
        <v>593</v>
      </c>
      <c r="L699" s="148" t="s">
        <v>615</v>
      </c>
      <c r="M699" s="148" t="s">
        <v>615</v>
      </c>
      <c r="N699" s="153" t="s">
        <v>586</v>
      </c>
      <c r="O699" s="143"/>
      <c r="P699" s="139"/>
      <c r="Q699" s="139" t="s">
        <v>743</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IF(AI699:AI874="PENDIENTE","PENDIENTE",IF(COUNTIF(AI699:AI874,"FALLO"),"FALTA","COMPLETO"))</f>
        <v>COMPLETO</v>
      </c>
      <c r="AK699" s="14"/>
      <c r="AL699" s="14"/>
    </row>
    <row r="700" spans="1:38" ht="15.75" customHeight="1" x14ac:dyDescent="0.2">
      <c r="A700" s="158"/>
      <c r="B700" s="604"/>
      <c r="C700" s="599"/>
      <c r="D700" s="599"/>
      <c r="E700" s="599"/>
      <c r="F700" s="599"/>
      <c r="G700" s="599"/>
      <c r="H700" s="599"/>
      <c r="I700" s="599"/>
      <c r="J700" s="599"/>
      <c r="K700" s="149" t="s">
        <v>594</v>
      </c>
      <c r="L700" s="149" t="s">
        <v>595</v>
      </c>
      <c r="M700" s="149" t="s">
        <v>595</v>
      </c>
      <c r="N700" s="153" t="s">
        <v>586</v>
      </c>
      <c r="O700" s="143"/>
      <c r="P700" s="139"/>
      <c r="Q700" s="139" t="s">
        <v>743</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IF(AI700:AI870="PENDIENTE","PENDIENTE",IF(COUNTIF(AI700:AI870,"FALLO"),"FALTA","COMPLETO"))</f>
        <v>COMPLETO</v>
      </c>
      <c r="AK700" s="14"/>
      <c r="AL700" s="14"/>
    </row>
    <row r="701" spans="1:38" ht="15.75" customHeight="1" x14ac:dyDescent="0.2">
      <c r="A701" s="158"/>
      <c r="B701" s="604"/>
      <c r="C701" s="599"/>
      <c r="D701" s="599"/>
      <c r="E701" s="599"/>
      <c r="F701" s="599"/>
      <c r="G701" s="599"/>
      <c r="H701" s="599"/>
      <c r="I701" s="599"/>
      <c r="J701" s="599"/>
      <c r="K701" s="149" t="s">
        <v>616</v>
      </c>
      <c r="L701" s="149" t="s">
        <v>617</v>
      </c>
      <c r="M701" s="149" t="s">
        <v>617</v>
      </c>
      <c r="N701" s="153" t="s">
        <v>586</v>
      </c>
      <c r="O701" s="143"/>
      <c r="P701" s="139"/>
      <c r="Q701" s="139" t="s">
        <v>743</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IF(AI701:AI870="PENDIENTE","PENDIENTE",IF(COUNTIF(AI701:AI870,"FALLO"),"FALTA","COMPLETO"))</f>
        <v>COMPLETO</v>
      </c>
      <c r="AK701" s="14"/>
      <c r="AL701" s="14"/>
    </row>
    <row r="702" spans="1:38" ht="15.75" customHeight="1" x14ac:dyDescent="0.2">
      <c r="A702" s="157"/>
      <c r="B702" s="604"/>
      <c r="C702" s="599"/>
      <c r="D702" s="599"/>
      <c r="E702" s="599"/>
      <c r="F702" s="599"/>
      <c r="G702" s="599"/>
      <c r="H702" s="599"/>
      <c r="I702" s="599"/>
      <c r="J702" s="599"/>
      <c r="K702" s="149" t="s">
        <v>597</v>
      </c>
      <c r="L702" s="149" t="s">
        <v>598</v>
      </c>
      <c r="M702" s="149" t="s">
        <v>598</v>
      </c>
      <c r="N702" s="153" t="s">
        <v>586</v>
      </c>
      <c r="O702" s="143"/>
      <c r="P702" s="139"/>
      <c r="Q702" s="139" t="s">
        <v>743</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IF(AI702:AI870="PENDIENTE","PENDIENTE",IF(COUNTIF(AI702:AI870,"FALLO"),"FALTA","COMPLETO"))</f>
        <v>COMPLETO</v>
      </c>
      <c r="AK702" s="14"/>
      <c r="AL702" s="14"/>
    </row>
    <row r="703" spans="1:38" ht="15.75" customHeight="1" x14ac:dyDescent="0.2">
      <c r="A703" s="158"/>
      <c r="B703" s="604"/>
      <c r="C703" s="599"/>
      <c r="D703" s="599"/>
      <c r="E703" s="599"/>
      <c r="F703" s="599"/>
      <c r="G703" s="599"/>
      <c r="H703" s="599"/>
      <c r="I703" s="599"/>
      <c r="J703" s="599"/>
      <c r="K703" s="149" t="s">
        <v>599</v>
      </c>
      <c r="L703" s="149" t="s">
        <v>618</v>
      </c>
      <c r="M703" s="149" t="s">
        <v>618</v>
      </c>
      <c r="N703" s="153" t="s">
        <v>586</v>
      </c>
      <c r="O703" s="143"/>
      <c r="P703" s="139"/>
      <c r="Q703" s="139" t="s">
        <v>743</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IF(AI703:AI870="PENDIENTE","PENDIENTE",IF(COUNTIF(AI703:AI870,"FALLO"),"FALTA","COMPLETO"))</f>
        <v>COMPLETO</v>
      </c>
      <c r="AK703" s="14"/>
      <c r="AL703" s="14"/>
    </row>
    <row r="704" spans="1:38" ht="15.75" customHeight="1" x14ac:dyDescent="0.2">
      <c r="A704" s="158"/>
      <c r="B704" s="605"/>
      <c r="C704" s="600"/>
      <c r="D704" s="600"/>
      <c r="E704" s="600"/>
      <c r="F704" s="600"/>
      <c r="G704" s="600"/>
      <c r="H704" s="600"/>
      <c r="I704" s="600"/>
      <c r="J704" s="600"/>
      <c r="K704" s="149" t="s">
        <v>792</v>
      </c>
      <c r="L704" s="149" t="s">
        <v>629</v>
      </c>
      <c r="M704" s="149" t="s">
        <v>629</v>
      </c>
      <c r="N704" s="153" t="s">
        <v>586</v>
      </c>
      <c r="O704" s="143"/>
      <c r="P704" s="139"/>
      <c r="Q704" s="139" t="s">
        <v>743</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IF(AI704:AI870="PENDIENTE","PENDIENTE",IF(COUNTIF(AI704:AI870,"FALLO"),"FALTA","COMPLETO"))</f>
        <v>COMPLETO</v>
      </c>
      <c r="AK704" s="14"/>
      <c r="AL704" s="14"/>
    </row>
    <row r="705" spans="1:38" ht="15.75" customHeight="1" x14ac:dyDescent="0.2">
      <c r="A705" s="158"/>
      <c r="B705" s="603" t="s">
        <v>589</v>
      </c>
      <c r="C705" s="598"/>
      <c r="D705" s="606" t="s">
        <v>581</v>
      </c>
      <c r="E705" s="598" t="s">
        <v>793</v>
      </c>
      <c r="F705" s="598"/>
      <c r="G705" s="607">
        <f>1+G696</f>
        <v>77</v>
      </c>
      <c r="H705" s="598" t="s">
        <v>819</v>
      </c>
      <c r="I705" s="601"/>
      <c r="J705" s="602" t="s">
        <v>820</v>
      </c>
      <c r="K705" s="148" t="s">
        <v>590</v>
      </c>
      <c r="L705" s="149" t="s">
        <v>583</v>
      </c>
      <c r="M705" s="149" t="s">
        <v>583</v>
      </c>
      <c r="N705" s="153" t="s">
        <v>586</v>
      </c>
      <c r="O705" s="143"/>
      <c r="P705" s="139"/>
      <c r="Q705" s="139" t="s">
        <v>743</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IF(AI705:AI880="PENDIENTE","PENDIENTE",IF(COUNTIF(AI705:AI880,"FALLO"),"FALTA","COMPLETO"))</f>
        <v>COMPLETO</v>
      </c>
      <c r="AK705" s="14"/>
      <c r="AL705" s="14"/>
    </row>
    <row r="706" spans="1:38" ht="15.75" customHeight="1" x14ac:dyDescent="0.2">
      <c r="A706" s="158"/>
      <c r="B706" s="604"/>
      <c r="C706" s="599"/>
      <c r="D706" s="599"/>
      <c r="E706" s="599"/>
      <c r="F706" s="599"/>
      <c r="G706" s="599"/>
      <c r="H706" s="599"/>
      <c r="I706" s="599"/>
      <c r="J706" s="599"/>
      <c r="K706" s="148" t="s">
        <v>614</v>
      </c>
      <c r="L706" s="149" t="s">
        <v>585</v>
      </c>
      <c r="M706" s="149" t="s">
        <v>585</v>
      </c>
      <c r="N706" s="153" t="s">
        <v>586</v>
      </c>
      <c r="O706" s="143"/>
      <c r="P706" s="139"/>
      <c r="Q706" s="139" t="s">
        <v>743</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IF(AI706:AI876="PENDIENTE","PENDIENTE",IF(COUNTIF(AI706:AI876,"FALLO"),"FALTA","COMPLETO"))</f>
        <v>COMPLETO</v>
      </c>
      <c r="AK706" s="14"/>
      <c r="AL706" s="14"/>
    </row>
    <row r="707" spans="1:38" ht="15.75" customHeight="1" x14ac:dyDescent="0.2">
      <c r="A707" s="158"/>
      <c r="B707" s="604"/>
      <c r="C707" s="599"/>
      <c r="D707" s="599"/>
      <c r="E707" s="599"/>
      <c r="F707" s="599"/>
      <c r="G707" s="599"/>
      <c r="H707" s="599"/>
      <c r="I707" s="599"/>
      <c r="J707" s="599"/>
      <c r="K707" s="148" t="s">
        <v>592</v>
      </c>
      <c r="L707" s="148" t="s">
        <v>587</v>
      </c>
      <c r="M707" s="148" t="s">
        <v>587</v>
      </c>
      <c r="N707" s="153" t="s">
        <v>586</v>
      </c>
      <c r="O707" s="143"/>
      <c r="P707" s="139"/>
      <c r="Q707" s="139" t="s">
        <v>743</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IF(AI707:AI876="PENDIENTE","PENDIENTE",IF(COUNTIF(AI707:AI876,"FALLO"),"FALTA","COMPLETO"))</f>
        <v>COMPLETO</v>
      </c>
      <c r="AK707" s="14"/>
      <c r="AL707" s="14"/>
    </row>
    <row r="708" spans="1:38" ht="15.75" customHeight="1" x14ac:dyDescent="0.2">
      <c r="A708" s="158"/>
      <c r="B708" s="604"/>
      <c r="C708" s="599"/>
      <c r="D708" s="599"/>
      <c r="E708" s="599"/>
      <c r="F708" s="599"/>
      <c r="G708" s="599"/>
      <c r="H708" s="599"/>
      <c r="I708" s="599"/>
      <c r="J708" s="599"/>
      <c r="K708" s="148" t="s">
        <v>593</v>
      </c>
      <c r="L708" s="148" t="s">
        <v>615</v>
      </c>
      <c r="M708" s="148" t="s">
        <v>615</v>
      </c>
      <c r="N708" s="153" t="s">
        <v>586</v>
      </c>
      <c r="O708" s="143"/>
      <c r="P708" s="139"/>
      <c r="Q708" s="139" t="s">
        <v>743</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IF(AI708:AI876="PENDIENTE","PENDIENTE",IF(COUNTIF(AI708:AI876,"FALLO"),"FALTA","COMPLETO"))</f>
        <v>COMPLETO</v>
      </c>
      <c r="AK708" s="14"/>
      <c r="AL708" s="14"/>
    </row>
    <row r="709" spans="1:38" ht="15.75" customHeight="1" x14ac:dyDescent="0.2">
      <c r="A709" s="158"/>
      <c r="B709" s="604"/>
      <c r="C709" s="599"/>
      <c r="D709" s="599"/>
      <c r="E709" s="599"/>
      <c r="F709" s="599"/>
      <c r="G709" s="599"/>
      <c r="H709" s="599"/>
      <c r="I709" s="599"/>
      <c r="J709" s="599"/>
      <c r="K709" s="149" t="s">
        <v>594</v>
      </c>
      <c r="L709" s="149" t="s">
        <v>595</v>
      </c>
      <c r="M709" s="149" t="s">
        <v>595</v>
      </c>
      <c r="N709" s="153" t="s">
        <v>586</v>
      </c>
      <c r="O709" s="143"/>
      <c r="P709" s="139"/>
      <c r="Q709" s="139" t="s">
        <v>743</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IF(AI709:AI876="PENDIENTE","PENDIENTE",IF(COUNTIF(AI709:AI876,"FALLO"),"FALTA","COMPLETO"))</f>
        <v>COMPLETO</v>
      </c>
      <c r="AK709" s="14"/>
      <c r="AL709" s="14"/>
    </row>
    <row r="710" spans="1:38" ht="15.75" customHeight="1" x14ac:dyDescent="0.2">
      <c r="A710" s="158"/>
      <c r="B710" s="604"/>
      <c r="C710" s="599"/>
      <c r="D710" s="599"/>
      <c r="E710" s="599"/>
      <c r="F710" s="599"/>
      <c r="G710" s="599"/>
      <c r="H710" s="599"/>
      <c r="I710" s="599"/>
      <c r="J710" s="599"/>
      <c r="K710" s="149" t="s">
        <v>616</v>
      </c>
      <c r="L710" s="149" t="s">
        <v>617</v>
      </c>
      <c r="M710" s="149" t="s">
        <v>617</v>
      </c>
      <c r="N710" s="153" t="s">
        <v>586</v>
      </c>
      <c r="O710" s="143"/>
      <c r="P710" s="139"/>
      <c r="Q710" s="139" t="s">
        <v>743</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IF(AI710:AI876="PENDIENTE","PENDIENTE",IF(COUNTIF(AI710:AI876,"FALLO"),"FALTA","COMPLETO"))</f>
        <v>COMPLETO</v>
      </c>
      <c r="AK710" s="14"/>
      <c r="AL710" s="14"/>
    </row>
    <row r="711" spans="1:38" ht="15.75" customHeight="1" x14ac:dyDescent="0.2">
      <c r="A711" s="157"/>
      <c r="B711" s="604"/>
      <c r="C711" s="599"/>
      <c r="D711" s="599"/>
      <c r="E711" s="599"/>
      <c r="F711" s="599"/>
      <c r="G711" s="599"/>
      <c r="H711" s="599"/>
      <c r="I711" s="599"/>
      <c r="J711" s="599"/>
      <c r="K711" s="149" t="s">
        <v>597</v>
      </c>
      <c r="L711" s="149" t="s">
        <v>598</v>
      </c>
      <c r="M711" s="149" t="s">
        <v>598</v>
      </c>
      <c r="N711" s="153" t="s">
        <v>586</v>
      </c>
      <c r="O711" s="143"/>
      <c r="P711" s="139"/>
      <c r="Q711" s="139" t="s">
        <v>743</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IF(AI711:AI886="PENDIENTE","PENDIENTE",IF(COUNTIF(AI711:AI886,"FALLO"),"FALTA","COMPLETO"))</f>
        <v>COMPLETO</v>
      </c>
      <c r="AK711" s="14"/>
      <c r="AL711" s="14"/>
    </row>
    <row r="712" spans="1:38" ht="15.75" customHeight="1" x14ac:dyDescent="0.2">
      <c r="A712" s="158"/>
      <c r="B712" s="604"/>
      <c r="C712" s="599"/>
      <c r="D712" s="599"/>
      <c r="E712" s="599"/>
      <c r="F712" s="599"/>
      <c r="G712" s="599"/>
      <c r="H712" s="599"/>
      <c r="I712" s="599"/>
      <c r="J712" s="599"/>
      <c r="K712" s="149" t="s">
        <v>599</v>
      </c>
      <c r="L712" s="149" t="s">
        <v>618</v>
      </c>
      <c r="M712" s="149" t="s">
        <v>618</v>
      </c>
      <c r="N712" s="153" t="s">
        <v>586</v>
      </c>
      <c r="O712" s="143"/>
      <c r="P712" s="139"/>
      <c r="Q712" s="139" t="s">
        <v>743</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IF(AI712:AI882="PENDIENTE","PENDIENTE",IF(COUNTIF(AI712:AI882,"FALLO"),"FALTA","COMPLETO"))</f>
        <v>COMPLETO</v>
      </c>
      <c r="AK712" s="14"/>
      <c r="AL712" s="14"/>
    </row>
    <row r="713" spans="1:38" ht="15.75" customHeight="1" x14ac:dyDescent="0.2">
      <c r="A713" s="158"/>
      <c r="B713" s="605"/>
      <c r="C713" s="600"/>
      <c r="D713" s="600"/>
      <c r="E713" s="600"/>
      <c r="F713" s="600"/>
      <c r="G713" s="600"/>
      <c r="H713" s="600"/>
      <c r="I713" s="600"/>
      <c r="J713" s="600"/>
      <c r="K713" s="149" t="s">
        <v>796</v>
      </c>
      <c r="L713" s="149" t="s">
        <v>629</v>
      </c>
      <c r="M713" s="149" t="s">
        <v>629</v>
      </c>
      <c r="N713" s="153" t="s">
        <v>586</v>
      </c>
      <c r="O713" s="143"/>
      <c r="P713" s="139"/>
      <c r="Q713" s="139" t="s">
        <v>743</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IF(AI713:AI882="PENDIENTE","PENDIENTE",IF(COUNTIF(AI713:AI882,"FALLO"),"FALTA","COMPLETO"))</f>
        <v>COMPLETO</v>
      </c>
      <c r="AK713" s="14"/>
      <c r="AL713" s="14"/>
    </row>
    <row r="714" spans="1:38" ht="15.75" customHeight="1" x14ac:dyDescent="0.2">
      <c r="A714" s="158"/>
      <c r="B714" s="603" t="s">
        <v>589</v>
      </c>
      <c r="C714" s="598"/>
      <c r="D714" s="606" t="s">
        <v>581</v>
      </c>
      <c r="E714" s="598" t="s">
        <v>776</v>
      </c>
      <c r="F714" s="598"/>
      <c r="G714" s="607">
        <f>1+G705</f>
        <v>78</v>
      </c>
      <c r="H714" s="598" t="s">
        <v>821</v>
      </c>
      <c r="I714" s="601"/>
      <c r="J714" s="602" t="s">
        <v>822</v>
      </c>
      <c r="K714" s="148" t="s">
        <v>590</v>
      </c>
      <c r="L714" s="149" t="s">
        <v>583</v>
      </c>
      <c r="M714" s="149" t="s">
        <v>583</v>
      </c>
      <c r="N714" s="153" t="s">
        <v>586</v>
      </c>
      <c r="O714" s="143"/>
      <c r="P714" s="139"/>
      <c r="Q714" s="139" t="s">
        <v>743</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IF(AI714:AI882="PENDIENTE","PENDIENTE",IF(COUNTIF(AI714:AI882,"FALLO"),"FALTA","COMPLETO"))</f>
        <v>COMPLETO</v>
      </c>
      <c r="AK714" s="14"/>
      <c r="AL714" s="14"/>
    </row>
    <row r="715" spans="1:38" ht="15.75" customHeight="1" x14ac:dyDescent="0.2">
      <c r="A715" s="158"/>
      <c r="B715" s="604"/>
      <c r="C715" s="599"/>
      <c r="D715" s="599"/>
      <c r="E715" s="599"/>
      <c r="F715" s="599"/>
      <c r="G715" s="599"/>
      <c r="H715" s="599"/>
      <c r="I715" s="599"/>
      <c r="J715" s="599"/>
      <c r="K715" s="148" t="s">
        <v>614</v>
      </c>
      <c r="L715" s="149" t="s">
        <v>585</v>
      </c>
      <c r="M715" s="149" t="s">
        <v>585</v>
      </c>
      <c r="N715" s="153" t="s">
        <v>586</v>
      </c>
      <c r="O715" s="143"/>
      <c r="P715" s="139"/>
      <c r="Q715" s="139" t="s">
        <v>743</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IF(AI715:AI882="PENDIENTE","PENDIENTE",IF(COUNTIF(AI715:AI882,"FALLO"),"FALTA","COMPLETO"))</f>
        <v>COMPLETO</v>
      </c>
      <c r="AK715" s="14"/>
      <c r="AL715" s="14"/>
    </row>
    <row r="716" spans="1:38" ht="15.75" customHeight="1" x14ac:dyDescent="0.2">
      <c r="A716" s="158"/>
      <c r="B716" s="604"/>
      <c r="C716" s="599"/>
      <c r="D716" s="599"/>
      <c r="E716" s="599"/>
      <c r="F716" s="599"/>
      <c r="G716" s="599"/>
      <c r="H716" s="599"/>
      <c r="I716" s="599"/>
      <c r="J716" s="599"/>
      <c r="K716" s="148" t="s">
        <v>592</v>
      </c>
      <c r="L716" s="148" t="s">
        <v>587</v>
      </c>
      <c r="M716" s="148" t="s">
        <v>587</v>
      </c>
      <c r="N716" s="153" t="s">
        <v>586</v>
      </c>
      <c r="O716" s="143"/>
      <c r="P716" s="139"/>
      <c r="Q716" s="139" t="s">
        <v>743</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IF(AI716:AI882="PENDIENTE","PENDIENTE",IF(COUNTIF(AI716:AI882,"FALLO"),"FALTA","COMPLETO"))</f>
        <v>COMPLETO</v>
      </c>
      <c r="AK716" s="14"/>
      <c r="AL716" s="14"/>
    </row>
    <row r="717" spans="1:38" ht="15.75" customHeight="1" x14ac:dyDescent="0.2">
      <c r="A717" s="158"/>
      <c r="B717" s="604"/>
      <c r="C717" s="599"/>
      <c r="D717" s="599"/>
      <c r="E717" s="599"/>
      <c r="F717" s="599"/>
      <c r="G717" s="599"/>
      <c r="H717" s="599"/>
      <c r="I717" s="599"/>
      <c r="J717" s="599"/>
      <c r="K717" s="148" t="s">
        <v>593</v>
      </c>
      <c r="L717" s="148" t="s">
        <v>615</v>
      </c>
      <c r="M717" s="148" t="s">
        <v>615</v>
      </c>
      <c r="N717" s="153" t="s">
        <v>586</v>
      </c>
      <c r="O717" s="143"/>
      <c r="P717" s="139"/>
      <c r="Q717" s="139" t="s">
        <v>743</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IF(AI717:AI892="PENDIENTE","PENDIENTE",IF(COUNTIF(AI717:AI892,"FALLO"),"FALTA","COMPLETO"))</f>
        <v>COMPLETO</v>
      </c>
      <c r="AK717" s="14"/>
      <c r="AL717" s="14"/>
    </row>
    <row r="718" spans="1:38" ht="15.75" customHeight="1" x14ac:dyDescent="0.2">
      <c r="A718" s="158"/>
      <c r="B718" s="604"/>
      <c r="C718" s="599"/>
      <c r="D718" s="599"/>
      <c r="E718" s="599"/>
      <c r="F718" s="599"/>
      <c r="G718" s="599"/>
      <c r="H718" s="599"/>
      <c r="I718" s="599"/>
      <c r="J718" s="599"/>
      <c r="K718" s="149" t="s">
        <v>594</v>
      </c>
      <c r="L718" s="149" t="s">
        <v>595</v>
      </c>
      <c r="M718" s="149" t="s">
        <v>595</v>
      </c>
      <c r="N718" s="153" t="s">
        <v>586</v>
      </c>
      <c r="O718" s="143"/>
      <c r="P718" s="139"/>
      <c r="Q718" s="139" t="s">
        <v>743</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IF(AI718:AI888="PENDIENTE","PENDIENTE",IF(COUNTIF(AI718:AI888,"FALLO"),"FALTA","COMPLETO"))</f>
        <v>COMPLETO</v>
      </c>
      <c r="AK718" s="14"/>
      <c r="AL718" s="14"/>
    </row>
    <row r="719" spans="1:38" ht="15.75" customHeight="1" x14ac:dyDescent="0.2">
      <c r="A719" s="158"/>
      <c r="B719" s="604"/>
      <c r="C719" s="599"/>
      <c r="D719" s="599"/>
      <c r="E719" s="599"/>
      <c r="F719" s="599"/>
      <c r="G719" s="599"/>
      <c r="H719" s="599"/>
      <c r="I719" s="599"/>
      <c r="J719" s="599"/>
      <c r="K719" s="149" t="s">
        <v>616</v>
      </c>
      <c r="L719" s="149" t="s">
        <v>617</v>
      </c>
      <c r="M719" s="149" t="s">
        <v>617</v>
      </c>
      <c r="N719" s="153" t="s">
        <v>586</v>
      </c>
      <c r="O719" s="143"/>
      <c r="P719" s="139"/>
      <c r="Q719" s="139" t="s">
        <v>743</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IF(AI719:AI888="PENDIENTE","PENDIENTE",IF(COUNTIF(AI719:AI888,"FALLO"),"FALTA","COMPLETO"))</f>
        <v>COMPLETO</v>
      </c>
      <c r="AK719" s="14"/>
      <c r="AL719" s="14"/>
    </row>
    <row r="720" spans="1:38" ht="15.75" customHeight="1" x14ac:dyDescent="0.2">
      <c r="A720" s="157"/>
      <c r="B720" s="604"/>
      <c r="C720" s="599"/>
      <c r="D720" s="599"/>
      <c r="E720" s="599"/>
      <c r="F720" s="599"/>
      <c r="G720" s="599"/>
      <c r="H720" s="599"/>
      <c r="I720" s="599"/>
      <c r="J720" s="599"/>
      <c r="K720" s="149" t="s">
        <v>597</v>
      </c>
      <c r="L720" s="149" t="s">
        <v>598</v>
      </c>
      <c r="M720" s="149" t="s">
        <v>598</v>
      </c>
      <c r="N720" s="153" t="s">
        <v>586</v>
      </c>
      <c r="O720" s="143"/>
      <c r="P720" s="139"/>
      <c r="Q720" s="139" t="s">
        <v>743</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IF(AI720:AI888="PENDIENTE","PENDIENTE",IF(COUNTIF(AI720:AI888,"FALLO"),"FALTA","COMPLETO"))</f>
        <v>COMPLETO</v>
      </c>
      <c r="AK720" s="14"/>
      <c r="AL720" s="14"/>
    </row>
    <row r="721" spans="1:38" ht="15.75" customHeight="1" x14ac:dyDescent="0.2">
      <c r="A721" s="158"/>
      <c r="B721" s="604"/>
      <c r="C721" s="599"/>
      <c r="D721" s="599"/>
      <c r="E721" s="599"/>
      <c r="F721" s="599"/>
      <c r="G721" s="599"/>
      <c r="H721" s="599"/>
      <c r="I721" s="599"/>
      <c r="J721" s="599"/>
      <c r="K721" s="149" t="s">
        <v>599</v>
      </c>
      <c r="L721" s="149" t="s">
        <v>618</v>
      </c>
      <c r="M721" s="149" t="s">
        <v>618</v>
      </c>
      <c r="N721" s="153" t="s">
        <v>586</v>
      </c>
      <c r="O721" s="143"/>
      <c r="P721" s="139"/>
      <c r="Q721" s="139" t="s">
        <v>743</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IF(AI721:AI888="PENDIENTE","PENDIENTE",IF(COUNTIF(AI721:AI888,"FALLO"),"FALTA","COMPLETO"))</f>
        <v>COMPLETO</v>
      </c>
      <c r="AK721" s="14"/>
      <c r="AL721" s="14"/>
    </row>
    <row r="722" spans="1:38" ht="15.75" customHeight="1" x14ac:dyDescent="0.2">
      <c r="A722" s="158"/>
      <c r="B722" s="605"/>
      <c r="C722" s="600"/>
      <c r="D722" s="600"/>
      <c r="E722" s="600"/>
      <c r="F722" s="600"/>
      <c r="G722" s="600"/>
      <c r="H722" s="600"/>
      <c r="I722" s="600"/>
      <c r="J722" s="600"/>
      <c r="K722" s="149" t="s">
        <v>779</v>
      </c>
      <c r="L722" s="149" t="s">
        <v>629</v>
      </c>
      <c r="M722" s="149" t="s">
        <v>629</v>
      </c>
      <c r="N722" s="153" t="s">
        <v>586</v>
      </c>
      <c r="O722" s="143"/>
      <c r="P722" s="139"/>
      <c r="Q722" s="139" t="s">
        <v>743</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IF(AI722:AI888="PENDIENTE","PENDIENTE",IF(COUNTIF(AI722:AI888,"FALLO"),"FALTA","COMPLETO"))</f>
        <v>COMPLETO</v>
      </c>
      <c r="AK722" s="14"/>
      <c r="AL722" s="14"/>
    </row>
    <row r="723" spans="1:38" ht="15.75" customHeight="1" x14ac:dyDescent="0.2">
      <c r="A723" s="158"/>
      <c r="B723" s="603" t="s">
        <v>589</v>
      </c>
      <c r="C723" s="598"/>
      <c r="D723" s="606" t="s">
        <v>581</v>
      </c>
      <c r="E723" s="598" t="s">
        <v>649</v>
      </c>
      <c r="F723" s="598"/>
      <c r="G723" s="607">
        <f>1+G714</f>
        <v>79</v>
      </c>
      <c r="H723" s="598" t="s">
        <v>823</v>
      </c>
      <c r="I723" s="601"/>
      <c r="J723" s="602" t="s">
        <v>824</v>
      </c>
      <c r="K723" s="148" t="s">
        <v>590</v>
      </c>
      <c r="L723" s="149" t="s">
        <v>583</v>
      </c>
      <c r="M723" s="149" t="s">
        <v>583</v>
      </c>
      <c r="N723" s="153" t="s">
        <v>586</v>
      </c>
      <c r="O723" s="143"/>
      <c r="P723" s="139"/>
      <c r="Q723" s="139" t="s">
        <v>743</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IF(AI723:AI898="PENDIENTE","PENDIENTE",IF(COUNTIF(AI723:AI898,"FALLO"),"FALTA","COMPLETO"))</f>
        <v>COMPLETO</v>
      </c>
      <c r="AK723" s="14"/>
      <c r="AL723" s="14"/>
    </row>
    <row r="724" spans="1:38" ht="15.75" customHeight="1" x14ac:dyDescent="0.2">
      <c r="A724" s="158"/>
      <c r="B724" s="604"/>
      <c r="C724" s="599"/>
      <c r="D724" s="599"/>
      <c r="E724" s="599"/>
      <c r="F724" s="599"/>
      <c r="G724" s="599"/>
      <c r="H724" s="599"/>
      <c r="I724" s="599"/>
      <c r="J724" s="599"/>
      <c r="K724" s="148" t="s">
        <v>614</v>
      </c>
      <c r="L724" s="149" t="s">
        <v>585</v>
      </c>
      <c r="M724" s="149" t="s">
        <v>585</v>
      </c>
      <c r="N724" s="153" t="s">
        <v>586</v>
      </c>
      <c r="O724" s="143"/>
      <c r="P724" s="139"/>
      <c r="Q724" s="139" t="s">
        <v>743</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IF(AI724:AI894="PENDIENTE","PENDIENTE",IF(COUNTIF(AI724:AI894,"FALLO"),"FALTA","COMPLETO"))</f>
        <v>COMPLETO</v>
      </c>
      <c r="AK724" s="14"/>
      <c r="AL724" s="14"/>
    </row>
    <row r="725" spans="1:38" ht="15.75" customHeight="1" x14ac:dyDescent="0.2">
      <c r="A725" s="158"/>
      <c r="B725" s="604"/>
      <c r="C725" s="599"/>
      <c r="D725" s="599"/>
      <c r="E725" s="599"/>
      <c r="F725" s="599"/>
      <c r="G725" s="599"/>
      <c r="H725" s="599"/>
      <c r="I725" s="599"/>
      <c r="J725" s="599"/>
      <c r="K725" s="148" t="s">
        <v>592</v>
      </c>
      <c r="L725" s="148" t="s">
        <v>587</v>
      </c>
      <c r="M725" s="148" t="s">
        <v>587</v>
      </c>
      <c r="N725" s="153" t="s">
        <v>586</v>
      </c>
      <c r="O725" s="143"/>
      <c r="P725" s="139"/>
      <c r="Q725" s="139" t="s">
        <v>743</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IF(AI725:AI894="PENDIENTE","PENDIENTE",IF(COUNTIF(AI725:AI894,"FALLO"),"FALTA","COMPLETO"))</f>
        <v>COMPLETO</v>
      </c>
      <c r="AK725" s="14"/>
      <c r="AL725" s="14"/>
    </row>
    <row r="726" spans="1:38" ht="15.75" customHeight="1" x14ac:dyDescent="0.2">
      <c r="A726" s="158"/>
      <c r="B726" s="604"/>
      <c r="C726" s="599"/>
      <c r="D726" s="599"/>
      <c r="E726" s="599"/>
      <c r="F726" s="599"/>
      <c r="G726" s="599"/>
      <c r="H726" s="599"/>
      <c r="I726" s="599"/>
      <c r="J726" s="599"/>
      <c r="K726" s="148" t="s">
        <v>593</v>
      </c>
      <c r="L726" s="148" t="s">
        <v>615</v>
      </c>
      <c r="M726" s="148" t="s">
        <v>615</v>
      </c>
      <c r="N726" s="153" t="s">
        <v>586</v>
      </c>
      <c r="O726" s="143"/>
      <c r="P726" s="139"/>
      <c r="Q726" s="139" t="s">
        <v>743</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IF(AI726:AI894="PENDIENTE","PENDIENTE",IF(COUNTIF(AI726:AI894,"FALLO"),"FALTA","COMPLETO"))</f>
        <v>COMPLETO</v>
      </c>
      <c r="AK726" s="14"/>
      <c r="AL726" s="14"/>
    </row>
    <row r="727" spans="1:38" ht="15.75" customHeight="1" x14ac:dyDescent="0.2">
      <c r="A727" s="158"/>
      <c r="B727" s="604"/>
      <c r="C727" s="599"/>
      <c r="D727" s="599"/>
      <c r="E727" s="599"/>
      <c r="F727" s="599"/>
      <c r="G727" s="599"/>
      <c r="H727" s="599"/>
      <c r="I727" s="599"/>
      <c r="J727" s="599"/>
      <c r="K727" s="149" t="s">
        <v>594</v>
      </c>
      <c r="L727" s="149" t="s">
        <v>595</v>
      </c>
      <c r="M727" s="149" t="s">
        <v>595</v>
      </c>
      <c r="N727" s="153" t="s">
        <v>586</v>
      </c>
      <c r="O727" s="143"/>
      <c r="P727" s="139"/>
      <c r="Q727" s="139" t="s">
        <v>743</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IF(AI727:AI894="PENDIENTE","PENDIENTE",IF(COUNTIF(AI727:AI894,"FALLO"),"FALTA","COMPLETO"))</f>
        <v>COMPLETO</v>
      </c>
      <c r="AK727" s="14"/>
      <c r="AL727" s="14"/>
    </row>
    <row r="728" spans="1:38" ht="15.75" customHeight="1" x14ac:dyDescent="0.2">
      <c r="A728" s="158"/>
      <c r="B728" s="604"/>
      <c r="C728" s="599"/>
      <c r="D728" s="599"/>
      <c r="E728" s="599"/>
      <c r="F728" s="599"/>
      <c r="G728" s="599"/>
      <c r="H728" s="599"/>
      <c r="I728" s="599"/>
      <c r="J728" s="599"/>
      <c r="K728" s="149" t="s">
        <v>616</v>
      </c>
      <c r="L728" s="149" t="s">
        <v>617</v>
      </c>
      <c r="M728" s="149" t="s">
        <v>617</v>
      </c>
      <c r="N728" s="153" t="s">
        <v>586</v>
      </c>
      <c r="O728" s="143"/>
      <c r="P728" s="139"/>
      <c r="Q728" s="139" t="s">
        <v>743</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IF(AI728:AI894="PENDIENTE","PENDIENTE",IF(COUNTIF(AI728:AI894,"FALLO"),"FALTA","COMPLETO"))</f>
        <v>COMPLETO</v>
      </c>
      <c r="AK728" s="14"/>
      <c r="AL728" s="14"/>
    </row>
    <row r="729" spans="1:38" ht="15.75" customHeight="1" x14ac:dyDescent="0.2">
      <c r="A729" s="157"/>
      <c r="B729" s="604"/>
      <c r="C729" s="599"/>
      <c r="D729" s="599"/>
      <c r="E729" s="599"/>
      <c r="F729" s="599"/>
      <c r="G729" s="599"/>
      <c r="H729" s="599"/>
      <c r="I729" s="599"/>
      <c r="J729" s="599"/>
      <c r="K729" s="149" t="s">
        <v>597</v>
      </c>
      <c r="L729" s="149" t="s">
        <v>598</v>
      </c>
      <c r="M729" s="149" t="s">
        <v>598</v>
      </c>
      <c r="N729" s="153" t="s">
        <v>586</v>
      </c>
      <c r="O729" s="143"/>
      <c r="P729" s="139"/>
      <c r="Q729" s="139" t="s">
        <v>743</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IF(AI729:AI904="PENDIENTE","PENDIENTE",IF(COUNTIF(AI729:AI904,"FALLO"),"FALTA","COMPLETO"))</f>
        <v>COMPLETO</v>
      </c>
      <c r="AK729" s="14"/>
      <c r="AL729" s="14"/>
    </row>
    <row r="730" spans="1:38" ht="15.75" customHeight="1" x14ac:dyDescent="0.2">
      <c r="A730" s="158"/>
      <c r="B730" s="604"/>
      <c r="C730" s="599"/>
      <c r="D730" s="599"/>
      <c r="E730" s="599"/>
      <c r="F730" s="599"/>
      <c r="G730" s="599"/>
      <c r="H730" s="599"/>
      <c r="I730" s="599"/>
      <c r="J730" s="599"/>
      <c r="K730" s="149" t="s">
        <v>599</v>
      </c>
      <c r="L730" s="149" t="s">
        <v>618</v>
      </c>
      <c r="M730" s="149" t="s">
        <v>618</v>
      </c>
      <c r="N730" s="153" t="s">
        <v>586</v>
      </c>
      <c r="O730" s="143"/>
      <c r="P730" s="139"/>
      <c r="Q730" s="139" t="s">
        <v>743</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IF(AI730:AI900="PENDIENTE","PENDIENTE",IF(COUNTIF(AI730:AI900,"FALLO"),"FALTA","COMPLETO"))</f>
        <v>COMPLETO</v>
      </c>
      <c r="AK730" s="14"/>
      <c r="AL730" s="14"/>
    </row>
    <row r="731" spans="1:38" ht="15.75" customHeight="1" x14ac:dyDescent="0.2">
      <c r="A731" s="158"/>
      <c r="B731" s="605"/>
      <c r="C731" s="600"/>
      <c r="D731" s="600"/>
      <c r="E731" s="600"/>
      <c r="F731" s="600"/>
      <c r="G731" s="600"/>
      <c r="H731" s="600"/>
      <c r="I731" s="600"/>
      <c r="J731" s="600"/>
      <c r="K731" s="149" t="s">
        <v>782</v>
      </c>
      <c r="L731" s="149" t="s">
        <v>629</v>
      </c>
      <c r="M731" s="149" t="s">
        <v>629</v>
      </c>
      <c r="N731" s="153" t="s">
        <v>586</v>
      </c>
      <c r="O731" s="143"/>
      <c r="P731" s="139"/>
      <c r="Q731" s="139" t="s">
        <v>743</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IF(AI731:AI900="PENDIENTE","PENDIENTE",IF(COUNTIF(AI731:AI900,"FALLO"),"FALTA","COMPLETO"))</f>
        <v>COMPLETO</v>
      </c>
      <c r="AK731" s="14"/>
      <c r="AL731" s="14"/>
    </row>
    <row r="732" spans="1:38" ht="15.75" customHeight="1" x14ac:dyDescent="0.2">
      <c r="A732" s="158"/>
      <c r="B732" s="603" t="s">
        <v>589</v>
      </c>
      <c r="C732" s="598"/>
      <c r="D732" s="606" t="s">
        <v>581</v>
      </c>
      <c r="E732" s="598" t="s">
        <v>653</v>
      </c>
      <c r="F732" s="598"/>
      <c r="G732" s="607">
        <f>1+G723</f>
        <v>80</v>
      </c>
      <c r="H732" s="598" t="s">
        <v>825</v>
      </c>
      <c r="I732" s="601"/>
      <c r="J732" s="602" t="s">
        <v>826</v>
      </c>
      <c r="K732" s="148" t="s">
        <v>590</v>
      </c>
      <c r="L732" s="149" t="s">
        <v>583</v>
      </c>
      <c r="M732" s="149" t="s">
        <v>583</v>
      </c>
      <c r="N732" s="153" t="s">
        <v>586</v>
      </c>
      <c r="O732" s="143"/>
      <c r="P732" s="139"/>
      <c r="Q732" s="139" t="s">
        <v>743</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IF(AI732:AI900="PENDIENTE","PENDIENTE",IF(COUNTIF(AI732:AI900,"FALLO"),"FALTA","COMPLETO"))</f>
        <v>COMPLETO</v>
      </c>
      <c r="AK732" s="14"/>
      <c r="AL732" s="14"/>
    </row>
    <row r="733" spans="1:38" ht="15.75" customHeight="1" x14ac:dyDescent="0.2">
      <c r="A733" s="158"/>
      <c r="B733" s="604"/>
      <c r="C733" s="599"/>
      <c r="D733" s="599"/>
      <c r="E733" s="599"/>
      <c r="F733" s="599"/>
      <c r="G733" s="599"/>
      <c r="H733" s="599"/>
      <c r="I733" s="599"/>
      <c r="J733" s="599"/>
      <c r="K733" s="148" t="s">
        <v>614</v>
      </c>
      <c r="L733" s="149" t="s">
        <v>585</v>
      </c>
      <c r="M733" s="149" t="s">
        <v>585</v>
      </c>
      <c r="N733" s="153" t="s">
        <v>586</v>
      </c>
      <c r="O733" s="143"/>
      <c r="P733" s="139"/>
      <c r="Q733" s="139" t="s">
        <v>743</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IF(AI733:AI900="PENDIENTE","PENDIENTE",IF(COUNTIF(AI733:AI900,"FALLO"),"FALTA","COMPLETO"))</f>
        <v>COMPLETO</v>
      </c>
      <c r="AK733" s="14"/>
      <c r="AL733" s="14"/>
    </row>
    <row r="734" spans="1:38" ht="15.75" customHeight="1" x14ac:dyDescent="0.2">
      <c r="A734" s="158"/>
      <c r="B734" s="604"/>
      <c r="C734" s="599"/>
      <c r="D734" s="599"/>
      <c r="E734" s="599"/>
      <c r="F734" s="599"/>
      <c r="G734" s="599"/>
      <c r="H734" s="599"/>
      <c r="I734" s="599"/>
      <c r="J734" s="599"/>
      <c r="K734" s="148" t="s">
        <v>592</v>
      </c>
      <c r="L734" s="148" t="s">
        <v>587</v>
      </c>
      <c r="M734" s="148" t="s">
        <v>587</v>
      </c>
      <c r="N734" s="153" t="s">
        <v>586</v>
      </c>
      <c r="O734" s="143"/>
      <c r="P734" s="139"/>
      <c r="Q734" s="139" t="s">
        <v>743</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IF(AI734:AI900="PENDIENTE","PENDIENTE",IF(COUNTIF(AI734:AI900,"FALLO"),"FALTA","COMPLETO"))</f>
        <v>COMPLETO</v>
      </c>
      <c r="AK734" s="14"/>
      <c r="AL734" s="14"/>
    </row>
    <row r="735" spans="1:38" ht="15.75" customHeight="1" x14ac:dyDescent="0.2">
      <c r="A735" s="158"/>
      <c r="B735" s="604"/>
      <c r="C735" s="599"/>
      <c r="D735" s="599"/>
      <c r="E735" s="599"/>
      <c r="F735" s="599"/>
      <c r="G735" s="599"/>
      <c r="H735" s="599"/>
      <c r="I735" s="599"/>
      <c r="J735" s="599"/>
      <c r="K735" s="148" t="s">
        <v>593</v>
      </c>
      <c r="L735" s="148" t="s">
        <v>615</v>
      </c>
      <c r="M735" s="148" t="s">
        <v>615</v>
      </c>
      <c r="N735" s="153" t="s">
        <v>586</v>
      </c>
      <c r="O735" s="143"/>
      <c r="P735" s="139"/>
      <c r="Q735" s="139" t="s">
        <v>743</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IF(AI735:AI910="PENDIENTE","PENDIENTE",IF(COUNTIF(AI735:AI910,"FALLO"),"FALTA","COMPLETO"))</f>
        <v>COMPLETO</v>
      </c>
      <c r="AK735" s="14"/>
      <c r="AL735" s="14"/>
    </row>
    <row r="736" spans="1:38" ht="15.75" customHeight="1" x14ac:dyDescent="0.2">
      <c r="A736" s="158"/>
      <c r="B736" s="604"/>
      <c r="C736" s="599"/>
      <c r="D736" s="599"/>
      <c r="E736" s="599"/>
      <c r="F736" s="599"/>
      <c r="G736" s="599"/>
      <c r="H736" s="599"/>
      <c r="I736" s="599"/>
      <c r="J736" s="599"/>
      <c r="K736" s="149" t="s">
        <v>594</v>
      </c>
      <c r="L736" s="149" t="s">
        <v>595</v>
      </c>
      <c r="M736" s="149" t="s">
        <v>595</v>
      </c>
      <c r="N736" s="153" t="s">
        <v>586</v>
      </c>
      <c r="O736" s="143"/>
      <c r="P736" s="139"/>
      <c r="Q736" s="139" t="s">
        <v>743</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IF(AI736:AI906="PENDIENTE","PENDIENTE",IF(COUNTIF(AI736:AI906,"FALLO"),"FALTA","COMPLETO"))</f>
        <v>COMPLETO</v>
      </c>
      <c r="AK736" s="14"/>
      <c r="AL736" s="14"/>
    </row>
    <row r="737" spans="1:38" ht="15.75" customHeight="1" x14ac:dyDescent="0.2">
      <c r="A737" s="158"/>
      <c r="B737" s="604"/>
      <c r="C737" s="599"/>
      <c r="D737" s="599"/>
      <c r="E737" s="599"/>
      <c r="F737" s="599"/>
      <c r="G737" s="599"/>
      <c r="H737" s="599"/>
      <c r="I737" s="599"/>
      <c r="J737" s="599"/>
      <c r="K737" s="149" t="s">
        <v>616</v>
      </c>
      <c r="L737" s="149" t="s">
        <v>617</v>
      </c>
      <c r="M737" s="149" t="s">
        <v>617</v>
      </c>
      <c r="N737" s="153" t="s">
        <v>586</v>
      </c>
      <c r="O737" s="143"/>
      <c r="P737" s="139"/>
      <c r="Q737" s="139" t="s">
        <v>743</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IF(AI737:AI906="PENDIENTE","PENDIENTE",IF(COUNTIF(AI737:AI906,"FALLO"),"FALTA","COMPLETO"))</f>
        <v>COMPLETO</v>
      </c>
      <c r="AK737" s="14"/>
      <c r="AL737" s="14"/>
    </row>
    <row r="738" spans="1:38" ht="15.75" customHeight="1" x14ac:dyDescent="0.2">
      <c r="A738" s="157"/>
      <c r="B738" s="604"/>
      <c r="C738" s="599"/>
      <c r="D738" s="599"/>
      <c r="E738" s="599"/>
      <c r="F738" s="599"/>
      <c r="G738" s="599"/>
      <c r="H738" s="599"/>
      <c r="I738" s="599"/>
      <c r="J738" s="599"/>
      <c r="K738" s="149" t="s">
        <v>597</v>
      </c>
      <c r="L738" s="149" t="s">
        <v>598</v>
      </c>
      <c r="M738" s="149" t="s">
        <v>598</v>
      </c>
      <c r="N738" s="153" t="s">
        <v>586</v>
      </c>
      <c r="O738" s="143"/>
      <c r="P738" s="139"/>
      <c r="Q738" s="139" t="s">
        <v>743</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IF(AI738:AI906="PENDIENTE","PENDIENTE",IF(COUNTIF(AI738:AI906,"FALLO"),"FALTA","COMPLETO"))</f>
        <v>COMPLETO</v>
      </c>
      <c r="AK738" s="14"/>
      <c r="AL738" s="14"/>
    </row>
    <row r="739" spans="1:38" ht="15.75" customHeight="1" x14ac:dyDescent="0.2">
      <c r="A739" s="158"/>
      <c r="B739" s="604"/>
      <c r="C739" s="599"/>
      <c r="D739" s="599"/>
      <c r="E739" s="599"/>
      <c r="F739" s="599"/>
      <c r="G739" s="599"/>
      <c r="H739" s="599"/>
      <c r="I739" s="599"/>
      <c r="J739" s="599"/>
      <c r="K739" s="149" t="s">
        <v>599</v>
      </c>
      <c r="L739" s="149" t="s">
        <v>618</v>
      </c>
      <c r="M739" s="149" t="s">
        <v>618</v>
      </c>
      <c r="N739" s="153" t="s">
        <v>586</v>
      </c>
      <c r="O739" s="143"/>
      <c r="P739" s="139"/>
      <c r="Q739" s="139" t="s">
        <v>743</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IF(AI739:AI906="PENDIENTE","PENDIENTE",IF(COUNTIF(AI739:AI906,"FALLO"),"FALTA","COMPLETO"))</f>
        <v>COMPLETO</v>
      </c>
      <c r="AK739" s="14"/>
      <c r="AL739" s="14"/>
    </row>
    <row r="740" spans="1:38" ht="15.75" customHeight="1" x14ac:dyDescent="0.2">
      <c r="A740" s="158"/>
      <c r="B740" s="605"/>
      <c r="C740" s="600"/>
      <c r="D740" s="600"/>
      <c r="E740" s="600"/>
      <c r="F740" s="600"/>
      <c r="G740" s="600"/>
      <c r="H740" s="600"/>
      <c r="I740" s="600"/>
      <c r="J740" s="600"/>
      <c r="K740" s="149" t="s">
        <v>785</v>
      </c>
      <c r="L740" s="149" t="s">
        <v>629</v>
      </c>
      <c r="M740" s="149" t="s">
        <v>629</v>
      </c>
      <c r="N740" s="153" t="s">
        <v>586</v>
      </c>
      <c r="O740" s="143"/>
      <c r="P740" s="139"/>
      <c r="Q740" s="139" t="s">
        <v>743</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IF(AI740:AI906="PENDIENTE","PENDIENTE",IF(COUNTIF(AI740:AI906,"FALLO"),"FALTA","COMPLETO"))</f>
        <v>COMPLETO</v>
      </c>
      <c r="AK740" s="14"/>
      <c r="AL740" s="14"/>
    </row>
    <row r="741" spans="1:38" ht="15.75" customHeight="1" x14ac:dyDescent="0.2">
      <c r="A741" s="158"/>
      <c r="B741" s="603" t="s">
        <v>589</v>
      </c>
      <c r="C741" s="598"/>
      <c r="D741" s="606" t="s">
        <v>581</v>
      </c>
      <c r="E741" s="598" t="s">
        <v>786</v>
      </c>
      <c r="F741" s="598"/>
      <c r="G741" s="607">
        <f>G732+1</f>
        <v>81</v>
      </c>
      <c r="H741" s="598" t="s">
        <v>827</v>
      </c>
      <c r="I741" s="601"/>
      <c r="J741" s="602" t="s">
        <v>828</v>
      </c>
      <c r="K741" s="148" t="s">
        <v>590</v>
      </c>
      <c r="L741" s="149" t="s">
        <v>583</v>
      </c>
      <c r="M741" s="149" t="s">
        <v>583</v>
      </c>
      <c r="N741" s="153" t="s">
        <v>586</v>
      </c>
      <c r="O741" s="143"/>
      <c r="P741" s="139"/>
      <c r="Q741" s="139" t="s">
        <v>743</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IF(AI741:AI916="PENDIENTE","PENDIENTE",IF(COUNTIF(AI741:AI916,"FALLO"),"FALTA","COMPLETO"))</f>
        <v>COMPLETO</v>
      </c>
      <c r="AK741" s="14"/>
      <c r="AL741" s="14"/>
    </row>
    <row r="742" spans="1:38" ht="15.75" customHeight="1" x14ac:dyDescent="0.2">
      <c r="A742" s="158"/>
      <c r="B742" s="604"/>
      <c r="C742" s="599"/>
      <c r="D742" s="599"/>
      <c r="E742" s="599"/>
      <c r="F742" s="599"/>
      <c r="G742" s="599"/>
      <c r="H742" s="599"/>
      <c r="I742" s="599"/>
      <c r="J742" s="599"/>
      <c r="K742" s="148" t="s">
        <v>614</v>
      </c>
      <c r="L742" s="149" t="s">
        <v>585</v>
      </c>
      <c r="M742" s="149" t="s">
        <v>585</v>
      </c>
      <c r="N742" s="153" t="s">
        <v>586</v>
      </c>
      <c r="O742" s="143"/>
      <c r="P742" s="139"/>
      <c r="Q742" s="139" t="s">
        <v>743</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IF(AI742:AI912="PENDIENTE","PENDIENTE",IF(COUNTIF(AI742:AI912,"FALLO"),"FALTA","COMPLETO"))</f>
        <v>COMPLETO</v>
      </c>
      <c r="AK742" s="14"/>
      <c r="AL742" s="14"/>
    </row>
    <row r="743" spans="1:38" ht="15.75" customHeight="1" x14ac:dyDescent="0.2">
      <c r="A743" s="158"/>
      <c r="B743" s="604"/>
      <c r="C743" s="599"/>
      <c r="D743" s="599"/>
      <c r="E743" s="599"/>
      <c r="F743" s="599"/>
      <c r="G743" s="599"/>
      <c r="H743" s="599"/>
      <c r="I743" s="599"/>
      <c r="J743" s="599"/>
      <c r="K743" s="148" t="s">
        <v>592</v>
      </c>
      <c r="L743" s="148" t="s">
        <v>587</v>
      </c>
      <c r="M743" s="148" t="s">
        <v>587</v>
      </c>
      <c r="N743" s="153" t="s">
        <v>586</v>
      </c>
      <c r="O743" s="143"/>
      <c r="P743" s="139"/>
      <c r="Q743" s="139" t="s">
        <v>743</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IF(AI743:AI912="PENDIENTE","PENDIENTE",IF(COUNTIF(AI743:AI912,"FALLO"),"FALTA","COMPLETO"))</f>
        <v>COMPLETO</v>
      </c>
      <c r="AK743" s="14"/>
      <c r="AL743" s="14"/>
    </row>
    <row r="744" spans="1:38" ht="15.75" customHeight="1" x14ac:dyDescent="0.2">
      <c r="A744" s="158"/>
      <c r="B744" s="604"/>
      <c r="C744" s="599"/>
      <c r="D744" s="599"/>
      <c r="E744" s="599"/>
      <c r="F744" s="599"/>
      <c r="G744" s="599"/>
      <c r="H744" s="599"/>
      <c r="I744" s="599"/>
      <c r="J744" s="599"/>
      <c r="K744" s="148" t="s">
        <v>593</v>
      </c>
      <c r="L744" s="148" t="s">
        <v>615</v>
      </c>
      <c r="M744" s="148" t="s">
        <v>615</v>
      </c>
      <c r="N744" s="153" t="s">
        <v>586</v>
      </c>
      <c r="O744" s="143"/>
      <c r="P744" s="139"/>
      <c r="Q744" s="139" t="s">
        <v>743</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IF(AI744:AI912="PENDIENTE","PENDIENTE",IF(COUNTIF(AI744:AI912,"FALLO"),"FALTA","COMPLETO"))</f>
        <v>COMPLETO</v>
      </c>
      <c r="AK744" s="14"/>
      <c r="AL744" s="14"/>
    </row>
    <row r="745" spans="1:38" ht="15.75" customHeight="1" x14ac:dyDescent="0.2">
      <c r="A745" s="158"/>
      <c r="B745" s="604"/>
      <c r="C745" s="599"/>
      <c r="D745" s="599"/>
      <c r="E745" s="599"/>
      <c r="F745" s="599"/>
      <c r="G745" s="599"/>
      <c r="H745" s="599"/>
      <c r="I745" s="599"/>
      <c r="J745" s="599"/>
      <c r="K745" s="149" t="s">
        <v>594</v>
      </c>
      <c r="L745" s="149" t="s">
        <v>595</v>
      </c>
      <c r="M745" s="149" t="s">
        <v>595</v>
      </c>
      <c r="N745" s="153" t="s">
        <v>586</v>
      </c>
      <c r="O745" s="143"/>
      <c r="P745" s="139"/>
      <c r="Q745" s="139" t="s">
        <v>743</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IF(AI745:AI912="PENDIENTE","PENDIENTE",IF(COUNTIF(AI745:AI912,"FALLO"),"FALTA","COMPLETO"))</f>
        <v>COMPLETO</v>
      </c>
      <c r="AK745" s="14"/>
      <c r="AL745" s="14"/>
    </row>
    <row r="746" spans="1:38" ht="15.75" customHeight="1" x14ac:dyDescent="0.2">
      <c r="A746" s="158"/>
      <c r="B746" s="604"/>
      <c r="C746" s="599"/>
      <c r="D746" s="599"/>
      <c r="E746" s="599"/>
      <c r="F746" s="599"/>
      <c r="G746" s="599"/>
      <c r="H746" s="599"/>
      <c r="I746" s="599"/>
      <c r="J746" s="599"/>
      <c r="K746" s="149" t="s">
        <v>616</v>
      </c>
      <c r="L746" s="149" t="s">
        <v>617</v>
      </c>
      <c r="M746" s="149" t="s">
        <v>617</v>
      </c>
      <c r="N746" s="153" t="s">
        <v>586</v>
      </c>
      <c r="O746" s="143"/>
      <c r="P746" s="139"/>
      <c r="Q746" s="139" t="s">
        <v>743</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IF(AI746:AI912="PENDIENTE","PENDIENTE",IF(COUNTIF(AI746:AI912,"FALLO"),"FALTA","COMPLETO"))</f>
        <v>COMPLETO</v>
      </c>
      <c r="AK746" s="14"/>
      <c r="AL746" s="14"/>
    </row>
    <row r="747" spans="1:38" ht="15.75" customHeight="1" x14ac:dyDescent="0.2">
      <c r="A747" s="157"/>
      <c r="B747" s="604"/>
      <c r="C747" s="599"/>
      <c r="D747" s="599"/>
      <c r="E747" s="599"/>
      <c r="F747" s="599"/>
      <c r="G747" s="599"/>
      <c r="H747" s="599"/>
      <c r="I747" s="599"/>
      <c r="J747" s="599"/>
      <c r="K747" s="149" t="s">
        <v>597</v>
      </c>
      <c r="L747" s="149" t="s">
        <v>598</v>
      </c>
      <c r="M747" s="149" t="s">
        <v>598</v>
      </c>
      <c r="N747" s="153" t="s">
        <v>586</v>
      </c>
      <c r="O747" s="143"/>
      <c r="P747" s="139"/>
      <c r="Q747" s="139" t="s">
        <v>743</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IF(AI747:AI922="PENDIENTE","PENDIENTE",IF(COUNTIF(AI747:AI922,"FALLO"),"FALTA","COMPLETO"))</f>
        <v>COMPLETO</v>
      </c>
      <c r="AK747" s="14"/>
      <c r="AL747" s="14"/>
    </row>
    <row r="748" spans="1:38" ht="15.75" customHeight="1" x14ac:dyDescent="0.2">
      <c r="A748" s="158"/>
      <c r="B748" s="604"/>
      <c r="C748" s="599"/>
      <c r="D748" s="599"/>
      <c r="E748" s="599"/>
      <c r="F748" s="599"/>
      <c r="G748" s="599"/>
      <c r="H748" s="599"/>
      <c r="I748" s="599"/>
      <c r="J748" s="599"/>
      <c r="K748" s="149" t="s">
        <v>599</v>
      </c>
      <c r="L748" s="149" t="s">
        <v>618</v>
      </c>
      <c r="M748" s="149" t="s">
        <v>618</v>
      </c>
      <c r="N748" s="153" t="s">
        <v>586</v>
      </c>
      <c r="O748" s="143"/>
      <c r="P748" s="139"/>
      <c r="Q748" s="139" t="s">
        <v>743</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IF(AI748:AI918="PENDIENTE","PENDIENTE",IF(COUNTIF(AI748:AI918,"FALLO"),"FALTA","COMPLETO"))</f>
        <v>COMPLETO</v>
      </c>
      <c r="AK748" s="14"/>
      <c r="AL748" s="14"/>
    </row>
    <row r="749" spans="1:38" ht="15.75" customHeight="1" x14ac:dyDescent="0.2">
      <c r="A749" s="158"/>
      <c r="B749" s="605"/>
      <c r="C749" s="600"/>
      <c r="D749" s="600"/>
      <c r="E749" s="600"/>
      <c r="F749" s="600"/>
      <c r="G749" s="600"/>
      <c r="H749" s="600"/>
      <c r="I749" s="600"/>
      <c r="J749" s="600"/>
      <c r="K749" s="149" t="s">
        <v>789</v>
      </c>
      <c r="L749" s="149" t="s">
        <v>629</v>
      </c>
      <c r="M749" s="149" t="s">
        <v>629</v>
      </c>
      <c r="N749" s="153" t="s">
        <v>586</v>
      </c>
      <c r="O749" s="143"/>
      <c r="P749" s="139"/>
      <c r="Q749" s="139" t="s">
        <v>743</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IF(AI749:AI918="PENDIENTE","PENDIENTE",IF(COUNTIF(AI749:AI918,"FALLO"),"FALTA","COMPLETO"))</f>
        <v>COMPLETO</v>
      </c>
      <c r="AK749" s="14"/>
      <c r="AL749" s="14"/>
    </row>
    <row r="750" spans="1:38" ht="15.75" customHeight="1" x14ac:dyDescent="0.2">
      <c r="A750" s="158"/>
      <c r="B750" s="603" t="s">
        <v>589</v>
      </c>
      <c r="C750" s="598"/>
      <c r="D750" s="606" t="s">
        <v>581</v>
      </c>
      <c r="E750" s="598" t="s">
        <v>661</v>
      </c>
      <c r="F750" s="598"/>
      <c r="G750" s="607">
        <f>G741+1</f>
        <v>82</v>
      </c>
      <c r="H750" s="598" t="s">
        <v>829</v>
      </c>
      <c r="I750" s="601"/>
      <c r="J750" s="602" t="s">
        <v>830</v>
      </c>
      <c r="K750" s="148" t="s">
        <v>590</v>
      </c>
      <c r="L750" s="149" t="s">
        <v>583</v>
      </c>
      <c r="M750" s="149" t="s">
        <v>583</v>
      </c>
      <c r="N750" s="153" t="s">
        <v>586</v>
      </c>
      <c r="O750" s="143"/>
      <c r="P750" s="139"/>
      <c r="Q750" s="139" t="s">
        <v>743</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IF(AI750:AI918="PENDIENTE","PENDIENTE",IF(COUNTIF(AI750:AI918,"FALLO"),"FALTA","COMPLETO"))</f>
        <v>COMPLETO</v>
      </c>
      <c r="AK750" s="14"/>
      <c r="AL750" s="14"/>
    </row>
    <row r="751" spans="1:38" ht="15.75" customHeight="1" x14ac:dyDescent="0.2">
      <c r="A751" s="158"/>
      <c r="B751" s="604"/>
      <c r="C751" s="599"/>
      <c r="D751" s="599"/>
      <c r="E751" s="599"/>
      <c r="F751" s="599"/>
      <c r="G751" s="599"/>
      <c r="H751" s="599"/>
      <c r="I751" s="599"/>
      <c r="J751" s="599"/>
      <c r="K751" s="148" t="s">
        <v>614</v>
      </c>
      <c r="L751" s="149" t="s">
        <v>585</v>
      </c>
      <c r="M751" s="149" t="s">
        <v>585</v>
      </c>
      <c r="N751" s="153" t="s">
        <v>586</v>
      </c>
      <c r="O751" s="143"/>
      <c r="P751" s="139"/>
      <c r="Q751" s="139" t="s">
        <v>743</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IF(AI751:AI918="PENDIENTE","PENDIENTE",IF(COUNTIF(AI751:AI918,"FALLO"),"FALTA","COMPLETO"))</f>
        <v>COMPLETO</v>
      </c>
      <c r="AK751" s="14"/>
      <c r="AL751" s="14"/>
    </row>
    <row r="752" spans="1:38" ht="15.75" customHeight="1" x14ac:dyDescent="0.2">
      <c r="A752" s="158"/>
      <c r="B752" s="604"/>
      <c r="C752" s="599"/>
      <c r="D752" s="599"/>
      <c r="E752" s="599"/>
      <c r="F752" s="599"/>
      <c r="G752" s="599"/>
      <c r="H752" s="599"/>
      <c r="I752" s="599"/>
      <c r="J752" s="599"/>
      <c r="K752" s="148" t="s">
        <v>592</v>
      </c>
      <c r="L752" s="148" t="s">
        <v>587</v>
      </c>
      <c r="M752" s="148" t="s">
        <v>587</v>
      </c>
      <c r="N752" s="153" t="s">
        <v>586</v>
      </c>
      <c r="O752" s="143"/>
      <c r="P752" s="139"/>
      <c r="Q752" s="139" t="s">
        <v>743</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IF(AI752:AI918="PENDIENTE","PENDIENTE",IF(COUNTIF(AI752:AI918,"FALLO"),"FALTA","COMPLETO"))</f>
        <v>COMPLETO</v>
      </c>
      <c r="AK752" s="14"/>
      <c r="AL752" s="14"/>
    </row>
    <row r="753" spans="1:38" ht="15.75" customHeight="1" x14ac:dyDescent="0.2">
      <c r="A753" s="158"/>
      <c r="B753" s="604"/>
      <c r="C753" s="599"/>
      <c r="D753" s="599"/>
      <c r="E753" s="599"/>
      <c r="F753" s="599"/>
      <c r="G753" s="599"/>
      <c r="H753" s="599"/>
      <c r="I753" s="599"/>
      <c r="J753" s="599"/>
      <c r="K753" s="148" t="s">
        <v>593</v>
      </c>
      <c r="L753" s="148" t="s">
        <v>615</v>
      </c>
      <c r="M753" s="148" t="s">
        <v>615</v>
      </c>
      <c r="N753" s="153" t="s">
        <v>586</v>
      </c>
      <c r="O753" s="143"/>
      <c r="P753" s="139"/>
      <c r="Q753" s="139" t="s">
        <v>743</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IF(AI753:AI928="PENDIENTE","PENDIENTE",IF(COUNTIF(AI753:AI928,"FALLO"),"FALTA","COMPLETO"))</f>
        <v>COMPLETO</v>
      </c>
      <c r="AK753" s="14"/>
      <c r="AL753" s="14"/>
    </row>
    <row r="754" spans="1:38" ht="15.75" customHeight="1" x14ac:dyDescent="0.2">
      <c r="A754" s="158"/>
      <c r="B754" s="604"/>
      <c r="C754" s="599"/>
      <c r="D754" s="599"/>
      <c r="E754" s="599"/>
      <c r="F754" s="599"/>
      <c r="G754" s="599"/>
      <c r="H754" s="599"/>
      <c r="I754" s="599"/>
      <c r="J754" s="599"/>
      <c r="K754" s="149" t="s">
        <v>594</v>
      </c>
      <c r="L754" s="149" t="s">
        <v>595</v>
      </c>
      <c r="M754" s="149" t="s">
        <v>595</v>
      </c>
      <c r="N754" s="153" t="s">
        <v>586</v>
      </c>
      <c r="O754" s="143"/>
      <c r="P754" s="139"/>
      <c r="Q754" s="139" t="s">
        <v>743</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IF(AI754:AI924="PENDIENTE","PENDIENTE",IF(COUNTIF(AI754:AI924,"FALLO"),"FALTA","COMPLETO"))</f>
        <v>COMPLETO</v>
      </c>
      <c r="AK754" s="14"/>
      <c r="AL754" s="14"/>
    </row>
    <row r="755" spans="1:38" ht="15.75" customHeight="1" x14ac:dyDescent="0.2">
      <c r="A755" s="158"/>
      <c r="B755" s="604"/>
      <c r="C755" s="599"/>
      <c r="D755" s="599"/>
      <c r="E755" s="599"/>
      <c r="F755" s="599"/>
      <c r="G755" s="599"/>
      <c r="H755" s="599"/>
      <c r="I755" s="599"/>
      <c r="J755" s="599"/>
      <c r="K755" s="149" t="s">
        <v>616</v>
      </c>
      <c r="L755" s="149" t="s">
        <v>617</v>
      </c>
      <c r="M755" s="149" t="s">
        <v>617</v>
      </c>
      <c r="N755" s="153" t="s">
        <v>586</v>
      </c>
      <c r="O755" s="143"/>
      <c r="P755" s="139"/>
      <c r="Q755" s="139" t="s">
        <v>743</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IF(AI755:AI924="PENDIENTE","PENDIENTE",IF(COUNTIF(AI755:AI924,"FALLO"),"FALTA","COMPLETO"))</f>
        <v>COMPLETO</v>
      </c>
      <c r="AK755" s="14"/>
      <c r="AL755" s="14"/>
    </row>
    <row r="756" spans="1:38" ht="15.75" customHeight="1" x14ac:dyDescent="0.2">
      <c r="A756" s="157"/>
      <c r="B756" s="604"/>
      <c r="C756" s="599"/>
      <c r="D756" s="599"/>
      <c r="E756" s="599"/>
      <c r="F756" s="599"/>
      <c r="G756" s="599"/>
      <c r="H756" s="599"/>
      <c r="I756" s="599"/>
      <c r="J756" s="599"/>
      <c r="K756" s="149" t="s">
        <v>597</v>
      </c>
      <c r="L756" s="149" t="s">
        <v>598</v>
      </c>
      <c r="M756" s="149" t="s">
        <v>598</v>
      </c>
      <c r="N756" s="153" t="s">
        <v>586</v>
      </c>
      <c r="O756" s="143"/>
      <c r="P756" s="139"/>
      <c r="Q756" s="139" t="s">
        <v>743</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IF(AI756:AI924="PENDIENTE","PENDIENTE",IF(COUNTIF(AI756:AI924,"FALLO"),"FALTA","COMPLETO"))</f>
        <v>COMPLETO</v>
      </c>
      <c r="AK756" s="14"/>
      <c r="AL756" s="14"/>
    </row>
    <row r="757" spans="1:38" ht="15.75" customHeight="1" x14ac:dyDescent="0.2">
      <c r="A757" s="158"/>
      <c r="B757" s="604"/>
      <c r="C757" s="599"/>
      <c r="D757" s="599"/>
      <c r="E757" s="599"/>
      <c r="F757" s="599"/>
      <c r="G757" s="599"/>
      <c r="H757" s="599"/>
      <c r="I757" s="599"/>
      <c r="J757" s="599"/>
      <c r="K757" s="149" t="s">
        <v>599</v>
      </c>
      <c r="L757" s="149" t="s">
        <v>618</v>
      </c>
      <c r="M757" s="149" t="s">
        <v>618</v>
      </c>
      <c r="N757" s="153" t="s">
        <v>586</v>
      </c>
      <c r="O757" s="143"/>
      <c r="P757" s="139"/>
      <c r="Q757" s="139" t="s">
        <v>743</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IF(AI757:AI924="PENDIENTE","PENDIENTE",IF(COUNTIF(AI757:AI924,"FALLO"),"FALTA","COMPLETO"))</f>
        <v>COMPLETO</v>
      </c>
      <c r="AK757" s="14"/>
      <c r="AL757" s="14"/>
    </row>
    <row r="758" spans="1:38" ht="15.75" customHeight="1" x14ac:dyDescent="0.2">
      <c r="A758" s="158"/>
      <c r="B758" s="605"/>
      <c r="C758" s="600"/>
      <c r="D758" s="600"/>
      <c r="E758" s="600"/>
      <c r="F758" s="600"/>
      <c r="G758" s="600"/>
      <c r="H758" s="600"/>
      <c r="I758" s="600"/>
      <c r="J758" s="600"/>
      <c r="K758" s="149" t="s">
        <v>792</v>
      </c>
      <c r="L758" s="149" t="s">
        <v>629</v>
      </c>
      <c r="M758" s="149" t="s">
        <v>629</v>
      </c>
      <c r="N758" s="153" t="s">
        <v>586</v>
      </c>
      <c r="O758" s="143"/>
      <c r="P758" s="139"/>
      <c r="Q758" s="139" t="s">
        <v>743</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IF(AI758:AI924="PENDIENTE","PENDIENTE",IF(COUNTIF(AI758:AI924,"FALLO"),"FALTA","COMPLETO"))</f>
        <v>COMPLETO</v>
      </c>
      <c r="AK758" s="14"/>
      <c r="AL758" s="14"/>
    </row>
    <row r="759" spans="1:38" ht="15.75" customHeight="1" x14ac:dyDescent="0.2">
      <c r="A759" s="158"/>
      <c r="B759" s="603" t="s">
        <v>589</v>
      </c>
      <c r="C759" s="598"/>
      <c r="D759" s="606" t="s">
        <v>581</v>
      </c>
      <c r="E759" s="598" t="s">
        <v>793</v>
      </c>
      <c r="F759" s="598"/>
      <c r="G759" s="607">
        <f>1+G750</f>
        <v>83</v>
      </c>
      <c r="H759" s="598" t="s">
        <v>831</v>
      </c>
      <c r="I759" s="601"/>
      <c r="J759" s="602" t="s">
        <v>832</v>
      </c>
      <c r="K759" s="148" t="s">
        <v>590</v>
      </c>
      <c r="L759" s="149" t="s">
        <v>583</v>
      </c>
      <c r="M759" s="149" t="s">
        <v>583</v>
      </c>
      <c r="N759" s="153" t="s">
        <v>586</v>
      </c>
      <c r="O759" s="143"/>
      <c r="P759" s="139"/>
      <c r="Q759" s="139" t="s">
        <v>743</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IF(AI759:AI934="PENDIENTE","PENDIENTE",IF(COUNTIF(AI759:AI934,"FALLO"),"FALTA","COMPLETO"))</f>
        <v>COMPLETO</v>
      </c>
      <c r="AK759" s="14"/>
      <c r="AL759" s="14"/>
    </row>
    <row r="760" spans="1:38" ht="15.75" customHeight="1" x14ac:dyDescent="0.2">
      <c r="A760" s="158"/>
      <c r="B760" s="604"/>
      <c r="C760" s="599"/>
      <c r="D760" s="599"/>
      <c r="E760" s="599"/>
      <c r="F760" s="599"/>
      <c r="G760" s="599"/>
      <c r="H760" s="599"/>
      <c r="I760" s="599"/>
      <c r="J760" s="599"/>
      <c r="K760" s="148" t="s">
        <v>614</v>
      </c>
      <c r="L760" s="149" t="s">
        <v>585</v>
      </c>
      <c r="M760" s="149" t="s">
        <v>585</v>
      </c>
      <c r="N760" s="153" t="s">
        <v>586</v>
      </c>
      <c r="O760" s="143"/>
      <c r="P760" s="139"/>
      <c r="Q760" s="139" t="s">
        <v>743</v>
      </c>
      <c r="R760" s="140"/>
      <c r="S760" s="154"/>
      <c r="T760" s="155"/>
      <c r="U760" s="143"/>
      <c r="V760" s="139"/>
      <c r="W760" s="139"/>
      <c r="X760" s="139"/>
      <c r="Y760" s="155"/>
      <c r="Z760" s="143"/>
      <c r="AA760" s="139"/>
      <c r="AB760" s="139"/>
      <c r="AC760" s="139"/>
      <c r="AD760" s="154"/>
      <c r="AE760" s="155"/>
      <c r="AF760" s="143"/>
      <c r="AG760" s="139"/>
      <c r="AH760" s="156"/>
      <c r="AI760" s="141" t="str">
        <f t="shared" si="3"/>
        <v>OK</v>
      </c>
      <c r="AJ760" s="142" t="str">
        <f>IF(AI760:AI930="PENDIENTE","PENDIENTE",IF(COUNTIF(AI760:AI930,"FALLO"),"FALTA","COMPLETO"))</f>
        <v>COMPLETO</v>
      </c>
      <c r="AK760" s="14"/>
      <c r="AL760" s="14"/>
    </row>
    <row r="761" spans="1:38" ht="15.75" customHeight="1" x14ac:dyDescent="0.2">
      <c r="A761" s="158"/>
      <c r="B761" s="604"/>
      <c r="C761" s="599"/>
      <c r="D761" s="599"/>
      <c r="E761" s="599"/>
      <c r="F761" s="599"/>
      <c r="G761" s="599"/>
      <c r="H761" s="599"/>
      <c r="I761" s="599"/>
      <c r="J761" s="599"/>
      <c r="K761" s="148" t="s">
        <v>592</v>
      </c>
      <c r="L761" s="148" t="s">
        <v>587</v>
      </c>
      <c r="M761" s="148" t="s">
        <v>587</v>
      </c>
      <c r="N761" s="153" t="s">
        <v>586</v>
      </c>
      <c r="O761" s="143"/>
      <c r="P761" s="139"/>
      <c r="Q761" s="139" t="s">
        <v>743</v>
      </c>
      <c r="R761" s="140"/>
      <c r="S761" s="154"/>
      <c r="T761" s="155"/>
      <c r="U761" s="143"/>
      <c r="V761" s="139"/>
      <c r="W761" s="139"/>
      <c r="X761" s="139"/>
      <c r="Y761" s="155"/>
      <c r="Z761" s="143"/>
      <c r="AA761" s="139"/>
      <c r="AB761" s="139"/>
      <c r="AC761" s="139"/>
      <c r="AD761" s="154"/>
      <c r="AE761" s="155"/>
      <c r="AF761" s="143"/>
      <c r="AG761" s="139"/>
      <c r="AH761" s="156"/>
      <c r="AI761" s="141" t="str">
        <f t="shared" si="3"/>
        <v>OK</v>
      </c>
      <c r="AJ761" s="142" t="str">
        <f>IF(AI761:AI930="PENDIENTE","PENDIENTE",IF(COUNTIF(AI761:AI930,"FALLO"),"FALTA","COMPLETO"))</f>
        <v>COMPLETO</v>
      </c>
      <c r="AK761" s="14"/>
      <c r="AL761" s="14"/>
    </row>
    <row r="762" spans="1:38" ht="15.75" customHeight="1" x14ac:dyDescent="0.2">
      <c r="A762" s="158"/>
      <c r="B762" s="604"/>
      <c r="C762" s="599"/>
      <c r="D762" s="599"/>
      <c r="E762" s="599"/>
      <c r="F762" s="599"/>
      <c r="G762" s="599"/>
      <c r="H762" s="599"/>
      <c r="I762" s="599"/>
      <c r="J762" s="599"/>
      <c r="K762" s="148" t="s">
        <v>593</v>
      </c>
      <c r="L762" s="148" t="s">
        <v>615</v>
      </c>
      <c r="M762" s="148" t="s">
        <v>615</v>
      </c>
      <c r="N762" s="153" t="s">
        <v>586</v>
      </c>
      <c r="O762" s="143"/>
      <c r="P762" s="139"/>
      <c r="Q762" s="139" t="s">
        <v>743</v>
      </c>
      <c r="R762" s="140"/>
      <c r="S762" s="154"/>
      <c r="T762" s="155"/>
      <c r="U762" s="143"/>
      <c r="V762" s="139"/>
      <c r="W762" s="139"/>
      <c r="X762" s="139"/>
      <c r="Y762" s="155"/>
      <c r="Z762" s="143"/>
      <c r="AA762" s="139"/>
      <c r="AB762" s="139"/>
      <c r="AC762" s="139"/>
      <c r="AD762" s="154"/>
      <c r="AE762" s="155"/>
      <c r="AF762" s="143"/>
      <c r="AG762" s="139"/>
      <c r="AH762" s="156"/>
      <c r="AI762" s="141" t="str">
        <f t="shared" si="3"/>
        <v>OK</v>
      </c>
      <c r="AJ762" s="142" t="str">
        <f>IF(AI762:AI930="PENDIENTE","PENDIENTE",IF(COUNTIF(AI762:AI930,"FALLO"),"FALTA","COMPLETO"))</f>
        <v>COMPLETO</v>
      </c>
      <c r="AK762" s="14"/>
      <c r="AL762" s="14"/>
    </row>
    <row r="763" spans="1:38" ht="15.75" customHeight="1" x14ac:dyDescent="0.2">
      <c r="A763" s="158"/>
      <c r="B763" s="604"/>
      <c r="C763" s="599"/>
      <c r="D763" s="599"/>
      <c r="E763" s="599"/>
      <c r="F763" s="599"/>
      <c r="G763" s="599"/>
      <c r="H763" s="599"/>
      <c r="I763" s="599"/>
      <c r="J763" s="599"/>
      <c r="K763" s="149" t="s">
        <v>594</v>
      </c>
      <c r="L763" s="149" t="s">
        <v>595</v>
      </c>
      <c r="M763" s="149" t="s">
        <v>595</v>
      </c>
      <c r="N763" s="153" t="s">
        <v>586</v>
      </c>
      <c r="O763" s="143"/>
      <c r="P763" s="139"/>
      <c r="Q763" s="139" t="s">
        <v>743</v>
      </c>
      <c r="R763" s="140"/>
      <c r="S763" s="154"/>
      <c r="T763" s="155"/>
      <c r="U763" s="143"/>
      <c r="V763" s="139"/>
      <c r="W763" s="139"/>
      <c r="X763" s="139"/>
      <c r="Y763" s="155"/>
      <c r="Z763" s="143"/>
      <c r="AA763" s="139"/>
      <c r="AB763" s="139"/>
      <c r="AC763" s="139"/>
      <c r="AD763" s="154"/>
      <c r="AE763" s="155"/>
      <c r="AF763" s="143"/>
      <c r="AG763" s="139"/>
      <c r="AH763" s="156"/>
      <c r="AI763" s="141" t="str">
        <f t="shared" si="3"/>
        <v>OK</v>
      </c>
      <c r="AJ763" s="142" t="str">
        <f>IF(AI763:AI930="PENDIENTE","PENDIENTE",IF(COUNTIF(AI763:AI930,"FALLO"),"FALTA","COMPLETO"))</f>
        <v>COMPLETO</v>
      </c>
      <c r="AK763" s="14"/>
      <c r="AL763" s="14"/>
    </row>
    <row r="764" spans="1:38" ht="15.75" customHeight="1" x14ac:dyDescent="0.2">
      <c r="A764" s="158"/>
      <c r="B764" s="604"/>
      <c r="C764" s="599"/>
      <c r="D764" s="599"/>
      <c r="E764" s="599"/>
      <c r="F764" s="599"/>
      <c r="G764" s="599"/>
      <c r="H764" s="599"/>
      <c r="I764" s="599"/>
      <c r="J764" s="599"/>
      <c r="K764" s="149" t="s">
        <v>616</v>
      </c>
      <c r="L764" s="149" t="s">
        <v>617</v>
      </c>
      <c r="M764" s="149" t="s">
        <v>617</v>
      </c>
      <c r="N764" s="153" t="s">
        <v>586</v>
      </c>
      <c r="O764" s="143"/>
      <c r="P764" s="139"/>
      <c r="Q764" s="139" t="s">
        <v>743</v>
      </c>
      <c r="R764" s="140"/>
      <c r="S764" s="154"/>
      <c r="T764" s="155"/>
      <c r="U764" s="143"/>
      <c r="V764" s="139"/>
      <c r="W764" s="139"/>
      <c r="X764" s="139"/>
      <c r="Y764" s="155"/>
      <c r="Z764" s="143"/>
      <c r="AA764" s="139"/>
      <c r="AB764" s="139"/>
      <c r="AC764" s="139"/>
      <c r="AD764" s="154"/>
      <c r="AE764" s="155"/>
      <c r="AF764" s="143"/>
      <c r="AG764" s="139"/>
      <c r="AH764" s="156"/>
      <c r="AI764" s="141" t="str">
        <f t="shared" ref="AI764:AI1018" si="4">IF(N764="","PENDIENTE",IF(AE764="OK","OK",IF(AE764&lt;&gt;"","FALLO",IF(Y764="OK","OK",IF(Y764&lt;&gt;"","FALLO",IF(T764="OK","OK",IF(T764&lt;&gt;"","FALLO",IF(N764="OK","OK","FALLO"))))))))</f>
        <v>OK</v>
      </c>
      <c r="AJ764" s="142" t="str">
        <f>IF(AI764:AI930="PENDIENTE","PENDIENTE",IF(COUNTIF(AI764:AI930,"FALLO"),"FALTA","COMPLETO"))</f>
        <v>COMPLETO</v>
      </c>
      <c r="AK764" s="14"/>
      <c r="AL764" s="14"/>
    </row>
    <row r="765" spans="1:38" ht="15.75" customHeight="1" x14ac:dyDescent="0.2">
      <c r="A765" s="157"/>
      <c r="B765" s="604"/>
      <c r="C765" s="599"/>
      <c r="D765" s="599"/>
      <c r="E765" s="599"/>
      <c r="F765" s="599"/>
      <c r="G765" s="599"/>
      <c r="H765" s="599"/>
      <c r="I765" s="599"/>
      <c r="J765" s="599"/>
      <c r="K765" s="149" t="s">
        <v>597</v>
      </c>
      <c r="L765" s="149" t="s">
        <v>598</v>
      </c>
      <c r="M765" s="149" t="s">
        <v>598</v>
      </c>
      <c r="N765" s="153" t="s">
        <v>586</v>
      </c>
      <c r="O765" s="143"/>
      <c r="P765" s="139"/>
      <c r="Q765" s="139" t="s">
        <v>743</v>
      </c>
      <c r="R765" s="140"/>
      <c r="S765" s="154"/>
      <c r="T765" s="155"/>
      <c r="U765" s="143"/>
      <c r="V765" s="139"/>
      <c r="W765" s="139"/>
      <c r="X765" s="139"/>
      <c r="Y765" s="155"/>
      <c r="Z765" s="143"/>
      <c r="AA765" s="139"/>
      <c r="AB765" s="139"/>
      <c r="AC765" s="139"/>
      <c r="AD765" s="154"/>
      <c r="AE765" s="155"/>
      <c r="AF765" s="143"/>
      <c r="AG765" s="139"/>
      <c r="AH765" s="156"/>
      <c r="AI765" s="141" t="str">
        <f t="shared" si="4"/>
        <v>OK</v>
      </c>
      <c r="AJ765" s="142" t="str">
        <f>IF(AI765:AI940="PENDIENTE","PENDIENTE",IF(COUNTIF(AI765:AI940,"FALLO"),"FALTA","COMPLETO"))</f>
        <v>COMPLETO</v>
      </c>
      <c r="AK765" s="14"/>
      <c r="AL765" s="14"/>
    </row>
    <row r="766" spans="1:38" ht="15.75" customHeight="1" x14ac:dyDescent="0.2">
      <c r="A766" s="158"/>
      <c r="B766" s="604"/>
      <c r="C766" s="599"/>
      <c r="D766" s="599"/>
      <c r="E766" s="599"/>
      <c r="F766" s="599"/>
      <c r="G766" s="599"/>
      <c r="H766" s="599"/>
      <c r="I766" s="599"/>
      <c r="J766" s="599"/>
      <c r="K766" s="149" t="s">
        <v>599</v>
      </c>
      <c r="L766" s="149" t="s">
        <v>618</v>
      </c>
      <c r="M766" s="149" t="s">
        <v>618</v>
      </c>
      <c r="N766" s="153" t="s">
        <v>586</v>
      </c>
      <c r="O766" s="143"/>
      <c r="P766" s="139"/>
      <c r="Q766" s="139" t="s">
        <v>743</v>
      </c>
      <c r="R766" s="140"/>
      <c r="S766" s="154"/>
      <c r="T766" s="155"/>
      <c r="U766" s="143"/>
      <c r="V766" s="139"/>
      <c r="W766" s="139"/>
      <c r="X766" s="139"/>
      <c r="Y766" s="155"/>
      <c r="Z766" s="143"/>
      <c r="AA766" s="139"/>
      <c r="AB766" s="139"/>
      <c r="AC766" s="139"/>
      <c r="AD766" s="154"/>
      <c r="AE766" s="155"/>
      <c r="AF766" s="143"/>
      <c r="AG766" s="139"/>
      <c r="AH766" s="156"/>
      <c r="AI766" s="141" t="str">
        <f t="shared" si="4"/>
        <v>OK</v>
      </c>
      <c r="AJ766" s="142" t="str">
        <f>IF(AI766:AI936="PENDIENTE","PENDIENTE",IF(COUNTIF(AI766:AI936,"FALLO"),"FALTA","COMPLETO"))</f>
        <v>COMPLETO</v>
      </c>
      <c r="AK766" s="14"/>
      <c r="AL766" s="14"/>
    </row>
    <row r="767" spans="1:38" ht="15.75" customHeight="1" x14ac:dyDescent="0.2">
      <c r="A767" s="158"/>
      <c r="B767" s="605"/>
      <c r="C767" s="600"/>
      <c r="D767" s="600"/>
      <c r="E767" s="600"/>
      <c r="F767" s="600"/>
      <c r="G767" s="600"/>
      <c r="H767" s="600"/>
      <c r="I767" s="600"/>
      <c r="J767" s="600"/>
      <c r="K767" s="149" t="s">
        <v>796</v>
      </c>
      <c r="L767" s="149" t="s">
        <v>629</v>
      </c>
      <c r="M767" s="149" t="s">
        <v>629</v>
      </c>
      <c r="N767" s="153" t="s">
        <v>586</v>
      </c>
      <c r="O767" s="143"/>
      <c r="P767" s="139"/>
      <c r="Q767" s="139" t="s">
        <v>743</v>
      </c>
      <c r="R767" s="140"/>
      <c r="S767" s="154"/>
      <c r="T767" s="155"/>
      <c r="U767" s="143"/>
      <c r="V767" s="139"/>
      <c r="W767" s="139"/>
      <c r="X767" s="139"/>
      <c r="Y767" s="155"/>
      <c r="Z767" s="143"/>
      <c r="AA767" s="139"/>
      <c r="AB767" s="139"/>
      <c r="AC767" s="139"/>
      <c r="AD767" s="154"/>
      <c r="AE767" s="155"/>
      <c r="AF767" s="143"/>
      <c r="AG767" s="139"/>
      <c r="AH767" s="156"/>
      <c r="AI767" s="141" t="str">
        <f t="shared" si="4"/>
        <v>OK</v>
      </c>
      <c r="AJ767" s="142" t="str">
        <f>IF(AI767:AI936="PENDIENTE","PENDIENTE",IF(COUNTIF(AI767:AI936,"FALLO"),"FALTA","COMPLETO"))</f>
        <v>COMPLETO</v>
      </c>
      <c r="AK767" s="14"/>
      <c r="AL767" s="14"/>
    </row>
    <row r="768" spans="1:38" ht="15.75" customHeight="1" x14ac:dyDescent="0.2">
      <c r="A768" s="158"/>
      <c r="B768" s="603" t="s">
        <v>589</v>
      </c>
      <c r="C768" s="598"/>
      <c r="D768" s="606" t="s">
        <v>581</v>
      </c>
      <c r="E768" s="598" t="s">
        <v>776</v>
      </c>
      <c r="F768" s="598"/>
      <c r="G768" s="607">
        <f>1+G759</f>
        <v>84</v>
      </c>
      <c r="H768" s="598" t="s">
        <v>833</v>
      </c>
      <c r="I768" s="601"/>
      <c r="J768" s="602" t="s">
        <v>834</v>
      </c>
      <c r="K768" s="148" t="s">
        <v>590</v>
      </c>
      <c r="L768" s="149" t="s">
        <v>583</v>
      </c>
      <c r="M768" s="149" t="s">
        <v>583</v>
      </c>
      <c r="N768" s="153" t="s">
        <v>586</v>
      </c>
      <c r="O768" s="143"/>
      <c r="P768" s="139"/>
      <c r="Q768" s="139" t="s">
        <v>743</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IF(AI768:AI936="PENDIENTE","PENDIENTE",IF(COUNTIF(AI768:AI936,"FALLO"),"FALTA","COMPLETO"))</f>
        <v>COMPLETO</v>
      </c>
      <c r="AK768" s="14"/>
      <c r="AL768" s="14"/>
    </row>
    <row r="769" spans="1:38" ht="15.75" customHeight="1" x14ac:dyDescent="0.2">
      <c r="A769" s="158"/>
      <c r="B769" s="604"/>
      <c r="C769" s="599"/>
      <c r="D769" s="599"/>
      <c r="E769" s="599"/>
      <c r="F769" s="599"/>
      <c r="G769" s="599"/>
      <c r="H769" s="599"/>
      <c r="I769" s="599"/>
      <c r="J769" s="599"/>
      <c r="K769" s="148" t="s">
        <v>614</v>
      </c>
      <c r="L769" s="149" t="s">
        <v>585</v>
      </c>
      <c r="M769" s="149" t="s">
        <v>585</v>
      </c>
      <c r="N769" s="153" t="s">
        <v>586</v>
      </c>
      <c r="O769" s="143"/>
      <c r="P769" s="139"/>
      <c r="Q769" s="139" t="s">
        <v>743</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IF(AI769:AI936="PENDIENTE","PENDIENTE",IF(COUNTIF(AI769:AI936,"FALLO"),"FALTA","COMPLETO"))</f>
        <v>COMPLETO</v>
      </c>
      <c r="AK769" s="14"/>
      <c r="AL769" s="14"/>
    </row>
    <row r="770" spans="1:38" ht="15.75" customHeight="1" x14ac:dyDescent="0.2">
      <c r="A770" s="158"/>
      <c r="B770" s="604"/>
      <c r="C770" s="599"/>
      <c r="D770" s="599"/>
      <c r="E770" s="599"/>
      <c r="F770" s="599"/>
      <c r="G770" s="599"/>
      <c r="H770" s="599"/>
      <c r="I770" s="599"/>
      <c r="J770" s="599"/>
      <c r="K770" s="148" t="s">
        <v>592</v>
      </c>
      <c r="L770" s="148" t="s">
        <v>587</v>
      </c>
      <c r="M770" s="148" t="s">
        <v>587</v>
      </c>
      <c r="N770" s="153" t="s">
        <v>586</v>
      </c>
      <c r="O770" s="143"/>
      <c r="P770" s="139"/>
      <c r="Q770" s="139" t="s">
        <v>743</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IF(AI770:AI936="PENDIENTE","PENDIENTE",IF(COUNTIF(AI770:AI936,"FALLO"),"FALTA","COMPLETO"))</f>
        <v>COMPLETO</v>
      </c>
      <c r="AK770" s="14"/>
      <c r="AL770" s="14"/>
    </row>
    <row r="771" spans="1:38" ht="15.75" customHeight="1" x14ac:dyDescent="0.2">
      <c r="A771" s="158"/>
      <c r="B771" s="604"/>
      <c r="C771" s="599"/>
      <c r="D771" s="599"/>
      <c r="E771" s="599"/>
      <c r="F771" s="599"/>
      <c r="G771" s="599"/>
      <c r="H771" s="599"/>
      <c r="I771" s="599"/>
      <c r="J771" s="599"/>
      <c r="K771" s="148" t="s">
        <v>593</v>
      </c>
      <c r="L771" s="148" t="s">
        <v>615</v>
      </c>
      <c r="M771" s="148" t="s">
        <v>615</v>
      </c>
      <c r="N771" s="153" t="s">
        <v>586</v>
      </c>
      <c r="O771" s="143"/>
      <c r="P771" s="139"/>
      <c r="Q771" s="139" t="s">
        <v>743</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IF(AI771:AI946="PENDIENTE","PENDIENTE",IF(COUNTIF(AI771:AI946,"FALLO"),"FALTA","COMPLETO"))</f>
        <v>COMPLETO</v>
      </c>
      <c r="AK771" s="14"/>
      <c r="AL771" s="14"/>
    </row>
    <row r="772" spans="1:38" ht="15.75" customHeight="1" x14ac:dyDescent="0.2">
      <c r="A772" s="158"/>
      <c r="B772" s="604"/>
      <c r="C772" s="599"/>
      <c r="D772" s="599"/>
      <c r="E772" s="599"/>
      <c r="F772" s="599"/>
      <c r="G772" s="599"/>
      <c r="H772" s="599"/>
      <c r="I772" s="599"/>
      <c r="J772" s="599"/>
      <c r="K772" s="149" t="s">
        <v>594</v>
      </c>
      <c r="L772" s="149" t="s">
        <v>595</v>
      </c>
      <c r="M772" s="149" t="s">
        <v>595</v>
      </c>
      <c r="N772" s="153" t="s">
        <v>586</v>
      </c>
      <c r="O772" s="143"/>
      <c r="P772" s="139"/>
      <c r="Q772" s="139" t="s">
        <v>743</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IF(AI772:AI942="PENDIENTE","PENDIENTE",IF(COUNTIF(AI772:AI942,"FALLO"),"FALTA","COMPLETO"))</f>
        <v>COMPLETO</v>
      </c>
      <c r="AK772" s="14"/>
      <c r="AL772" s="14"/>
    </row>
    <row r="773" spans="1:38" ht="15.75" customHeight="1" x14ac:dyDescent="0.2">
      <c r="A773" s="158"/>
      <c r="B773" s="604"/>
      <c r="C773" s="599"/>
      <c r="D773" s="599"/>
      <c r="E773" s="599"/>
      <c r="F773" s="599"/>
      <c r="G773" s="599"/>
      <c r="H773" s="599"/>
      <c r="I773" s="599"/>
      <c r="J773" s="599"/>
      <c r="K773" s="149" t="s">
        <v>616</v>
      </c>
      <c r="L773" s="149" t="s">
        <v>617</v>
      </c>
      <c r="M773" s="149" t="s">
        <v>617</v>
      </c>
      <c r="N773" s="153" t="s">
        <v>586</v>
      </c>
      <c r="O773" s="143"/>
      <c r="P773" s="139"/>
      <c r="Q773" s="139" t="s">
        <v>743</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IF(AI773:AI942="PENDIENTE","PENDIENTE",IF(COUNTIF(AI773:AI942,"FALLO"),"FALTA","COMPLETO"))</f>
        <v>COMPLETO</v>
      </c>
      <c r="AK773" s="14"/>
      <c r="AL773" s="14"/>
    </row>
    <row r="774" spans="1:38" ht="15.75" customHeight="1" x14ac:dyDescent="0.2">
      <c r="A774" s="157"/>
      <c r="B774" s="604"/>
      <c r="C774" s="599"/>
      <c r="D774" s="599"/>
      <c r="E774" s="599"/>
      <c r="F774" s="599"/>
      <c r="G774" s="599"/>
      <c r="H774" s="599"/>
      <c r="I774" s="599"/>
      <c r="J774" s="599"/>
      <c r="K774" s="149" t="s">
        <v>597</v>
      </c>
      <c r="L774" s="149" t="s">
        <v>598</v>
      </c>
      <c r="M774" s="149" t="s">
        <v>598</v>
      </c>
      <c r="N774" s="153" t="s">
        <v>586</v>
      </c>
      <c r="O774" s="143"/>
      <c r="P774" s="139"/>
      <c r="Q774" s="139" t="s">
        <v>743</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IF(AI774:AI942="PENDIENTE","PENDIENTE",IF(COUNTIF(AI774:AI942,"FALLO"),"FALTA","COMPLETO"))</f>
        <v>COMPLETO</v>
      </c>
      <c r="AK774" s="14"/>
      <c r="AL774" s="14"/>
    </row>
    <row r="775" spans="1:38" ht="15.75" customHeight="1" x14ac:dyDescent="0.2">
      <c r="A775" s="158"/>
      <c r="B775" s="604"/>
      <c r="C775" s="599"/>
      <c r="D775" s="599"/>
      <c r="E775" s="599"/>
      <c r="F775" s="599"/>
      <c r="G775" s="599"/>
      <c r="H775" s="599"/>
      <c r="I775" s="599"/>
      <c r="J775" s="599"/>
      <c r="K775" s="149" t="s">
        <v>599</v>
      </c>
      <c r="L775" s="149" t="s">
        <v>618</v>
      </c>
      <c r="M775" s="149" t="s">
        <v>618</v>
      </c>
      <c r="N775" s="153" t="s">
        <v>586</v>
      </c>
      <c r="O775" s="143"/>
      <c r="P775" s="139"/>
      <c r="Q775" s="139" t="s">
        <v>743</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IF(AI775:AI942="PENDIENTE","PENDIENTE",IF(COUNTIF(AI775:AI942,"FALLO"),"FALTA","COMPLETO"))</f>
        <v>COMPLETO</v>
      </c>
      <c r="AK775" s="14"/>
      <c r="AL775" s="14"/>
    </row>
    <row r="776" spans="1:38" ht="15.75" customHeight="1" x14ac:dyDescent="0.2">
      <c r="A776" s="158"/>
      <c r="B776" s="605"/>
      <c r="C776" s="600"/>
      <c r="D776" s="600"/>
      <c r="E776" s="600"/>
      <c r="F776" s="600"/>
      <c r="G776" s="600"/>
      <c r="H776" s="600"/>
      <c r="I776" s="600"/>
      <c r="J776" s="600"/>
      <c r="K776" s="149" t="s">
        <v>779</v>
      </c>
      <c r="L776" s="149" t="s">
        <v>629</v>
      </c>
      <c r="M776" s="149" t="s">
        <v>629</v>
      </c>
      <c r="N776" s="153" t="s">
        <v>586</v>
      </c>
      <c r="O776" s="143"/>
      <c r="P776" s="139"/>
      <c r="Q776" s="139" t="s">
        <v>743</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IF(AI776:AI942="PENDIENTE","PENDIENTE",IF(COUNTIF(AI776:AI942,"FALLO"),"FALTA","COMPLETO"))</f>
        <v>COMPLETO</v>
      </c>
      <c r="AK776" s="14"/>
      <c r="AL776" s="14"/>
    </row>
    <row r="777" spans="1:38" ht="15.75" customHeight="1" x14ac:dyDescent="0.2">
      <c r="A777" s="158"/>
      <c r="B777" s="603" t="s">
        <v>589</v>
      </c>
      <c r="C777" s="598"/>
      <c r="D777" s="606" t="s">
        <v>581</v>
      </c>
      <c r="E777" s="598" t="s">
        <v>649</v>
      </c>
      <c r="F777" s="598"/>
      <c r="G777" s="607">
        <f>1+G768</f>
        <v>85</v>
      </c>
      <c r="H777" s="598" t="s">
        <v>835</v>
      </c>
      <c r="I777" s="601"/>
      <c r="J777" s="602" t="s">
        <v>836</v>
      </c>
      <c r="K777" s="148" t="s">
        <v>590</v>
      </c>
      <c r="L777" s="149" t="s">
        <v>583</v>
      </c>
      <c r="M777" s="149" t="s">
        <v>583</v>
      </c>
      <c r="N777" s="153" t="s">
        <v>586</v>
      </c>
      <c r="O777" s="143"/>
      <c r="P777" s="139"/>
      <c r="Q777" s="139" t="s">
        <v>743</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IF(AI777:AI952="PENDIENTE","PENDIENTE",IF(COUNTIF(AI777:AI952,"FALLO"),"FALTA","COMPLETO"))</f>
        <v>COMPLETO</v>
      </c>
      <c r="AK777" s="14"/>
      <c r="AL777" s="14"/>
    </row>
    <row r="778" spans="1:38" ht="15.75" customHeight="1" x14ac:dyDescent="0.2">
      <c r="A778" s="158"/>
      <c r="B778" s="604"/>
      <c r="C778" s="599"/>
      <c r="D778" s="599"/>
      <c r="E778" s="599"/>
      <c r="F778" s="599"/>
      <c r="G778" s="599"/>
      <c r="H778" s="599"/>
      <c r="I778" s="599"/>
      <c r="J778" s="599"/>
      <c r="K778" s="148" t="s">
        <v>614</v>
      </c>
      <c r="L778" s="149" t="s">
        <v>585</v>
      </c>
      <c r="M778" s="149" t="s">
        <v>585</v>
      </c>
      <c r="N778" s="153" t="s">
        <v>586</v>
      </c>
      <c r="O778" s="143"/>
      <c r="P778" s="139"/>
      <c r="Q778" s="139" t="s">
        <v>743</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IF(AI778:AI948="PENDIENTE","PENDIENTE",IF(COUNTIF(AI778:AI948,"FALLO"),"FALTA","COMPLETO"))</f>
        <v>COMPLETO</v>
      </c>
      <c r="AK778" s="14"/>
      <c r="AL778" s="14"/>
    </row>
    <row r="779" spans="1:38" ht="15.75" customHeight="1" x14ac:dyDescent="0.2">
      <c r="A779" s="158"/>
      <c r="B779" s="604"/>
      <c r="C779" s="599"/>
      <c r="D779" s="599"/>
      <c r="E779" s="599"/>
      <c r="F779" s="599"/>
      <c r="G779" s="599"/>
      <c r="H779" s="599"/>
      <c r="I779" s="599"/>
      <c r="J779" s="599"/>
      <c r="K779" s="148" t="s">
        <v>592</v>
      </c>
      <c r="L779" s="148" t="s">
        <v>587</v>
      </c>
      <c r="M779" s="148" t="s">
        <v>587</v>
      </c>
      <c r="N779" s="153" t="s">
        <v>586</v>
      </c>
      <c r="O779" s="143"/>
      <c r="P779" s="139"/>
      <c r="Q779" s="139" t="s">
        <v>743</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IF(AI779:AI948="PENDIENTE","PENDIENTE",IF(COUNTIF(AI779:AI948,"FALLO"),"FALTA","COMPLETO"))</f>
        <v>COMPLETO</v>
      </c>
      <c r="AK779" s="14"/>
      <c r="AL779" s="14"/>
    </row>
    <row r="780" spans="1:38" ht="15.75" customHeight="1" x14ac:dyDescent="0.2">
      <c r="A780" s="158"/>
      <c r="B780" s="604"/>
      <c r="C780" s="599"/>
      <c r="D780" s="599"/>
      <c r="E780" s="599"/>
      <c r="F780" s="599"/>
      <c r="G780" s="599"/>
      <c r="H780" s="599"/>
      <c r="I780" s="599"/>
      <c r="J780" s="599"/>
      <c r="K780" s="148" t="s">
        <v>593</v>
      </c>
      <c r="L780" s="148" t="s">
        <v>615</v>
      </c>
      <c r="M780" s="148" t="s">
        <v>615</v>
      </c>
      <c r="N780" s="153" t="s">
        <v>586</v>
      </c>
      <c r="O780" s="143"/>
      <c r="P780" s="139"/>
      <c r="Q780" s="139" t="s">
        <v>743</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IF(AI780:AI948="PENDIENTE","PENDIENTE",IF(COUNTIF(AI780:AI948,"FALLO"),"FALTA","COMPLETO"))</f>
        <v>COMPLETO</v>
      </c>
      <c r="AK780" s="14"/>
      <c r="AL780" s="14"/>
    </row>
    <row r="781" spans="1:38" ht="15.75" customHeight="1" x14ac:dyDescent="0.2">
      <c r="A781" s="158"/>
      <c r="B781" s="604"/>
      <c r="C781" s="599"/>
      <c r="D781" s="599"/>
      <c r="E781" s="599"/>
      <c r="F781" s="599"/>
      <c r="G781" s="599"/>
      <c r="H781" s="599"/>
      <c r="I781" s="599"/>
      <c r="J781" s="599"/>
      <c r="K781" s="149" t="s">
        <v>594</v>
      </c>
      <c r="L781" s="149" t="s">
        <v>595</v>
      </c>
      <c r="M781" s="149" t="s">
        <v>595</v>
      </c>
      <c r="N781" s="153" t="s">
        <v>586</v>
      </c>
      <c r="O781" s="143"/>
      <c r="P781" s="139"/>
      <c r="Q781" s="139" t="s">
        <v>743</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IF(AI781:AI948="PENDIENTE","PENDIENTE",IF(COUNTIF(AI781:AI948,"FALLO"),"FALTA","COMPLETO"))</f>
        <v>COMPLETO</v>
      </c>
      <c r="AK781" s="14"/>
      <c r="AL781" s="14"/>
    </row>
    <row r="782" spans="1:38" ht="15.75" customHeight="1" x14ac:dyDescent="0.2">
      <c r="A782" s="158"/>
      <c r="B782" s="604"/>
      <c r="C782" s="599"/>
      <c r="D782" s="599"/>
      <c r="E782" s="599"/>
      <c r="F782" s="599"/>
      <c r="G782" s="599"/>
      <c r="H782" s="599"/>
      <c r="I782" s="599"/>
      <c r="J782" s="599"/>
      <c r="K782" s="149" t="s">
        <v>616</v>
      </c>
      <c r="L782" s="149" t="s">
        <v>617</v>
      </c>
      <c r="M782" s="149" t="s">
        <v>617</v>
      </c>
      <c r="N782" s="153" t="s">
        <v>586</v>
      </c>
      <c r="O782" s="143"/>
      <c r="P782" s="139"/>
      <c r="Q782" s="139" t="s">
        <v>743</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IF(AI782:AI948="PENDIENTE","PENDIENTE",IF(COUNTIF(AI782:AI948,"FALLO"),"FALTA","COMPLETO"))</f>
        <v>COMPLETO</v>
      </c>
      <c r="AK782" s="14"/>
      <c r="AL782" s="14"/>
    </row>
    <row r="783" spans="1:38" ht="15.75" customHeight="1" x14ac:dyDescent="0.2">
      <c r="A783" s="157"/>
      <c r="B783" s="604"/>
      <c r="C783" s="599"/>
      <c r="D783" s="599"/>
      <c r="E783" s="599"/>
      <c r="F783" s="599"/>
      <c r="G783" s="599"/>
      <c r="H783" s="599"/>
      <c r="I783" s="599"/>
      <c r="J783" s="599"/>
      <c r="K783" s="149" t="s">
        <v>597</v>
      </c>
      <c r="L783" s="149" t="s">
        <v>598</v>
      </c>
      <c r="M783" s="149" t="s">
        <v>598</v>
      </c>
      <c r="N783" s="153" t="s">
        <v>586</v>
      </c>
      <c r="O783" s="143"/>
      <c r="P783" s="139"/>
      <c r="Q783" s="139" t="s">
        <v>743</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IF(AI783:AI958="PENDIENTE","PENDIENTE",IF(COUNTIF(AI783:AI958,"FALLO"),"FALTA","COMPLETO"))</f>
        <v>COMPLETO</v>
      </c>
      <c r="AK783" s="14"/>
      <c r="AL783" s="14"/>
    </row>
    <row r="784" spans="1:38" ht="15.75" customHeight="1" x14ac:dyDescent="0.2">
      <c r="A784" s="158"/>
      <c r="B784" s="604"/>
      <c r="C784" s="599"/>
      <c r="D784" s="599"/>
      <c r="E784" s="599"/>
      <c r="F784" s="599"/>
      <c r="G784" s="599"/>
      <c r="H784" s="599"/>
      <c r="I784" s="599"/>
      <c r="J784" s="599"/>
      <c r="K784" s="149" t="s">
        <v>599</v>
      </c>
      <c r="L784" s="149" t="s">
        <v>618</v>
      </c>
      <c r="M784" s="149" t="s">
        <v>618</v>
      </c>
      <c r="N784" s="153" t="s">
        <v>586</v>
      </c>
      <c r="O784" s="143"/>
      <c r="P784" s="139"/>
      <c r="Q784" s="139" t="s">
        <v>743</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IF(AI784:AI954="PENDIENTE","PENDIENTE",IF(COUNTIF(AI784:AI954,"FALLO"),"FALTA","COMPLETO"))</f>
        <v>COMPLETO</v>
      </c>
      <c r="AK784" s="14"/>
      <c r="AL784" s="14"/>
    </row>
    <row r="785" spans="1:38" ht="15.75" customHeight="1" x14ac:dyDescent="0.2">
      <c r="A785" s="158"/>
      <c r="B785" s="605"/>
      <c r="C785" s="600"/>
      <c r="D785" s="600"/>
      <c r="E785" s="600"/>
      <c r="F785" s="600"/>
      <c r="G785" s="600"/>
      <c r="H785" s="600"/>
      <c r="I785" s="600"/>
      <c r="J785" s="600"/>
      <c r="K785" s="149" t="s">
        <v>782</v>
      </c>
      <c r="L785" s="149" t="s">
        <v>629</v>
      </c>
      <c r="M785" s="149" t="s">
        <v>629</v>
      </c>
      <c r="N785" s="153" t="s">
        <v>586</v>
      </c>
      <c r="O785" s="143"/>
      <c r="P785" s="139"/>
      <c r="Q785" s="139" t="s">
        <v>743</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IF(AI785:AI954="PENDIENTE","PENDIENTE",IF(COUNTIF(AI785:AI954,"FALLO"),"FALTA","COMPLETO"))</f>
        <v>COMPLETO</v>
      </c>
      <c r="AK785" s="14"/>
      <c r="AL785" s="14"/>
    </row>
    <row r="786" spans="1:38" ht="15.75" customHeight="1" x14ac:dyDescent="0.2">
      <c r="A786" s="158"/>
      <c r="B786" s="603" t="s">
        <v>589</v>
      </c>
      <c r="C786" s="598"/>
      <c r="D786" s="606" t="s">
        <v>581</v>
      </c>
      <c r="E786" s="598" t="s">
        <v>653</v>
      </c>
      <c r="F786" s="598"/>
      <c r="G786" s="607">
        <f>1+G777</f>
        <v>86</v>
      </c>
      <c r="H786" s="598" t="s">
        <v>837</v>
      </c>
      <c r="I786" s="601"/>
      <c r="J786" s="602" t="s">
        <v>838</v>
      </c>
      <c r="K786" s="148" t="s">
        <v>590</v>
      </c>
      <c r="L786" s="149" t="s">
        <v>583</v>
      </c>
      <c r="M786" s="149" t="s">
        <v>583</v>
      </c>
      <c r="N786" s="153" t="s">
        <v>586</v>
      </c>
      <c r="O786" s="143"/>
      <c r="P786" s="139"/>
      <c r="Q786" s="139" t="s">
        <v>743</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IF(AI786:AI954="PENDIENTE","PENDIENTE",IF(COUNTIF(AI786:AI954,"FALLO"),"FALTA","COMPLETO"))</f>
        <v>COMPLETO</v>
      </c>
      <c r="AK786" s="14"/>
      <c r="AL786" s="14"/>
    </row>
    <row r="787" spans="1:38" ht="15.75" customHeight="1" x14ac:dyDescent="0.2">
      <c r="A787" s="158"/>
      <c r="B787" s="604"/>
      <c r="C787" s="599"/>
      <c r="D787" s="599"/>
      <c r="E787" s="599"/>
      <c r="F787" s="599"/>
      <c r="G787" s="599"/>
      <c r="H787" s="599"/>
      <c r="I787" s="599"/>
      <c r="J787" s="599"/>
      <c r="K787" s="148" t="s">
        <v>614</v>
      </c>
      <c r="L787" s="149" t="s">
        <v>585</v>
      </c>
      <c r="M787" s="149" t="s">
        <v>585</v>
      </c>
      <c r="N787" s="153" t="s">
        <v>586</v>
      </c>
      <c r="O787" s="143"/>
      <c r="P787" s="139"/>
      <c r="Q787" s="139" t="s">
        <v>743</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IF(AI787:AI954="PENDIENTE","PENDIENTE",IF(COUNTIF(AI787:AI954,"FALLO"),"FALTA","COMPLETO"))</f>
        <v>COMPLETO</v>
      </c>
      <c r="AK787" s="14"/>
      <c r="AL787" s="14"/>
    </row>
    <row r="788" spans="1:38" ht="15.75" customHeight="1" x14ac:dyDescent="0.2">
      <c r="A788" s="158"/>
      <c r="B788" s="604"/>
      <c r="C788" s="599"/>
      <c r="D788" s="599"/>
      <c r="E788" s="599"/>
      <c r="F788" s="599"/>
      <c r="G788" s="599"/>
      <c r="H788" s="599"/>
      <c r="I788" s="599"/>
      <c r="J788" s="599"/>
      <c r="K788" s="148" t="s">
        <v>592</v>
      </c>
      <c r="L788" s="148" t="s">
        <v>587</v>
      </c>
      <c r="M788" s="148" t="s">
        <v>587</v>
      </c>
      <c r="N788" s="153" t="s">
        <v>586</v>
      </c>
      <c r="O788" s="143"/>
      <c r="P788" s="139"/>
      <c r="Q788" s="139" t="s">
        <v>743</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IF(AI788:AI954="PENDIENTE","PENDIENTE",IF(COUNTIF(AI788:AI954,"FALLO"),"FALTA","COMPLETO"))</f>
        <v>COMPLETO</v>
      </c>
      <c r="AK788" s="14"/>
      <c r="AL788" s="14"/>
    </row>
    <row r="789" spans="1:38" ht="15.75" customHeight="1" x14ac:dyDescent="0.2">
      <c r="A789" s="158"/>
      <c r="B789" s="604"/>
      <c r="C789" s="599"/>
      <c r="D789" s="599"/>
      <c r="E789" s="599"/>
      <c r="F789" s="599"/>
      <c r="G789" s="599"/>
      <c r="H789" s="599"/>
      <c r="I789" s="599"/>
      <c r="J789" s="599"/>
      <c r="K789" s="148" t="s">
        <v>593</v>
      </c>
      <c r="L789" s="148" t="s">
        <v>615</v>
      </c>
      <c r="M789" s="148" t="s">
        <v>615</v>
      </c>
      <c r="N789" s="153" t="s">
        <v>586</v>
      </c>
      <c r="O789" s="143"/>
      <c r="P789" s="139"/>
      <c r="Q789" s="139" t="s">
        <v>743</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IF(AI789:AI964="PENDIENTE","PENDIENTE",IF(COUNTIF(AI789:AI964,"FALLO"),"FALTA","COMPLETO"))</f>
        <v>COMPLETO</v>
      </c>
      <c r="AK789" s="14"/>
      <c r="AL789" s="14"/>
    </row>
    <row r="790" spans="1:38" ht="15.75" customHeight="1" x14ac:dyDescent="0.2">
      <c r="A790" s="158"/>
      <c r="B790" s="604"/>
      <c r="C790" s="599"/>
      <c r="D790" s="599"/>
      <c r="E790" s="599"/>
      <c r="F790" s="599"/>
      <c r="G790" s="599"/>
      <c r="H790" s="599"/>
      <c r="I790" s="599"/>
      <c r="J790" s="599"/>
      <c r="K790" s="149" t="s">
        <v>594</v>
      </c>
      <c r="L790" s="149" t="s">
        <v>595</v>
      </c>
      <c r="M790" s="149" t="s">
        <v>595</v>
      </c>
      <c r="N790" s="153" t="s">
        <v>586</v>
      </c>
      <c r="O790" s="143"/>
      <c r="P790" s="139"/>
      <c r="Q790" s="139" t="s">
        <v>743</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IF(AI790:AI960="PENDIENTE","PENDIENTE",IF(COUNTIF(AI790:AI960,"FALLO"),"FALTA","COMPLETO"))</f>
        <v>COMPLETO</v>
      </c>
      <c r="AK790" s="14"/>
      <c r="AL790" s="14"/>
    </row>
    <row r="791" spans="1:38" ht="15.75" customHeight="1" x14ac:dyDescent="0.2">
      <c r="A791" s="158"/>
      <c r="B791" s="604"/>
      <c r="C791" s="599"/>
      <c r="D791" s="599"/>
      <c r="E791" s="599"/>
      <c r="F791" s="599"/>
      <c r="G791" s="599"/>
      <c r="H791" s="599"/>
      <c r="I791" s="599"/>
      <c r="J791" s="599"/>
      <c r="K791" s="149" t="s">
        <v>616</v>
      </c>
      <c r="L791" s="149" t="s">
        <v>617</v>
      </c>
      <c r="M791" s="149" t="s">
        <v>617</v>
      </c>
      <c r="N791" s="153" t="s">
        <v>586</v>
      </c>
      <c r="O791" s="143"/>
      <c r="P791" s="139"/>
      <c r="Q791" s="139" t="s">
        <v>743</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IF(AI791:AI960="PENDIENTE","PENDIENTE",IF(COUNTIF(AI791:AI960,"FALLO"),"FALTA","COMPLETO"))</f>
        <v>COMPLETO</v>
      </c>
      <c r="AK791" s="14"/>
      <c r="AL791" s="14"/>
    </row>
    <row r="792" spans="1:38" ht="15.75" customHeight="1" x14ac:dyDescent="0.2">
      <c r="A792" s="157"/>
      <c r="B792" s="604"/>
      <c r="C792" s="599"/>
      <c r="D792" s="599"/>
      <c r="E792" s="599"/>
      <c r="F792" s="599"/>
      <c r="G792" s="599"/>
      <c r="H792" s="599"/>
      <c r="I792" s="599"/>
      <c r="J792" s="599"/>
      <c r="K792" s="149" t="s">
        <v>597</v>
      </c>
      <c r="L792" s="149" t="s">
        <v>598</v>
      </c>
      <c r="M792" s="149" t="s">
        <v>598</v>
      </c>
      <c r="N792" s="153" t="s">
        <v>586</v>
      </c>
      <c r="O792" s="143"/>
      <c r="P792" s="139"/>
      <c r="Q792" s="139" t="s">
        <v>743</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IF(AI792:AI960="PENDIENTE","PENDIENTE",IF(COUNTIF(AI792:AI960,"FALLO"),"FALTA","COMPLETO"))</f>
        <v>COMPLETO</v>
      </c>
      <c r="AK792" s="14"/>
      <c r="AL792" s="14"/>
    </row>
    <row r="793" spans="1:38" ht="15.75" customHeight="1" x14ac:dyDescent="0.2">
      <c r="A793" s="158"/>
      <c r="B793" s="604"/>
      <c r="C793" s="599"/>
      <c r="D793" s="599"/>
      <c r="E793" s="599"/>
      <c r="F793" s="599"/>
      <c r="G793" s="599"/>
      <c r="H793" s="599"/>
      <c r="I793" s="599"/>
      <c r="J793" s="599"/>
      <c r="K793" s="149" t="s">
        <v>599</v>
      </c>
      <c r="L793" s="149" t="s">
        <v>618</v>
      </c>
      <c r="M793" s="149" t="s">
        <v>618</v>
      </c>
      <c r="N793" s="153" t="s">
        <v>586</v>
      </c>
      <c r="O793" s="143"/>
      <c r="P793" s="139"/>
      <c r="Q793" s="139" t="s">
        <v>743</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IF(AI793:AI960="PENDIENTE","PENDIENTE",IF(COUNTIF(AI793:AI960,"FALLO"),"FALTA","COMPLETO"))</f>
        <v>COMPLETO</v>
      </c>
      <c r="AK793" s="14"/>
      <c r="AL793" s="14"/>
    </row>
    <row r="794" spans="1:38" ht="15.75" customHeight="1" x14ac:dyDescent="0.2">
      <c r="A794" s="158"/>
      <c r="B794" s="605"/>
      <c r="C794" s="600"/>
      <c r="D794" s="600"/>
      <c r="E794" s="600"/>
      <c r="F794" s="600"/>
      <c r="G794" s="600"/>
      <c r="H794" s="600"/>
      <c r="I794" s="600"/>
      <c r="J794" s="600"/>
      <c r="K794" s="149" t="s">
        <v>785</v>
      </c>
      <c r="L794" s="149" t="s">
        <v>629</v>
      </c>
      <c r="M794" s="149" t="s">
        <v>629</v>
      </c>
      <c r="N794" s="153" t="s">
        <v>586</v>
      </c>
      <c r="O794" s="143"/>
      <c r="P794" s="139"/>
      <c r="Q794" s="139" t="s">
        <v>743</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IF(AI794:AI960="PENDIENTE","PENDIENTE",IF(COUNTIF(AI794:AI960,"FALLO"),"FALTA","COMPLETO"))</f>
        <v>COMPLETO</v>
      </c>
      <c r="AK794" s="14"/>
      <c r="AL794" s="14"/>
    </row>
    <row r="795" spans="1:38" ht="15.75" customHeight="1" x14ac:dyDescent="0.2">
      <c r="A795" s="158"/>
      <c r="B795" s="603" t="s">
        <v>589</v>
      </c>
      <c r="C795" s="598"/>
      <c r="D795" s="606" t="s">
        <v>581</v>
      </c>
      <c r="E795" s="598" t="s">
        <v>786</v>
      </c>
      <c r="F795" s="598"/>
      <c r="G795" s="607">
        <f>1+G786</f>
        <v>87</v>
      </c>
      <c r="H795" s="598" t="s">
        <v>839</v>
      </c>
      <c r="I795" s="601"/>
      <c r="J795" s="602" t="s">
        <v>840</v>
      </c>
      <c r="K795" s="148" t="s">
        <v>590</v>
      </c>
      <c r="L795" s="149" t="s">
        <v>583</v>
      </c>
      <c r="M795" s="149" t="s">
        <v>583</v>
      </c>
      <c r="N795" s="153" t="s">
        <v>586</v>
      </c>
      <c r="O795" s="143"/>
      <c r="P795" s="139"/>
      <c r="Q795" s="139" t="s">
        <v>743</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IF(AI795:AI970="PENDIENTE","PENDIENTE",IF(COUNTIF(AI795:AI970,"FALLO"),"FALTA","COMPLETO"))</f>
        <v>COMPLETO</v>
      </c>
      <c r="AK795" s="14"/>
      <c r="AL795" s="14"/>
    </row>
    <row r="796" spans="1:38" ht="15.75" customHeight="1" x14ac:dyDescent="0.2">
      <c r="A796" s="158"/>
      <c r="B796" s="604"/>
      <c r="C796" s="599"/>
      <c r="D796" s="599"/>
      <c r="E796" s="599"/>
      <c r="F796" s="599"/>
      <c r="G796" s="599"/>
      <c r="H796" s="599"/>
      <c r="I796" s="599"/>
      <c r="J796" s="599"/>
      <c r="K796" s="148" t="s">
        <v>614</v>
      </c>
      <c r="L796" s="149" t="s">
        <v>585</v>
      </c>
      <c r="M796" s="149" t="s">
        <v>585</v>
      </c>
      <c r="N796" s="153" t="s">
        <v>586</v>
      </c>
      <c r="O796" s="143"/>
      <c r="P796" s="139"/>
      <c r="Q796" s="139" t="s">
        <v>743</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IF(AI796:AI966="PENDIENTE","PENDIENTE",IF(COUNTIF(AI796:AI966,"FALLO"),"FALTA","COMPLETO"))</f>
        <v>COMPLETO</v>
      </c>
      <c r="AK796" s="14"/>
      <c r="AL796" s="14"/>
    </row>
    <row r="797" spans="1:38" ht="15.75" customHeight="1" x14ac:dyDescent="0.2">
      <c r="A797" s="158"/>
      <c r="B797" s="604"/>
      <c r="C797" s="599"/>
      <c r="D797" s="599"/>
      <c r="E797" s="599"/>
      <c r="F797" s="599"/>
      <c r="G797" s="599"/>
      <c r="H797" s="599"/>
      <c r="I797" s="599"/>
      <c r="J797" s="599"/>
      <c r="K797" s="148" t="s">
        <v>592</v>
      </c>
      <c r="L797" s="148" t="s">
        <v>587</v>
      </c>
      <c r="M797" s="148" t="s">
        <v>587</v>
      </c>
      <c r="N797" s="153" t="s">
        <v>586</v>
      </c>
      <c r="O797" s="143"/>
      <c r="P797" s="139"/>
      <c r="Q797" s="139" t="s">
        <v>743</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IF(AI797:AI966="PENDIENTE","PENDIENTE",IF(COUNTIF(AI797:AI966,"FALLO"),"FALTA","COMPLETO"))</f>
        <v>COMPLETO</v>
      </c>
      <c r="AK797" s="14"/>
      <c r="AL797" s="14"/>
    </row>
    <row r="798" spans="1:38" ht="15.75" customHeight="1" x14ac:dyDescent="0.2">
      <c r="A798" s="158"/>
      <c r="B798" s="604"/>
      <c r="C798" s="599"/>
      <c r="D798" s="599"/>
      <c r="E798" s="599"/>
      <c r="F798" s="599"/>
      <c r="G798" s="599"/>
      <c r="H798" s="599"/>
      <c r="I798" s="599"/>
      <c r="J798" s="599"/>
      <c r="K798" s="148" t="s">
        <v>593</v>
      </c>
      <c r="L798" s="148" t="s">
        <v>615</v>
      </c>
      <c r="M798" s="148" t="s">
        <v>615</v>
      </c>
      <c r="N798" s="153" t="s">
        <v>586</v>
      </c>
      <c r="O798" s="143"/>
      <c r="P798" s="139"/>
      <c r="Q798" s="139" t="s">
        <v>743</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IF(AI798:AI966="PENDIENTE","PENDIENTE",IF(COUNTIF(AI798:AI966,"FALLO"),"FALTA","COMPLETO"))</f>
        <v>COMPLETO</v>
      </c>
      <c r="AK798" s="14"/>
      <c r="AL798" s="14"/>
    </row>
    <row r="799" spans="1:38" ht="15.75" customHeight="1" x14ac:dyDescent="0.2">
      <c r="A799" s="158"/>
      <c r="B799" s="604"/>
      <c r="C799" s="599"/>
      <c r="D799" s="599"/>
      <c r="E799" s="599"/>
      <c r="F799" s="599"/>
      <c r="G799" s="599"/>
      <c r="H799" s="599"/>
      <c r="I799" s="599"/>
      <c r="J799" s="599"/>
      <c r="K799" s="149" t="s">
        <v>594</v>
      </c>
      <c r="L799" s="149" t="s">
        <v>595</v>
      </c>
      <c r="M799" s="149" t="s">
        <v>595</v>
      </c>
      <c r="N799" s="153" t="s">
        <v>586</v>
      </c>
      <c r="O799" s="143"/>
      <c r="P799" s="139"/>
      <c r="Q799" s="139" t="s">
        <v>743</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IF(AI799:AI966="PENDIENTE","PENDIENTE",IF(COUNTIF(AI799:AI966,"FALLO"),"FALTA","COMPLETO"))</f>
        <v>COMPLETO</v>
      </c>
      <c r="AK799" s="14"/>
      <c r="AL799" s="14"/>
    </row>
    <row r="800" spans="1:38" ht="15.75" customHeight="1" x14ac:dyDescent="0.2">
      <c r="A800" s="158"/>
      <c r="B800" s="604"/>
      <c r="C800" s="599"/>
      <c r="D800" s="599"/>
      <c r="E800" s="599"/>
      <c r="F800" s="599"/>
      <c r="G800" s="599"/>
      <c r="H800" s="599"/>
      <c r="I800" s="599"/>
      <c r="J800" s="599"/>
      <c r="K800" s="149" t="s">
        <v>616</v>
      </c>
      <c r="L800" s="149" t="s">
        <v>617</v>
      </c>
      <c r="M800" s="149" t="s">
        <v>617</v>
      </c>
      <c r="N800" s="153" t="s">
        <v>586</v>
      </c>
      <c r="O800" s="143"/>
      <c r="P800" s="139"/>
      <c r="Q800" s="139" t="s">
        <v>743</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IF(AI800:AI966="PENDIENTE","PENDIENTE",IF(COUNTIF(AI800:AI966,"FALLO"),"FALTA","COMPLETO"))</f>
        <v>COMPLETO</v>
      </c>
      <c r="AK800" s="14"/>
      <c r="AL800" s="14"/>
    </row>
    <row r="801" spans="1:38" ht="15.75" customHeight="1" x14ac:dyDescent="0.2">
      <c r="A801" s="157"/>
      <c r="B801" s="604"/>
      <c r="C801" s="599"/>
      <c r="D801" s="599"/>
      <c r="E801" s="599"/>
      <c r="F801" s="599"/>
      <c r="G801" s="599"/>
      <c r="H801" s="599"/>
      <c r="I801" s="599"/>
      <c r="J801" s="599"/>
      <c r="K801" s="149" t="s">
        <v>597</v>
      </c>
      <c r="L801" s="149" t="s">
        <v>598</v>
      </c>
      <c r="M801" s="149" t="s">
        <v>598</v>
      </c>
      <c r="N801" s="153" t="s">
        <v>586</v>
      </c>
      <c r="O801" s="143"/>
      <c r="P801" s="139"/>
      <c r="Q801" s="139" t="s">
        <v>743</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IF(AI801:AI976="PENDIENTE","PENDIENTE",IF(COUNTIF(AI801:AI976,"FALLO"),"FALTA","COMPLETO"))</f>
        <v>COMPLETO</v>
      </c>
      <c r="AK801" s="14"/>
      <c r="AL801" s="14"/>
    </row>
    <row r="802" spans="1:38" ht="15.75" customHeight="1" x14ac:dyDescent="0.2">
      <c r="A802" s="158"/>
      <c r="B802" s="604"/>
      <c r="C802" s="599"/>
      <c r="D802" s="599"/>
      <c r="E802" s="599"/>
      <c r="F802" s="599"/>
      <c r="G802" s="599"/>
      <c r="H802" s="599"/>
      <c r="I802" s="599"/>
      <c r="J802" s="599"/>
      <c r="K802" s="149" t="s">
        <v>599</v>
      </c>
      <c r="L802" s="149" t="s">
        <v>618</v>
      </c>
      <c r="M802" s="149" t="s">
        <v>618</v>
      </c>
      <c r="N802" s="153" t="s">
        <v>586</v>
      </c>
      <c r="O802" s="143"/>
      <c r="P802" s="139"/>
      <c r="Q802" s="139" t="s">
        <v>743</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IF(AI802:AI972="PENDIENTE","PENDIENTE",IF(COUNTIF(AI802:AI972,"FALLO"),"FALTA","COMPLETO"))</f>
        <v>COMPLETO</v>
      </c>
      <c r="AK802" s="14"/>
      <c r="AL802" s="14"/>
    </row>
    <row r="803" spans="1:38" ht="15.75" customHeight="1" x14ac:dyDescent="0.2">
      <c r="A803" s="158"/>
      <c r="B803" s="605"/>
      <c r="C803" s="600"/>
      <c r="D803" s="600"/>
      <c r="E803" s="600"/>
      <c r="F803" s="600"/>
      <c r="G803" s="600"/>
      <c r="H803" s="600"/>
      <c r="I803" s="600"/>
      <c r="J803" s="600"/>
      <c r="K803" s="149" t="s">
        <v>789</v>
      </c>
      <c r="L803" s="149" t="s">
        <v>629</v>
      </c>
      <c r="M803" s="149" t="s">
        <v>629</v>
      </c>
      <c r="N803" s="153" t="s">
        <v>586</v>
      </c>
      <c r="O803" s="143"/>
      <c r="P803" s="139"/>
      <c r="Q803" s="139" t="s">
        <v>743</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IF(AI803:AI972="PENDIENTE","PENDIENTE",IF(COUNTIF(AI803:AI972,"FALLO"),"FALTA","COMPLETO"))</f>
        <v>COMPLETO</v>
      </c>
      <c r="AK803" s="14"/>
      <c r="AL803" s="14"/>
    </row>
    <row r="804" spans="1:38" ht="15.75" customHeight="1" x14ac:dyDescent="0.2">
      <c r="A804" s="158"/>
      <c r="B804" s="603" t="s">
        <v>589</v>
      </c>
      <c r="C804" s="598"/>
      <c r="D804" s="606" t="s">
        <v>581</v>
      </c>
      <c r="E804" s="598" t="s">
        <v>661</v>
      </c>
      <c r="F804" s="598"/>
      <c r="G804" s="607">
        <f>1+G795</f>
        <v>88</v>
      </c>
      <c r="H804" s="598" t="s">
        <v>841</v>
      </c>
      <c r="I804" s="601"/>
      <c r="J804" s="602" t="s">
        <v>842</v>
      </c>
      <c r="K804" s="148" t="s">
        <v>590</v>
      </c>
      <c r="L804" s="149" t="s">
        <v>583</v>
      </c>
      <c r="M804" s="149" t="s">
        <v>583</v>
      </c>
      <c r="N804" s="153" t="s">
        <v>586</v>
      </c>
      <c r="O804" s="143"/>
      <c r="P804" s="139"/>
      <c r="Q804" s="139" t="s">
        <v>743</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IF(AI804:AI972="PENDIENTE","PENDIENTE",IF(COUNTIF(AI804:AI972,"FALLO"),"FALTA","COMPLETO"))</f>
        <v>COMPLETO</v>
      </c>
      <c r="AK804" s="14"/>
      <c r="AL804" s="14"/>
    </row>
    <row r="805" spans="1:38" ht="15.75" customHeight="1" x14ac:dyDescent="0.2">
      <c r="A805" s="158"/>
      <c r="B805" s="604"/>
      <c r="C805" s="599"/>
      <c r="D805" s="599"/>
      <c r="E805" s="599"/>
      <c r="F805" s="599"/>
      <c r="G805" s="599"/>
      <c r="H805" s="599"/>
      <c r="I805" s="599"/>
      <c r="J805" s="599"/>
      <c r="K805" s="148" t="s">
        <v>614</v>
      </c>
      <c r="L805" s="149" t="s">
        <v>585</v>
      </c>
      <c r="M805" s="149" t="s">
        <v>585</v>
      </c>
      <c r="N805" s="153" t="s">
        <v>586</v>
      </c>
      <c r="O805" s="143"/>
      <c r="P805" s="139"/>
      <c r="Q805" s="139" t="s">
        <v>743</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IF(AI805:AI972="PENDIENTE","PENDIENTE",IF(COUNTIF(AI805:AI972,"FALLO"),"FALTA","COMPLETO"))</f>
        <v>COMPLETO</v>
      </c>
      <c r="AK805" s="14"/>
      <c r="AL805" s="14"/>
    </row>
    <row r="806" spans="1:38" ht="15.75" customHeight="1" x14ac:dyDescent="0.2">
      <c r="A806" s="158"/>
      <c r="B806" s="604"/>
      <c r="C806" s="599"/>
      <c r="D806" s="599"/>
      <c r="E806" s="599"/>
      <c r="F806" s="599"/>
      <c r="G806" s="599"/>
      <c r="H806" s="599"/>
      <c r="I806" s="599"/>
      <c r="J806" s="599"/>
      <c r="K806" s="148" t="s">
        <v>592</v>
      </c>
      <c r="L806" s="148" t="s">
        <v>587</v>
      </c>
      <c r="M806" s="148" t="s">
        <v>587</v>
      </c>
      <c r="N806" s="153" t="s">
        <v>586</v>
      </c>
      <c r="O806" s="143"/>
      <c r="P806" s="139"/>
      <c r="Q806" s="139" t="s">
        <v>743</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IF(AI806:AI972="PENDIENTE","PENDIENTE",IF(COUNTIF(AI806:AI972,"FALLO"),"FALTA","COMPLETO"))</f>
        <v>COMPLETO</v>
      </c>
      <c r="AK806" s="14"/>
      <c r="AL806" s="14"/>
    </row>
    <row r="807" spans="1:38" ht="15.75" customHeight="1" x14ac:dyDescent="0.2">
      <c r="A807" s="158"/>
      <c r="B807" s="604"/>
      <c r="C807" s="599"/>
      <c r="D807" s="599"/>
      <c r="E807" s="599"/>
      <c r="F807" s="599"/>
      <c r="G807" s="599"/>
      <c r="H807" s="599"/>
      <c r="I807" s="599"/>
      <c r="J807" s="599"/>
      <c r="K807" s="148" t="s">
        <v>593</v>
      </c>
      <c r="L807" s="148" t="s">
        <v>615</v>
      </c>
      <c r="M807" s="148" t="s">
        <v>615</v>
      </c>
      <c r="N807" s="153" t="s">
        <v>586</v>
      </c>
      <c r="O807" s="143"/>
      <c r="P807" s="139"/>
      <c r="Q807" s="139" t="s">
        <v>743</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IF(AI807:AI982="PENDIENTE","PENDIENTE",IF(COUNTIF(AI807:AI982,"FALLO"),"FALTA","COMPLETO"))</f>
        <v>COMPLETO</v>
      </c>
      <c r="AK807" s="14"/>
      <c r="AL807" s="14"/>
    </row>
    <row r="808" spans="1:38" ht="15.75" customHeight="1" x14ac:dyDescent="0.2">
      <c r="A808" s="158"/>
      <c r="B808" s="604"/>
      <c r="C808" s="599"/>
      <c r="D808" s="599"/>
      <c r="E808" s="599"/>
      <c r="F808" s="599"/>
      <c r="G808" s="599"/>
      <c r="H808" s="599"/>
      <c r="I808" s="599"/>
      <c r="J808" s="599"/>
      <c r="K808" s="149" t="s">
        <v>594</v>
      </c>
      <c r="L808" s="149" t="s">
        <v>595</v>
      </c>
      <c r="M808" s="149" t="s">
        <v>595</v>
      </c>
      <c r="N808" s="153" t="s">
        <v>586</v>
      </c>
      <c r="O808" s="143"/>
      <c r="P808" s="139"/>
      <c r="Q808" s="139" t="s">
        <v>743</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IF(AI808:AI978="PENDIENTE","PENDIENTE",IF(COUNTIF(AI808:AI978,"FALLO"),"FALTA","COMPLETO"))</f>
        <v>COMPLETO</v>
      </c>
      <c r="AK808" s="14"/>
      <c r="AL808" s="14"/>
    </row>
    <row r="809" spans="1:38" ht="15.75" customHeight="1" x14ac:dyDescent="0.2">
      <c r="A809" s="158"/>
      <c r="B809" s="604"/>
      <c r="C809" s="599"/>
      <c r="D809" s="599"/>
      <c r="E809" s="599"/>
      <c r="F809" s="599"/>
      <c r="G809" s="599"/>
      <c r="H809" s="599"/>
      <c r="I809" s="599"/>
      <c r="J809" s="599"/>
      <c r="K809" s="149" t="s">
        <v>616</v>
      </c>
      <c r="L809" s="149" t="s">
        <v>617</v>
      </c>
      <c r="M809" s="149" t="s">
        <v>617</v>
      </c>
      <c r="N809" s="153" t="s">
        <v>586</v>
      </c>
      <c r="O809" s="143"/>
      <c r="P809" s="139"/>
      <c r="Q809" s="139" t="s">
        <v>743</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IF(AI809:AI978="PENDIENTE","PENDIENTE",IF(COUNTIF(AI809:AI978,"FALLO"),"FALTA","COMPLETO"))</f>
        <v>COMPLETO</v>
      </c>
      <c r="AK809" s="14"/>
      <c r="AL809" s="14"/>
    </row>
    <row r="810" spans="1:38" ht="15.75" customHeight="1" x14ac:dyDescent="0.2">
      <c r="A810" s="157"/>
      <c r="B810" s="604"/>
      <c r="C810" s="599"/>
      <c r="D810" s="599"/>
      <c r="E810" s="599"/>
      <c r="F810" s="599"/>
      <c r="G810" s="599"/>
      <c r="H810" s="599"/>
      <c r="I810" s="599"/>
      <c r="J810" s="599"/>
      <c r="K810" s="149" t="s">
        <v>597</v>
      </c>
      <c r="L810" s="149" t="s">
        <v>598</v>
      </c>
      <c r="M810" s="149" t="s">
        <v>598</v>
      </c>
      <c r="N810" s="153" t="s">
        <v>586</v>
      </c>
      <c r="O810" s="143"/>
      <c r="P810" s="139"/>
      <c r="Q810" s="139" t="s">
        <v>743</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IF(AI810:AI978="PENDIENTE","PENDIENTE",IF(COUNTIF(AI810:AI978,"FALLO"),"FALTA","COMPLETO"))</f>
        <v>COMPLETO</v>
      </c>
      <c r="AK810" s="14"/>
      <c r="AL810" s="14"/>
    </row>
    <row r="811" spans="1:38" ht="15.75" customHeight="1" x14ac:dyDescent="0.2">
      <c r="A811" s="158"/>
      <c r="B811" s="604"/>
      <c r="C811" s="599"/>
      <c r="D811" s="599"/>
      <c r="E811" s="599"/>
      <c r="F811" s="599"/>
      <c r="G811" s="599"/>
      <c r="H811" s="599"/>
      <c r="I811" s="599"/>
      <c r="J811" s="599"/>
      <c r="K811" s="149" t="s">
        <v>599</v>
      </c>
      <c r="L811" s="149" t="s">
        <v>618</v>
      </c>
      <c r="M811" s="149" t="s">
        <v>618</v>
      </c>
      <c r="N811" s="153" t="s">
        <v>586</v>
      </c>
      <c r="O811" s="143"/>
      <c r="P811" s="139"/>
      <c r="Q811" s="139" t="s">
        <v>743</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IF(AI811:AI978="PENDIENTE","PENDIENTE",IF(COUNTIF(AI811:AI978,"FALLO"),"FALTA","COMPLETO"))</f>
        <v>COMPLETO</v>
      </c>
      <c r="AK811" s="14"/>
      <c r="AL811" s="14"/>
    </row>
    <row r="812" spans="1:38" ht="15.75" customHeight="1" x14ac:dyDescent="0.2">
      <c r="A812" s="158"/>
      <c r="B812" s="605"/>
      <c r="C812" s="600"/>
      <c r="D812" s="600"/>
      <c r="E812" s="600"/>
      <c r="F812" s="600"/>
      <c r="G812" s="600"/>
      <c r="H812" s="600"/>
      <c r="I812" s="600"/>
      <c r="J812" s="600"/>
      <c r="K812" s="149" t="s">
        <v>792</v>
      </c>
      <c r="L812" s="149" t="s">
        <v>629</v>
      </c>
      <c r="M812" s="149" t="s">
        <v>629</v>
      </c>
      <c r="N812" s="153" t="s">
        <v>586</v>
      </c>
      <c r="O812" s="143"/>
      <c r="P812" s="139"/>
      <c r="Q812" s="139" t="s">
        <v>743</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IF(AI812:AI978="PENDIENTE","PENDIENTE",IF(COUNTIF(AI812:AI978,"FALLO"),"FALTA","COMPLETO"))</f>
        <v>COMPLETO</v>
      </c>
      <c r="AK812" s="14"/>
      <c r="AL812" s="14"/>
    </row>
    <row r="813" spans="1:38" ht="15.75" customHeight="1" x14ac:dyDescent="0.2">
      <c r="A813" s="158"/>
      <c r="B813" s="603" t="s">
        <v>589</v>
      </c>
      <c r="C813" s="598"/>
      <c r="D813" s="606" t="s">
        <v>581</v>
      </c>
      <c r="E813" s="598" t="s">
        <v>793</v>
      </c>
      <c r="F813" s="598"/>
      <c r="G813" s="607">
        <f>1+G804</f>
        <v>89</v>
      </c>
      <c r="H813" s="598" t="s">
        <v>843</v>
      </c>
      <c r="I813" s="601"/>
      <c r="J813" s="602" t="s">
        <v>844</v>
      </c>
      <c r="K813" s="148" t="s">
        <v>590</v>
      </c>
      <c r="L813" s="149" t="s">
        <v>583</v>
      </c>
      <c r="M813" s="149" t="s">
        <v>583</v>
      </c>
      <c r="N813" s="153" t="s">
        <v>586</v>
      </c>
      <c r="O813" s="143"/>
      <c r="P813" s="139"/>
      <c r="Q813" s="139" t="s">
        <v>743</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IF(AI813:AI988="PENDIENTE","PENDIENTE",IF(COUNTIF(AI813:AI988,"FALLO"),"FALTA","COMPLETO"))</f>
        <v>COMPLETO</v>
      </c>
      <c r="AK813" s="14"/>
      <c r="AL813" s="14"/>
    </row>
    <row r="814" spans="1:38" ht="15.75" customHeight="1" x14ac:dyDescent="0.2">
      <c r="A814" s="158"/>
      <c r="B814" s="604"/>
      <c r="C814" s="599"/>
      <c r="D814" s="599"/>
      <c r="E814" s="599"/>
      <c r="F814" s="599"/>
      <c r="G814" s="599"/>
      <c r="H814" s="599"/>
      <c r="I814" s="599"/>
      <c r="J814" s="599"/>
      <c r="K814" s="148" t="s">
        <v>614</v>
      </c>
      <c r="L814" s="149" t="s">
        <v>585</v>
      </c>
      <c r="M814" s="149" t="s">
        <v>585</v>
      </c>
      <c r="N814" s="153" t="s">
        <v>586</v>
      </c>
      <c r="O814" s="143"/>
      <c r="P814" s="139"/>
      <c r="Q814" s="139" t="s">
        <v>743</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IF(AI814:AI984="PENDIENTE","PENDIENTE",IF(COUNTIF(AI814:AI984,"FALLO"),"FALTA","COMPLETO"))</f>
        <v>COMPLETO</v>
      </c>
      <c r="AK814" s="14"/>
      <c r="AL814" s="14"/>
    </row>
    <row r="815" spans="1:38" ht="15.75" customHeight="1" x14ac:dyDescent="0.2">
      <c r="A815" s="158"/>
      <c r="B815" s="604"/>
      <c r="C815" s="599"/>
      <c r="D815" s="599"/>
      <c r="E815" s="599"/>
      <c r="F815" s="599"/>
      <c r="G815" s="599"/>
      <c r="H815" s="599"/>
      <c r="I815" s="599"/>
      <c r="J815" s="599"/>
      <c r="K815" s="148" t="s">
        <v>592</v>
      </c>
      <c r="L815" s="148" t="s">
        <v>587</v>
      </c>
      <c r="M815" s="148" t="s">
        <v>587</v>
      </c>
      <c r="N815" s="153" t="s">
        <v>586</v>
      </c>
      <c r="O815" s="143"/>
      <c r="P815" s="139"/>
      <c r="Q815" s="139" t="s">
        <v>743</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IF(AI815:AI984="PENDIENTE","PENDIENTE",IF(COUNTIF(AI815:AI984,"FALLO"),"FALTA","COMPLETO"))</f>
        <v>COMPLETO</v>
      </c>
      <c r="AK815" s="14"/>
      <c r="AL815" s="14"/>
    </row>
    <row r="816" spans="1:38" ht="15.75" customHeight="1" x14ac:dyDescent="0.2">
      <c r="A816" s="158"/>
      <c r="B816" s="604"/>
      <c r="C816" s="599"/>
      <c r="D816" s="599"/>
      <c r="E816" s="599"/>
      <c r="F816" s="599"/>
      <c r="G816" s="599"/>
      <c r="H816" s="599"/>
      <c r="I816" s="599"/>
      <c r="J816" s="599"/>
      <c r="K816" s="148" t="s">
        <v>593</v>
      </c>
      <c r="L816" s="148" t="s">
        <v>615</v>
      </c>
      <c r="M816" s="148" t="s">
        <v>615</v>
      </c>
      <c r="N816" s="153" t="s">
        <v>586</v>
      </c>
      <c r="O816" s="143"/>
      <c r="P816" s="139"/>
      <c r="Q816" s="139" t="s">
        <v>743</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IF(AI816:AI984="PENDIENTE","PENDIENTE",IF(COUNTIF(AI816:AI984,"FALLO"),"FALTA","COMPLETO"))</f>
        <v>COMPLETO</v>
      </c>
      <c r="AK816" s="14"/>
      <c r="AL816" s="14"/>
    </row>
    <row r="817" spans="1:38" ht="15.75" customHeight="1" x14ac:dyDescent="0.2">
      <c r="A817" s="158"/>
      <c r="B817" s="604"/>
      <c r="C817" s="599"/>
      <c r="D817" s="599"/>
      <c r="E817" s="599"/>
      <c r="F817" s="599"/>
      <c r="G817" s="599"/>
      <c r="H817" s="599"/>
      <c r="I817" s="599"/>
      <c r="J817" s="599"/>
      <c r="K817" s="149" t="s">
        <v>594</v>
      </c>
      <c r="L817" s="149" t="s">
        <v>595</v>
      </c>
      <c r="M817" s="149" t="s">
        <v>595</v>
      </c>
      <c r="N817" s="153" t="s">
        <v>586</v>
      </c>
      <c r="O817" s="143"/>
      <c r="P817" s="139"/>
      <c r="Q817" s="139" t="s">
        <v>743</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IF(AI817:AI984="PENDIENTE","PENDIENTE",IF(COUNTIF(AI817:AI984,"FALLO"),"FALTA","COMPLETO"))</f>
        <v>COMPLETO</v>
      </c>
      <c r="AK817" s="14"/>
      <c r="AL817" s="14"/>
    </row>
    <row r="818" spans="1:38" ht="15.75" customHeight="1" x14ac:dyDescent="0.2">
      <c r="A818" s="158"/>
      <c r="B818" s="604"/>
      <c r="C818" s="599"/>
      <c r="D818" s="599"/>
      <c r="E818" s="599"/>
      <c r="F818" s="599"/>
      <c r="G818" s="599"/>
      <c r="H818" s="599"/>
      <c r="I818" s="599"/>
      <c r="J818" s="599"/>
      <c r="K818" s="149" t="s">
        <v>616</v>
      </c>
      <c r="L818" s="149" t="s">
        <v>617</v>
      </c>
      <c r="M818" s="149" t="s">
        <v>617</v>
      </c>
      <c r="N818" s="153" t="s">
        <v>586</v>
      </c>
      <c r="O818" s="143"/>
      <c r="P818" s="139"/>
      <c r="Q818" s="139" t="s">
        <v>743</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IF(AI818:AI984="PENDIENTE","PENDIENTE",IF(COUNTIF(AI818:AI984,"FALLO"),"FALTA","COMPLETO"))</f>
        <v>COMPLETO</v>
      </c>
      <c r="AK818" s="14"/>
      <c r="AL818" s="14"/>
    </row>
    <row r="819" spans="1:38" ht="15.75" customHeight="1" x14ac:dyDescent="0.2">
      <c r="A819" s="157"/>
      <c r="B819" s="604"/>
      <c r="C819" s="599"/>
      <c r="D819" s="599"/>
      <c r="E819" s="599"/>
      <c r="F819" s="599"/>
      <c r="G819" s="599"/>
      <c r="H819" s="599"/>
      <c r="I819" s="599"/>
      <c r="J819" s="599"/>
      <c r="K819" s="149" t="s">
        <v>597</v>
      </c>
      <c r="L819" s="149" t="s">
        <v>598</v>
      </c>
      <c r="M819" s="149" t="s">
        <v>598</v>
      </c>
      <c r="N819" s="153" t="s">
        <v>586</v>
      </c>
      <c r="O819" s="143"/>
      <c r="P819" s="139"/>
      <c r="Q819" s="139" t="s">
        <v>743</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IF(AI819:AI994="PENDIENTE","PENDIENTE",IF(COUNTIF(AI819:AI994,"FALLO"),"FALTA","COMPLETO"))</f>
        <v>COMPLETO</v>
      </c>
      <c r="AK819" s="14"/>
      <c r="AL819" s="14"/>
    </row>
    <row r="820" spans="1:38" ht="15.75" customHeight="1" x14ac:dyDescent="0.2">
      <c r="A820" s="158"/>
      <c r="B820" s="604"/>
      <c r="C820" s="599"/>
      <c r="D820" s="599"/>
      <c r="E820" s="599"/>
      <c r="F820" s="599"/>
      <c r="G820" s="599"/>
      <c r="H820" s="599"/>
      <c r="I820" s="599"/>
      <c r="J820" s="599"/>
      <c r="K820" s="149" t="s">
        <v>599</v>
      </c>
      <c r="L820" s="149" t="s">
        <v>618</v>
      </c>
      <c r="M820" s="149" t="s">
        <v>618</v>
      </c>
      <c r="N820" s="153" t="s">
        <v>586</v>
      </c>
      <c r="O820" s="143"/>
      <c r="P820" s="139"/>
      <c r="Q820" s="139" t="s">
        <v>743</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IF(AI820:AI990="PENDIENTE","PENDIENTE",IF(COUNTIF(AI820:AI990,"FALLO"),"FALTA","COMPLETO"))</f>
        <v>COMPLETO</v>
      </c>
      <c r="AK820" s="14"/>
      <c r="AL820" s="14"/>
    </row>
    <row r="821" spans="1:38" ht="15.75" customHeight="1" x14ac:dyDescent="0.2">
      <c r="A821" s="158"/>
      <c r="B821" s="605"/>
      <c r="C821" s="600"/>
      <c r="D821" s="600"/>
      <c r="E821" s="600"/>
      <c r="F821" s="600"/>
      <c r="G821" s="600"/>
      <c r="H821" s="600"/>
      <c r="I821" s="600"/>
      <c r="J821" s="600"/>
      <c r="K821" s="149" t="s">
        <v>796</v>
      </c>
      <c r="L821" s="149" t="s">
        <v>629</v>
      </c>
      <c r="M821" s="149" t="s">
        <v>629</v>
      </c>
      <c r="N821" s="153" t="s">
        <v>586</v>
      </c>
      <c r="O821" s="143"/>
      <c r="P821" s="139"/>
      <c r="Q821" s="139" t="s">
        <v>743</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IF(AI821:AI990="PENDIENTE","PENDIENTE",IF(COUNTIF(AI821:AI990,"FALLO"),"FALTA","COMPLETO"))</f>
        <v>COMPLETO</v>
      </c>
      <c r="AK821" s="14"/>
      <c r="AL821" s="14"/>
    </row>
    <row r="822" spans="1:38" ht="15.75" customHeight="1" x14ac:dyDescent="0.2">
      <c r="A822" s="158"/>
      <c r="B822" s="603" t="s">
        <v>589</v>
      </c>
      <c r="C822" s="598"/>
      <c r="D822" s="606" t="s">
        <v>581</v>
      </c>
      <c r="E822" s="598" t="s">
        <v>776</v>
      </c>
      <c r="F822" s="598"/>
      <c r="G822" s="607">
        <f>1+G813</f>
        <v>90</v>
      </c>
      <c r="H822" s="598" t="s">
        <v>845</v>
      </c>
      <c r="I822" s="601"/>
      <c r="J822" s="602" t="s">
        <v>846</v>
      </c>
      <c r="K822" s="148" t="s">
        <v>590</v>
      </c>
      <c r="L822" s="149" t="s">
        <v>583</v>
      </c>
      <c r="M822" s="149" t="s">
        <v>583</v>
      </c>
      <c r="N822" s="153" t="s">
        <v>586</v>
      </c>
      <c r="O822" s="143"/>
      <c r="P822" s="139"/>
      <c r="Q822" s="139" t="s">
        <v>743</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IF(AI822:AI990="PENDIENTE","PENDIENTE",IF(COUNTIF(AI822:AI990,"FALLO"),"FALTA","COMPLETO"))</f>
        <v>COMPLETO</v>
      </c>
      <c r="AK822" s="14"/>
      <c r="AL822" s="14"/>
    </row>
    <row r="823" spans="1:38" ht="15.75" customHeight="1" x14ac:dyDescent="0.2">
      <c r="A823" s="158"/>
      <c r="B823" s="604"/>
      <c r="C823" s="599"/>
      <c r="D823" s="599"/>
      <c r="E823" s="599"/>
      <c r="F823" s="599"/>
      <c r="G823" s="599"/>
      <c r="H823" s="599"/>
      <c r="I823" s="599"/>
      <c r="J823" s="599"/>
      <c r="K823" s="148" t="s">
        <v>614</v>
      </c>
      <c r="L823" s="149" t="s">
        <v>585</v>
      </c>
      <c r="M823" s="149" t="s">
        <v>585</v>
      </c>
      <c r="N823" s="153" t="s">
        <v>586</v>
      </c>
      <c r="O823" s="143"/>
      <c r="P823" s="139"/>
      <c r="Q823" s="139" t="s">
        <v>743</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IF(AI823:AI990="PENDIENTE","PENDIENTE",IF(COUNTIF(AI823:AI990,"FALLO"),"FALTA","COMPLETO"))</f>
        <v>COMPLETO</v>
      </c>
      <c r="AK823" s="14"/>
      <c r="AL823" s="14"/>
    </row>
    <row r="824" spans="1:38" ht="15.75" customHeight="1" x14ac:dyDescent="0.2">
      <c r="A824" s="158"/>
      <c r="B824" s="604"/>
      <c r="C824" s="599"/>
      <c r="D824" s="599"/>
      <c r="E824" s="599"/>
      <c r="F824" s="599"/>
      <c r="G824" s="599"/>
      <c r="H824" s="599"/>
      <c r="I824" s="599"/>
      <c r="J824" s="599"/>
      <c r="K824" s="148" t="s">
        <v>592</v>
      </c>
      <c r="L824" s="148" t="s">
        <v>587</v>
      </c>
      <c r="M824" s="148" t="s">
        <v>587</v>
      </c>
      <c r="N824" s="153" t="s">
        <v>586</v>
      </c>
      <c r="O824" s="143"/>
      <c r="P824" s="139"/>
      <c r="Q824" s="139" t="s">
        <v>743</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IF(AI824:AI990="PENDIENTE","PENDIENTE",IF(COUNTIF(AI824:AI990,"FALLO"),"FALTA","COMPLETO"))</f>
        <v>COMPLETO</v>
      </c>
      <c r="AK824" s="14"/>
      <c r="AL824" s="14"/>
    </row>
    <row r="825" spans="1:38" ht="15.75" customHeight="1" x14ac:dyDescent="0.2">
      <c r="A825" s="158"/>
      <c r="B825" s="604"/>
      <c r="C825" s="599"/>
      <c r="D825" s="599"/>
      <c r="E825" s="599"/>
      <c r="F825" s="599"/>
      <c r="G825" s="599"/>
      <c r="H825" s="599"/>
      <c r="I825" s="599"/>
      <c r="J825" s="599"/>
      <c r="K825" s="148" t="s">
        <v>593</v>
      </c>
      <c r="L825" s="148" t="s">
        <v>615</v>
      </c>
      <c r="M825" s="148" t="s">
        <v>615</v>
      </c>
      <c r="N825" s="153" t="s">
        <v>586</v>
      </c>
      <c r="O825" s="143"/>
      <c r="P825" s="139"/>
      <c r="Q825" s="139" t="s">
        <v>743</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IF(AI825:AI1000="PENDIENTE","PENDIENTE",IF(COUNTIF(AI825:AI1000,"FALLO"),"FALTA","COMPLETO"))</f>
        <v>COMPLETO</v>
      </c>
      <c r="AK825" s="14"/>
      <c r="AL825" s="14"/>
    </row>
    <row r="826" spans="1:38" ht="15.75" customHeight="1" x14ac:dyDescent="0.2">
      <c r="A826" s="158"/>
      <c r="B826" s="604"/>
      <c r="C826" s="599"/>
      <c r="D826" s="599"/>
      <c r="E826" s="599"/>
      <c r="F826" s="599"/>
      <c r="G826" s="599"/>
      <c r="H826" s="599"/>
      <c r="I826" s="599"/>
      <c r="J826" s="599"/>
      <c r="K826" s="149" t="s">
        <v>594</v>
      </c>
      <c r="L826" s="149" t="s">
        <v>595</v>
      </c>
      <c r="M826" s="149" t="s">
        <v>595</v>
      </c>
      <c r="N826" s="153" t="s">
        <v>586</v>
      </c>
      <c r="O826" s="143"/>
      <c r="P826" s="139"/>
      <c r="Q826" s="139" t="s">
        <v>743</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IF(AI826:AI996="PENDIENTE","PENDIENTE",IF(COUNTIF(AI826:AI996,"FALLO"),"FALTA","COMPLETO"))</f>
        <v>COMPLETO</v>
      </c>
      <c r="AK826" s="14"/>
      <c r="AL826" s="14"/>
    </row>
    <row r="827" spans="1:38" ht="15.75" customHeight="1" x14ac:dyDescent="0.2">
      <c r="A827" s="158"/>
      <c r="B827" s="604"/>
      <c r="C827" s="599"/>
      <c r="D827" s="599"/>
      <c r="E827" s="599"/>
      <c r="F827" s="599"/>
      <c r="G827" s="599"/>
      <c r="H827" s="599"/>
      <c r="I827" s="599"/>
      <c r="J827" s="599"/>
      <c r="K827" s="149" t="s">
        <v>616</v>
      </c>
      <c r="L827" s="149" t="s">
        <v>617</v>
      </c>
      <c r="M827" s="149" t="s">
        <v>617</v>
      </c>
      <c r="N827" s="153" t="s">
        <v>586</v>
      </c>
      <c r="O827" s="143"/>
      <c r="P827" s="139"/>
      <c r="Q827" s="139" t="s">
        <v>743</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IF(AI827:AI996="PENDIENTE","PENDIENTE",IF(COUNTIF(AI827:AI996,"FALLO"),"FALTA","COMPLETO"))</f>
        <v>COMPLETO</v>
      </c>
      <c r="AK827" s="14"/>
      <c r="AL827" s="14"/>
    </row>
    <row r="828" spans="1:38" ht="15.75" customHeight="1" x14ac:dyDescent="0.2">
      <c r="A828" s="157"/>
      <c r="B828" s="604"/>
      <c r="C828" s="599"/>
      <c r="D828" s="599"/>
      <c r="E828" s="599"/>
      <c r="F828" s="599"/>
      <c r="G828" s="599"/>
      <c r="H828" s="599"/>
      <c r="I828" s="599"/>
      <c r="J828" s="599"/>
      <c r="K828" s="149" t="s">
        <v>597</v>
      </c>
      <c r="L828" s="149" t="s">
        <v>598</v>
      </c>
      <c r="M828" s="149" t="s">
        <v>598</v>
      </c>
      <c r="N828" s="153" t="s">
        <v>586</v>
      </c>
      <c r="O828" s="143"/>
      <c r="P828" s="139"/>
      <c r="Q828" s="139" t="s">
        <v>743</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IF(AI828:AI996="PENDIENTE","PENDIENTE",IF(COUNTIF(AI828:AI996,"FALLO"),"FALTA","COMPLETO"))</f>
        <v>COMPLETO</v>
      </c>
      <c r="AK828" s="14"/>
      <c r="AL828" s="14"/>
    </row>
    <row r="829" spans="1:38" ht="15.75" customHeight="1" x14ac:dyDescent="0.2">
      <c r="A829" s="158"/>
      <c r="B829" s="604"/>
      <c r="C829" s="599"/>
      <c r="D829" s="599"/>
      <c r="E829" s="599"/>
      <c r="F829" s="599"/>
      <c r="G829" s="599"/>
      <c r="H829" s="599"/>
      <c r="I829" s="599"/>
      <c r="J829" s="599"/>
      <c r="K829" s="149" t="s">
        <v>599</v>
      </c>
      <c r="L829" s="149" t="s">
        <v>618</v>
      </c>
      <c r="M829" s="149" t="s">
        <v>618</v>
      </c>
      <c r="N829" s="153" t="s">
        <v>586</v>
      </c>
      <c r="O829" s="143"/>
      <c r="P829" s="139"/>
      <c r="Q829" s="139" t="s">
        <v>743</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IF(AI829:AI996="PENDIENTE","PENDIENTE",IF(COUNTIF(AI829:AI996,"FALLO"),"FALTA","COMPLETO"))</f>
        <v>COMPLETO</v>
      </c>
      <c r="AK829" s="14"/>
      <c r="AL829" s="14"/>
    </row>
    <row r="830" spans="1:38" ht="15.75" customHeight="1" x14ac:dyDescent="0.2">
      <c r="A830" s="158"/>
      <c r="B830" s="605"/>
      <c r="C830" s="600"/>
      <c r="D830" s="600"/>
      <c r="E830" s="600"/>
      <c r="F830" s="600"/>
      <c r="G830" s="600"/>
      <c r="H830" s="600"/>
      <c r="I830" s="600"/>
      <c r="J830" s="600"/>
      <c r="K830" s="149" t="s">
        <v>779</v>
      </c>
      <c r="L830" s="149" t="s">
        <v>629</v>
      </c>
      <c r="M830" s="149" t="s">
        <v>629</v>
      </c>
      <c r="N830" s="153" t="s">
        <v>586</v>
      </c>
      <c r="O830" s="143"/>
      <c r="P830" s="139"/>
      <c r="Q830" s="139" t="s">
        <v>743</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IF(AI830:AI996="PENDIENTE","PENDIENTE",IF(COUNTIF(AI830:AI996,"FALLO"),"FALTA","COMPLETO"))</f>
        <v>COMPLETO</v>
      </c>
      <c r="AK830" s="14"/>
      <c r="AL830" s="14"/>
    </row>
    <row r="831" spans="1:38" ht="15.75" customHeight="1" x14ac:dyDescent="0.2">
      <c r="A831" s="158"/>
      <c r="B831" s="603" t="s">
        <v>589</v>
      </c>
      <c r="C831" s="598"/>
      <c r="D831" s="606" t="s">
        <v>581</v>
      </c>
      <c r="E831" s="598" t="s">
        <v>649</v>
      </c>
      <c r="F831" s="598"/>
      <c r="G831" s="607">
        <f>1+G822</f>
        <v>91</v>
      </c>
      <c r="H831" s="598" t="s">
        <v>847</v>
      </c>
      <c r="I831" s="601"/>
      <c r="J831" s="602" t="s">
        <v>848</v>
      </c>
      <c r="K831" s="148" t="s">
        <v>590</v>
      </c>
      <c r="L831" s="149" t="s">
        <v>583</v>
      </c>
      <c r="M831" s="149" t="s">
        <v>583</v>
      </c>
      <c r="N831" s="153" t="s">
        <v>586</v>
      </c>
      <c r="O831" s="143"/>
      <c r="P831" s="139"/>
      <c r="Q831" s="139" t="s">
        <v>743</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IF(AI831:AI1006="PENDIENTE","PENDIENTE",IF(COUNTIF(AI831:AI1006,"FALLO"),"FALTA","COMPLETO"))</f>
        <v>COMPLETO</v>
      </c>
      <c r="AK831" s="14"/>
      <c r="AL831" s="14"/>
    </row>
    <row r="832" spans="1:38" ht="15.75" customHeight="1" x14ac:dyDescent="0.2">
      <c r="A832" s="158"/>
      <c r="B832" s="604"/>
      <c r="C832" s="599"/>
      <c r="D832" s="599"/>
      <c r="E832" s="599"/>
      <c r="F832" s="599"/>
      <c r="G832" s="599"/>
      <c r="H832" s="599"/>
      <c r="I832" s="599"/>
      <c r="J832" s="599"/>
      <c r="K832" s="148" t="s">
        <v>614</v>
      </c>
      <c r="L832" s="149" t="s">
        <v>585</v>
      </c>
      <c r="M832" s="149" t="s">
        <v>585</v>
      </c>
      <c r="N832" s="153" t="s">
        <v>586</v>
      </c>
      <c r="O832" s="143"/>
      <c r="P832" s="139"/>
      <c r="Q832" s="139" t="s">
        <v>743</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IF(AI832:AI1002="PENDIENTE","PENDIENTE",IF(COUNTIF(AI832:AI1002,"FALLO"),"FALTA","COMPLETO"))</f>
        <v>COMPLETO</v>
      </c>
      <c r="AK832" s="14"/>
      <c r="AL832" s="14"/>
    </row>
    <row r="833" spans="1:38" ht="15.75" customHeight="1" x14ac:dyDescent="0.2">
      <c r="A833" s="158"/>
      <c r="B833" s="604"/>
      <c r="C833" s="599"/>
      <c r="D833" s="599"/>
      <c r="E833" s="599"/>
      <c r="F833" s="599"/>
      <c r="G833" s="599"/>
      <c r="H833" s="599"/>
      <c r="I833" s="599"/>
      <c r="J833" s="599"/>
      <c r="K833" s="148" t="s">
        <v>592</v>
      </c>
      <c r="L833" s="148" t="s">
        <v>587</v>
      </c>
      <c r="M833" s="148" t="s">
        <v>587</v>
      </c>
      <c r="N833" s="153" t="s">
        <v>586</v>
      </c>
      <c r="O833" s="143"/>
      <c r="P833" s="139"/>
      <c r="Q833" s="139" t="s">
        <v>743</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IF(AI833:AI1002="PENDIENTE","PENDIENTE",IF(COUNTIF(AI833:AI1002,"FALLO"),"FALTA","COMPLETO"))</f>
        <v>COMPLETO</v>
      </c>
      <c r="AK833" s="14"/>
      <c r="AL833" s="14"/>
    </row>
    <row r="834" spans="1:38" ht="15.75" customHeight="1" x14ac:dyDescent="0.2">
      <c r="A834" s="158"/>
      <c r="B834" s="604"/>
      <c r="C834" s="599"/>
      <c r="D834" s="599"/>
      <c r="E834" s="599"/>
      <c r="F834" s="599"/>
      <c r="G834" s="599"/>
      <c r="H834" s="599"/>
      <c r="I834" s="599"/>
      <c r="J834" s="599"/>
      <c r="K834" s="148" t="s">
        <v>593</v>
      </c>
      <c r="L834" s="148" t="s">
        <v>615</v>
      </c>
      <c r="M834" s="148" t="s">
        <v>615</v>
      </c>
      <c r="N834" s="153" t="s">
        <v>586</v>
      </c>
      <c r="O834" s="143"/>
      <c r="P834" s="139"/>
      <c r="Q834" s="139" t="s">
        <v>743</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IF(AI834:AI1002="PENDIENTE","PENDIENTE",IF(COUNTIF(AI834:AI1002,"FALLO"),"FALTA","COMPLETO"))</f>
        <v>COMPLETO</v>
      </c>
      <c r="AK834" s="14"/>
      <c r="AL834" s="14"/>
    </row>
    <row r="835" spans="1:38" ht="15.75" customHeight="1" x14ac:dyDescent="0.2">
      <c r="A835" s="158"/>
      <c r="B835" s="604"/>
      <c r="C835" s="599"/>
      <c r="D835" s="599"/>
      <c r="E835" s="599"/>
      <c r="F835" s="599"/>
      <c r="G835" s="599"/>
      <c r="H835" s="599"/>
      <c r="I835" s="599"/>
      <c r="J835" s="599"/>
      <c r="K835" s="149" t="s">
        <v>594</v>
      </c>
      <c r="L835" s="149" t="s">
        <v>595</v>
      </c>
      <c r="M835" s="149" t="s">
        <v>595</v>
      </c>
      <c r="N835" s="153" t="s">
        <v>586</v>
      </c>
      <c r="O835" s="143"/>
      <c r="P835" s="139"/>
      <c r="Q835" s="139" t="s">
        <v>743</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IF(AI835:AI1002="PENDIENTE","PENDIENTE",IF(COUNTIF(AI835:AI1002,"FALLO"),"FALTA","COMPLETO"))</f>
        <v>COMPLETO</v>
      </c>
      <c r="AK835" s="14"/>
      <c r="AL835" s="14"/>
    </row>
    <row r="836" spans="1:38" ht="15.75" customHeight="1" x14ac:dyDescent="0.2">
      <c r="A836" s="158"/>
      <c r="B836" s="604"/>
      <c r="C836" s="599"/>
      <c r="D836" s="599"/>
      <c r="E836" s="599"/>
      <c r="F836" s="599"/>
      <c r="G836" s="599"/>
      <c r="H836" s="599"/>
      <c r="I836" s="599"/>
      <c r="J836" s="599"/>
      <c r="K836" s="149" t="s">
        <v>616</v>
      </c>
      <c r="L836" s="149" t="s">
        <v>617</v>
      </c>
      <c r="M836" s="149" t="s">
        <v>617</v>
      </c>
      <c r="N836" s="153" t="s">
        <v>586</v>
      </c>
      <c r="O836" s="143"/>
      <c r="P836" s="139"/>
      <c r="Q836" s="139" t="s">
        <v>743</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IF(AI836:AI1002="PENDIENTE","PENDIENTE",IF(COUNTIF(AI836:AI1002,"FALLO"),"FALTA","COMPLETO"))</f>
        <v>COMPLETO</v>
      </c>
      <c r="AK836" s="14"/>
      <c r="AL836" s="14"/>
    </row>
    <row r="837" spans="1:38" ht="15.75" customHeight="1" x14ac:dyDescent="0.2">
      <c r="A837" s="157"/>
      <c r="B837" s="604"/>
      <c r="C837" s="599"/>
      <c r="D837" s="599"/>
      <c r="E837" s="599"/>
      <c r="F837" s="599"/>
      <c r="G837" s="599"/>
      <c r="H837" s="599"/>
      <c r="I837" s="599"/>
      <c r="J837" s="599"/>
      <c r="K837" s="149" t="s">
        <v>597</v>
      </c>
      <c r="L837" s="149" t="s">
        <v>598</v>
      </c>
      <c r="M837" s="149" t="s">
        <v>598</v>
      </c>
      <c r="N837" s="153" t="s">
        <v>586</v>
      </c>
      <c r="O837" s="143"/>
      <c r="P837" s="139"/>
      <c r="Q837" s="139" t="s">
        <v>743</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IF(AI837:AI1012="PENDIENTE","PENDIENTE",IF(COUNTIF(AI837:AI1012,"FALLO"),"FALTA","COMPLETO"))</f>
        <v>COMPLETO</v>
      </c>
      <c r="AK837" s="14"/>
      <c r="AL837" s="14"/>
    </row>
    <row r="838" spans="1:38" ht="15.75" customHeight="1" x14ac:dyDescent="0.2">
      <c r="A838" s="158"/>
      <c r="B838" s="604"/>
      <c r="C838" s="599"/>
      <c r="D838" s="599"/>
      <c r="E838" s="599"/>
      <c r="F838" s="599"/>
      <c r="G838" s="599"/>
      <c r="H838" s="599"/>
      <c r="I838" s="599"/>
      <c r="J838" s="599"/>
      <c r="K838" s="149" t="s">
        <v>599</v>
      </c>
      <c r="L838" s="149" t="s">
        <v>618</v>
      </c>
      <c r="M838" s="149" t="s">
        <v>618</v>
      </c>
      <c r="N838" s="153" t="s">
        <v>586</v>
      </c>
      <c r="O838" s="143"/>
      <c r="P838" s="139"/>
      <c r="Q838" s="139" t="s">
        <v>743</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IF(AI838:AI1008="PENDIENTE","PENDIENTE",IF(COUNTIF(AI838:AI1008,"FALLO"),"FALTA","COMPLETO"))</f>
        <v>COMPLETO</v>
      </c>
      <c r="AK838" s="14"/>
      <c r="AL838" s="14"/>
    </row>
    <row r="839" spans="1:38" ht="15.75" customHeight="1" x14ac:dyDescent="0.2">
      <c r="A839" s="158"/>
      <c r="B839" s="605"/>
      <c r="C839" s="600"/>
      <c r="D839" s="600"/>
      <c r="E839" s="600"/>
      <c r="F839" s="600"/>
      <c r="G839" s="600"/>
      <c r="H839" s="600"/>
      <c r="I839" s="600"/>
      <c r="J839" s="600"/>
      <c r="K839" s="149" t="s">
        <v>782</v>
      </c>
      <c r="L839" s="149" t="s">
        <v>629</v>
      </c>
      <c r="M839" s="149" t="s">
        <v>629</v>
      </c>
      <c r="N839" s="153" t="s">
        <v>586</v>
      </c>
      <c r="O839" s="143"/>
      <c r="P839" s="139"/>
      <c r="Q839" s="139" t="s">
        <v>743</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IF(AI839:AI1008="PENDIENTE","PENDIENTE",IF(COUNTIF(AI839:AI1008,"FALLO"),"FALTA","COMPLETO"))</f>
        <v>COMPLETO</v>
      </c>
      <c r="AK839" s="14"/>
      <c r="AL839" s="14"/>
    </row>
    <row r="840" spans="1:38" ht="15.75" customHeight="1" x14ac:dyDescent="0.2">
      <c r="A840" s="158"/>
      <c r="B840" s="603" t="s">
        <v>589</v>
      </c>
      <c r="C840" s="598"/>
      <c r="D840" s="606" t="s">
        <v>581</v>
      </c>
      <c r="E840" s="598" t="s">
        <v>653</v>
      </c>
      <c r="F840" s="598"/>
      <c r="G840" s="607">
        <f>1+G831</f>
        <v>92</v>
      </c>
      <c r="H840" s="598" t="s">
        <v>849</v>
      </c>
      <c r="I840" s="601"/>
      <c r="J840" s="602" t="s">
        <v>850</v>
      </c>
      <c r="K840" s="148" t="s">
        <v>590</v>
      </c>
      <c r="L840" s="149" t="s">
        <v>583</v>
      </c>
      <c r="M840" s="149" t="s">
        <v>583</v>
      </c>
      <c r="N840" s="153" t="s">
        <v>586</v>
      </c>
      <c r="O840" s="143"/>
      <c r="P840" s="139"/>
      <c r="Q840" s="139" t="s">
        <v>743</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IF(AI840:AI1008="PENDIENTE","PENDIENTE",IF(COUNTIF(AI840:AI1008,"FALLO"),"FALTA","COMPLETO"))</f>
        <v>COMPLETO</v>
      </c>
      <c r="AK840" s="14"/>
      <c r="AL840" s="14"/>
    </row>
    <row r="841" spans="1:38" ht="15.75" customHeight="1" x14ac:dyDescent="0.2">
      <c r="A841" s="158"/>
      <c r="B841" s="604"/>
      <c r="C841" s="599"/>
      <c r="D841" s="599"/>
      <c r="E841" s="599"/>
      <c r="F841" s="599"/>
      <c r="G841" s="599"/>
      <c r="H841" s="599"/>
      <c r="I841" s="599"/>
      <c r="J841" s="599"/>
      <c r="K841" s="148" t="s">
        <v>614</v>
      </c>
      <c r="L841" s="149" t="s">
        <v>585</v>
      </c>
      <c r="M841" s="149" t="s">
        <v>585</v>
      </c>
      <c r="N841" s="153" t="s">
        <v>586</v>
      </c>
      <c r="O841" s="143"/>
      <c r="P841" s="139"/>
      <c r="Q841" s="139" t="s">
        <v>743</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IF(AI841:AI1008="PENDIENTE","PENDIENTE",IF(COUNTIF(AI841:AI1008,"FALLO"),"FALTA","COMPLETO"))</f>
        <v>COMPLETO</v>
      </c>
      <c r="AK841" s="14"/>
      <c r="AL841" s="14"/>
    </row>
    <row r="842" spans="1:38" ht="15.75" customHeight="1" x14ac:dyDescent="0.2">
      <c r="A842" s="158"/>
      <c r="B842" s="604"/>
      <c r="C842" s="599"/>
      <c r="D842" s="599"/>
      <c r="E842" s="599"/>
      <c r="F842" s="599"/>
      <c r="G842" s="599"/>
      <c r="H842" s="599"/>
      <c r="I842" s="599"/>
      <c r="J842" s="599"/>
      <c r="K842" s="148" t="s">
        <v>592</v>
      </c>
      <c r="L842" s="148" t="s">
        <v>587</v>
      </c>
      <c r="M842" s="148" t="s">
        <v>587</v>
      </c>
      <c r="N842" s="153" t="s">
        <v>586</v>
      </c>
      <c r="O842" s="143"/>
      <c r="P842" s="139"/>
      <c r="Q842" s="139" t="s">
        <v>743</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IF(AI842:AI1008="PENDIENTE","PENDIENTE",IF(COUNTIF(AI842:AI1008,"FALLO"),"FALTA","COMPLETO"))</f>
        <v>COMPLETO</v>
      </c>
      <c r="AK842" s="14"/>
      <c r="AL842" s="14"/>
    </row>
    <row r="843" spans="1:38" ht="15.75" customHeight="1" x14ac:dyDescent="0.2">
      <c r="A843" s="158"/>
      <c r="B843" s="604"/>
      <c r="C843" s="599"/>
      <c r="D843" s="599"/>
      <c r="E843" s="599"/>
      <c r="F843" s="599"/>
      <c r="G843" s="599"/>
      <c r="H843" s="599"/>
      <c r="I843" s="599"/>
      <c r="J843" s="599"/>
      <c r="K843" s="148" t="s">
        <v>593</v>
      </c>
      <c r="L843" s="148" t="s">
        <v>615</v>
      </c>
      <c r="M843" s="148" t="s">
        <v>615</v>
      </c>
      <c r="N843" s="153" t="s">
        <v>586</v>
      </c>
      <c r="O843" s="143"/>
      <c r="P843" s="139"/>
      <c r="Q843" s="139" t="s">
        <v>743</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IF(AI843:AI1018="PENDIENTE","PENDIENTE",IF(COUNTIF(AI843:AI1018,"FALLO"),"FALTA","COMPLETO"))</f>
        <v>COMPLETO</v>
      </c>
      <c r="AK843" s="14"/>
      <c r="AL843" s="14"/>
    </row>
    <row r="844" spans="1:38" ht="15.75" customHeight="1" x14ac:dyDescent="0.2">
      <c r="A844" s="158"/>
      <c r="B844" s="604"/>
      <c r="C844" s="599"/>
      <c r="D844" s="599"/>
      <c r="E844" s="599"/>
      <c r="F844" s="599"/>
      <c r="G844" s="599"/>
      <c r="H844" s="599"/>
      <c r="I844" s="599"/>
      <c r="J844" s="599"/>
      <c r="K844" s="149" t="s">
        <v>594</v>
      </c>
      <c r="L844" s="149" t="s">
        <v>595</v>
      </c>
      <c r="M844" s="149" t="s">
        <v>595</v>
      </c>
      <c r="N844" s="153" t="s">
        <v>586</v>
      </c>
      <c r="O844" s="143"/>
      <c r="P844" s="139"/>
      <c r="Q844" s="139" t="s">
        <v>743</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IF(AI844:AI1014="PENDIENTE","PENDIENTE",IF(COUNTIF(AI844:AI1014,"FALLO"),"FALTA","COMPLETO"))</f>
        <v>COMPLETO</v>
      </c>
      <c r="AK844" s="14"/>
      <c r="AL844" s="14"/>
    </row>
    <row r="845" spans="1:38" ht="15.75" customHeight="1" x14ac:dyDescent="0.2">
      <c r="A845" s="158"/>
      <c r="B845" s="604"/>
      <c r="C845" s="599"/>
      <c r="D845" s="599"/>
      <c r="E845" s="599"/>
      <c r="F845" s="599"/>
      <c r="G845" s="599"/>
      <c r="H845" s="599"/>
      <c r="I845" s="599"/>
      <c r="J845" s="599"/>
      <c r="K845" s="149" t="s">
        <v>616</v>
      </c>
      <c r="L845" s="149" t="s">
        <v>617</v>
      </c>
      <c r="M845" s="149" t="s">
        <v>617</v>
      </c>
      <c r="N845" s="153" t="s">
        <v>586</v>
      </c>
      <c r="O845" s="143"/>
      <c r="P845" s="139"/>
      <c r="Q845" s="139" t="s">
        <v>743</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IF(AI845:AI1014="PENDIENTE","PENDIENTE",IF(COUNTIF(AI845:AI1014,"FALLO"),"FALTA","COMPLETO"))</f>
        <v>COMPLETO</v>
      </c>
      <c r="AK845" s="14"/>
      <c r="AL845" s="14"/>
    </row>
    <row r="846" spans="1:38" ht="15.75" customHeight="1" x14ac:dyDescent="0.2">
      <c r="A846" s="157"/>
      <c r="B846" s="604"/>
      <c r="C846" s="599"/>
      <c r="D846" s="599"/>
      <c r="E846" s="599"/>
      <c r="F846" s="599"/>
      <c r="G846" s="599"/>
      <c r="H846" s="599"/>
      <c r="I846" s="599"/>
      <c r="J846" s="599"/>
      <c r="K846" s="149" t="s">
        <v>597</v>
      </c>
      <c r="L846" s="149" t="s">
        <v>598</v>
      </c>
      <c r="M846" s="149" t="s">
        <v>598</v>
      </c>
      <c r="N846" s="153" t="s">
        <v>586</v>
      </c>
      <c r="O846" s="143"/>
      <c r="P846" s="139"/>
      <c r="Q846" s="139" t="s">
        <v>743</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IF(AI846:AI1014="PENDIENTE","PENDIENTE",IF(COUNTIF(AI846:AI1014,"FALLO"),"FALTA","COMPLETO"))</f>
        <v>COMPLETO</v>
      </c>
      <c r="AK846" s="14"/>
      <c r="AL846" s="14"/>
    </row>
    <row r="847" spans="1:38" ht="15.75" customHeight="1" x14ac:dyDescent="0.2">
      <c r="A847" s="158"/>
      <c r="B847" s="604"/>
      <c r="C847" s="599"/>
      <c r="D847" s="599"/>
      <c r="E847" s="599"/>
      <c r="F847" s="599"/>
      <c r="G847" s="599"/>
      <c r="H847" s="599"/>
      <c r="I847" s="599"/>
      <c r="J847" s="599"/>
      <c r="K847" s="149" t="s">
        <v>599</v>
      </c>
      <c r="L847" s="149" t="s">
        <v>618</v>
      </c>
      <c r="M847" s="149" t="s">
        <v>618</v>
      </c>
      <c r="N847" s="153" t="s">
        <v>586</v>
      </c>
      <c r="O847" s="143"/>
      <c r="P847" s="139"/>
      <c r="Q847" s="139" t="s">
        <v>743</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IF(AI847:AI1014="PENDIENTE","PENDIENTE",IF(COUNTIF(AI847:AI1014,"FALLO"),"FALTA","COMPLETO"))</f>
        <v>COMPLETO</v>
      </c>
      <c r="AK847" s="14"/>
      <c r="AL847" s="14"/>
    </row>
    <row r="848" spans="1:38" ht="15.75" customHeight="1" x14ac:dyDescent="0.2">
      <c r="A848" s="158"/>
      <c r="B848" s="605"/>
      <c r="C848" s="600"/>
      <c r="D848" s="600"/>
      <c r="E848" s="600"/>
      <c r="F848" s="600"/>
      <c r="G848" s="600"/>
      <c r="H848" s="600"/>
      <c r="I848" s="600"/>
      <c r="J848" s="600"/>
      <c r="K848" s="149" t="s">
        <v>785</v>
      </c>
      <c r="L848" s="149" t="s">
        <v>629</v>
      </c>
      <c r="M848" s="149" t="s">
        <v>629</v>
      </c>
      <c r="N848" s="153" t="s">
        <v>586</v>
      </c>
      <c r="O848" s="143"/>
      <c r="P848" s="139"/>
      <c r="Q848" s="139" t="s">
        <v>743</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IF(AI848:AI1014="PENDIENTE","PENDIENTE",IF(COUNTIF(AI848:AI1014,"FALLO"),"FALTA","COMPLETO"))</f>
        <v>COMPLETO</v>
      </c>
      <c r="AK848" s="14"/>
      <c r="AL848" s="14"/>
    </row>
    <row r="849" spans="1:38" ht="15.75" customHeight="1" x14ac:dyDescent="0.2">
      <c r="A849" s="158"/>
      <c r="B849" s="603" t="s">
        <v>589</v>
      </c>
      <c r="C849" s="598"/>
      <c r="D849" s="606" t="s">
        <v>581</v>
      </c>
      <c r="E849" s="598" t="s">
        <v>786</v>
      </c>
      <c r="F849" s="598"/>
      <c r="G849" s="607">
        <f>1+G840</f>
        <v>93</v>
      </c>
      <c r="H849" s="598" t="s">
        <v>851</v>
      </c>
      <c r="I849" s="601"/>
      <c r="J849" s="602" t="s">
        <v>852</v>
      </c>
      <c r="K849" s="148" t="s">
        <v>590</v>
      </c>
      <c r="L849" s="149" t="s">
        <v>583</v>
      </c>
      <c r="M849" s="149" t="s">
        <v>583</v>
      </c>
      <c r="N849" s="153" t="s">
        <v>586</v>
      </c>
      <c r="O849" s="143"/>
      <c r="P849" s="139"/>
      <c r="Q849" s="139" t="s">
        <v>743</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IF(AI849:AI1024="PENDIENTE","PENDIENTE",IF(COUNTIF(AI849:AI1024,"FALLO"),"FALTA","COMPLETO"))</f>
        <v>COMPLETO</v>
      </c>
      <c r="AK849" s="14"/>
      <c r="AL849" s="14"/>
    </row>
    <row r="850" spans="1:38" ht="15.75" customHeight="1" x14ac:dyDescent="0.2">
      <c r="A850" s="158"/>
      <c r="B850" s="604"/>
      <c r="C850" s="599"/>
      <c r="D850" s="599"/>
      <c r="E850" s="599"/>
      <c r="F850" s="599"/>
      <c r="G850" s="599"/>
      <c r="H850" s="599"/>
      <c r="I850" s="599"/>
      <c r="J850" s="599"/>
      <c r="K850" s="148" t="s">
        <v>614</v>
      </c>
      <c r="L850" s="149" t="s">
        <v>585</v>
      </c>
      <c r="M850" s="149" t="s">
        <v>585</v>
      </c>
      <c r="N850" s="153" t="s">
        <v>586</v>
      </c>
      <c r="O850" s="143"/>
      <c r="P850" s="139"/>
      <c r="Q850" s="139" t="s">
        <v>743</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IF(AI850:AI1020="PENDIENTE","PENDIENTE",IF(COUNTIF(AI850:AI1020,"FALLO"),"FALTA","COMPLETO"))</f>
        <v>COMPLETO</v>
      </c>
      <c r="AK850" s="14"/>
      <c r="AL850" s="14"/>
    </row>
    <row r="851" spans="1:38" ht="15.75" customHeight="1" x14ac:dyDescent="0.2">
      <c r="A851" s="158"/>
      <c r="B851" s="604"/>
      <c r="C851" s="599"/>
      <c r="D851" s="599"/>
      <c r="E851" s="599"/>
      <c r="F851" s="599"/>
      <c r="G851" s="599"/>
      <c r="H851" s="599"/>
      <c r="I851" s="599"/>
      <c r="J851" s="599"/>
      <c r="K851" s="148" t="s">
        <v>592</v>
      </c>
      <c r="L851" s="148" t="s">
        <v>587</v>
      </c>
      <c r="M851" s="148" t="s">
        <v>587</v>
      </c>
      <c r="N851" s="153" t="s">
        <v>586</v>
      </c>
      <c r="O851" s="143"/>
      <c r="P851" s="139"/>
      <c r="Q851" s="139" t="s">
        <v>743</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IF(AI851:AI1020="PENDIENTE","PENDIENTE",IF(COUNTIF(AI851:AI1020,"FALLO"),"FALTA","COMPLETO"))</f>
        <v>COMPLETO</v>
      </c>
      <c r="AK851" s="14"/>
      <c r="AL851" s="14"/>
    </row>
    <row r="852" spans="1:38" ht="15.75" customHeight="1" x14ac:dyDescent="0.2">
      <c r="A852" s="158"/>
      <c r="B852" s="604"/>
      <c r="C852" s="599"/>
      <c r="D852" s="599"/>
      <c r="E852" s="599"/>
      <c r="F852" s="599"/>
      <c r="G852" s="599"/>
      <c r="H852" s="599"/>
      <c r="I852" s="599"/>
      <c r="J852" s="599"/>
      <c r="K852" s="148" t="s">
        <v>593</v>
      </c>
      <c r="L852" s="148" t="s">
        <v>615</v>
      </c>
      <c r="M852" s="148" t="s">
        <v>615</v>
      </c>
      <c r="N852" s="153" t="s">
        <v>586</v>
      </c>
      <c r="O852" s="143"/>
      <c r="P852" s="139"/>
      <c r="Q852" s="139" t="s">
        <v>743</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IF(AI852:AI1020="PENDIENTE","PENDIENTE",IF(COUNTIF(AI852:AI1020,"FALLO"),"FALTA","COMPLETO"))</f>
        <v>COMPLETO</v>
      </c>
      <c r="AK852" s="14"/>
      <c r="AL852" s="14"/>
    </row>
    <row r="853" spans="1:38" ht="15.75" customHeight="1" x14ac:dyDescent="0.2">
      <c r="A853" s="158"/>
      <c r="B853" s="604"/>
      <c r="C853" s="599"/>
      <c r="D853" s="599"/>
      <c r="E853" s="599"/>
      <c r="F853" s="599"/>
      <c r="G853" s="599"/>
      <c r="H853" s="599"/>
      <c r="I853" s="599"/>
      <c r="J853" s="599"/>
      <c r="K853" s="149" t="s">
        <v>594</v>
      </c>
      <c r="L853" s="149" t="s">
        <v>595</v>
      </c>
      <c r="M853" s="149" t="s">
        <v>595</v>
      </c>
      <c r="N853" s="153" t="s">
        <v>586</v>
      </c>
      <c r="O853" s="143"/>
      <c r="P853" s="139"/>
      <c r="Q853" s="139" t="s">
        <v>743</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IF(AI853:AI1020="PENDIENTE","PENDIENTE",IF(COUNTIF(AI853:AI1020,"FALLO"),"FALTA","COMPLETO"))</f>
        <v>COMPLETO</v>
      </c>
      <c r="AK853" s="14"/>
      <c r="AL853" s="14"/>
    </row>
    <row r="854" spans="1:38" ht="15.75" customHeight="1" x14ac:dyDescent="0.2">
      <c r="A854" s="158"/>
      <c r="B854" s="604"/>
      <c r="C854" s="599"/>
      <c r="D854" s="599"/>
      <c r="E854" s="599"/>
      <c r="F854" s="599"/>
      <c r="G854" s="599"/>
      <c r="H854" s="599"/>
      <c r="I854" s="599"/>
      <c r="J854" s="599"/>
      <c r="K854" s="149" t="s">
        <v>616</v>
      </c>
      <c r="L854" s="149" t="s">
        <v>617</v>
      </c>
      <c r="M854" s="149" t="s">
        <v>617</v>
      </c>
      <c r="N854" s="153" t="s">
        <v>586</v>
      </c>
      <c r="O854" s="143"/>
      <c r="P854" s="139"/>
      <c r="Q854" s="139" t="s">
        <v>743</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IF(AI854:AI1020="PENDIENTE","PENDIENTE",IF(COUNTIF(AI854:AI1020,"FALLO"),"FALTA","COMPLETO"))</f>
        <v>COMPLETO</v>
      </c>
      <c r="AK854" s="14"/>
      <c r="AL854" s="14"/>
    </row>
    <row r="855" spans="1:38" ht="15.75" customHeight="1" x14ac:dyDescent="0.2">
      <c r="A855" s="157"/>
      <c r="B855" s="604"/>
      <c r="C855" s="599"/>
      <c r="D855" s="599"/>
      <c r="E855" s="599"/>
      <c r="F855" s="599"/>
      <c r="G855" s="599"/>
      <c r="H855" s="599"/>
      <c r="I855" s="599"/>
      <c r="J855" s="599"/>
      <c r="K855" s="149" t="s">
        <v>597</v>
      </c>
      <c r="L855" s="149" t="s">
        <v>598</v>
      </c>
      <c r="M855" s="149" t="s">
        <v>598</v>
      </c>
      <c r="N855" s="153" t="s">
        <v>586</v>
      </c>
      <c r="O855" s="143"/>
      <c r="P855" s="139"/>
      <c r="Q855" s="139" t="s">
        <v>743</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IF(AI855:AI1030="PENDIENTE","PENDIENTE",IF(COUNTIF(AI855:AI1030,"FALLO"),"FALTA","COMPLETO"))</f>
        <v>COMPLETO</v>
      </c>
      <c r="AK855" s="14"/>
      <c r="AL855" s="14"/>
    </row>
    <row r="856" spans="1:38" ht="15.75" customHeight="1" x14ac:dyDescent="0.2">
      <c r="A856" s="158"/>
      <c r="B856" s="604"/>
      <c r="C856" s="599"/>
      <c r="D856" s="599"/>
      <c r="E856" s="599"/>
      <c r="F856" s="599"/>
      <c r="G856" s="599"/>
      <c r="H856" s="599"/>
      <c r="I856" s="599"/>
      <c r="J856" s="599"/>
      <c r="K856" s="149" t="s">
        <v>599</v>
      </c>
      <c r="L856" s="149" t="s">
        <v>618</v>
      </c>
      <c r="M856" s="149" t="s">
        <v>618</v>
      </c>
      <c r="N856" s="153" t="s">
        <v>586</v>
      </c>
      <c r="O856" s="143"/>
      <c r="P856" s="139"/>
      <c r="Q856" s="139" t="s">
        <v>743</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IF(AI856:AI1026="PENDIENTE","PENDIENTE",IF(COUNTIF(AI856:AI1026,"FALLO"),"FALTA","COMPLETO"))</f>
        <v>COMPLETO</v>
      </c>
      <c r="AK856" s="14"/>
      <c r="AL856" s="14"/>
    </row>
    <row r="857" spans="1:38" ht="15.75" customHeight="1" x14ac:dyDescent="0.2">
      <c r="A857" s="158"/>
      <c r="B857" s="605"/>
      <c r="C857" s="600"/>
      <c r="D857" s="600"/>
      <c r="E857" s="600"/>
      <c r="F857" s="600"/>
      <c r="G857" s="600"/>
      <c r="H857" s="600"/>
      <c r="I857" s="600"/>
      <c r="J857" s="600"/>
      <c r="K857" s="149" t="s">
        <v>789</v>
      </c>
      <c r="L857" s="149" t="s">
        <v>629</v>
      </c>
      <c r="M857" s="149" t="s">
        <v>629</v>
      </c>
      <c r="N857" s="153" t="s">
        <v>586</v>
      </c>
      <c r="O857" s="143"/>
      <c r="P857" s="139"/>
      <c r="Q857" s="139" t="s">
        <v>743</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IF(AI857:AI1026="PENDIENTE","PENDIENTE",IF(COUNTIF(AI857:AI1026,"FALLO"),"FALTA","COMPLETO"))</f>
        <v>COMPLETO</v>
      </c>
      <c r="AK857" s="14"/>
      <c r="AL857" s="14"/>
    </row>
    <row r="858" spans="1:38" ht="15.75" customHeight="1" x14ac:dyDescent="0.2">
      <c r="A858" s="158"/>
      <c r="B858" s="603" t="s">
        <v>589</v>
      </c>
      <c r="C858" s="598"/>
      <c r="D858" s="606" t="s">
        <v>581</v>
      </c>
      <c r="E858" s="598" t="s">
        <v>661</v>
      </c>
      <c r="F858" s="598"/>
      <c r="G858" s="607">
        <f>1+G849</f>
        <v>94</v>
      </c>
      <c r="H858" s="598" t="s">
        <v>853</v>
      </c>
      <c r="I858" s="601"/>
      <c r="J858" s="602" t="s">
        <v>854</v>
      </c>
      <c r="K858" s="148" t="s">
        <v>590</v>
      </c>
      <c r="L858" s="149" t="s">
        <v>583</v>
      </c>
      <c r="M858" s="149" t="s">
        <v>583</v>
      </c>
      <c r="N858" s="153" t="s">
        <v>586</v>
      </c>
      <c r="O858" s="143"/>
      <c r="P858" s="139"/>
      <c r="Q858" s="139" t="s">
        <v>743</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IF(AI858:AI1026="PENDIENTE","PENDIENTE",IF(COUNTIF(AI858:AI1026,"FALLO"),"FALTA","COMPLETO"))</f>
        <v>COMPLETO</v>
      </c>
      <c r="AK858" s="14"/>
      <c r="AL858" s="14"/>
    </row>
    <row r="859" spans="1:38" ht="15.75" customHeight="1" x14ac:dyDescent="0.2">
      <c r="A859" s="158"/>
      <c r="B859" s="604"/>
      <c r="C859" s="599"/>
      <c r="D859" s="599"/>
      <c r="E859" s="599"/>
      <c r="F859" s="599"/>
      <c r="G859" s="599"/>
      <c r="H859" s="599"/>
      <c r="I859" s="599"/>
      <c r="J859" s="599"/>
      <c r="K859" s="148" t="s">
        <v>614</v>
      </c>
      <c r="L859" s="149" t="s">
        <v>585</v>
      </c>
      <c r="M859" s="149" t="s">
        <v>585</v>
      </c>
      <c r="N859" s="153" t="s">
        <v>586</v>
      </c>
      <c r="O859" s="143"/>
      <c r="P859" s="139"/>
      <c r="Q859" s="139" t="s">
        <v>743</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IF(AI859:AI1026="PENDIENTE","PENDIENTE",IF(COUNTIF(AI859:AI1026,"FALLO"),"FALTA","COMPLETO"))</f>
        <v>COMPLETO</v>
      </c>
      <c r="AK859" s="14"/>
      <c r="AL859" s="14"/>
    </row>
    <row r="860" spans="1:38" ht="15.75" customHeight="1" x14ac:dyDescent="0.2">
      <c r="A860" s="158"/>
      <c r="B860" s="604"/>
      <c r="C860" s="599"/>
      <c r="D860" s="599"/>
      <c r="E860" s="599"/>
      <c r="F860" s="599"/>
      <c r="G860" s="599"/>
      <c r="H860" s="599"/>
      <c r="I860" s="599"/>
      <c r="J860" s="599"/>
      <c r="K860" s="148" t="s">
        <v>592</v>
      </c>
      <c r="L860" s="148" t="s">
        <v>587</v>
      </c>
      <c r="M860" s="148" t="s">
        <v>587</v>
      </c>
      <c r="N860" s="153" t="s">
        <v>586</v>
      </c>
      <c r="O860" s="143"/>
      <c r="P860" s="139"/>
      <c r="Q860" s="139" t="s">
        <v>743</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IF(AI860:AI1026="PENDIENTE","PENDIENTE",IF(COUNTIF(AI860:AI1026,"FALLO"),"FALTA","COMPLETO"))</f>
        <v>COMPLETO</v>
      </c>
      <c r="AK860" s="14"/>
      <c r="AL860" s="14"/>
    </row>
    <row r="861" spans="1:38" ht="15.75" customHeight="1" x14ac:dyDescent="0.2">
      <c r="A861" s="158"/>
      <c r="B861" s="604"/>
      <c r="C861" s="599"/>
      <c r="D861" s="599"/>
      <c r="E861" s="599"/>
      <c r="F861" s="599"/>
      <c r="G861" s="599"/>
      <c r="H861" s="599"/>
      <c r="I861" s="599"/>
      <c r="J861" s="599"/>
      <c r="K861" s="148" t="s">
        <v>593</v>
      </c>
      <c r="L861" s="148" t="s">
        <v>615</v>
      </c>
      <c r="M861" s="148" t="s">
        <v>615</v>
      </c>
      <c r="N861" s="153" t="s">
        <v>586</v>
      </c>
      <c r="O861" s="143"/>
      <c r="P861" s="139"/>
      <c r="Q861" s="139" t="s">
        <v>743</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IF(AI861:AI1036="PENDIENTE","PENDIENTE",IF(COUNTIF(AI861:AI1036,"FALLO"),"FALTA","COMPLETO"))</f>
        <v>COMPLETO</v>
      </c>
      <c r="AK861" s="14"/>
      <c r="AL861" s="14"/>
    </row>
    <row r="862" spans="1:38" ht="15.75" customHeight="1" x14ac:dyDescent="0.2">
      <c r="A862" s="158"/>
      <c r="B862" s="604"/>
      <c r="C862" s="599"/>
      <c r="D862" s="599"/>
      <c r="E862" s="599"/>
      <c r="F862" s="599"/>
      <c r="G862" s="599"/>
      <c r="H862" s="599"/>
      <c r="I862" s="599"/>
      <c r="J862" s="599"/>
      <c r="K862" s="149" t="s">
        <v>594</v>
      </c>
      <c r="L862" s="149" t="s">
        <v>595</v>
      </c>
      <c r="M862" s="149" t="s">
        <v>595</v>
      </c>
      <c r="N862" s="153" t="s">
        <v>586</v>
      </c>
      <c r="O862" s="143"/>
      <c r="P862" s="139"/>
      <c r="Q862" s="139" t="s">
        <v>743</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IF(AI862:AI1032="PENDIENTE","PENDIENTE",IF(COUNTIF(AI862:AI1032,"FALLO"),"FALTA","COMPLETO"))</f>
        <v>COMPLETO</v>
      </c>
      <c r="AK862" s="14"/>
      <c r="AL862" s="14"/>
    </row>
    <row r="863" spans="1:38" ht="15.75" customHeight="1" x14ac:dyDescent="0.2">
      <c r="A863" s="158"/>
      <c r="B863" s="604"/>
      <c r="C863" s="599"/>
      <c r="D863" s="599"/>
      <c r="E863" s="599"/>
      <c r="F863" s="599"/>
      <c r="G863" s="599"/>
      <c r="H863" s="599"/>
      <c r="I863" s="599"/>
      <c r="J863" s="599"/>
      <c r="K863" s="149" t="s">
        <v>616</v>
      </c>
      <c r="L863" s="149" t="s">
        <v>617</v>
      </c>
      <c r="M863" s="149" t="s">
        <v>617</v>
      </c>
      <c r="N863" s="153" t="s">
        <v>586</v>
      </c>
      <c r="O863" s="143"/>
      <c r="P863" s="139"/>
      <c r="Q863" s="139" t="s">
        <v>743</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IF(AI863:AI1032="PENDIENTE","PENDIENTE",IF(COUNTIF(AI863:AI1032,"FALLO"),"FALTA","COMPLETO"))</f>
        <v>COMPLETO</v>
      </c>
      <c r="AK863" s="14"/>
      <c r="AL863" s="14"/>
    </row>
    <row r="864" spans="1:38" ht="15.75" customHeight="1" x14ac:dyDescent="0.2">
      <c r="A864" s="157"/>
      <c r="B864" s="604"/>
      <c r="C864" s="599"/>
      <c r="D864" s="599"/>
      <c r="E864" s="599"/>
      <c r="F864" s="599"/>
      <c r="G864" s="599"/>
      <c r="H864" s="599"/>
      <c r="I864" s="599"/>
      <c r="J864" s="599"/>
      <c r="K864" s="149" t="s">
        <v>597</v>
      </c>
      <c r="L864" s="149" t="s">
        <v>598</v>
      </c>
      <c r="M864" s="149" t="s">
        <v>598</v>
      </c>
      <c r="N864" s="153" t="s">
        <v>586</v>
      </c>
      <c r="O864" s="143"/>
      <c r="P864" s="139"/>
      <c r="Q864" s="139" t="s">
        <v>743</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IF(AI864:AI1032="PENDIENTE","PENDIENTE",IF(COUNTIF(AI864:AI1032,"FALLO"),"FALTA","COMPLETO"))</f>
        <v>COMPLETO</v>
      </c>
      <c r="AK864" s="14"/>
      <c r="AL864" s="14"/>
    </row>
    <row r="865" spans="1:38" ht="15.75" customHeight="1" x14ac:dyDescent="0.2">
      <c r="A865" s="158"/>
      <c r="B865" s="604"/>
      <c r="C865" s="599"/>
      <c r="D865" s="599"/>
      <c r="E865" s="599"/>
      <c r="F865" s="599"/>
      <c r="G865" s="599"/>
      <c r="H865" s="599"/>
      <c r="I865" s="599"/>
      <c r="J865" s="599"/>
      <c r="K865" s="149" t="s">
        <v>599</v>
      </c>
      <c r="L865" s="149" t="s">
        <v>618</v>
      </c>
      <c r="M865" s="149" t="s">
        <v>618</v>
      </c>
      <c r="N865" s="153" t="s">
        <v>586</v>
      </c>
      <c r="O865" s="143"/>
      <c r="P865" s="139"/>
      <c r="Q865" s="139" t="s">
        <v>743</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IF(AI865:AI1032="PENDIENTE","PENDIENTE",IF(COUNTIF(AI865:AI1032,"FALLO"),"FALTA","COMPLETO"))</f>
        <v>COMPLETO</v>
      </c>
      <c r="AK865" s="14"/>
      <c r="AL865" s="14"/>
    </row>
    <row r="866" spans="1:38" ht="15.75" customHeight="1" x14ac:dyDescent="0.2">
      <c r="A866" s="158"/>
      <c r="B866" s="605"/>
      <c r="C866" s="600"/>
      <c r="D866" s="600"/>
      <c r="E866" s="600"/>
      <c r="F866" s="600"/>
      <c r="G866" s="600"/>
      <c r="H866" s="600"/>
      <c r="I866" s="600"/>
      <c r="J866" s="600"/>
      <c r="K866" s="149" t="s">
        <v>792</v>
      </c>
      <c r="L866" s="149" t="s">
        <v>629</v>
      </c>
      <c r="M866" s="149" t="s">
        <v>629</v>
      </c>
      <c r="N866" s="153" t="s">
        <v>586</v>
      </c>
      <c r="O866" s="143"/>
      <c r="P866" s="139"/>
      <c r="Q866" s="139" t="s">
        <v>743</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IF(AI866:AI1032="PENDIENTE","PENDIENTE",IF(COUNTIF(AI866:AI1032,"FALLO"),"FALTA","COMPLETO"))</f>
        <v>COMPLETO</v>
      </c>
      <c r="AK866" s="14"/>
      <c r="AL866" s="14"/>
    </row>
    <row r="867" spans="1:38" ht="15.75" customHeight="1" x14ac:dyDescent="0.2">
      <c r="A867" s="158"/>
      <c r="B867" s="603" t="s">
        <v>589</v>
      </c>
      <c r="C867" s="598"/>
      <c r="D867" s="606" t="s">
        <v>581</v>
      </c>
      <c r="E867" s="598" t="s">
        <v>793</v>
      </c>
      <c r="F867" s="598"/>
      <c r="G867" s="607">
        <f>1+G858</f>
        <v>95</v>
      </c>
      <c r="H867" s="598" t="s">
        <v>855</v>
      </c>
      <c r="I867" s="601"/>
      <c r="J867" s="602" t="s">
        <v>856</v>
      </c>
      <c r="K867" s="148" t="s">
        <v>590</v>
      </c>
      <c r="L867" s="149" t="s">
        <v>583</v>
      </c>
      <c r="M867" s="149" t="s">
        <v>583</v>
      </c>
      <c r="N867" s="153" t="s">
        <v>586</v>
      </c>
      <c r="O867" s="143"/>
      <c r="P867" s="139"/>
      <c r="Q867" s="139" t="s">
        <v>743</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IF(AI867:AI1042="PENDIENTE","PENDIENTE",IF(COUNTIF(AI867:AI1042,"FALLO"),"FALTA","COMPLETO"))</f>
        <v>COMPLETO</v>
      </c>
      <c r="AK867" s="14"/>
      <c r="AL867" s="14"/>
    </row>
    <row r="868" spans="1:38" ht="15.75" customHeight="1" x14ac:dyDescent="0.2">
      <c r="A868" s="158"/>
      <c r="B868" s="604"/>
      <c r="C868" s="599"/>
      <c r="D868" s="599"/>
      <c r="E868" s="599"/>
      <c r="F868" s="599"/>
      <c r="G868" s="599"/>
      <c r="H868" s="599"/>
      <c r="I868" s="599"/>
      <c r="J868" s="599"/>
      <c r="K868" s="148" t="s">
        <v>614</v>
      </c>
      <c r="L868" s="149" t="s">
        <v>585</v>
      </c>
      <c r="M868" s="149" t="s">
        <v>585</v>
      </c>
      <c r="N868" s="153" t="s">
        <v>586</v>
      </c>
      <c r="O868" s="143"/>
      <c r="P868" s="139"/>
      <c r="Q868" s="139" t="s">
        <v>743</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IF(AI868:AI1038="PENDIENTE","PENDIENTE",IF(COUNTIF(AI868:AI1038,"FALLO"),"FALTA","COMPLETO"))</f>
        <v>COMPLETO</v>
      </c>
      <c r="AK868" s="14"/>
      <c r="AL868" s="14"/>
    </row>
    <row r="869" spans="1:38" ht="15.75" customHeight="1" x14ac:dyDescent="0.2">
      <c r="A869" s="158"/>
      <c r="B869" s="604"/>
      <c r="C869" s="599"/>
      <c r="D869" s="599"/>
      <c r="E869" s="599"/>
      <c r="F869" s="599"/>
      <c r="G869" s="599"/>
      <c r="H869" s="599"/>
      <c r="I869" s="599"/>
      <c r="J869" s="599"/>
      <c r="K869" s="148" t="s">
        <v>592</v>
      </c>
      <c r="L869" s="148" t="s">
        <v>587</v>
      </c>
      <c r="M869" s="148" t="s">
        <v>587</v>
      </c>
      <c r="N869" s="153" t="s">
        <v>586</v>
      </c>
      <c r="O869" s="143"/>
      <c r="P869" s="139"/>
      <c r="Q869" s="139" t="s">
        <v>743</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IF(AI869:AI1038="PENDIENTE","PENDIENTE",IF(COUNTIF(AI869:AI1038,"FALLO"),"FALTA","COMPLETO"))</f>
        <v>COMPLETO</v>
      </c>
      <c r="AK869" s="14"/>
      <c r="AL869" s="14"/>
    </row>
    <row r="870" spans="1:38" ht="15.75" customHeight="1" x14ac:dyDescent="0.2">
      <c r="A870" s="158"/>
      <c r="B870" s="604"/>
      <c r="C870" s="599"/>
      <c r="D870" s="599"/>
      <c r="E870" s="599"/>
      <c r="F870" s="599"/>
      <c r="G870" s="599"/>
      <c r="H870" s="599"/>
      <c r="I870" s="599"/>
      <c r="J870" s="599"/>
      <c r="K870" s="148" t="s">
        <v>593</v>
      </c>
      <c r="L870" s="148" t="s">
        <v>615</v>
      </c>
      <c r="M870" s="148" t="s">
        <v>615</v>
      </c>
      <c r="N870" s="153" t="s">
        <v>586</v>
      </c>
      <c r="O870" s="143"/>
      <c r="P870" s="139"/>
      <c r="Q870" s="139" t="s">
        <v>743</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IF(AI870:AI1038="PENDIENTE","PENDIENTE",IF(COUNTIF(AI870:AI1038,"FALLO"),"FALTA","COMPLETO"))</f>
        <v>COMPLETO</v>
      </c>
      <c r="AK870" s="14"/>
      <c r="AL870" s="14"/>
    </row>
    <row r="871" spans="1:38" ht="15.75" customHeight="1" x14ac:dyDescent="0.2">
      <c r="A871" s="158"/>
      <c r="B871" s="604"/>
      <c r="C871" s="599"/>
      <c r="D871" s="599"/>
      <c r="E871" s="599"/>
      <c r="F871" s="599"/>
      <c r="G871" s="599"/>
      <c r="H871" s="599"/>
      <c r="I871" s="599"/>
      <c r="J871" s="599"/>
      <c r="K871" s="149" t="s">
        <v>594</v>
      </c>
      <c r="L871" s="149" t="s">
        <v>595</v>
      </c>
      <c r="M871" s="149" t="s">
        <v>595</v>
      </c>
      <c r="N871" s="153" t="s">
        <v>586</v>
      </c>
      <c r="O871" s="143"/>
      <c r="P871" s="139"/>
      <c r="Q871" s="139" t="s">
        <v>743</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IF(AI871:AI1038="PENDIENTE","PENDIENTE",IF(COUNTIF(AI871:AI1038,"FALLO"),"FALTA","COMPLETO"))</f>
        <v>COMPLETO</v>
      </c>
      <c r="AK871" s="14"/>
      <c r="AL871" s="14"/>
    </row>
    <row r="872" spans="1:38" ht="15.75" customHeight="1" x14ac:dyDescent="0.2">
      <c r="A872" s="158"/>
      <c r="B872" s="604"/>
      <c r="C872" s="599"/>
      <c r="D872" s="599"/>
      <c r="E872" s="599"/>
      <c r="F872" s="599"/>
      <c r="G872" s="599"/>
      <c r="H872" s="599"/>
      <c r="I872" s="599"/>
      <c r="J872" s="599"/>
      <c r="K872" s="149" t="s">
        <v>616</v>
      </c>
      <c r="L872" s="149" t="s">
        <v>617</v>
      </c>
      <c r="M872" s="149" t="s">
        <v>617</v>
      </c>
      <c r="N872" s="153" t="s">
        <v>586</v>
      </c>
      <c r="O872" s="143"/>
      <c r="P872" s="139"/>
      <c r="Q872" s="139" t="s">
        <v>743</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IF(AI872:AI1038="PENDIENTE","PENDIENTE",IF(COUNTIF(AI872:AI1038,"FALLO"),"FALTA","COMPLETO"))</f>
        <v>COMPLETO</v>
      </c>
      <c r="AK872" s="14"/>
      <c r="AL872" s="14"/>
    </row>
    <row r="873" spans="1:38" ht="15.75" customHeight="1" x14ac:dyDescent="0.2">
      <c r="A873" s="157"/>
      <c r="B873" s="604"/>
      <c r="C873" s="599"/>
      <c r="D873" s="599"/>
      <c r="E873" s="599"/>
      <c r="F873" s="599"/>
      <c r="G873" s="599"/>
      <c r="H873" s="599"/>
      <c r="I873" s="599"/>
      <c r="J873" s="599"/>
      <c r="K873" s="149" t="s">
        <v>597</v>
      </c>
      <c r="L873" s="149" t="s">
        <v>598</v>
      </c>
      <c r="M873" s="149" t="s">
        <v>598</v>
      </c>
      <c r="N873" s="153" t="s">
        <v>586</v>
      </c>
      <c r="O873" s="143"/>
      <c r="P873" s="139"/>
      <c r="Q873" s="139" t="s">
        <v>743</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IF(AI873:AI1048="PENDIENTE","PENDIENTE",IF(COUNTIF(AI873:AI1048,"FALLO"),"FALTA","COMPLETO"))</f>
        <v>COMPLETO</v>
      </c>
      <c r="AK873" s="14"/>
      <c r="AL873" s="14"/>
    </row>
    <row r="874" spans="1:38" ht="15.75" customHeight="1" x14ac:dyDescent="0.2">
      <c r="A874" s="158"/>
      <c r="B874" s="604"/>
      <c r="C874" s="599"/>
      <c r="D874" s="599"/>
      <c r="E874" s="599"/>
      <c r="F874" s="599"/>
      <c r="G874" s="599"/>
      <c r="H874" s="599"/>
      <c r="I874" s="599"/>
      <c r="J874" s="599"/>
      <c r="K874" s="149" t="s">
        <v>599</v>
      </c>
      <c r="L874" s="149" t="s">
        <v>618</v>
      </c>
      <c r="M874" s="149" t="s">
        <v>618</v>
      </c>
      <c r="N874" s="153" t="s">
        <v>586</v>
      </c>
      <c r="O874" s="143"/>
      <c r="P874" s="139"/>
      <c r="Q874" s="139" t="s">
        <v>743</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IF(AI874:AI1044="PENDIENTE","PENDIENTE",IF(COUNTIF(AI874:AI1044,"FALLO"),"FALTA","COMPLETO"))</f>
        <v>COMPLETO</v>
      </c>
      <c r="AK874" s="14"/>
      <c r="AL874" s="14"/>
    </row>
    <row r="875" spans="1:38" ht="15.75" customHeight="1" x14ac:dyDescent="0.2">
      <c r="A875" s="158"/>
      <c r="B875" s="605"/>
      <c r="C875" s="600"/>
      <c r="D875" s="600"/>
      <c r="E875" s="600"/>
      <c r="F875" s="600"/>
      <c r="G875" s="600"/>
      <c r="H875" s="600"/>
      <c r="I875" s="600"/>
      <c r="J875" s="600"/>
      <c r="K875" s="149" t="s">
        <v>796</v>
      </c>
      <c r="L875" s="149" t="s">
        <v>629</v>
      </c>
      <c r="M875" s="149" t="s">
        <v>629</v>
      </c>
      <c r="N875" s="153" t="s">
        <v>586</v>
      </c>
      <c r="O875" s="143"/>
      <c r="P875" s="139"/>
      <c r="Q875" s="139" t="s">
        <v>743</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IF(AI875:AI1044="PENDIENTE","PENDIENTE",IF(COUNTIF(AI875:AI1044,"FALLO"),"FALTA","COMPLETO"))</f>
        <v>COMPLETO</v>
      </c>
      <c r="AK875" s="14"/>
      <c r="AL875" s="14"/>
    </row>
    <row r="876" spans="1:38" ht="15.75" customHeight="1" x14ac:dyDescent="0.2">
      <c r="A876" s="158"/>
      <c r="B876" s="603" t="s">
        <v>589</v>
      </c>
      <c r="C876" s="598"/>
      <c r="D876" s="606" t="s">
        <v>581</v>
      </c>
      <c r="E876" s="598" t="s">
        <v>776</v>
      </c>
      <c r="F876" s="598"/>
      <c r="G876" s="607">
        <f>1+G867</f>
        <v>96</v>
      </c>
      <c r="H876" s="598" t="s">
        <v>857</v>
      </c>
      <c r="I876" s="601"/>
      <c r="J876" s="602" t="s">
        <v>858</v>
      </c>
      <c r="K876" s="148" t="s">
        <v>590</v>
      </c>
      <c r="L876" s="149" t="s">
        <v>583</v>
      </c>
      <c r="M876" s="149" t="s">
        <v>583</v>
      </c>
      <c r="N876" s="153" t="s">
        <v>586</v>
      </c>
      <c r="O876" s="143"/>
      <c r="P876" s="139"/>
      <c r="Q876" s="139" t="s">
        <v>743</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IF(AI876:AI1044="PENDIENTE","PENDIENTE",IF(COUNTIF(AI876:AI1044,"FALLO"),"FALTA","COMPLETO"))</f>
        <v>COMPLETO</v>
      </c>
      <c r="AK876" s="14"/>
      <c r="AL876" s="14"/>
    </row>
    <row r="877" spans="1:38" ht="15.75" customHeight="1" x14ac:dyDescent="0.2">
      <c r="A877" s="158"/>
      <c r="B877" s="604"/>
      <c r="C877" s="599"/>
      <c r="D877" s="599"/>
      <c r="E877" s="599"/>
      <c r="F877" s="599"/>
      <c r="G877" s="599"/>
      <c r="H877" s="599"/>
      <c r="I877" s="599"/>
      <c r="J877" s="599"/>
      <c r="K877" s="148" t="s">
        <v>614</v>
      </c>
      <c r="L877" s="149" t="s">
        <v>585</v>
      </c>
      <c r="M877" s="149" t="s">
        <v>585</v>
      </c>
      <c r="N877" s="153" t="s">
        <v>586</v>
      </c>
      <c r="O877" s="143"/>
      <c r="P877" s="139"/>
      <c r="Q877" s="139" t="s">
        <v>743</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IF(AI877:AI1044="PENDIENTE","PENDIENTE",IF(COUNTIF(AI877:AI1044,"FALLO"),"FALTA","COMPLETO"))</f>
        <v>COMPLETO</v>
      </c>
      <c r="AK877" s="14"/>
      <c r="AL877" s="14"/>
    </row>
    <row r="878" spans="1:38" ht="15.75" customHeight="1" x14ac:dyDescent="0.2">
      <c r="A878" s="158"/>
      <c r="B878" s="604"/>
      <c r="C878" s="599"/>
      <c r="D878" s="599"/>
      <c r="E878" s="599"/>
      <c r="F878" s="599"/>
      <c r="G878" s="599"/>
      <c r="H878" s="599"/>
      <c r="I878" s="599"/>
      <c r="J878" s="599"/>
      <c r="K878" s="148" t="s">
        <v>592</v>
      </c>
      <c r="L878" s="148" t="s">
        <v>587</v>
      </c>
      <c r="M878" s="148" t="s">
        <v>587</v>
      </c>
      <c r="N878" s="153" t="s">
        <v>586</v>
      </c>
      <c r="O878" s="143"/>
      <c r="P878" s="139"/>
      <c r="Q878" s="139" t="s">
        <v>743</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IF(AI878:AI1044="PENDIENTE","PENDIENTE",IF(COUNTIF(AI878:AI1044,"FALLO"),"FALTA","COMPLETO"))</f>
        <v>COMPLETO</v>
      </c>
      <c r="AK878" s="14"/>
      <c r="AL878" s="14"/>
    </row>
    <row r="879" spans="1:38" ht="15.75" customHeight="1" x14ac:dyDescent="0.2">
      <c r="A879" s="158"/>
      <c r="B879" s="604"/>
      <c r="C879" s="599"/>
      <c r="D879" s="599"/>
      <c r="E879" s="599"/>
      <c r="F879" s="599"/>
      <c r="G879" s="599"/>
      <c r="H879" s="599"/>
      <c r="I879" s="599"/>
      <c r="J879" s="599"/>
      <c r="K879" s="148" t="s">
        <v>593</v>
      </c>
      <c r="L879" s="148" t="s">
        <v>615</v>
      </c>
      <c r="M879" s="148" t="s">
        <v>615</v>
      </c>
      <c r="N879" s="153" t="s">
        <v>586</v>
      </c>
      <c r="O879" s="143"/>
      <c r="P879" s="139"/>
      <c r="Q879" s="139" t="s">
        <v>743</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IF(AI879:AI1054="PENDIENTE","PENDIENTE",IF(COUNTIF(AI879:AI1054,"FALLO"),"FALTA","COMPLETO"))</f>
        <v>COMPLETO</v>
      </c>
      <c r="AK879" s="14"/>
      <c r="AL879" s="14"/>
    </row>
    <row r="880" spans="1:38" ht="15.75" customHeight="1" x14ac:dyDescent="0.2">
      <c r="A880" s="158"/>
      <c r="B880" s="604"/>
      <c r="C880" s="599"/>
      <c r="D880" s="599"/>
      <c r="E880" s="599"/>
      <c r="F880" s="599"/>
      <c r="G880" s="599"/>
      <c r="H880" s="599"/>
      <c r="I880" s="599"/>
      <c r="J880" s="599"/>
      <c r="K880" s="149" t="s">
        <v>594</v>
      </c>
      <c r="L880" s="149" t="s">
        <v>595</v>
      </c>
      <c r="M880" s="149" t="s">
        <v>595</v>
      </c>
      <c r="N880" s="153" t="s">
        <v>586</v>
      </c>
      <c r="O880" s="143"/>
      <c r="P880" s="139"/>
      <c r="Q880" s="139" t="s">
        <v>743</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IF(AI880:AI1050="PENDIENTE","PENDIENTE",IF(COUNTIF(AI880:AI1050,"FALLO"),"FALTA","COMPLETO"))</f>
        <v>COMPLETO</v>
      </c>
      <c r="AK880" s="14"/>
      <c r="AL880" s="14"/>
    </row>
    <row r="881" spans="1:38" ht="15.75" customHeight="1" x14ac:dyDescent="0.2">
      <c r="A881" s="158"/>
      <c r="B881" s="604"/>
      <c r="C881" s="599"/>
      <c r="D881" s="599"/>
      <c r="E881" s="599"/>
      <c r="F881" s="599"/>
      <c r="G881" s="599"/>
      <c r="H881" s="599"/>
      <c r="I881" s="599"/>
      <c r="J881" s="599"/>
      <c r="K881" s="149" t="s">
        <v>616</v>
      </c>
      <c r="L881" s="149" t="s">
        <v>617</v>
      </c>
      <c r="M881" s="149" t="s">
        <v>617</v>
      </c>
      <c r="N881" s="153" t="s">
        <v>586</v>
      </c>
      <c r="O881" s="143"/>
      <c r="P881" s="139"/>
      <c r="Q881" s="139" t="s">
        <v>743</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IF(AI881:AI1050="PENDIENTE","PENDIENTE",IF(COUNTIF(AI881:AI1050,"FALLO"),"FALTA","COMPLETO"))</f>
        <v>COMPLETO</v>
      </c>
      <c r="AK881" s="14"/>
      <c r="AL881" s="14"/>
    </row>
    <row r="882" spans="1:38" ht="15.75" customHeight="1" x14ac:dyDescent="0.2">
      <c r="A882" s="157"/>
      <c r="B882" s="604"/>
      <c r="C882" s="599"/>
      <c r="D882" s="599"/>
      <c r="E882" s="599"/>
      <c r="F882" s="599"/>
      <c r="G882" s="599"/>
      <c r="H882" s="599"/>
      <c r="I882" s="599"/>
      <c r="J882" s="599"/>
      <c r="K882" s="149" t="s">
        <v>597</v>
      </c>
      <c r="L882" s="149" t="s">
        <v>598</v>
      </c>
      <c r="M882" s="149" t="s">
        <v>598</v>
      </c>
      <c r="N882" s="153" t="s">
        <v>586</v>
      </c>
      <c r="O882" s="143"/>
      <c r="P882" s="139"/>
      <c r="Q882" s="139" t="s">
        <v>743</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IF(AI882:AI1050="PENDIENTE","PENDIENTE",IF(COUNTIF(AI882:AI1050,"FALLO"),"FALTA","COMPLETO"))</f>
        <v>COMPLETO</v>
      </c>
      <c r="AK882" s="14"/>
      <c r="AL882" s="14"/>
    </row>
    <row r="883" spans="1:38" ht="15.75" customHeight="1" x14ac:dyDescent="0.2">
      <c r="A883" s="158"/>
      <c r="B883" s="604"/>
      <c r="C883" s="599"/>
      <c r="D883" s="599"/>
      <c r="E883" s="599"/>
      <c r="F883" s="599"/>
      <c r="G883" s="599"/>
      <c r="H883" s="599"/>
      <c r="I883" s="599"/>
      <c r="J883" s="599"/>
      <c r="K883" s="149" t="s">
        <v>599</v>
      </c>
      <c r="L883" s="149" t="s">
        <v>618</v>
      </c>
      <c r="M883" s="149" t="s">
        <v>618</v>
      </c>
      <c r="N883" s="153" t="s">
        <v>586</v>
      </c>
      <c r="O883" s="143"/>
      <c r="P883" s="139"/>
      <c r="Q883" s="139" t="s">
        <v>743</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IF(AI883:AI1050="PENDIENTE","PENDIENTE",IF(COUNTIF(AI883:AI1050,"FALLO"),"FALTA","COMPLETO"))</f>
        <v>COMPLETO</v>
      </c>
      <c r="AK883" s="14"/>
      <c r="AL883" s="14"/>
    </row>
    <row r="884" spans="1:38" ht="15.75" customHeight="1" x14ac:dyDescent="0.2">
      <c r="A884" s="158"/>
      <c r="B884" s="605"/>
      <c r="C884" s="600"/>
      <c r="D884" s="600"/>
      <c r="E884" s="600"/>
      <c r="F884" s="600"/>
      <c r="G884" s="600"/>
      <c r="H884" s="600"/>
      <c r="I884" s="600"/>
      <c r="J884" s="600"/>
      <c r="K884" s="149" t="s">
        <v>779</v>
      </c>
      <c r="L884" s="149" t="s">
        <v>629</v>
      </c>
      <c r="M884" s="149" t="s">
        <v>629</v>
      </c>
      <c r="N884" s="153" t="s">
        <v>586</v>
      </c>
      <c r="O884" s="143"/>
      <c r="P884" s="139"/>
      <c r="Q884" s="139" t="s">
        <v>743</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IF(AI884:AI1050="PENDIENTE","PENDIENTE",IF(COUNTIF(AI884:AI1050,"FALLO"),"FALTA","COMPLETO"))</f>
        <v>COMPLETO</v>
      </c>
      <c r="AK884" s="14"/>
      <c r="AL884" s="14"/>
    </row>
    <row r="885" spans="1:38" ht="15.75" customHeight="1" x14ac:dyDescent="0.2">
      <c r="A885" s="158"/>
      <c r="B885" s="603" t="s">
        <v>589</v>
      </c>
      <c r="C885" s="598"/>
      <c r="D885" s="606" t="s">
        <v>581</v>
      </c>
      <c r="E885" s="598" t="s">
        <v>649</v>
      </c>
      <c r="F885" s="598"/>
      <c r="G885" s="607">
        <f>1+G876</f>
        <v>97</v>
      </c>
      <c r="H885" s="598" t="s">
        <v>859</v>
      </c>
      <c r="I885" s="601"/>
      <c r="J885" s="602" t="s">
        <v>860</v>
      </c>
      <c r="K885" s="148" t="s">
        <v>590</v>
      </c>
      <c r="L885" s="149" t="s">
        <v>583</v>
      </c>
      <c r="M885" s="149" t="s">
        <v>583</v>
      </c>
      <c r="N885" s="153" t="s">
        <v>586</v>
      </c>
      <c r="O885" s="143"/>
      <c r="P885" s="139"/>
      <c r="Q885" s="139" t="s">
        <v>743</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IF(AI885:AI1060="PENDIENTE","PENDIENTE",IF(COUNTIF(AI885:AI1060,"FALLO"),"FALTA","COMPLETO"))</f>
        <v>COMPLETO</v>
      </c>
      <c r="AK885" s="14"/>
      <c r="AL885" s="14"/>
    </row>
    <row r="886" spans="1:38" ht="15.75" customHeight="1" x14ac:dyDescent="0.2">
      <c r="A886" s="158"/>
      <c r="B886" s="604"/>
      <c r="C886" s="599"/>
      <c r="D886" s="599"/>
      <c r="E886" s="599"/>
      <c r="F886" s="599"/>
      <c r="G886" s="599"/>
      <c r="H886" s="599"/>
      <c r="I886" s="599"/>
      <c r="J886" s="599"/>
      <c r="K886" s="148" t="s">
        <v>614</v>
      </c>
      <c r="L886" s="149" t="s">
        <v>585</v>
      </c>
      <c r="M886" s="149" t="s">
        <v>585</v>
      </c>
      <c r="N886" s="153" t="s">
        <v>586</v>
      </c>
      <c r="O886" s="143"/>
      <c r="P886" s="139"/>
      <c r="Q886" s="139" t="s">
        <v>743</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IF(AI886:AI1056="PENDIENTE","PENDIENTE",IF(COUNTIF(AI886:AI1056,"FALLO"),"FALTA","COMPLETO"))</f>
        <v>COMPLETO</v>
      </c>
      <c r="AK886" s="14"/>
      <c r="AL886" s="14"/>
    </row>
    <row r="887" spans="1:38" ht="15.75" customHeight="1" x14ac:dyDescent="0.2">
      <c r="A887" s="158"/>
      <c r="B887" s="604"/>
      <c r="C887" s="599"/>
      <c r="D887" s="599"/>
      <c r="E887" s="599"/>
      <c r="F887" s="599"/>
      <c r="G887" s="599"/>
      <c r="H887" s="599"/>
      <c r="I887" s="599"/>
      <c r="J887" s="599"/>
      <c r="K887" s="148" t="s">
        <v>592</v>
      </c>
      <c r="L887" s="148" t="s">
        <v>587</v>
      </c>
      <c r="M887" s="148" t="s">
        <v>587</v>
      </c>
      <c r="N887" s="153" t="s">
        <v>586</v>
      </c>
      <c r="O887" s="143"/>
      <c r="P887" s="139"/>
      <c r="Q887" s="139" t="s">
        <v>743</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IF(AI887:AI1056="PENDIENTE","PENDIENTE",IF(COUNTIF(AI887:AI1056,"FALLO"),"FALTA","COMPLETO"))</f>
        <v>COMPLETO</v>
      </c>
      <c r="AK887" s="14"/>
      <c r="AL887" s="14"/>
    </row>
    <row r="888" spans="1:38" ht="15.75" customHeight="1" x14ac:dyDescent="0.2">
      <c r="A888" s="158"/>
      <c r="B888" s="604"/>
      <c r="C888" s="599"/>
      <c r="D888" s="599"/>
      <c r="E888" s="599"/>
      <c r="F888" s="599"/>
      <c r="G888" s="599"/>
      <c r="H888" s="599"/>
      <c r="I888" s="599"/>
      <c r="J888" s="599"/>
      <c r="K888" s="148" t="s">
        <v>593</v>
      </c>
      <c r="L888" s="148" t="s">
        <v>615</v>
      </c>
      <c r="M888" s="148" t="s">
        <v>615</v>
      </c>
      <c r="N888" s="153" t="s">
        <v>586</v>
      </c>
      <c r="O888" s="143"/>
      <c r="P888" s="139"/>
      <c r="Q888" s="139" t="s">
        <v>743</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IF(AI888:AI1056="PENDIENTE","PENDIENTE",IF(COUNTIF(AI888:AI1056,"FALLO"),"FALTA","COMPLETO"))</f>
        <v>COMPLETO</v>
      </c>
      <c r="AK888" s="14"/>
      <c r="AL888" s="14"/>
    </row>
    <row r="889" spans="1:38" ht="15.75" customHeight="1" x14ac:dyDescent="0.2">
      <c r="A889" s="158"/>
      <c r="B889" s="604"/>
      <c r="C889" s="599"/>
      <c r="D889" s="599"/>
      <c r="E889" s="599"/>
      <c r="F889" s="599"/>
      <c r="G889" s="599"/>
      <c r="H889" s="599"/>
      <c r="I889" s="599"/>
      <c r="J889" s="599"/>
      <c r="K889" s="149" t="s">
        <v>594</v>
      </c>
      <c r="L889" s="149" t="s">
        <v>595</v>
      </c>
      <c r="M889" s="149" t="s">
        <v>595</v>
      </c>
      <c r="N889" s="153" t="s">
        <v>586</v>
      </c>
      <c r="O889" s="143"/>
      <c r="P889" s="139"/>
      <c r="Q889" s="139" t="s">
        <v>743</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IF(AI889:AI1056="PENDIENTE","PENDIENTE",IF(COUNTIF(AI889:AI1056,"FALLO"),"FALTA","COMPLETO"))</f>
        <v>COMPLETO</v>
      </c>
      <c r="AK889" s="14"/>
      <c r="AL889" s="14"/>
    </row>
    <row r="890" spans="1:38" ht="15.75" customHeight="1" x14ac:dyDescent="0.2">
      <c r="A890" s="158"/>
      <c r="B890" s="604"/>
      <c r="C890" s="599"/>
      <c r="D890" s="599"/>
      <c r="E890" s="599"/>
      <c r="F890" s="599"/>
      <c r="G890" s="599"/>
      <c r="H890" s="599"/>
      <c r="I890" s="599"/>
      <c r="J890" s="599"/>
      <c r="K890" s="149" t="s">
        <v>616</v>
      </c>
      <c r="L890" s="149" t="s">
        <v>617</v>
      </c>
      <c r="M890" s="149" t="s">
        <v>617</v>
      </c>
      <c r="N890" s="153" t="s">
        <v>586</v>
      </c>
      <c r="O890" s="143"/>
      <c r="P890" s="139"/>
      <c r="Q890" s="139" t="s">
        <v>743</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IF(AI890:AI1056="PENDIENTE","PENDIENTE",IF(COUNTIF(AI890:AI1056,"FALLO"),"FALTA","COMPLETO"))</f>
        <v>COMPLETO</v>
      </c>
      <c r="AK890" s="14"/>
      <c r="AL890" s="14"/>
    </row>
    <row r="891" spans="1:38" ht="15.75" customHeight="1" x14ac:dyDescent="0.2">
      <c r="A891" s="157"/>
      <c r="B891" s="604"/>
      <c r="C891" s="599"/>
      <c r="D891" s="599"/>
      <c r="E891" s="599"/>
      <c r="F891" s="599"/>
      <c r="G891" s="599"/>
      <c r="H891" s="599"/>
      <c r="I891" s="599"/>
      <c r="J891" s="599"/>
      <c r="K891" s="149" t="s">
        <v>597</v>
      </c>
      <c r="L891" s="149" t="s">
        <v>598</v>
      </c>
      <c r="M891" s="149" t="s">
        <v>598</v>
      </c>
      <c r="N891" s="153" t="s">
        <v>586</v>
      </c>
      <c r="O891" s="143"/>
      <c r="P891" s="139"/>
      <c r="Q891" s="139" t="s">
        <v>743</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IF(AI891:AI1066="PENDIENTE","PENDIENTE",IF(COUNTIF(AI891:AI1066,"FALLO"),"FALTA","COMPLETO"))</f>
        <v>COMPLETO</v>
      </c>
      <c r="AK891" s="14"/>
      <c r="AL891" s="14"/>
    </row>
    <row r="892" spans="1:38" ht="15.75" customHeight="1" x14ac:dyDescent="0.2">
      <c r="A892" s="158"/>
      <c r="B892" s="604"/>
      <c r="C892" s="599"/>
      <c r="D892" s="599"/>
      <c r="E892" s="599"/>
      <c r="F892" s="599"/>
      <c r="G892" s="599"/>
      <c r="H892" s="599"/>
      <c r="I892" s="599"/>
      <c r="J892" s="599"/>
      <c r="K892" s="149" t="s">
        <v>599</v>
      </c>
      <c r="L892" s="149" t="s">
        <v>618</v>
      </c>
      <c r="M892" s="149" t="s">
        <v>618</v>
      </c>
      <c r="N892" s="153" t="s">
        <v>586</v>
      </c>
      <c r="O892" s="143"/>
      <c r="P892" s="139"/>
      <c r="Q892" s="139" t="s">
        <v>743</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IF(AI892:AI1062="PENDIENTE","PENDIENTE",IF(COUNTIF(AI892:AI1062,"FALLO"),"FALTA","COMPLETO"))</f>
        <v>COMPLETO</v>
      </c>
      <c r="AK892" s="14"/>
      <c r="AL892" s="14"/>
    </row>
    <row r="893" spans="1:38" ht="15.75" customHeight="1" x14ac:dyDescent="0.2">
      <c r="A893" s="158"/>
      <c r="B893" s="605"/>
      <c r="C893" s="600"/>
      <c r="D893" s="600"/>
      <c r="E893" s="600"/>
      <c r="F893" s="600"/>
      <c r="G893" s="600"/>
      <c r="H893" s="600"/>
      <c r="I893" s="600"/>
      <c r="J893" s="600"/>
      <c r="K893" s="149" t="s">
        <v>782</v>
      </c>
      <c r="L893" s="149" t="s">
        <v>629</v>
      </c>
      <c r="M893" s="149" t="s">
        <v>629</v>
      </c>
      <c r="N893" s="153" t="s">
        <v>586</v>
      </c>
      <c r="O893" s="143"/>
      <c r="P893" s="139"/>
      <c r="Q893" s="139" t="s">
        <v>743</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IF(AI893:AI1062="PENDIENTE","PENDIENTE",IF(COUNTIF(AI893:AI1062,"FALLO"),"FALTA","COMPLETO"))</f>
        <v>COMPLETO</v>
      </c>
      <c r="AK893" s="14"/>
      <c r="AL893" s="14"/>
    </row>
    <row r="894" spans="1:38" ht="15.75" customHeight="1" x14ac:dyDescent="0.2">
      <c r="A894" s="158"/>
      <c r="B894" s="603" t="s">
        <v>589</v>
      </c>
      <c r="C894" s="598"/>
      <c r="D894" s="606" t="s">
        <v>581</v>
      </c>
      <c r="E894" s="598" t="s">
        <v>653</v>
      </c>
      <c r="F894" s="598"/>
      <c r="G894" s="607">
        <f>1+G885</f>
        <v>98</v>
      </c>
      <c r="H894" s="598" t="s">
        <v>861</v>
      </c>
      <c r="I894" s="601"/>
      <c r="J894" s="602" t="s">
        <v>862</v>
      </c>
      <c r="K894" s="148" t="s">
        <v>590</v>
      </c>
      <c r="L894" s="149" t="s">
        <v>583</v>
      </c>
      <c r="M894" s="149" t="s">
        <v>583</v>
      </c>
      <c r="N894" s="153" t="s">
        <v>586</v>
      </c>
      <c r="O894" s="143"/>
      <c r="P894" s="139"/>
      <c r="Q894" s="139" t="s">
        <v>743</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IF(AI894:AI1062="PENDIENTE","PENDIENTE",IF(COUNTIF(AI894:AI1062,"FALLO"),"FALTA","COMPLETO"))</f>
        <v>COMPLETO</v>
      </c>
      <c r="AK894" s="14"/>
      <c r="AL894" s="14"/>
    </row>
    <row r="895" spans="1:38" ht="15.75" customHeight="1" x14ac:dyDescent="0.2">
      <c r="A895" s="158"/>
      <c r="B895" s="604"/>
      <c r="C895" s="599"/>
      <c r="D895" s="599"/>
      <c r="E895" s="599"/>
      <c r="F895" s="599"/>
      <c r="G895" s="599"/>
      <c r="H895" s="599"/>
      <c r="I895" s="599"/>
      <c r="J895" s="599"/>
      <c r="K895" s="148" t="s">
        <v>614</v>
      </c>
      <c r="L895" s="149" t="s">
        <v>585</v>
      </c>
      <c r="M895" s="149" t="s">
        <v>585</v>
      </c>
      <c r="N895" s="153" t="s">
        <v>586</v>
      </c>
      <c r="O895" s="143"/>
      <c r="P895" s="139"/>
      <c r="Q895" s="139" t="s">
        <v>743</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IF(AI895:AI1062="PENDIENTE","PENDIENTE",IF(COUNTIF(AI895:AI1062,"FALLO"),"FALTA","COMPLETO"))</f>
        <v>COMPLETO</v>
      </c>
      <c r="AK895" s="14"/>
      <c r="AL895" s="14"/>
    </row>
    <row r="896" spans="1:38" ht="15.75" customHeight="1" x14ac:dyDescent="0.2">
      <c r="A896" s="158"/>
      <c r="B896" s="604"/>
      <c r="C896" s="599"/>
      <c r="D896" s="599"/>
      <c r="E896" s="599"/>
      <c r="F896" s="599"/>
      <c r="G896" s="599"/>
      <c r="H896" s="599"/>
      <c r="I896" s="599"/>
      <c r="J896" s="599"/>
      <c r="K896" s="148" t="s">
        <v>592</v>
      </c>
      <c r="L896" s="148" t="s">
        <v>587</v>
      </c>
      <c r="M896" s="148" t="s">
        <v>587</v>
      </c>
      <c r="N896" s="153" t="s">
        <v>586</v>
      </c>
      <c r="O896" s="143"/>
      <c r="P896" s="139"/>
      <c r="Q896" s="139" t="s">
        <v>743</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IF(AI896:AI1062="PENDIENTE","PENDIENTE",IF(COUNTIF(AI896:AI1062,"FALLO"),"FALTA","COMPLETO"))</f>
        <v>COMPLETO</v>
      </c>
      <c r="AK896" s="14"/>
      <c r="AL896" s="14"/>
    </row>
    <row r="897" spans="1:38" ht="15.75" customHeight="1" x14ac:dyDescent="0.2">
      <c r="A897" s="158"/>
      <c r="B897" s="604"/>
      <c r="C897" s="599"/>
      <c r="D897" s="599"/>
      <c r="E897" s="599"/>
      <c r="F897" s="599"/>
      <c r="G897" s="599"/>
      <c r="H897" s="599"/>
      <c r="I897" s="599"/>
      <c r="J897" s="599"/>
      <c r="K897" s="148" t="s">
        <v>593</v>
      </c>
      <c r="L897" s="148" t="s">
        <v>615</v>
      </c>
      <c r="M897" s="148" t="s">
        <v>615</v>
      </c>
      <c r="N897" s="153" t="s">
        <v>586</v>
      </c>
      <c r="O897" s="143"/>
      <c r="P897" s="139"/>
      <c r="Q897" s="139" t="s">
        <v>743</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IF(AI897:AI1072="PENDIENTE","PENDIENTE",IF(COUNTIF(AI897:AI1072,"FALLO"),"FALTA","COMPLETO"))</f>
        <v>COMPLETO</v>
      </c>
      <c r="AK897" s="14"/>
      <c r="AL897" s="14"/>
    </row>
    <row r="898" spans="1:38" ht="15.75" customHeight="1" x14ac:dyDescent="0.2">
      <c r="A898" s="158"/>
      <c r="B898" s="604"/>
      <c r="C898" s="599"/>
      <c r="D898" s="599"/>
      <c r="E898" s="599"/>
      <c r="F898" s="599"/>
      <c r="G898" s="599"/>
      <c r="H898" s="599"/>
      <c r="I898" s="599"/>
      <c r="J898" s="599"/>
      <c r="K898" s="149" t="s">
        <v>594</v>
      </c>
      <c r="L898" s="149" t="s">
        <v>595</v>
      </c>
      <c r="M898" s="149" t="s">
        <v>595</v>
      </c>
      <c r="N898" s="153" t="s">
        <v>586</v>
      </c>
      <c r="O898" s="143"/>
      <c r="P898" s="139"/>
      <c r="Q898" s="139" t="s">
        <v>743</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IF(AI898:AI1068="PENDIENTE","PENDIENTE",IF(COUNTIF(AI898:AI1068,"FALLO"),"FALTA","COMPLETO"))</f>
        <v>COMPLETO</v>
      </c>
      <c r="AK898" s="14"/>
      <c r="AL898" s="14"/>
    </row>
    <row r="899" spans="1:38" ht="15.75" customHeight="1" x14ac:dyDescent="0.2">
      <c r="A899" s="158"/>
      <c r="B899" s="604"/>
      <c r="C899" s="599"/>
      <c r="D899" s="599"/>
      <c r="E899" s="599"/>
      <c r="F899" s="599"/>
      <c r="G899" s="599"/>
      <c r="H899" s="599"/>
      <c r="I899" s="599"/>
      <c r="J899" s="599"/>
      <c r="K899" s="149" t="s">
        <v>616</v>
      </c>
      <c r="L899" s="149" t="s">
        <v>617</v>
      </c>
      <c r="M899" s="149" t="s">
        <v>617</v>
      </c>
      <c r="N899" s="153" t="s">
        <v>586</v>
      </c>
      <c r="O899" s="143"/>
      <c r="P899" s="139"/>
      <c r="Q899" s="139" t="s">
        <v>743</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IF(AI899:AI1068="PENDIENTE","PENDIENTE",IF(COUNTIF(AI899:AI1068,"FALLO"),"FALTA","COMPLETO"))</f>
        <v>COMPLETO</v>
      </c>
      <c r="AK899" s="14"/>
      <c r="AL899" s="14"/>
    </row>
    <row r="900" spans="1:38" ht="15.75" customHeight="1" x14ac:dyDescent="0.2">
      <c r="A900" s="157"/>
      <c r="B900" s="604"/>
      <c r="C900" s="599"/>
      <c r="D900" s="599"/>
      <c r="E900" s="599"/>
      <c r="F900" s="599"/>
      <c r="G900" s="599"/>
      <c r="H900" s="599"/>
      <c r="I900" s="599"/>
      <c r="J900" s="599"/>
      <c r="K900" s="149" t="s">
        <v>597</v>
      </c>
      <c r="L900" s="149" t="s">
        <v>598</v>
      </c>
      <c r="M900" s="149" t="s">
        <v>598</v>
      </c>
      <c r="N900" s="153" t="s">
        <v>586</v>
      </c>
      <c r="O900" s="143"/>
      <c r="P900" s="139"/>
      <c r="Q900" s="139" t="s">
        <v>743</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IF(AI900:AI1068="PENDIENTE","PENDIENTE",IF(COUNTIF(AI900:AI1068,"FALLO"),"FALTA","COMPLETO"))</f>
        <v>COMPLETO</v>
      </c>
      <c r="AK900" s="14"/>
      <c r="AL900" s="14"/>
    </row>
    <row r="901" spans="1:38" ht="15.75" customHeight="1" x14ac:dyDescent="0.2">
      <c r="A901" s="158"/>
      <c r="B901" s="604"/>
      <c r="C901" s="599"/>
      <c r="D901" s="599"/>
      <c r="E901" s="599"/>
      <c r="F901" s="599"/>
      <c r="G901" s="599"/>
      <c r="H901" s="599"/>
      <c r="I901" s="599"/>
      <c r="J901" s="599"/>
      <c r="K901" s="149" t="s">
        <v>599</v>
      </c>
      <c r="L901" s="149" t="s">
        <v>618</v>
      </c>
      <c r="M901" s="149" t="s">
        <v>618</v>
      </c>
      <c r="N901" s="153" t="s">
        <v>586</v>
      </c>
      <c r="O901" s="143"/>
      <c r="P901" s="139"/>
      <c r="Q901" s="139" t="s">
        <v>743</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IF(AI901:AI1068="PENDIENTE","PENDIENTE",IF(COUNTIF(AI901:AI1068,"FALLO"),"FALTA","COMPLETO"))</f>
        <v>COMPLETO</v>
      </c>
      <c r="AK901" s="14"/>
      <c r="AL901" s="14"/>
    </row>
    <row r="902" spans="1:38" ht="15.75" customHeight="1" x14ac:dyDescent="0.2">
      <c r="A902" s="158"/>
      <c r="B902" s="605"/>
      <c r="C902" s="600"/>
      <c r="D902" s="600"/>
      <c r="E902" s="600"/>
      <c r="F902" s="600"/>
      <c r="G902" s="600"/>
      <c r="H902" s="600"/>
      <c r="I902" s="600"/>
      <c r="J902" s="600"/>
      <c r="K902" s="149" t="s">
        <v>785</v>
      </c>
      <c r="L902" s="149" t="s">
        <v>629</v>
      </c>
      <c r="M902" s="149" t="s">
        <v>629</v>
      </c>
      <c r="N902" s="153" t="s">
        <v>586</v>
      </c>
      <c r="O902" s="143"/>
      <c r="P902" s="139"/>
      <c r="Q902" s="139" t="s">
        <v>743</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IF(AI902:AI1068="PENDIENTE","PENDIENTE",IF(COUNTIF(AI902:AI1068,"FALLO"),"FALTA","COMPLETO"))</f>
        <v>COMPLETO</v>
      </c>
      <c r="AK902" s="14"/>
      <c r="AL902" s="14"/>
    </row>
    <row r="903" spans="1:38" ht="15.75" customHeight="1" x14ac:dyDescent="0.2">
      <c r="A903" s="158"/>
      <c r="B903" s="603" t="s">
        <v>589</v>
      </c>
      <c r="C903" s="598"/>
      <c r="D903" s="606" t="s">
        <v>581</v>
      </c>
      <c r="E903" s="598" t="s">
        <v>786</v>
      </c>
      <c r="F903" s="598"/>
      <c r="G903" s="607">
        <f>1+G894</f>
        <v>99</v>
      </c>
      <c r="H903" s="598" t="s">
        <v>863</v>
      </c>
      <c r="I903" s="601"/>
      <c r="J903" s="602" t="s">
        <v>864</v>
      </c>
      <c r="K903" s="148" t="s">
        <v>590</v>
      </c>
      <c r="L903" s="149" t="s">
        <v>583</v>
      </c>
      <c r="M903" s="149" t="s">
        <v>583</v>
      </c>
      <c r="N903" s="153" t="s">
        <v>586</v>
      </c>
      <c r="O903" s="143"/>
      <c r="P903" s="139"/>
      <c r="Q903" s="139" t="s">
        <v>743</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IF(AI903:AI1078="PENDIENTE","PENDIENTE",IF(COUNTIF(AI903:AI1078,"FALLO"),"FALTA","COMPLETO"))</f>
        <v>COMPLETO</v>
      </c>
      <c r="AK903" s="14"/>
      <c r="AL903" s="14"/>
    </row>
    <row r="904" spans="1:38" ht="15.75" customHeight="1" x14ac:dyDescent="0.2">
      <c r="A904" s="158"/>
      <c r="B904" s="604"/>
      <c r="C904" s="599"/>
      <c r="D904" s="599"/>
      <c r="E904" s="599"/>
      <c r="F904" s="599"/>
      <c r="G904" s="599"/>
      <c r="H904" s="599"/>
      <c r="I904" s="599"/>
      <c r="J904" s="599"/>
      <c r="K904" s="148" t="s">
        <v>614</v>
      </c>
      <c r="L904" s="149" t="s">
        <v>585</v>
      </c>
      <c r="M904" s="149" t="s">
        <v>585</v>
      </c>
      <c r="N904" s="153" t="s">
        <v>586</v>
      </c>
      <c r="O904" s="143"/>
      <c r="P904" s="139"/>
      <c r="Q904" s="139" t="s">
        <v>743</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IF(AI904:AI1074="PENDIENTE","PENDIENTE",IF(COUNTIF(AI904:AI1074,"FALLO"),"FALTA","COMPLETO"))</f>
        <v>COMPLETO</v>
      </c>
      <c r="AK904" s="14"/>
      <c r="AL904" s="14"/>
    </row>
    <row r="905" spans="1:38" ht="15.75" customHeight="1" x14ac:dyDescent="0.2">
      <c r="A905" s="158"/>
      <c r="B905" s="604"/>
      <c r="C905" s="599"/>
      <c r="D905" s="599"/>
      <c r="E905" s="599"/>
      <c r="F905" s="599"/>
      <c r="G905" s="599"/>
      <c r="H905" s="599"/>
      <c r="I905" s="599"/>
      <c r="J905" s="599"/>
      <c r="K905" s="148" t="s">
        <v>592</v>
      </c>
      <c r="L905" s="148" t="s">
        <v>587</v>
      </c>
      <c r="M905" s="148" t="s">
        <v>587</v>
      </c>
      <c r="N905" s="153" t="s">
        <v>586</v>
      </c>
      <c r="O905" s="143"/>
      <c r="P905" s="139"/>
      <c r="Q905" s="139" t="s">
        <v>743</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IF(AI905:AI1074="PENDIENTE","PENDIENTE",IF(COUNTIF(AI905:AI1074,"FALLO"),"FALTA","COMPLETO"))</f>
        <v>COMPLETO</v>
      </c>
      <c r="AK905" s="14"/>
      <c r="AL905" s="14"/>
    </row>
    <row r="906" spans="1:38" ht="15.75" customHeight="1" x14ac:dyDescent="0.2">
      <c r="A906" s="158"/>
      <c r="B906" s="604"/>
      <c r="C906" s="599"/>
      <c r="D906" s="599"/>
      <c r="E906" s="599"/>
      <c r="F906" s="599"/>
      <c r="G906" s="599"/>
      <c r="H906" s="599"/>
      <c r="I906" s="599"/>
      <c r="J906" s="599"/>
      <c r="K906" s="148" t="s">
        <v>593</v>
      </c>
      <c r="L906" s="148" t="s">
        <v>615</v>
      </c>
      <c r="M906" s="148" t="s">
        <v>615</v>
      </c>
      <c r="N906" s="153" t="s">
        <v>586</v>
      </c>
      <c r="O906" s="143"/>
      <c r="P906" s="139"/>
      <c r="Q906" s="139" t="s">
        <v>743</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IF(AI906:AI1074="PENDIENTE","PENDIENTE",IF(COUNTIF(AI906:AI1074,"FALLO"),"FALTA","COMPLETO"))</f>
        <v>COMPLETO</v>
      </c>
      <c r="AK906" s="14"/>
      <c r="AL906" s="14"/>
    </row>
    <row r="907" spans="1:38" ht="15.75" customHeight="1" x14ac:dyDescent="0.2">
      <c r="A907" s="158"/>
      <c r="B907" s="604"/>
      <c r="C907" s="599"/>
      <c r="D907" s="599"/>
      <c r="E907" s="599"/>
      <c r="F907" s="599"/>
      <c r="G907" s="599"/>
      <c r="H907" s="599"/>
      <c r="I907" s="599"/>
      <c r="J907" s="599"/>
      <c r="K907" s="149" t="s">
        <v>594</v>
      </c>
      <c r="L907" s="149" t="s">
        <v>595</v>
      </c>
      <c r="M907" s="149" t="s">
        <v>595</v>
      </c>
      <c r="N907" s="153" t="s">
        <v>586</v>
      </c>
      <c r="O907" s="143"/>
      <c r="P907" s="139"/>
      <c r="Q907" s="139" t="s">
        <v>743</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IF(AI907:AI1074="PENDIENTE","PENDIENTE",IF(COUNTIF(AI907:AI1074,"FALLO"),"FALTA","COMPLETO"))</f>
        <v>COMPLETO</v>
      </c>
      <c r="AK907" s="14"/>
      <c r="AL907" s="14"/>
    </row>
    <row r="908" spans="1:38" ht="15.75" customHeight="1" x14ac:dyDescent="0.2">
      <c r="A908" s="158"/>
      <c r="B908" s="604"/>
      <c r="C908" s="599"/>
      <c r="D908" s="599"/>
      <c r="E908" s="599"/>
      <c r="F908" s="599"/>
      <c r="G908" s="599"/>
      <c r="H908" s="599"/>
      <c r="I908" s="599"/>
      <c r="J908" s="599"/>
      <c r="K908" s="149" t="s">
        <v>616</v>
      </c>
      <c r="L908" s="149" t="s">
        <v>617</v>
      </c>
      <c r="M908" s="149" t="s">
        <v>617</v>
      </c>
      <c r="N908" s="153" t="s">
        <v>586</v>
      </c>
      <c r="O908" s="143"/>
      <c r="P908" s="139"/>
      <c r="Q908" s="139" t="s">
        <v>743</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IF(AI908:AI1074="PENDIENTE","PENDIENTE",IF(COUNTIF(AI908:AI1074,"FALLO"),"FALTA","COMPLETO"))</f>
        <v>COMPLETO</v>
      </c>
      <c r="AK908" s="14"/>
      <c r="AL908" s="14"/>
    </row>
    <row r="909" spans="1:38" ht="15.75" customHeight="1" x14ac:dyDescent="0.2">
      <c r="A909" s="157"/>
      <c r="B909" s="604"/>
      <c r="C909" s="599"/>
      <c r="D909" s="599"/>
      <c r="E909" s="599"/>
      <c r="F909" s="599"/>
      <c r="G909" s="599"/>
      <c r="H909" s="599"/>
      <c r="I909" s="599"/>
      <c r="J909" s="599"/>
      <c r="K909" s="149" t="s">
        <v>597</v>
      </c>
      <c r="L909" s="149" t="s">
        <v>598</v>
      </c>
      <c r="M909" s="149" t="s">
        <v>598</v>
      </c>
      <c r="N909" s="153" t="s">
        <v>586</v>
      </c>
      <c r="O909" s="143"/>
      <c r="P909" s="139"/>
      <c r="Q909" s="139" t="s">
        <v>743</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IF(AI909:AI1084="PENDIENTE","PENDIENTE",IF(COUNTIF(AI909:AI1084,"FALLO"),"FALTA","COMPLETO"))</f>
        <v>COMPLETO</v>
      </c>
      <c r="AK909" s="14"/>
      <c r="AL909" s="14"/>
    </row>
    <row r="910" spans="1:38" ht="15.75" customHeight="1" x14ac:dyDescent="0.2">
      <c r="A910" s="158"/>
      <c r="B910" s="604"/>
      <c r="C910" s="599"/>
      <c r="D910" s="599"/>
      <c r="E910" s="599"/>
      <c r="F910" s="599"/>
      <c r="G910" s="599"/>
      <c r="H910" s="599"/>
      <c r="I910" s="599"/>
      <c r="J910" s="599"/>
      <c r="K910" s="149" t="s">
        <v>599</v>
      </c>
      <c r="L910" s="149" t="s">
        <v>618</v>
      </c>
      <c r="M910" s="149" t="s">
        <v>618</v>
      </c>
      <c r="N910" s="153" t="s">
        <v>586</v>
      </c>
      <c r="O910" s="143"/>
      <c r="P910" s="139"/>
      <c r="Q910" s="139" t="s">
        <v>743</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IF(AI910:AI1080="PENDIENTE","PENDIENTE",IF(COUNTIF(AI910:AI1080,"FALLO"),"FALTA","COMPLETO"))</f>
        <v>COMPLETO</v>
      </c>
      <c r="AK910" s="14"/>
      <c r="AL910" s="14"/>
    </row>
    <row r="911" spans="1:38" ht="15.75" customHeight="1" x14ac:dyDescent="0.2">
      <c r="A911" s="158"/>
      <c r="B911" s="605"/>
      <c r="C911" s="600"/>
      <c r="D911" s="600"/>
      <c r="E911" s="600"/>
      <c r="F911" s="600"/>
      <c r="G911" s="600"/>
      <c r="H911" s="600"/>
      <c r="I911" s="600"/>
      <c r="J911" s="600"/>
      <c r="K911" s="149" t="s">
        <v>789</v>
      </c>
      <c r="L911" s="149" t="s">
        <v>629</v>
      </c>
      <c r="M911" s="149" t="s">
        <v>629</v>
      </c>
      <c r="N911" s="153" t="s">
        <v>586</v>
      </c>
      <c r="O911" s="143"/>
      <c r="P911" s="139"/>
      <c r="Q911" s="139" t="s">
        <v>743</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IF(AI911:AI1080="PENDIENTE","PENDIENTE",IF(COUNTIF(AI911:AI1080,"FALLO"),"FALTA","COMPLETO"))</f>
        <v>COMPLETO</v>
      </c>
      <c r="AK911" s="14"/>
      <c r="AL911" s="14"/>
    </row>
    <row r="912" spans="1:38" ht="15.75" customHeight="1" x14ac:dyDescent="0.2">
      <c r="A912" s="158"/>
      <c r="B912" s="603" t="s">
        <v>589</v>
      </c>
      <c r="C912" s="598"/>
      <c r="D912" s="606" t="s">
        <v>581</v>
      </c>
      <c r="E912" s="598" t="s">
        <v>661</v>
      </c>
      <c r="F912" s="598"/>
      <c r="G912" s="607">
        <f>1+G903</f>
        <v>100</v>
      </c>
      <c r="H912" s="598" t="s">
        <v>865</v>
      </c>
      <c r="I912" s="601"/>
      <c r="J912" s="602" t="s">
        <v>866</v>
      </c>
      <c r="K912" s="148" t="s">
        <v>590</v>
      </c>
      <c r="L912" s="149" t="s">
        <v>583</v>
      </c>
      <c r="M912" s="149" t="s">
        <v>583</v>
      </c>
      <c r="N912" s="153" t="s">
        <v>586</v>
      </c>
      <c r="O912" s="143"/>
      <c r="P912" s="139"/>
      <c r="Q912" s="139" t="s">
        <v>743</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IF(AI912:AI1080="PENDIENTE","PENDIENTE",IF(COUNTIF(AI912:AI1080,"FALLO"),"FALTA","COMPLETO"))</f>
        <v>COMPLETO</v>
      </c>
      <c r="AK912" s="14"/>
      <c r="AL912" s="14"/>
    </row>
    <row r="913" spans="1:38" ht="15.75" customHeight="1" x14ac:dyDescent="0.2">
      <c r="A913" s="158"/>
      <c r="B913" s="604"/>
      <c r="C913" s="599"/>
      <c r="D913" s="599"/>
      <c r="E913" s="599"/>
      <c r="F913" s="599"/>
      <c r="G913" s="599"/>
      <c r="H913" s="599"/>
      <c r="I913" s="599"/>
      <c r="J913" s="599"/>
      <c r="K913" s="148" t="s">
        <v>614</v>
      </c>
      <c r="L913" s="149" t="s">
        <v>585</v>
      </c>
      <c r="M913" s="149" t="s">
        <v>585</v>
      </c>
      <c r="N913" s="153" t="s">
        <v>586</v>
      </c>
      <c r="O913" s="143"/>
      <c r="P913" s="139"/>
      <c r="Q913" s="139" t="s">
        <v>743</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IF(AI913:AI1080="PENDIENTE","PENDIENTE",IF(COUNTIF(AI913:AI1080,"FALLO"),"FALTA","COMPLETO"))</f>
        <v>COMPLETO</v>
      </c>
      <c r="AK913" s="14"/>
      <c r="AL913" s="14"/>
    </row>
    <row r="914" spans="1:38" ht="15.75" customHeight="1" x14ac:dyDescent="0.2">
      <c r="A914" s="158"/>
      <c r="B914" s="604"/>
      <c r="C914" s="599"/>
      <c r="D914" s="599"/>
      <c r="E914" s="599"/>
      <c r="F914" s="599"/>
      <c r="G914" s="599"/>
      <c r="H914" s="599"/>
      <c r="I914" s="599"/>
      <c r="J914" s="599"/>
      <c r="K914" s="148" t="s">
        <v>592</v>
      </c>
      <c r="L914" s="148" t="s">
        <v>587</v>
      </c>
      <c r="M914" s="148" t="s">
        <v>587</v>
      </c>
      <c r="N914" s="153" t="s">
        <v>586</v>
      </c>
      <c r="O914" s="143"/>
      <c r="P914" s="139"/>
      <c r="Q914" s="139" t="s">
        <v>743</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IF(AI914:AI1080="PENDIENTE","PENDIENTE",IF(COUNTIF(AI914:AI1080,"FALLO"),"FALTA","COMPLETO"))</f>
        <v>COMPLETO</v>
      </c>
      <c r="AK914" s="14"/>
      <c r="AL914" s="14"/>
    </row>
    <row r="915" spans="1:38" ht="15.75" customHeight="1" x14ac:dyDescent="0.2">
      <c r="A915" s="158"/>
      <c r="B915" s="604"/>
      <c r="C915" s="599"/>
      <c r="D915" s="599"/>
      <c r="E915" s="599"/>
      <c r="F915" s="599"/>
      <c r="G915" s="599"/>
      <c r="H915" s="599"/>
      <c r="I915" s="599"/>
      <c r="J915" s="599"/>
      <c r="K915" s="148" t="s">
        <v>593</v>
      </c>
      <c r="L915" s="148" t="s">
        <v>615</v>
      </c>
      <c r="M915" s="148" t="s">
        <v>615</v>
      </c>
      <c r="N915" s="153" t="s">
        <v>586</v>
      </c>
      <c r="O915" s="143"/>
      <c r="P915" s="139"/>
      <c r="Q915" s="139" t="s">
        <v>743</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IF(AI915:AI1090="PENDIENTE","PENDIENTE",IF(COUNTIF(AI915:AI1090,"FALLO"),"FALTA","COMPLETO"))</f>
        <v>COMPLETO</v>
      </c>
      <c r="AK915" s="14"/>
      <c r="AL915" s="14"/>
    </row>
    <row r="916" spans="1:38" ht="15.75" customHeight="1" x14ac:dyDescent="0.2">
      <c r="A916" s="158"/>
      <c r="B916" s="604"/>
      <c r="C916" s="599"/>
      <c r="D916" s="599"/>
      <c r="E916" s="599"/>
      <c r="F916" s="599"/>
      <c r="G916" s="599"/>
      <c r="H916" s="599"/>
      <c r="I916" s="599"/>
      <c r="J916" s="599"/>
      <c r="K916" s="149" t="s">
        <v>594</v>
      </c>
      <c r="L916" s="149" t="s">
        <v>595</v>
      </c>
      <c r="M916" s="149" t="s">
        <v>595</v>
      </c>
      <c r="N916" s="153" t="s">
        <v>586</v>
      </c>
      <c r="O916" s="143"/>
      <c r="P916" s="139"/>
      <c r="Q916" s="139" t="s">
        <v>743</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IF(AI916:AI1086="PENDIENTE","PENDIENTE",IF(COUNTIF(AI916:AI1086,"FALLO"),"FALTA","COMPLETO"))</f>
        <v>COMPLETO</v>
      </c>
      <c r="AK916" s="14"/>
      <c r="AL916" s="14"/>
    </row>
    <row r="917" spans="1:38" ht="15.75" customHeight="1" x14ac:dyDescent="0.2">
      <c r="A917" s="158"/>
      <c r="B917" s="604"/>
      <c r="C917" s="599"/>
      <c r="D917" s="599"/>
      <c r="E917" s="599"/>
      <c r="F917" s="599"/>
      <c r="G917" s="599"/>
      <c r="H917" s="599"/>
      <c r="I917" s="599"/>
      <c r="J917" s="599"/>
      <c r="K917" s="149" t="s">
        <v>616</v>
      </c>
      <c r="L917" s="149" t="s">
        <v>617</v>
      </c>
      <c r="M917" s="149" t="s">
        <v>617</v>
      </c>
      <c r="N917" s="153" t="s">
        <v>586</v>
      </c>
      <c r="O917" s="143"/>
      <c r="P917" s="139"/>
      <c r="Q917" s="139" t="s">
        <v>743</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IF(AI917:AI1086="PENDIENTE","PENDIENTE",IF(COUNTIF(AI917:AI1086,"FALLO"),"FALTA","COMPLETO"))</f>
        <v>COMPLETO</v>
      </c>
      <c r="AK917" s="14"/>
      <c r="AL917" s="14"/>
    </row>
    <row r="918" spans="1:38" ht="15.75" customHeight="1" x14ac:dyDescent="0.2">
      <c r="A918" s="157"/>
      <c r="B918" s="604"/>
      <c r="C918" s="599"/>
      <c r="D918" s="599"/>
      <c r="E918" s="599"/>
      <c r="F918" s="599"/>
      <c r="G918" s="599"/>
      <c r="H918" s="599"/>
      <c r="I918" s="599"/>
      <c r="J918" s="599"/>
      <c r="K918" s="149" t="s">
        <v>597</v>
      </c>
      <c r="L918" s="149" t="s">
        <v>598</v>
      </c>
      <c r="M918" s="149" t="s">
        <v>598</v>
      </c>
      <c r="N918" s="153" t="s">
        <v>586</v>
      </c>
      <c r="O918" s="143"/>
      <c r="P918" s="139"/>
      <c r="Q918" s="139" t="s">
        <v>743</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IF(AI918:AI1086="PENDIENTE","PENDIENTE",IF(COUNTIF(AI918:AI1086,"FALLO"),"FALTA","COMPLETO"))</f>
        <v>COMPLETO</v>
      </c>
      <c r="AK918" s="14"/>
      <c r="AL918" s="14"/>
    </row>
    <row r="919" spans="1:38" ht="15.75" customHeight="1" x14ac:dyDescent="0.2">
      <c r="A919" s="158"/>
      <c r="B919" s="604"/>
      <c r="C919" s="599"/>
      <c r="D919" s="599"/>
      <c r="E919" s="599"/>
      <c r="F919" s="599"/>
      <c r="G919" s="599"/>
      <c r="H919" s="599"/>
      <c r="I919" s="599"/>
      <c r="J919" s="599"/>
      <c r="K919" s="149" t="s">
        <v>599</v>
      </c>
      <c r="L919" s="149" t="s">
        <v>618</v>
      </c>
      <c r="M919" s="149" t="s">
        <v>618</v>
      </c>
      <c r="N919" s="153" t="s">
        <v>586</v>
      </c>
      <c r="O919" s="143"/>
      <c r="P919" s="139"/>
      <c r="Q919" s="139" t="s">
        <v>743</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IF(AI919:AI1086="PENDIENTE","PENDIENTE",IF(COUNTIF(AI919:AI1086,"FALLO"),"FALTA","COMPLETO"))</f>
        <v>COMPLETO</v>
      </c>
      <c r="AK919" s="14"/>
      <c r="AL919" s="14"/>
    </row>
    <row r="920" spans="1:38" ht="15.75" customHeight="1" x14ac:dyDescent="0.2">
      <c r="A920" s="158"/>
      <c r="B920" s="605"/>
      <c r="C920" s="600"/>
      <c r="D920" s="600"/>
      <c r="E920" s="600"/>
      <c r="F920" s="600"/>
      <c r="G920" s="600"/>
      <c r="H920" s="600"/>
      <c r="I920" s="600"/>
      <c r="J920" s="600"/>
      <c r="K920" s="149" t="s">
        <v>792</v>
      </c>
      <c r="L920" s="149" t="s">
        <v>629</v>
      </c>
      <c r="M920" s="149" t="s">
        <v>629</v>
      </c>
      <c r="N920" s="153" t="s">
        <v>586</v>
      </c>
      <c r="O920" s="143"/>
      <c r="P920" s="139"/>
      <c r="Q920" s="139" t="s">
        <v>743</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IF(AI920:AI1086="PENDIENTE","PENDIENTE",IF(COUNTIF(AI920:AI1086,"FALLO"),"FALTA","COMPLETO"))</f>
        <v>COMPLETO</v>
      </c>
      <c r="AK920" s="14"/>
      <c r="AL920" s="14"/>
    </row>
    <row r="921" spans="1:38" ht="15.75" customHeight="1" x14ac:dyDescent="0.2">
      <c r="A921" s="158"/>
      <c r="B921" s="603" t="s">
        <v>589</v>
      </c>
      <c r="C921" s="598"/>
      <c r="D921" s="606" t="s">
        <v>581</v>
      </c>
      <c r="E921" s="598" t="s">
        <v>793</v>
      </c>
      <c r="F921" s="598"/>
      <c r="G921" s="607">
        <f>1+G912</f>
        <v>101</v>
      </c>
      <c r="H921" s="598" t="s">
        <v>867</v>
      </c>
      <c r="I921" s="601"/>
      <c r="J921" s="602" t="s">
        <v>868</v>
      </c>
      <c r="K921" s="148" t="s">
        <v>590</v>
      </c>
      <c r="L921" s="149" t="s">
        <v>583</v>
      </c>
      <c r="M921" s="149" t="s">
        <v>583</v>
      </c>
      <c r="N921" s="153" t="s">
        <v>586</v>
      </c>
      <c r="O921" s="143"/>
      <c r="P921" s="139"/>
      <c r="Q921" s="139" t="s">
        <v>743</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IF(AI921:AI1096="PENDIENTE","PENDIENTE",IF(COUNTIF(AI921:AI1096,"FALLO"),"FALTA","COMPLETO"))</f>
        <v>COMPLETO</v>
      </c>
      <c r="AK921" s="14"/>
      <c r="AL921" s="14"/>
    </row>
    <row r="922" spans="1:38" ht="15.75" customHeight="1" x14ac:dyDescent="0.2">
      <c r="A922" s="158"/>
      <c r="B922" s="604"/>
      <c r="C922" s="599"/>
      <c r="D922" s="599"/>
      <c r="E922" s="599"/>
      <c r="F922" s="599"/>
      <c r="G922" s="599"/>
      <c r="H922" s="599"/>
      <c r="I922" s="599"/>
      <c r="J922" s="599"/>
      <c r="K922" s="148" t="s">
        <v>614</v>
      </c>
      <c r="L922" s="149" t="s">
        <v>585</v>
      </c>
      <c r="M922" s="149" t="s">
        <v>585</v>
      </c>
      <c r="N922" s="153" t="s">
        <v>586</v>
      </c>
      <c r="O922" s="143"/>
      <c r="P922" s="139"/>
      <c r="Q922" s="139" t="s">
        <v>743</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IF(AI922:AI1092="PENDIENTE","PENDIENTE",IF(COUNTIF(AI922:AI1092,"FALLO"),"FALTA","COMPLETO"))</f>
        <v>COMPLETO</v>
      </c>
      <c r="AK922" s="14"/>
      <c r="AL922" s="14"/>
    </row>
    <row r="923" spans="1:38" ht="15.75" customHeight="1" x14ac:dyDescent="0.2">
      <c r="A923" s="158"/>
      <c r="B923" s="604"/>
      <c r="C923" s="599"/>
      <c r="D923" s="599"/>
      <c r="E923" s="599"/>
      <c r="F923" s="599"/>
      <c r="G923" s="599"/>
      <c r="H923" s="599"/>
      <c r="I923" s="599"/>
      <c r="J923" s="599"/>
      <c r="K923" s="148" t="s">
        <v>592</v>
      </c>
      <c r="L923" s="148" t="s">
        <v>587</v>
      </c>
      <c r="M923" s="148" t="s">
        <v>587</v>
      </c>
      <c r="N923" s="153" t="s">
        <v>586</v>
      </c>
      <c r="O923" s="143"/>
      <c r="P923" s="139"/>
      <c r="Q923" s="139" t="s">
        <v>743</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IF(AI923:AI1092="PENDIENTE","PENDIENTE",IF(COUNTIF(AI923:AI1092,"FALLO"),"FALTA","COMPLETO"))</f>
        <v>COMPLETO</v>
      </c>
      <c r="AK923" s="14"/>
      <c r="AL923" s="14"/>
    </row>
    <row r="924" spans="1:38" ht="15.75" customHeight="1" x14ac:dyDescent="0.2">
      <c r="A924" s="158"/>
      <c r="B924" s="604"/>
      <c r="C924" s="599"/>
      <c r="D924" s="599"/>
      <c r="E924" s="599"/>
      <c r="F924" s="599"/>
      <c r="G924" s="599"/>
      <c r="H924" s="599"/>
      <c r="I924" s="599"/>
      <c r="J924" s="599"/>
      <c r="K924" s="148" t="s">
        <v>593</v>
      </c>
      <c r="L924" s="148" t="s">
        <v>615</v>
      </c>
      <c r="M924" s="148" t="s">
        <v>615</v>
      </c>
      <c r="N924" s="153" t="s">
        <v>586</v>
      </c>
      <c r="O924" s="143"/>
      <c r="P924" s="139"/>
      <c r="Q924" s="139" t="s">
        <v>743</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IF(AI924:AI1092="PENDIENTE","PENDIENTE",IF(COUNTIF(AI924:AI1092,"FALLO"),"FALTA","COMPLETO"))</f>
        <v>COMPLETO</v>
      </c>
      <c r="AK924" s="14"/>
      <c r="AL924" s="14"/>
    </row>
    <row r="925" spans="1:38" ht="15.75" customHeight="1" x14ac:dyDescent="0.2">
      <c r="A925" s="158"/>
      <c r="B925" s="604"/>
      <c r="C925" s="599"/>
      <c r="D925" s="599"/>
      <c r="E925" s="599"/>
      <c r="F925" s="599"/>
      <c r="G925" s="599"/>
      <c r="H925" s="599"/>
      <c r="I925" s="599"/>
      <c r="J925" s="599"/>
      <c r="K925" s="149" t="s">
        <v>594</v>
      </c>
      <c r="L925" s="149" t="s">
        <v>595</v>
      </c>
      <c r="M925" s="149" t="s">
        <v>595</v>
      </c>
      <c r="N925" s="153" t="s">
        <v>586</v>
      </c>
      <c r="O925" s="143"/>
      <c r="P925" s="139"/>
      <c r="Q925" s="139" t="s">
        <v>743</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IF(AI925:AI1092="PENDIENTE","PENDIENTE",IF(COUNTIF(AI925:AI1092,"FALLO"),"FALTA","COMPLETO"))</f>
        <v>COMPLETO</v>
      </c>
      <c r="AK925" s="14"/>
      <c r="AL925" s="14"/>
    </row>
    <row r="926" spans="1:38" ht="15.75" customHeight="1" x14ac:dyDescent="0.2">
      <c r="A926" s="158"/>
      <c r="B926" s="604"/>
      <c r="C926" s="599"/>
      <c r="D926" s="599"/>
      <c r="E926" s="599"/>
      <c r="F926" s="599"/>
      <c r="G926" s="599"/>
      <c r="H926" s="599"/>
      <c r="I926" s="599"/>
      <c r="J926" s="599"/>
      <c r="K926" s="149" t="s">
        <v>616</v>
      </c>
      <c r="L926" s="149" t="s">
        <v>617</v>
      </c>
      <c r="M926" s="149" t="s">
        <v>617</v>
      </c>
      <c r="N926" s="153" t="s">
        <v>586</v>
      </c>
      <c r="O926" s="143"/>
      <c r="P926" s="139"/>
      <c r="Q926" s="139" t="s">
        <v>743</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IF(AI926:AI1092="PENDIENTE","PENDIENTE",IF(COUNTIF(AI926:AI1092,"FALLO"),"FALTA","COMPLETO"))</f>
        <v>COMPLETO</v>
      </c>
      <c r="AK926" s="14"/>
      <c r="AL926" s="14"/>
    </row>
    <row r="927" spans="1:38" ht="15.75" customHeight="1" x14ac:dyDescent="0.2">
      <c r="A927" s="157"/>
      <c r="B927" s="604"/>
      <c r="C927" s="599"/>
      <c r="D927" s="599"/>
      <c r="E927" s="599"/>
      <c r="F927" s="599"/>
      <c r="G927" s="599"/>
      <c r="H927" s="599"/>
      <c r="I927" s="599"/>
      <c r="J927" s="599"/>
      <c r="K927" s="149" t="s">
        <v>597</v>
      </c>
      <c r="L927" s="149" t="s">
        <v>598</v>
      </c>
      <c r="M927" s="149" t="s">
        <v>598</v>
      </c>
      <c r="N927" s="153" t="s">
        <v>586</v>
      </c>
      <c r="O927" s="143"/>
      <c r="P927" s="139"/>
      <c r="Q927" s="139" t="s">
        <v>743</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IF(AI927:AI1102="PENDIENTE","PENDIENTE",IF(COUNTIF(AI927:AI1102,"FALLO"),"FALTA","COMPLETO"))</f>
        <v>COMPLETO</v>
      </c>
      <c r="AK927" s="14"/>
      <c r="AL927" s="14"/>
    </row>
    <row r="928" spans="1:38" ht="15.75" customHeight="1" x14ac:dyDescent="0.2">
      <c r="A928" s="158"/>
      <c r="B928" s="604"/>
      <c r="C928" s="599"/>
      <c r="D928" s="599"/>
      <c r="E928" s="599"/>
      <c r="F928" s="599"/>
      <c r="G928" s="599"/>
      <c r="H928" s="599"/>
      <c r="I928" s="599"/>
      <c r="J928" s="599"/>
      <c r="K928" s="149" t="s">
        <v>599</v>
      </c>
      <c r="L928" s="149" t="s">
        <v>618</v>
      </c>
      <c r="M928" s="149" t="s">
        <v>618</v>
      </c>
      <c r="N928" s="153" t="s">
        <v>586</v>
      </c>
      <c r="O928" s="143"/>
      <c r="P928" s="139"/>
      <c r="Q928" s="139" t="s">
        <v>743</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IF(AI928:AI1098="PENDIENTE","PENDIENTE",IF(COUNTIF(AI928:AI1098,"FALLO"),"FALTA","COMPLETO"))</f>
        <v>COMPLETO</v>
      </c>
      <c r="AK928" s="14"/>
      <c r="AL928" s="14"/>
    </row>
    <row r="929" spans="1:38" ht="15.75" customHeight="1" x14ac:dyDescent="0.2">
      <c r="A929" s="158"/>
      <c r="B929" s="605"/>
      <c r="C929" s="600"/>
      <c r="D929" s="600"/>
      <c r="E929" s="600"/>
      <c r="F929" s="600"/>
      <c r="G929" s="600"/>
      <c r="H929" s="600"/>
      <c r="I929" s="600"/>
      <c r="J929" s="600"/>
      <c r="K929" s="149" t="s">
        <v>796</v>
      </c>
      <c r="L929" s="149" t="s">
        <v>629</v>
      </c>
      <c r="M929" s="149" t="s">
        <v>629</v>
      </c>
      <c r="N929" s="153" t="s">
        <v>586</v>
      </c>
      <c r="O929" s="143"/>
      <c r="P929" s="139"/>
      <c r="Q929" s="139" t="s">
        <v>743</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IF(AI929:AI1098="PENDIENTE","PENDIENTE",IF(COUNTIF(AI929:AI1098,"FALLO"),"FALTA","COMPLETO"))</f>
        <v>COMPLETO</v>
      </c>
      <c r="AK929" s="14"/>
      <c r="AL929" s="14"/>
    </row>
    <row r="930" spans="1:38" ht="15.75" customHeight="1" x14ac:dyDescent="0.2">
      <c r="A930" s="158"/>
      <c r="B930" s="603" t="s">
        <v>589</v>
      </c>
      <c r="C930" s="598"/>
      <c r="D930" s="606" t="s">
        <v>581</v>
      </c>
      <c r="E930" s="598" t="s">
        <v>776</v>
      </c>
      <c r="F930" s="598"/>
      <c r="G930" s="607">
        <f>1+G921</f>
        <v>102</v>
      </c>
      <c r="H930" s="598" t="s">
        <v>869</v>
      </c>
      <c r="I930" s="601"/>
      <c r="J930" s="602" t="s">
        <v>870</v>
      </c>
      <c r="K930" s="148" t="s">
        <v>590</v>
      </c>
      <c r="L930" s="149" t="s">
        <v>583</v>
      </c>
      <c r="M930" s="149" t="s">
        <v>583</v>
      </c>
      <c r="N930" s="153" t="s">
        <v>586</v>
      </c>
      <c r="O930" s="143"/>
      <c r="P930" s="139"/>
      <c r="Q930" s="139" t="s">
        <v>743</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IF(AI930:AI1098="PENDIENTE","PENDIENTE",IF(COUNTIF(AI930:AI1098,"FALLO"),"FALTA","COMPLETO"))</f>
        <v>COMPLETO</v>
      </c>
      <c r="AK930" s="14"/>
      <c r="AL930" s="14"/>
    </row>
    <row r="931" spans="1:38" ht="15.75" customHeight="1" x14ac:dyDescent="0.2">
      <c r="A931" s="158"/>
      <c r="B931" s="604"/>
      <c r="C931" s="599"/>
      <c r="D931" s="599"/>
      <c r="E931" s="599"/>
      <c r="F931" s="599"/>
      <c r="G931" s="599"/>
      <c r="H931" s="599"/>
      <c r="I931" s="599"/>
      <c r="J931" s="599"/>
      <c r="K931" s="148" t="s">
        <v>614</v>
      </c>
      <c r="L931" s="149" t="s">
        <v>585</v>
      </c>
      <c r="M931" s="149" t="s">
        <v>585</v>
      </c>
      <c r="N931" s="153" t="s">
        <v>586</v>
      </c>
      <c r="O931" s="143"/>
      <c r="P931" s="139"/>
      <c r="Q931" s="139" t="s">
        <v>743</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IF(AI931:AI1098="PENDIENTE","PENDIENTE",IF(COUNTIF(AI931:AI1098,"FALLO"),"FALTA","COMPLETO"))</f>
        <v>COMPLETO</v>
      </c>
      <c r="AK931" s="14"/>
      <c r="AL931" s="14"/>
    </row>
    <row r="932" spans="1:38" ht="15.75" customHeight="1" x14ac:dyDescent="0.2">
      <c r="A932" s="158"/>
      <c r="B932" s="604"/>
      <c r="C932" s="599"/>
      <c r="D932" s="599"/>
      <c r="E932" s="599"/>
      <c r="F932" s="599"/>
      <c r="G932" s="599"/>
      <c r="H932" s="599"/>
      <c r="I932" s="599"/>
      <c r="J932" s="599"/>
      <c r="K932" s="148" t="s">
        <v>592</v>
      </c>
      <c r="L932" s="148" t="s">
        <v>587</v>
      </c>
      <c r="M932" s="148" t="s">
        <v>587</v>
      </c>
      <c r="N932" s="153" t="s">
        <v>586</v>
      </c>
      <c r="O932" s="143"/>
      <c r="P932" s="139"/>
      <c r="Q932" s="139" t="s">
        <v>743</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IF(AI932:AI1098="PENDIENTE","PENDIENTE",IF(COUNTIF(AI932:AI1098,"FALLO"),"FALTA","COMPLETO"))</f>
        <v>COMPLETO</v>
      </c>
      <c r="AK932" s="14"/>
      <c r="AL932" s="14"/>
    </row>
    <row r="933" spans="1:38" ht="15.75" customHeight="1" x14ac:dyDescent="0.2">
      <c r="A933" s="158"/>
      <c r="B933" s="604"/>
      <c r="C933" s="599"/>
      <c r="D933" s="599"/>
      <c r="E933" s="599"/>
      <c r="F933" s="599"/>
      <c r="G933" s="599"/>
      <c r="H933" s="599"/>
      <c r="I933" s="599"/>
      <c r="J933" s="599"/>
      <c r="K933" s="148" t="s">
        <v>593</v>
      </c>
      <c r="L933" s="148" t="s">
        <v>615</v>
      </c>
      <c r="M933" s="148" t="s">
        <v>615</v>
      </c>
      <c r="N933" s="153" t="s">
        <v>586</v>
      </c>
      <c r="O933" s="143"/>
      <c r="P933" s="139"/>
      <c r="Q933" s="139" t="s">
        <v>743</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IF(AI933:AI1108="PENDIENTE","PENDIENTE",IF(COUNTIF(AI933:AI1108,"FALLO"),"FALTA","COMPLETO"))</f>
        <v>COMPLETO</v>
      </c>
      <c r="AK933" s="14"/>
      <c r="AL933" s="14"/>
    </row>
    <row r="934" spans="1:38" ht="15.75" customHeight="1" x14ac:dyDescent="0.2">
      <c r="A934" s="158"/>
      <c r="B934" s="604"/>
      <c r="C934" s="599"/>
      <c r="D934" s="599"/>
      <c r="E934" s="599"/>
      <c r="F934" s="599"/>
      <c r="G934" s="599"/>
      <c r="H934" s="599"/>
      <c r="I934" s="599"/>
      <c r="J934" s="599"/>
      <c r="K934" s="149" t="s">
        <v>594</v>
      </c>
      <c r="L934" s="149" t="s">
        <v>595</v>
      </c>
      <c r="M934" s="149" t="s">
        <v>595</v>
      </c>
      <c r="N934" s="153" t="s">
        <v>586</v>
      </c>
      <c r="O934" s="143"/>
      <c r="P934" s="139"/>
      <c r="Q934" s="139" t="s">
        <v>743</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IF(AI934:AI1104="PENDIENTE","PENDIENTE",IF(COUNTIF(AI934:AI1104,"FALLO"),"FALTA","COMPLETO"))</f>
        <v>COMPLETO</v>
      </c>
      <c r="AK934" s="14"/>
      <c r="AL934" s="14"/>
    </row>
    <row r="935" spans="1:38" ht="15.75" customHeight="1" x14ac:dyDescent="0.2">
      <c r="A935" s="158"/>
      <c r="B935" s="604"/>
      <c r="C935" s="599"/>
      <c r="D935" s="599"/>
      <c r="E935" s="599"/>
      <c r="F935" s="599"/>
      <c r="G935" s="599"/>
      <c r="H935" s="599"/>
      <c r="I935" s="599"/>
      <c r="J935" s="599"/>
      <c r="K935" s="149" t="s">
        <v>616</v>
      </c>
      <c r="L935" s="149" t="s">
        <v>617</v>
      </c>
      <c r="M935" s="149" t="s">
        <v>617</v>
      </c>
      <c r="N935" s="153" t="s">
        <v>586</v>
      </c>
      <c r="O935" s="143"/>
      <c r="P935" s="139"/>
      <c r="Q935" s="139" t="s">
        <v>743</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IF(AI935:AI1104="PENDIENTE","PENDIENTE",IF(COUNTIF(AI935:AI1104,"FALLO"),"FALTA","COMPLETO"))</f>
        <v>COMPLETO</v>
      </c>
      <c r="AK935" s="14"/>
      <c r="AL935" s="14"/>
    </row>
    <row r="936" spans="1:38" ht="15.75" customHeight="1" x14ac:dyDescent="0.2">
      <c r="A936" s="157"/>
      <c r="B936" s="604"/>
      <c r="C936" s="599"/>
      <c r="D936" s="599"/>
      <c r="E936" s="599"/>
      <c r="F936" s="599"/>
      <c r="G936" s="599"/>
      <c r="H936" s="599"/>
      <c r="I936" s="599"/>
      <c r="J936" s="599"/>
      <c r="K936" s="149" t="s">
        <v>597</v>
      </c>
      <c r="L936" s="149" t="s">
        <v>598</v>
      </c>
      <c r="M936" s="149" t="s">
        <v>598</v>
      </c>
      <c r="N936" s="153" t="s">
        <v>586</v>
      </c>
      <c r="O936" s="143"/>
      <c r="P936" s="139"/>
      <c r="Q936" s="139" t="s">
        <v>743</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IF(AI936:AI1104="PENDIENTE","PENDIENTE",IF(COUNTIF(AI936:AI1104,"FALLO"),"FALTA","COMPLETO"))</f>
        <v>COMPLETO</v>
      </c>
      <c r="AK936" s="14"/>
      <c r="AL936" s="14"/>
    </row>
    <row r="937" spans="1:38" ht="15.75" customHeight="1" x14ac:dyDescent="0.2">
      <c r="A937" s="158"/>
      <c r="B937" s="604"/>
      <c r="C937" s="599"/>
      <c r="D937" s="599"/>
      <c r="E937" s="599"/>
      <c r="F937" s="599"/>
      <c r="G937" s="599"/>
      <c r="H937" s="599"/>
      <c r="I937" s="599"/>
      <c r="J937" s="599"/>
      <c r="K937" s="149" t="s">
        <v>599</v>
      </c>
      <c r="L937" s="149" t="s">
        <v>618</v>
      </c>
      <c r="M937" s="149" t="s">
        <v>618</v>
      </c>
      <c r="N937" s="153" t="s">
        <v>586</v>
      </c>
      <c r="O937" s="143"/>
      <c r="P937" s="139"/>
      <c r="Q937" s="139" t="s">
        <v>743</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IF(AI937:AI1104="PENDIENTE","PENDIENTE",IF(COUNTIF(AI937:AI1104,"FALLO"),"FALTA","COMPLETO"))</f>
        <v>COMPLETO</v>
      </c>
      <c r="AK937" s="14"/>
      <c r="AL937" s="14"/>
    </row>
    <row r="938" spans="1:38" ht="15.75" customHeight="1" x14ac:dyDescent="0.2">
      <c r="A938" s="158"/>
      <c r="B938" s="605"/>
      <c r="C938" s="600"/>
      <c r="D938" s="600"/>
      <c r="E938" s="600"/>
      <c r="F938" s="600"/>
      <c r="G938" s="600"/>
      <c r="H938" s="600"/>
      <c r="I938" s="600"/>
      <c r="J938" s="600"/>
      <c r="K938" s="149" t="s">
        <v>779</v>
      </c>
      <c r="L938" s="149" t="s">
        <v>629</v>
      </c>
      <c r="M938" s="149" t="s">
        <v>629</v>
      </c>
      <c r="N938" s="153" t="s">
        <v>586</v>
      </c>
      <c r="O938" s="143"/>
      <c r="P938" s="139"/>
      <c r="Q938" s="139" t="s">
        <v>743</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IF(AI938:AI1104="PENDIENTE","PENDIENTE",IF(COUNTIF(AI938:AI1104,"FALLO"),"FALTA","COMPLETO"))</f>
        <v>COMPLETO</v>
      </c>
      <c r="AK938" s="14"/>
      <c r="AL938" s="14"/>
    </row>
    <row r="939" spans="1:38" ht="15.75" customHeight="1" x14ac:dyDescent="0.2">
      <c r="A939" s="158"/>
      <c r="B939" s="603" t="s">
        <v>589</v>
      </c>
      <c r="C939" s="598"/>
      <c r="D939" s="606" t="s">
        <v>581</v>
      </c>
      <c r="E939" s="598" t="s">
        <v>649</v>
      </c>
      <c r="F939" s="598"/>
      <c r="G939" s="607">
        <f>1+G930</f>
        <v>103</v>
      </c>
      <c r="H939" s="598" t="s">
        <v>871</v>
      </c>
      <c r="I939" s="601"/>
      <c r="J939" s="602" t="s">
        <v>872</v>
      </c>
      <c r="K939" s="148" t="s">
        <v>590</v>
      </c>
      <c r="L939" s="149" t="s">
        <v>583</v>
      </c>
      <c r="M939" s="149" t="s">
        <v>583</v>
      </c>
      <c r="N939" s="153" t="s">
        <v>586</v>
      </c>
      <c r="O939" s="143"/>
      <c r="P939" s="139"/>
      <c r="Q939" s="139" t="s">
        <v>743</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IF(AI939:AI1114="PENDIENTE","PENDIENTE",IF(COUNTIF(AI939:AI1114,"FALLO"),"FALTA","COMPLETO"))</f>
        <v>COMPLETO</v>
      </c>
      <c r="AK939" s="14"/>
      <c r="AL939" s="14"/>
    </row>
    <row r="940" spans="1:38" ht="15.75" customHeight="1" x14ac:dyDescent="0.2">
      <c r="A940" s="158"/>
      <c r="B940" s="604"/>
      <c r="C940" s="599"/>
      <c r="D940" s="599"/>
      <c r="E940" s="599"/>
      <c r="F940" s="599"/>
      <c r="G940" s="599"/>
      <c r="H940" s="599"/>
      <c r="I940" s="599"/>
      <c r="J940" s="599"/>
      <c r="K940" s="148" t="s">
        <v>614</v>
      </c>
      <c r="L940" s="149" t="s">
        <v>585</v>
      </c>
      <c r="M940" s="149" t="s">
        <v>585</v>
      </c>
      <c r="N940" s="153" t="s">
        <v>586</v>
      </c>
      <c r="O940" s="143"/>
      <c r="P940" s="139"/>
      <c r="Q940" s="139" t="s">
        <v>743</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IF(AI940:AI1110="PENDIENTE","PENDIENTE",IF(COUNTIF(AI940:AI1110,"FALLO"),"FALTA","COMPLETO"))</f>
        <v>COMPLETO</v>
      </c>
      <c r="AK940" s="14"/>
      <c r="AL940" s="14"/>
    </row>
    <row r="941" spans="1:38" ht="15.75" customHeight="1" x14ac:dyDescent="0.2">
      <c r="A941" s="158"/>
      <c r="B941" s="604"/>
      <c r="C941" s="599"/>
      <c r="D941" s="599"/>
      <c r="E941" s="599"/>
      <c r="F941" s="599"/>
      <c r="G941" s="599"/>
      <c r="H941" s="599"/>
      <c r="I941" s="599"/>
      <c r="J941" s="599"/>
      <c r="K941" s="148" t="s">
        <v>592</v>
      </c>
      <c r="L941" s="148" t="s">
        <v>587</v>
      </c>
      <c r="M941" s="148" t="s">
        <v>587</v>
      </c>
      <c r="N941" s="153" t="s">
        <v>586</v>
      </c>
      <c r="O941" s="143"/>
      <c r="P941" s="139"/>
      <c r="Q941" s="139" t="s">
        <v>743</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IF(AI941:AI1110="PENDIENTE","PENDIENTE",IF(COUNTIF(AI941:AI1110,"FALLO"),"FALTA","COMPLETO"))</f>
        <v>COMPLETO</v>
      </c>
      <c r="AK941" s="14"/>
      <c r="AL941" s="14"/>
    </row>
    <row r="942" spans="1:38" ht="15.75" customHeight="1" x14ac:dyDescent="0.2">
      <c r="A942" s="158"/>
      <c r="B942" s="604"/>
      <c r="C942" s="599"/>
      <c r="D942" s="599"/>
      <c r="E942" s="599"/>
      <c r="F942" s="599"/>
      <c r="G942" s="599"/>
      <c r="H942" s="599"/>
      <c r="I942" s="599"/>
      <c r="J942" s="599"/>
      <c r="K942" s="148" t="s">
        <v>593</v>
      </c>
      <c r="L942" s="148" t="s">
        <v>615</v>
      </c>
      <c r="M942" s="148" t="s">
        <v>615</v>
      </c>
      <c r="N942" s="153" t="s">
        <v>586</v>
      </c>
      <c r="O942" s="143"/>
      <c r="P942" s="139"/>
      <c r="Q942" s="139" t="s">
        <v>743</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IF(AI942:AI1110="PENDIENTE","PENDIENTE",IF(COUNTIF(AI942:AI1110,"FALLO"),"FALTA","COMPLETO"))</f>
        <v>COMPLETO</v>
      </c>
      <c r="AK942" s="14"/>
      <c r="AL942" s="14"/>
    </row>
    <row r="943" spans="1:38" ht="15.75" customHeight="1" x14ac:dyDescent="0.2">
      <c r="A943" s="158"/>
      <c r="B943" s="604"/>
      <c r="C943" s="599"/>
      <c r="D943" s="599"/>
      <c r="E943" s="599"/>
      <c r="F943" s="599"/>
      <c r="G943" s="599"/>
      <c r="H943" s="599"/>
      <c r="I943" s="599"/>
      <c r="J943" s="599"/>
      <c r="K943" s="149" t="s">
        <v>594</v>
      </c>
      <c r="L943" s="149" t="s">
        <v>595</v>
      </c>
      <c r="M943" s="149" t="s">
        <v>595</v>
      </c>
      <c r="N943" s="153" t="s">
        <v>586</v>
      </c>
      <c r="O943" s="143"/>
      <c r="P943" s="139"/>
      <c r="Q943" s="139" t="s">
        <v>743</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IF(AI943:AI1110="PENDIENTE","PENDIENTE",IF(COUNTIF(AI943:AI1110,"FALLO"),"FALTA","COMPLETO"))</f>
        <v>COMPLETO</v>
      </c>
      <c r="AK943" s="14"/>
      <c r="AL943" s="14"/>
    </row>
    <row r="944" spans="1:38" ht="15.75" customHeight="1" x14ac:dyDescent="0.2">
      <c r="A944" s="158"/>
      <c r="B944" s="604"/>
      <c r="C944" s="599"/>
      <c r="D944" s="599"/>
      <c r="E944" s="599"/>
      <c r="F944" s="599"/>
      <c r="G944" s="599"/>
      <c r="H944" s="599"/>
      <c r="I944" s="599"/>
      <c r="J944" s="599"/>
      <c r="K944" s="149" t="s">
        <v>616</v>
      </c>
      <c r="L944" s="149" t="s">
        <v>617</v>
      </c>
      <c r="M944" s="149" t="s">
        <v>617</v>
      </c>
      <c r="N944" s="153" t="s">
        <v>586</v>
      </c>
      <c r="O944" s="143"/>
      <c r="P944" s="139"/>
      <c r="Q944" s="139" t="s">
        <v>743</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IF(AI944:AI1110="PENDIENTE","PENDIENTE",IF(COUNTIF(AI944:AI1110,"FALLO"),"FALTA","COMPLETO"))</f>
        <v>COMPLETO</v>
      </c>
      <c r="AK944" s="14"/>
      <c r="AL944" s="14"/>
    </row>
    <row r="945" spans="1:38" ht="15.75" customHeight="1" x14ac:dyDescent="0.2">
      <c r="A945" s="157"/>
      <c r="B945" s="604"/>
      <c r="C945" s="599"/>
      <c r="D945" s="599"/>
      <c r="E945" s="599"/>
      <c r="F945" s="599"/>
      <c r="G945" s="599"/>
      <c r="H945" s="599"/>
      <c r="I945" s="599"/>
      <c r="J945" s="599"/>
      <c r="K945" s="149" t="s">
        <v>597</v>
      </c>
      <c r="L945" s="149" t="s">
        <v>598</v>
      </c>
      <c r="M945" s="149" t="s">
        <v>598</v>
      </c>
      <c r="N945" s="153" t="s">
        <v>586</v>
      </c>
      <c r="O945" s="143"/>
      <c r="P945" s="139"/>
      <c r="Q945" s="139" t="s">
        <v>743</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IF(AI945:AI1120="PENDIENTE","PENDIENTE",IF(COUNTIF(AI945:AI1120,"FALLO"),"FALTA","COMPLETO"))</f>
        <v>COMPLETO</v>
      </c>
      <c r="AK945" s="14"/>
      <c r="AL945" s="14"/>
    </row>
    <row r="946" spans="1:38" ht="15.75" customHeight="1" x14ac:dyDescent="0.2">
      <c r="A946" s="158"/>
      <c r="B946" s="604"/>
      <c r="C946" s="599"/>
      <c r="D946" s="599"/>
      <c r="E946" s="599"/>
      <c r="F946" s="599"/>
      <c r="G946" s="599"/>
      <c r="H946" s="599"/>
      <c r="I946" s="599"/>
      <c r="J946" s="599"/>
      <c r="K946" s="149" t="s">
        <v>599</v>
      </c>
      <c r="L946" s="149" t="s">
        <v>618</v>
      </c>
      <c r="M946" s="149" t="s">
        <v>618</v>
      </c>
      <c r="N946" s="153" t="s">
        <v>586</v>
      </c>
      <c r="O946" s="143"/>
      <c r="P946" s="139"/>
      <c r="Q946" s="139" t="s">
        <v>743</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IF(AI946:AI1116="PENDIENTE","PENDIENTE",IF(COUNTIF(AI946:AI1116,"FALLO"),"FALTA","COMPLETO"))</f>
        <v>COMPLETO</v>
      </c>
      <c r="AK946" s="14"/>
      <c r="AL946" s="14"/>
    </row>
    <row r="947" spans="1:38" ht="15.75" customHeight="1" x14ac:dyDescent="0.2">
      <c r="A947" s="158"/>
      <c r="B947" s="605"/>
      <c r="C947" s="600"/>
      <c r="D947" s="600"/>
      <c r="E947" s="600"/>
      <c r="F947" s="600"/>
      <c r="G947" s="600"/>
      <c r="H947" s="600"/>
      <c r="I947" s="600"/>
      <c r="J947" s="600"/>
      <c r="K947" s="149" t="s">
        <v>782</v>
      </c>
      <c r="L947" s="149" t="s">
        <v>629</v>
      </c>
      <c r="M947" s="149" t="s">
        <v>629</v>
      </c>
      <c r="N947" s="153" t="s">
        <v>586</v>
      </c>
      <c r="O947" s="143"/>
      <c r="P947" s="139"/>
      <c r="Q947" s="139" t="s">
        <v>743</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IF(AI947:AI1116="PENDIENTE","PENDIENTE",IF(COUNTIF(AI947:AI1116,"FALLO"),"FALTA","COMPLETO"))</f>
        <v>COMPLETO</v>
      </c>
      <c r="AK947" s="14"/>
      <c r="AL947" s="14"/>
    </row>
    <row r="948" spans="1:38" ht="15.75" customHeight="1" x14ac:dyDescent="0.2">
      <c r="A948" s="158"/>
      <c r="B948" s="603" t="s">
        <v>589</v>
      </c>
      <c r="C948" s="598"/>
      <c r="D948" s="606" t="s">
        <v>581</v>
      </c>
      <c r="E948" s="598" t="s">
        <v>653</v>
      </c>
      <c r="F948" s="598"/>
      <c r="G948" s="607">
        <f>1+G939</f>
        <v>104</v>
      </c>
      <c r="H948" s="598" t="s">
        <v>873</v>
      </c>
      <c r="I948" s="601"/>
      <c r="J948" s="602" t="s">
        <v>874</v>
      </c>
      <c r="K948" s="148" t="s">
        <v>590</v>
      </c>
      <c r="L948" s="149" t="s">
        <v>583</v>
      </c>
      <c r="M948" s="149" t="s">
        <v>583</v>
      </c>
      <c r="N948" s="153" t="s">
        <v>586</v>
      </c>
      <c r="O948" s="143"/>
      <c r="P948" s="139"/>
      <c r="Q948" s="139" t="s">
        <v>743</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IF(AI948:AI1116="PENDIENTE","PENDIENTE",IF(COUNTIF(AI948:AI1116,"FALLO"),"FALTA","COMPLETO"))</f>
        <v>COMPLETO</v>
      </c>
      <c r="AK948" s="14"/>
      <c r="AL948" s="14"/>
    </row>
    <row r="949" spans="1:38" ht="15.75" customHeight="1" x14ac:dyDescent="0.2">
      <c r="A949" s="158"/>
      <c r="B949" s="604"/>
      <c r="C949" s="599"/>
      <c r="D949" s="599"/>
      <c r="E949" s="599"/>
      <c r="F949" s="599"/>
      <c r="G949" s="599"/>
      <c r="H949" s="599"/>
      <c r="I949" s="599"/>
      <c r="J949" s="599"/>
      <c r="K949" s="148" t="s">
        <v>614</v>
      </c>
      <c r="L949" s="149" t="s">
        <v>585</v>
      </c>
      <c r="M949" s="149" t="s">
        <v>585</v>
      </c>
      <c r="N949" s="153" t="s">
        <v>586</v>
      </c>
      <c r="O949" s="143"/>
      <c r="P949" s="139"/>
      <c r="Q949" s="139" t="s">
        <v>743</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IF(AI949:AI1116="PENDIENTE","PENDIENTE",IF(COUNTIF(AI949:AI1116,"FALLO"),"FALTA","COMPLETO"))</f>
        <v>COMPLETO</v>
      </c>
      <c r="AK949" s="14"/>
      <c r="AL949" s="14"/>
    </row>
    <row r="950" spans="1:38" ht="15.75" customHeight="1" x14ac:dyDescent="0.2">
      <c r="A950" s="158"/>
      <c r="B950" s="604"/>
      <c r="C950" s="599"/>
      <c r="D950" s="599"/>
      <c r="E950" s="599"/>
      <c r="F950" s="599"/>
      <c r="G950" s="599"/>
      <c r="H950" s="599"/>
      <c r="I950" s="599"/>
      <c r="J950" s="599"/>
      <c r="K950" s="148" t="s">
        <v>592</v>
      </c>
      <c r="L950" s="148" t="s">
        <v>587</v>
      </c>
      <c r="M950" s="148" t="s">
        <v>587</v>
      </c>
      <c r="N950" s="153" t="s">
        <v>586</v>
      </c>
      <c r="O950" s="143"/>
      <c r="P950" s="139"/>
      <c r="Q950" s="139" t="s">
        <v>743</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IF(AI950:AI1116="PENDIENTE","PENDIENTE",IF(COUNTIF(AI950:AI1116,"FALLO"),"FALTA","COMPLETO"))</f>
        <v>COMPLETO</v>
      </c>
      <c r="AK950" s="14"/>
      <c r="AL950" s="14"/>
    </row>
    <row r="951" spans="1:38" ht="15.75" customHeight="1" x14ac:dyDescent="0.2">
      <c r="A951" s="158"/>
      <c r="B951" s="604"/>
      <c r="C951" s="599"/>
      <c r="D951" s="599"/>
      <c r="E951" s="599"/>
      <c r="F951" s="599"/>
      <c r="G951" s="599"/>
      <c r="H951" s="599"/>
      <c r="I951" s="599"/>
      <c r="J951" s="599"/>
      <c r="K951" s="148" t="s">
        <v>593</v>
      </c>
      <c r="L951" s="148" t="s">
        <v>615</v>
      </c>
      <c r="M951" s="148" t="s">
        <v>615</v>
      </c>
      <c r="N951" s="153" t="s">
        <v>586</v>
      </c>
      <c r="O951" s="143"/>
      <c r="P951" s="139"/>
      <c r="Q951" s="139" t="s">
        <v>743</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IF(AI951:AI1126="PENDIENTE","PENDIENTE",IF(COUNTIF(AI951:AI1126,"FALLO"),"FALTA","COMPLETO"))</f>
        <v>COMPLETO</v>
      </c>
      <c r="AK951" s="14"/>
      <c r="AL951" s="14"/>
    </row>
    <row r="952" spans="1:38" ht="15.75" customHeight="1" x14ac:dyDescent="0.2">
      <c r="A952" s="158"/>
      <c r="B952" s="604"/>
      <c r="C952" s="599"/>
      <c r="D952" s="599"/>
      <c r="E952" s="599"/>
      <c r="F952" s="599"/>
      <c r="G952" s="599"/>
      <c r="H952" s="599"/>
      <c r="I952" s="599"/>
      <c r="J952" s="599"/>
      <c r="K952" s="149" t="s">
        <v>594</v>
      </c>
      <c r="L952" s="149" t="s">
        <v>595</v>
      </c>
      <c r="M952" s="149" t="s">
        <v>595</v>
      </c>
      <c r="N952" s="153" t="s">
        <v>586</v>
      </c>
      <c r="O952" s="143"/>
      <c r="P952" s="139"/>
      <c r="Q952" s="139" t="s">
        <v>743</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IF(AI952:AI1122="PENDIENTE","PENDIENTE",IF(COUNTIF(AI952:AI1122,"FALLO"),"FALTA","COMPLETO"))</f>
        <v>COMPLETO</v>
      </c>
      <c r="AK952" s="14"/>
      <c r="AL952" s="14"/>
    </row>
    <row r="953" spans="1:38" ht="15.75" customHeight="1" x14ac:dyDescent="0.2">
      <c r="A953" s="158"/>
      <c r="B953" s="604"/>
      <c r="C953" s="599"/>
      <c r="D953" s="599"/>
      <c r="E953" s="599"/>
      <c r="F953" s="599"/>
      <c r="G953" s="599"/>
      <c r="H953" s="599"/>
      <c r="I953" s="599"/>
      <c r="J953" s="599"/>
      <c r="K953" s="149" t="s">
        <v>616</v>
      </c>
      <c r="L953" s="149" t="s">
        <v>617</v>
      </c>
      <c r="M953" s="149" t="s">
        <v>617</v>
      </c>
      <c r="N953" s="153" t="s">
        <v>586</v>
      </c>
      <c r="O953" s="143"/>
      <c r="P953" s="139"/>
      <c r="Q953" s="139" t="s">
        <v>743</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IF(AI953:AI1122="PENDIENTE","PENDIENTE",IF(COUNTIF(AI953:AI1122,"FALLO"),"FALTA","COMPLETO"))</f>
        <v>COMPLETO</v>
      </c>
      <c r="AK953" s="14"/>
      <c r="AL953" s="14"/>
    </row>
    <row r="954" spans="1:38" ht="15.75" customHeight="1" x14ac:dyDescent="0.2">
      <c r="A954" s="157"/>
      <c r="B954" s="604"/>
      <c r="C954" s="599"/>
      <c r="D954" s="599"/>
      <c r="E954" s="599"/>
      <c r="F954" s="599"/>
      <c r="G954" s="599"/>
      <c r="H954" s="599"/>
      <c r="I954" s="599"/>
      <c r="J954" s="599"/>
      <c r="K954" s="149" t="s">
        <v>597</v>
      </c>
      <c r="L954" s="149" t="s">
        <v>598</v>
      </c>
      <c r="M954" s="149" t="s">
        <v>598</v>
      </c>
      <c r="N954" s="153" t="s">
        <v>586</v>
      </c>
      <c r="O954" s="143"/>
      <c r="P954" s="139"/>
      <c r="Q954" s="139" t="s">
        <v>743</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IF(AI954:AI1122="PENDIENTE","PENDIENTE",IF(COUNTIF(AI954:AI1122,"FALLO"),"FALTA","COMPLETO"))</f>
        <v>COMPLETO</v>
      </c>
      <c r="AK954" s="14"/>
      <c r="AL954" s="14"/>
    </row>
    <row r="955" spans="1:38" ht="15.75" customHeight="1" x14ac:dyDescent="0.2">
      <c r="A955" s="158"/>
      <c r="B955" s="604"/>
      <c r="C955" s="599"/>
      <c r="D955" s="599"/>
      <c r="E955" s="599"/>
      <c r="F955" s="599"/>
      <c r="G955" s="599"/>
      <c r="H955" s="599"/>
      <c r="I955" s="599"/>
      <c r="J955" s="599"/>
      <c r="K955" s="149" t="s">
        <v>599</v>
      </c>
      <c r="L955" s="149" t="s">
        <v>618</v>
      </c>
      <c r="M955" s="149" t="s">
        <v>618</v>
      </c>
      <c r="N955" s="153" t="s">
        <v>586</v>
      </c>
      <c r="O955" s="143"/>
      <c r="P955" s="139"/>
      <c r="Q955" s="139" t="s">
        <v>743</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IF(AI955:AI1122="PENDIENTE","PENDIENTE",IF(COUNTIF(AI955:AI1122,"FALLO"),"FALTA","COMPLETO"))</f>
        <v>COMPLETO</v>
      </c>
      <c r="AK955" s="14"/>
      <c r="AL955" s="14"/>
    </row>
    <row r="956" spans="1:38" ht="15.75" customHeight="1" x14ac:dyDescent="0.2">
      <c r="A956" s="158"/>
      <c r="B956" s="605"/>
      <c r="C956" s="600"/>
      <c r="D956" s="600"/>
      <c r="E956" s="600"/>
      <c r="F956" s="600"/>
      <c r="G956" s="600"/>
      <c r="H956" s="600"/>
      <c r="I956" s="600"/>
      <c r="J956" s="600"/>
      <c r="K956" s="149" t="s">
        <v>785</v>
      </c>
      <c r="L956" s="149" t="s">
        <v>629</v>
      </c>
      <c r="M956" s="149" t="s">
        <v>629</v>
      </c>
      <c r="N956" s="153" t="s">
        <v>586</v>
      </c>
      <c r="O956" s="143"/>
      <c r="P956" s="139"/>
      <c r="Q956" s="139" t="s">
        <v>743</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IF(AI956:AI1122="PENDIENTE","PENDIENTE",IF(COUNTIF(AI956:AI1122,"FALLO"),"FALTA","COMPLETO"))</f>
        <v>COMPLETO</v>
      </c>
      <c r="AK956" s="14"/>
      <c r="AL956" s="14"/>
    </row>
    <row r="957" spans="1:38" ht="15.75" customHeight="1" x14ac:dyDescent="0.2">
      <c r="A957" s="158"/>
      <c r="B957" s="603" t="s">
        <v>589</v>
      </c>
      <c r="C957" s="598"/>
      <c r="D957" s="606" t="s">
        <v>581</v>
      </c>
      <c r="E957" s="598" t="s">
        <v>786</v>
      </c>
      <c r="F957" s="598"/>
      <c r="G957" s="607">
        <f>1+G948</f>
        <v>105</v>
      </c>
      <c r="H957" s="598" t="s">
        <v>875</v>
      </c>
      <c r="I957" s="601"/>
      <c r="J957" s="602" t="s">
        <v>876</v>
      </c>
      <c r="K957" s="148" t="s">
        <v>590</v>
      </c>
      <c r="L957" s="149" t="s">
        <v>583</v>
      </c>
      <c r="M957" s="149" t="s">
        <v>583</v>
      </c>
      <c r="N957" s="153" t="s">
        <v>586</v>
      </c>
      <c r="O957" s="143"/>
      <c r="P957" s="139"/>
      <c r="Q957" s="139" t="s">
        <v>743</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IF(AI957:AI1132="PENDIENTE","PENDIENTE",IF(COUNTIF(AI957:AI1132,"FALLO"),"FALTA","COMPLETO"))</f>
        <v>COMPLETO</v>
      </c>
      <c r="AK957" s="14"/>
      <c r="AL957" s="14"/>
    </row>
    <row r="958" spans="1:38" ht="15.75" customHeight="1" x14ac:dyDescent="0.2">
      <c r="A958" s="158"/>
      <c r="B958" s="604"/>
      <c r="C958" s="599"/>
      <c r="D958" s="599"/>
      <c r="E958" s="599"/>
      <c r="F958" s="599"/>
      <c r="G958" s="599"/>
      <c r="H958" s="599"/>
      <c r="I958" s="599"/>
      <c r="J958" s="599"/>
      <c r="K958" s="148" t="s">
        <v>614</v>
      </c>
      <c r="L958" s="149" t="s">
        <v>585</v>
      </c>
      <c r="M958" s="149" t="s">
        <v>585</v>
      </c>
      <c r="N958" s="153" t="s">
        <v>586</v>
      </c>
      <c r="O958" s="143"/>
      <c r="P958" s="139"/>
      <c r="Q958" s="139" t="s">
        <v>743</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IF(AI958:AI1128="PENDIENTE","PENDIENTE",IF(COUNTIF(AI958:AI1128,"FALLO"),"FALTA","COMPLETO"))</f>
        <v>COMPLETO</v>
      </c>
      <c r="AK958" s="14"/>
      <c r="AL958" s="14"/>
    </row>
    <row r="959" spans="1:38" ht="15.75" customHeight="1" x14ac:dyDescent="0.2">
      <c r="A959" s="158"/>
      <c r="B959" s="604"/>
      <c r="C959" s="599"/>
      <c r="D959" s="599"/>
      <c r="E959" s="599"/>
      <c r="F959" s="599"/>
      <c r="G959" s="599"/>
      <c r="H959" s="599"/>
      <c r="I959" s="599"/>
      <c r="J959" s="599"/>
      <c r="K959" s="148" t="s">
        <v>592</v>
      </c>
      <c r="L959" s="148" t="s">
        <v>587</v>
      </c>
      <c r="M959" s="148" t="s">
        <v>587</v>
      </c>
      <c r="N959" s="153" t="s">
        <v>586</v>
      </c>
      <c r="O959" s="143"/>
      <c r="P959" s="139"/>
      <c r="Q959" s="139" t="s">
        <v>743</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IF(AI959:AI1128="PENDIENTE","PENDIENTE",IF(COUNTIF(AI959:AI1128,"FALLO"),"FALTA","COMPLETO"))</f>
        <v>COMPLETO</v>
      </c>
      <c r="AK959" s="14"/>
      <c r="AL959" s="14"/>
    </row>
    <row r="960" spans="1:38" ht="15.75" customHeight="1" x14ac:dyDescent="0.2">
      <c r="A960" s="158"/>
      <c r="B960" s="604"/>
      <c r="C960" s="599"/>
      <c r="D960" s="599"/>
      <c r="E960" s="599"/>
      <c r="F960" s="599"/>
      <c r="G960" s="599"/>
      <c r="H960" s="599"/>
      <c r="I960" s="599"/>
      <c r="J960" s="599"/>
      <c r="K960" s="148" t="s">
        <v>593</v>
      </c>
      <c r="L960" s="148" t="s">
        <v>615</v>
      </c>
      <c r="M960" s="148" t="s">
        <v>615</v>
      </c>
      <c r="N960" s="153" t="s">
        <v>586</v>
      </c>
      <c r="O960" s="143"/>
      <c r="P960" s="139"/>
      <c r="Q960" s="139" t="s">
        <v>743</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IF(AI960:AI1128="PENDIENTE","PENDIENTE",IF(COUNTIF(AI960:AI1128,"FALLO"),"FALTA","COMPLETO"))</f>
        <v>COMPLETO</v>
      </c>
      <c r="AK960" s="14"/>
      <c r="AL960" s="14"/>
    </row>
    <row r="961" spans="1:38" ht="15.75" customHeight="1" x14ac:dyDescent="0.2">
      <c r="A961" s="158"/>
      <c r="B961" s="604"/>
      <c r="C961" s="599"/>
      <c r="D961" s="599"/>
      <c r="E961" s="599"/>
      <c r="F961" s="599"/>
      <c r="G961" s="599"/>
      <c r="H961" s="599"/>
      <c r="I961" s="599"/>
      <c r="J961" s="599"/>
      <c r="K961" s="149" t="s">
        <v>594</v>
      </c>
      <c r="L961" s="149" t="s">
        <v>595</v>
      </c>
      <c r="M961" s="149" t="s">
        <v>595</v>
      </c>
      <c r="N961" s="153" t="s">
        <v>586</v>
      </c>
      <c r="O961" s="143"/>
      <c r="P961" s="139"/>
      <c r="Q961" s="139" t="s">
        <v>743</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IF(AI961:AI1128="PENDIENTE","PENDIENTE",IF(COUNTIF(AI961:AI1128,"FALLO"),"FALTA","COMPLETO"))</f>
        <v>COMPLETO</v>
      </c>
      <c r="AK961" s="14"/>
      <c r="AL961" s="14"/>
    </row>
    <row r="962" spans="1:38" ht="15.75" customHeight="1" x14ac:dyDescent="0.2">
      <c r="A962" s="158"/>
      <c r="B962" s="604"/>
      <c r="C962" s="599"/>
      <c r="D962" s="599"/>
      <c r="E962" s="599"/>
      <c r="F962" s="599"/>
      <c r="G962" s="599"/>
      <c r="H962" s="599"/>
      <c r="I962" s="599"/>
      <c r="J962" s="599"/>
      <c r="K962" s="149" t="s">
        <v>616</v>
      </c>
      <c r="L962" s="149" t="s">
        <v>617</v>
      </c>
      <c r="M962" s="149" t="s">
        <v>617</v>
      </c>
      <c r="N962" s="153" t="s">
        <v>586</v>
      </c>
      <c r="O962" s="143"/>
      <c r="P962" s="139"/>
      <c r="Q962" s="139" t="s">
        <v>743</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IF(AI962:AI1128="PENDIENTE","PENDIENTE",IF(COUNTIF(AI962:AI1128,"FALLO"),"FALTA","COMPLETO"))</f>
        <v>COMPLETO</v>
      </c>
      <c r="AK962" s="14"/>
      <c r="AL962" s="14"/>
    </row>
    <row r="963" spans="1:38" ht="15.75" customHeight="1" x14ac:dyDescent="0.2">
      <c r="A963" s="157"/>
      <c r="B963" s="604"/>
      <c r="C963" s="599"/>
      <c r="D963" s="599"/>
      <c r="E963" s="599"/>
      <c r="F963" s="599"/>
      <c r="G963" s="599"/>
      <c r="H963" s="599"/>
      <c r="I963" s="599"/>
      <c r="J963" s="599"/>
      <c r="K963" s="149" t="s">
        <v>597</v>
      </c>
      <c r="L963" s="149" t="s">
        <v>598</v>
      </c>
      <c r="M963" s="149" t="s">
        <v>598</v>
      </c>
      <c r="N963" s="153" t="s">
        <v>586</v>
      </c>
      <c r="O963" s="143"/>
      <c r="P963" s="139"/>
      <c r="Q963" s="139" t="s">
        <v>743</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IF(AI963:AI1138="PENDIENTE","PENDIENTE",IF(COUNTIF(AI963:AI1138,"FALLO"),"FALTA","COMPLETO"))</f>
        <v>COMPLETO</v>
      </c>
      <c r="AK963" s="14"/>
      <c r="AL963" s="14"/>
    </row>
    <row r="964" spans="1:38" ht="15.75" customHeight="1" x14ac:dyDescent="0.2">
      <c r="A964" s="158"/>
      <c r="B964" s="604"/>
      <c r="C964" s="599"/>
      <c r="D964" s="599"/>
      <c r="E964" s="599"/>
      <c r="F964" s="599"/>
      <c r="G964" s="599"/>
      <c r="H964" s="599"/>
      <c r="I964" s="599"/>
      <c r="J964" s="599"/>
      <c r="K964" s="149" t="s">
        <v>599</v>
      </c>
      <c r="L964" s="149" t="s">
        <v>618</v>
      </c>
      <c r="M964" s="149" t="s">
        <v>618</v>
      </c>
      <c r="N964" s="153" t="s">
        <v>586</v>
      </c>
      <c r="O964" s="143"/>
      <c r="P964" s="139"/>
      <c r="Q964" s="139" t="s">
        <v>743</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IF(AI964:AI1134="PENDIENTE","PENDIENTE",IF(COUNTIF(AI964:AI1134,"FALLO"),"FALTA","COMPLETO"))</f>
        <v>COMPLETO</v>
      </c>
      <c r="AK964" s="14"/>
      <c r="AL964" s="14"/>
    </row>
    <row r="965" spans="1:38" ht="15.75" customHeight="1" x14ac:dyDescent="0.2">
      <c r="A965" s="158"/>
      <c r="B965" s="605"/>
      <c r="C965" s="600"/>
      <c r="D965" s="600"/>
      <c r="E965" s="600"/>
      <c r="F965" s="600"/>
      <c r="G965" s="600"/>
      <c r="H965" s="600"/>
      <c r="I965" s="600"/>
      <c r="J965" s="600"/>
      <c r="K965" s="149" t="s">
        <v>789</v>
      </c>
      <c r="L965" s="149" t="s">
        <v>629</v>
      </c>
      <c r="M965" s="149" t="s">
        <v>629</v>
      </c>
      <c r="N965" s="153" t="s">
        <v>586</v>
      </c>
      <c r="O965" s="143"/>
      <c r="P965" s="139"/>
      <c r="Q965" s="139" t="s">
        <v>743</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IF(AI965:AI1134="PENDIENTE","PENDIENTE",IF(COUNTIF(AI965:AI1134,"FALLO"),"FALTA","COMPLETO"))</f>
        <v>COMPLETO</v>
      </c>
      <c r="AK965" s="14"/>
      <c r="AL965" s="14"/>
    </row>
    <row r="966" spans="1:38" ht="15.75" customHeight="1" x14ac:dyDescent="0.2">
      <c r="A966" s="158"/>
      <c r="B966" s="603" t="s">
        <v>589</v>
      </c>
      <c r="C966" s="598"/>
      <c r="D966" s="606" t="s">
        <v>581</v>
      </c>
      <c r="E966" s="598" t="s">
        <v>661</v>
      </c>
      <c r="F966" s="598"/>
      <c r="G966" s="607">
        <f>1+G957</f>
        <v>106</v>
      </c>
      <c r="H966" s="598" t="s">
        <v>877</v>
      </c>
      <c r="I966" s="601"/>
      <c r="J966" s="602" t="s">
        <v>878</v>
      </c>
      <c r="K966" s="148" t="s">
        <v>590</v>
      </c>
      <c r="L966" s="149" t="s">
        <v>583</v>
      </c>
      <c r="M966" s="149" t="s">
        <v>583</v>
      </c>
      <c r="N966" s="153" t="s">
        <v>586</v>
      </c>
      <c r="O966" s="143"/>
      <c r="P966" s="139"/>
      <c r="Q966" s="139" t="s">
        <v>743</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IF(AI966:AI1134="PENDIENTE","PENDIENTE",IF(COUNTIF(AI966:AI1134,"FALLO"),"FALTA","COMPLETO"))</f>
        <v>COMPLETO</v>
      </c>
      <c r="AK966" s="14"/>
      <c r="AL966" s="14"/>
    </row>
    <row r="967" spans="1:38" ht="15.75" customHeight="1" x14ac:dyDescent="0.2">
      <c r="A967" s="158"/>
      <c r="B967" s="604"/>
      <c r="C967" s="599"/>
      <c r="D967" s="599"/>
      <c r="E967" s="599"/>
      <c r="F967" s="599"/>
      <c r="G967" s="599"/>
      <c r="H967" s="599"/>
      <c r="I967" s="599"/>
      <c r="J967" s="599"/>
      <c r="K967" s="148" t="s">
        <v>614</v>
      </c>
      <c r="L967" s="149" t="s">
        <v>585</v>
      </c>
      <c r="M967" s="149" t="s">
        <v>585</v>
      </c>
      <c r="N967" s="153" t="s">
        <v>586</v>
      </c>
      <c r="O967" s="143"/>
      <c r="P967" s="139"/>
      <c r="Q967" s="139" t="s">
        <v>743</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IF(AI967:AI1134="PENDIENTE","PENDIENTE",IF(COUNTIF(AI967:AI1134,"FALLO"),"FALTA","COMPLETO"))</f>
        <v>COMPLETO</v>
      </c>
      <c r="AK967" s="14"/>
      <c r="AL967" s="14"/>
    </row>
    <row r="968" spans="1:38" ht="15.75" customHeight="1" x14ac:dyDescent="0.2">
      <c r="A968" s="158"/>
      <c r="B968" s="604"/>
      <c r="C968" s="599"/>
      <c r="D968" s="599"/>
      <c r="E968" s="599"/>
      <c r="F968" s="599"/>
      <c r="G968" s="599"/>
      <c r="H968" s="599"/>
      <c r="I968" s="599"/>
      <c r="J968" s="599"/>
      <c r="K968" s="148" t="s">
        <v>592</v>
      </c>
      <c r="L968" s="148" t="s">
        <v>587</v>
      </c>
      <c r="M968" s="148" t="s">
        <v>587</v>
      </c>
      <c r="N968" s="153" t="s">
        <v>586</v>
      </c>
      <c r="O968" s="143"/>
      <c r="P968" s="139"/>
      <c r="Q968" s="139" t="s">
        <v>743</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IF(AI968:AI1134="PENDIENTE","PENDIENTE",IF(COUNTIF(AI968:AI1134,"FALLO"),"FALTA","COMPLETO"))</f>
        <v>COMPLETO</v>
      </c>
      <c r="AK968" s="14"/>
      <c r="AL968" s="14"/>
    </row>
    <row r="969" spans="1:38" ht="15.75" customHeight="1" x14ac:dyDescent="0.2">
      <c r="A969" s="158"/>
      <c r="B969" s="604"/>
      <c r="C969" s="599"/>
      <c r="D969" s="599"/>
      <c r="E969" s="599"/>
      <c r="F969" s="599"/>
      <c r="G969" s="599"/>
      <c r="H969" s="599"/>
      <c r="I969" s="599"/>
      <c r="J969" s="599"/>
      <c r="K969" s="148" t="s">
        <v>593</v>
      </c>
      <c r="L969" s="148" t="s">
        <v>615</v>
      </c>
      <c r="M969" s="148" t="s">
        <v>615</v>
      </c>
      <c r="N969" s="153" t="s">
        <v>586</v>
      </c>
      <c r="O969" s="143"/>
      <c r="P969" s="139"/>
      <c r="Q969" s="139" t="s">
        <v>743</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IF(AI969:AI1144="PENDIENTE","PENDIENTE",IF(COUNTIF(AI969:AI1144,"FALLO"),"FALTA","COMPLETO"))</f>
        <v>COMPLETO</v>
      </c>
      <c r="AK969" s="14"/>
      <c r="AL969" s="14"/>
    </row>
    <row r="970" spans="1:38" ht="15.75" customHeight="1" x14ac:dyDescent="0.2">
      <c r="A970" s="158"/>
      <c r="B970" s="604"/>
      <c r="C970" s="599"/>
      <c r="D970" s="599"/>
      <c r="E970" s="599"/>
      <c r="F970" s="599"/>
      <c r="G970" s="599"/>
      <c r="H970" s="599"/>
      <c r="I970" s="599"/>
      <c r="J970" s="599"/>
      <c r="K970" s="149" t="s">
        <v>594</v>
      </c>
      <c r="L970" s="149" t="s">
        <v>595</v>
      </c>
      <c r="M970" s="149" t="s">
        <v>595</v>
      </c>
      <c r="N970" s="153" t="s">
        <v>586</v>
      </c>
      <c r="O970" s="143"/>
      <c r="P970" s="139"/>
      <c r="Q970" s="139" t="s">
        <v>743</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IF(AI970:AI1140="PENDIENTE","PENDIENTE",IF(COUNTIF(AI970:AI1140,"FALLO"),"FALTA","COMPLETO"))</f>
        <v>COMPLETO</v>
      </c>
      <c r="AK970" s="14"/>
      <c r="AL970" s="14"/>
    </row>
    <row r="971" spans="1:38" ht="15.75" customHeight="1" x14ac:dyDescent="0.2">
      <c r="A971" s="158"/>
      <c r="B971" s="604"/>
      <c r="C971" s="599"/>
      <c r="D971" s="599"/>
      <c r="E971" s="599"/>
      <c r="F971" s="599"/>
      <c r="G971" s="599"/>
      <c r="H971" s="599"/>
      <c r="I971" s="599"/>
      <c r="J971" s="599"/>
      <c r="K971" s="149" t="s">
        <v>616</v>
      </c>
      <c r="L971" s="149" t="s">
        <v>617</v>
      </c>
      <c r="M971" s="149" t="s">
        <v>617</v>
      </c>
      <c r="N971" s="153" t="s">
        <v>586</v>
      </c>
      <c r="O971" s="143"/>
      <c r="P971" s="139"/>
      <c r="Q971" s="139" t="s">
        <v>743</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IF(AI971:AI1140="PENDIENTE","PENDIENTE",IF(COUNTIF(AI971:AI1140,"FALLO"),"FALTA","COMPLETO"))</f>
        <v>COMPLETO</v>
      </c>
      <c r="AK971" s="14"/>
      <c r="AL971" s="14"/>
    </row>
    <row r="972" spans="1:38" ht="15.75" customHeight="1" x14ac:dyDescent="0.2">
      <c r="A972" s="157"/>
      <c r="B972" s="604"/>
      <c r="C972" s="599"/>
      <c r="D972" s="599"/>
      <c r="E972" s="599"/>
      <c r="F972" s="599"/>
      <c r="G972" s="599"/>
      <c r="H972" s="599"/>
      <c r="I972" s="599"/>
      <c r="J972" s="599"/>
      <c r="K972" s="149" t="s">
        <v>597</v>
      </c>
      <c r="L972" s="149" t="s">
        <v>598</v>
      </c>
      <c r="M972" s="149" t="s">
        <v>598</v>
      </c>
      <c r="N972" s="153" t="s">
        <v>586</v>
      </c>
      <c r="O972" s="143"/>
      <c r="P972" s="139"/>
      <c r="Q972" s="139" t="s">
        <v>743</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IF(AI972:AI1140="PENDIENTE","PENDIENTE",IF(COUNTIF(AI972:AI1140,"FALLO"),"FALTA","COMPLETO"))</f>
        <v>COMPLETO</v>
      </c>
      <c r="AK972" s="14"/>
      <c r="AL972" s="14"/>
    </row>
    <row r="973" spans="1:38" ht="15.75" customHeight="1" x14ac:dyDescent="0.2">
      <c r="A973" s="158"/>
      <c r="B973" s="604"/>
      <c r="C973" s="599"/>
      <c r="D973" s="599"/>
      <c r="E973" s="599"/>
      <c r="F973" s="599"/>
      <c r="G973" s="599"/>
      <c r="H973" s="599"/>
      <c r="I973" s="599"/>
      <c r="J973" s="599"/>
      <c r="K973" s="149" t="s">
        <v>599</v>
      </c>
      <c r="L973" s="149" t="s">
        <v>618</v>
      </c>
      <c r="M973" s="149" t="s">
        <v>618</v>
      </c>
      <c r="N973" s="153" t="s">
        <v>586</v>
      </c>
      <c r="O973" s="143"/>
      <c r="P973" s="139"/>
      <c r="Q973" s="139" t="s">
        <v>743</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IF(AI973:AI1140="PENDIENTE","PENDIENTE",IF(COUNTIF(AI973:AI1140,"FALLO"),"FALTA","COMPLETO"))</f>
        <v>COMPLETO</v>
      </c>
      <c r="AK973" s="14"/>
      <c r="AL973" s="14"/>
    </row>
    <row r="974" spans="1:38" ht="15.75" customHeight="1" x14ac:dyDescent="0.2">
      <c r="A974" s="158"/>
      <c r="B974" s="605"/>
      <c r="C974" s="600"/>
      <c r="D974" s="600"/>
      <c r="E974" s="600"/>
      <c r="F974" s="600"/>
      <c r="G974" s="600"/>
      <c r="H974" s="600"/>
      <c r="I974" s="600"/>
      <c r="J974" s="600"/>
      <c r="K974" s="149" t="s">
        <v>792</v>
      </c>
      <c r="L974" s="149" t="s">
        <v>629</v>
      </c>
      <c r="M974" s="149" t="s">
        <v>629</v>
      </c>
      <c r="N974" s="153" t="s">
        <v>586</v>
      </c>
      <c r="O974" s="143"/>
      <c r="P974" s="139"/>
      <c r="Q974" s="139" t="s">
        <v>743</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IF(AI974:AI1140="PENDIENTE","PENDIENTE",IF(COUNTIF(AI974:AI1140,"FALLO"),"FALTA","COMPLETO"))</f>
        <v>COMPLETO</v>
      </c>
      <c r="AK974" s="14"/>
      <c r="AL974" s="14"/>
    </row>
    <row r="975" spans="1:38" ht="15.75" customHeight="1" x14ac:dyDescent="0.2">
      <c r="A975" s="158"/>
      <c r="B975" s="603" t="s">
        <v>589</v>
      </c>
      <c r="C975" s="598"/>
      <c r="D975" s="606" t="s">
        <v>581</v>
      </c>
      <c r="E975" s="598" t="s">
        <v>793</v>
      </c>
      <c r="F975" s="598"/>
      <c r="G975" s="607">
        <f>1+G966</f>
        <v>107</v>
      </c>
      <c r="H975" s="598" t="s">
        <v>879</v>
      </c>
      <c r="I975" s="601"/>
      <c r="J975" s="602" t="s">
        <v>880</v>
      </c>
      <c r="K975" s="148" t="s">
        <v>590</v>
      </c>
      <c r="L975" s="149" t="s">
        <v>583</v>
      </c>
      <c r="M975" s="149" t="s">
        <v>583</v>
      </c>
      <c r="N975" s="153" t="s">
        <v>586</v>
      </c>
      <c r="O975" s="143"/>
      <c r="P975" s="139"/>
      <c r="Q975" s="139" t="s">
        <v>743</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IF(AI975:AI1150="PENDIENTE","PENDIENTE",IF(COUNTIF(AI975:AI1150,"FALLO"),"FALTA","COMPLETO"))</f>
        <v>COMPLETO</v>
      </c>
      <c r="AK975" s="14"/>
      <c r="AL975" s="14"/>
    </row>
    <row r="976" spans="1:38" ht="15.75" customHeight="1" x14ac:dyDescent="0.2">
      <c r="A976" s="158"/>
      <c r="B976" s="604"/>
      <c r="C976" s="599"/>
      <c r="D976" s="599"/>
      <c r="E976" s="599"/>
      <c r="F976" s="599"/>
      <c r="G976" s="599"/>
      <c r="H976" s="599"/>
      <c r="I976" s="599"/>
      <c r="J976" s="599"/>
      <c r="K976" s="148" t="s">
        <v>614</v>
      </c>
      <c r="L976" s="149" t="s">
        <v>585</v>
      </c>
      <c r="M976" s="149" t="s">
        <v>585</v>
      </c>
      <c r="N976" s="153" t="s">
        <v>586</v>
      </c>
      <c r="O976" s="143"/>
      <c r="P976" s="139"/>
      <c r="Q976" s="139" t="s">
        <v>743</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IF(AI976:AI1146="PENDIENTE","PENDIENTE",IF(COUNTIF(AI976:AI1146,"FALLO"),"FALTA","COMPLETO"))</f>
        <v>COMPLETO</v>
      </c>
      <c r="AK976" s="14"/>
      <c r="AL976" s="14"/>
    </row>
    <row r="977" spans="1:38" ht="15.75" customHeight="1" x14ac:dyDescent="0.2">
      <c r="A977" s="158"/>
      <c r="B977" s="604"/>
      <c r="C977" s="599"/>
      <c r="D977" s="599"/>
      <c r="E977" s="599"/>
      <c r="F977" s="599"/>
      <c r="G977" s="599"/>
      <c r="H977" s="599"/>
      <c r="I977" s="599"/>
      <c r="J977" s="599"/>
      <c r="K977" s="148" t="s">
        <v>592</v>
      </c>
      <c r="L977" s="148" t="s">
        <v>587</v>
      </c>
      <c r="M977" s="148" t="s">
        <v>587</v>
      </c>
      <c r="N977" s="153" t="s">
        <v>586</v>
      </c>
      <c r="O977" s="143"/>
      <c r="P977" s="139"/>
      <c r="Q977" s="139" t="s">
        <v>743</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IF(AI977:AI1146="PENDIENTE","PENDIENTE",IF(COUNTIF(AI977:AI1146,"FALLO"),"FALTA","COMPLETO"))</f>
        <v>COMPLETO</v>
      </c>
      <c r="AK977" s="14"/>
      <c r="AL977" s="14"/>
    </row>
    <row r="978" spans="1:38" ht="15.75" customHeight="1" x14ac:dyDescent="0.2">
      <c r="A978" s="158"/>
      <c r="B978" s="604"/>
      <c r="C978" s="599"/>
      <c r="D978" s="599"/>
      <c r="E978" s="599"/>
      <c r="F978" s="599"/>
      <c r="G978" s="599"/>
      <c r="H978" s="599"/>
      <c r="I978" s="599"/>
      <c r="J978" s="599"/>
      <c r="K978" s="148" t="s">
        <v>593</v>
      </c>
      <c r="L978" s="148" t="s">
        <v>615</v>
      </c>
      <c r="M978" s="148" t="s">
        <v>615</v>
      </c>
      <c r="N978" s="153" t="s">
        <v>586</v>
      </c>
      <c r="O978" s="143"/>
      <c r="P978" s="139"/>
      <c r="Q978" s="139" t="s">
        <v>743</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IF(AI978:AI1146="PENDIENTE","PENDIENTE",IF(COUNTIF(AI978:AI1146,"FALLO"),"FALTA","COMPLETO"))</f>
        <v>COMPLETO</v>
      </c>
      <c r="AK978" s="14"/>
      <c r="AL978" s="14"/>
    </row>
    <row r="979" spans="1:38" ht="15.75" customHeight="1" x14ac:dyDescent="0.2">
      <c r="A979" s="158"/>
      <c r="B979" s="604"/>
      <c r="C979" s="599"/>
      <c r="D979" s="599"/>
      <c r="E979" s="599"/>
      <c r="F979" s="599"/>
      <c r="G979" s="599"/>
      <c r="H979" s="599"/>
      <c r="I979" s="599"/>
      <c r="J979" s="599"/>
      <c r="K979" s="149" t="s">
        <v>594</v>
      </c>
      <c r="L979" s="149" t="s">
        <v>595</v>
      </c>
      <c r="M979" s="149" t="s">
        <v>595</v>
      </c>
      <c r="N979" s="153" t="s">
        <v>586</v>
      </c>
      <c r="O979" s="143"/>
      <c r="P979" s="139"/>
      <c r="Q979" s="139" t="s">
        <v>743</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IF(AI979:AI1146="PENDIENTE","PENDIENTE",IF(COUNTIF(AI979:AI1146,"FALLO"),"FALTA","COMPLETO"))</f>
        <v>COMPLETO</v>
      </c>
      <c r="AK979" s="14"/>
      <c r="AL979" s="14"/>
    </row>
    <row r="980" spans="1:38" ht="15.75" customHeight="1" x14ac:dyDescent="0.2">
      <c r="A980" s="158"/>
      <c r="B980" s="604"/>
      <c r="C980" s="599"/>
      <c r="D980" s="599"/>
      <c r="E980" s="599"/>
      <c r="F980" s="599"/>
      <c r="G980" s="599"/>
      <c r="H980" s="599"/>
      <c r="I980" s="599"/>
      <c r="J980" s="599"/>
      <c r="K980" s="149" t="s">
        <v>616</v>
      </c>
      <c r="L980" s="149" t="s">
        <v>617</v>
      </c>
      <c r="M980" s="149" t="s">
        <v>617</v>
      </c>
      <c r="N980" s="153" t="s">
        <v>586</v>
      </c>
      <c r="O980" s="143"/>
      <c r="P980" s="139"/>
      <c r="Q980" s="139" t="s">
        <v>743</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IF(AI980:AI1146="PENDIENTE","PENDIENTE",IF(COUNTIF(AI980:AI1146,"FALLO"),"FALTA","COMPLETO"))</f>
        <v>COMPLETO</v>
      </c>
      <c r="AK980" s="14"/>
      <c r="AL980" s="14"/>
    </row>
    <row r="981" spans="1:38" ht="15.75" customHeight="1" x14ac:dyDescent="0.2">
      <c r="A981" s="157"/>
      <c r="B981" s="604"/>
      <c r="C981" s="599"/>
      <c r="D981" s="599"/>
      <c r="E981" s="599"/>
      <c r="F981" s="599"/>
      <c r="G981" s="599"/>
      <c r="H981" s="599"/>
      <c r="I981" s="599"/>
      <c r="J981" s="599"/>
      <c r="K981" s="149" t="s">
        <v>597</v>
      </c>
      <c r="L981" s="149" t="s">
        <v>598</v>
      </c>
      <c r="M981" s="149" t="s">
        <v>598</v>
      </c>
      <c r="N981" s="153" t="s">
        <v>586</v>
      </c>
      <c r="O981" s="143"/>
      <c r="P981" s="139"/>
      <c r="Q981" s="139" t="s">
        <v>743</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IF(AI981:AI1156="PENDIENTE","PENDIENTE",IF(COUNTIF(AI981:AI1156,"FALLO"),"FALTA","COMPLETO"))</f>
        <v>COMPLETO</v>
      </c>
      <c r="AK981" s="14"/>
      <c r="AL981" s="14"/>
    </row>
    <row r="982" spans="1:38" ht="15.75" customHeight="1" x14ac:dyDescent="0.2">
      <c r="A982" s="158"/>
      <c r="B982" s="604"/>
      <c r="C982" s="599"/>
      <c r="D982" s="599"/>
      <c r="E982" s="599"/>
      <c r="F982" s="599"/>
      <c r="G982" s="599"/>
      <c r="H982" s="599"/>
      <c r="I982" s="599"/>
      <c r="J982" s="599"/>
      <c r="K982" s="149" t="s">
        <v>599</v>
      </c>
      <c r="L982" s="149" t="s">
        <v>618</v>
      </c>
      <c r="M982" s="149" t="s">
        <v>618</v>
      </c>
      <c r="N982" s="153" t="s">
        <v>586</v>
      </c>
      <c r="O982" s="143"/>
      <c r="P982" s="139"/>
      <c r="Q982" s="139" t="s">
        <v>743</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IF(AI982:AI1152="PENDIENTE","PENDIENTE",IF(COUNTIF(AI982:AI1152,"FALLO"),"FALTA","COMPLETO"))</f>
        <v>COMPLETO</v>
      </c>
      <c r="AK982" s="14"/>
      <c r="AL982" s="14"/>
    </row>
    <row r="983" spans="1:38" ht="15.75" customHeight="1" x14ac:dyDescent="0.2">
      <c r="A983" s="158"/>
      <c r="B983" s="605"/>
      <c r="C983" s="600"/>
      <c r="D983" s="600"/>
      <c r="E983" s="600"/>
      <c r="F983" s="600"/>
      <c r="G983" s="600"/>
      <c r="H983" s="600"/>
      <c r="I983" s="600"/>
      <c r="J983" s="600"/>
      <c r="K983" s="149" t="s">
        <v>796</v>
      </c>
      <c r="L983" s="149" t="s">
        <v>629</v>
      </c>
      <c r="M983" s="149" t="s">
        <v>629</v>
      </c>
      <c r="N983" s="153" t="s">
        <v>586</v>
      </c>
      <c r="O983" s="143"/>
      <c r="P983" s="139"/>
      <c r="Q983" s="139" t="s">
        <v>743</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IF(AI983:AI1152="PENDIENTE","PENDIENTE",IF(COUNTIF(AI983:AI1152,"FALLO"),"FALTA","COMPLETO"))</f>
        <v>COMPLETO</v>
      </c>
      <c r="AK983" s="14"/>
      <c r="AL983" s="14"/>
    </row>
    <row r="984" spans="1:38" ht="15.75" customHeight="1" x14ac:dyDescent="0.2">
      <c r="A984" s="158"/>
      <c r="B984" s="603" t="s">
        <v>589</v>
      </c>
      <c r="C984" s="598"/>
      <c r="D984" s="606" t="s">
        <v>581</v>
      </c>
      <c r="E984" s="598" t="s">
        <v>776</v>
      </c>
      <c r="F984" s="598"/>
      <c r="G984" s="607">
        <f>1+G975</f>
        <v>108</v>
      </c>
      <c r="H984" s="598" t="s">
        <v>881</v>
      </c>
      <c r="I984" s="601"/>
      <c r="J984" s="602" t="s">
        <v>882</v>
      </c>
      <c r="K984" s="148" t="s">
        <v>590</v>
      </c>
      <c r="L984" s="149" t="s">
        <v>583</v>
      </c>
      <c r="M984" s="149" t="s">
        <v>583</v>
      </c>
      <c r="N984" s="153" t="s">
        <v>586</v>
      </c>
      <c r="O984" s="143"/>
      <c r="P984" s="139"/>
      <c r="Q984" s="139" t="s">
        <v>743</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IF(AI984:AI1152="PENDIENTE","PENDIENTE",IF(COUNTIF(AI984:AI1152,"FALLO"),"FALTA","COMPLETO"))</f>
        <v>COMPLETO</v>
      </c>
      <c r="AK984" s="14"/>
      <c r="AL984" s="14"/>
    </row>
    <row r="985" spans="1:38" ht="15.75" customHeight="1" x14ac:dyDescent="0.2">
      <c r="A985" s="158"/>
      <c r="B985" s="604"/>
      <c r="C985" s="599"/>
      <c r="D985" s="599"/>
      <c r="E985" s="599"/>
      <c r="F985" s="599"/>
      <c r="G985" s="599"/>
      <c r="H985" s="599"/>
      <c r="I985" s="599"/>
      <c r="J985" s="599"/>
      <c r="K985" s="148" t="s">
        <v>614</v>
      </c>
      <c r="L985" s="149" t="s">
        <v>585</v>
      </c>
      <c r="M985" s="149" t="s">
        <v>585</v>
      </c>
      <c r="N985" s="153" t="s">
        <v>586</v>
      </c>
      <c r="O985" s="143"/>
      <c r="P985" s="139"/>
      <c r="Q985" s="139" t="s">
        <v>743</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IF(AI985:AI1152="PENDIENTE","PENDIENTE",IF(COUNTIF(AI985:AI1152,"FALLO"),"FALTA","COMPLETO"))</f>
        <v>COMPLETO</v>
      </c>
      <c r="AK985" s="14"/>
      <c r="AL985" s="14"/>
    </row>
    <row r="986" spans="1:38" ht="15.75" customHeight="1" x14ac:dyDescent="0.2">
      <c r="A986" s="158"/>
      <c r="B986" s="604"/>
      <c r="C986" s="599"/>
      <c r="D986" s="599"/>
      <c r="E986" s="599"/>
      <c r="F986" s="599"/>
      <c r="G986" s="599"/>
      <c r="H986" s="599"/>
      <c r="I986" s="599"/>
      <c r="J986" s="599"/>
      <c r="K986" s="148" t="s">
        <v>592</v>
      </c>
      <c r="L986" s="148" t="s">
        <v>587</v>
      </c>
      <c r="M986" s="148" t="s">
        <v>587</v>
      </c>
      <c r="N986" s="153" t="s">
        <v>586</v>
      </c>
      <c r="O986" s="143"/>
      <c r="P986" s="139"/>
      <c r="Q986" s="139" t="s">
        <v>743</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IF(AI986:AI1152="PENDIENTE","PENDIENTE",IF(COUNTIF(AI986:AI1152,"FALLO"),"FALTA","COMPLETO"))</f>
        <v>COMPLETO</v>
      </c>
      <c r="AK986" s="14"/>
      <c r="AL986" s="14"/>
    </row>
    <row r="987" spans="1:38" ht="15.75" customHeight="1" x14ac:dyDescent="0.2">
      <c r="A987" s="158"/>
      <c r="B987" s="604"/>
      <c r="C987" s="599"/>
      <c r="D987" s="599"/>
      <c r="E987" s="599"/>
      <c r="F987" s="599"/>
      <c r="G987" s="599"/>
      <c r="H987" s="599"/>
      <c r="I987" s="599"/>
      <c r="J987" s="599"/>
      <c r="K987" s="148" t="s">
        <v>593</v>
      </c>
      <c r="L987" s="148" t="s">
        <v>615</v>
      </c>
      <c r="M987" s="148" t="s">
        <v>615</v>
      </c>
      <c r="N987" s="153" t="s">
        <v>586</v>
      </c>
      <c r="O987" s="143"/>
      <c r="P987" s="139"/>
      <c r="Q987" s="139" t="s">
        <v>743</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IF(AI987:AI1162="PENDIENTE","PENDIENTE",IF(COUNTIF(AI987:AI1162,"FALLO"),"FALTA","COMPLETO"))</f>
        <v>COMPLETO</v>
      </c>
      <c r="AK987" s="14"/>
      <c r="AL987" s="14"/>
    </row>
    <row r="988" spans="1:38" ht="15.75" customHeight="1" x14ac:dyDescent="0.2">
      <c r="A988" s="158"/>
      <c r="B988" s="604"/>
      <c r="C988" s="599"/>
      <c r="D988" s="599"/>
      <c r="E988" s="599"/>
      <c r="F988" s="599"/>
      <c r="G988" s="599"/>
      <c r="H988" s="599"/>
      <c r="I988" s="599"/>
      <c r="J988" s="599"/>
      <c r="K988" s="149" t="s">
        <v>594</v>
      </c>
      <c r="L988" s="149" t="s">
        <v>595</v>
      </c>
      <c r="M988" s="149" t="s">
        <v>595</v>
      </c>
      <c r="N988" s="153" t="s">
        <v>586</v>
      </c>
      <c r="O988" s="143"/>
      <c r="P988" s="139"/>
      <c r="Q988" s="139" t="s">
        <v>743</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IF(AI988:AI1158="PENDIENTE","PENDIENTE",IF(COUNTIF(AI988:AI1158,"FALLO"),"FALTA","COMPLETO"))</f>
        <v>COMPLETO</v>
      </c>
      <c r="AK988" s="14"/>
      <c r="AL988" s="14"/>
    </row>
    <row r="989" spans="1:38" ht="15.75" customHeight="1" x14ac:dyDescent="0.2">
      <c r="A989" s="158"/>
      <c r="B989" s="604"/>
      <c r="C989" s="599"/>
      <c r="D989" s="599"/>
      <c r="E989" s="599"/>
      <c r="F989" s="599"/>
      <c r="G989" s="599"/>
      <c r="H989" s="599"/>
      <c r="I989" s="599"/>
      <c r="J989" s="599"/>
      <c r="K989" s="149" t="s">
        <v>616</v>
      </c>
      <c r="L989" s="149" t="s">
        <v>617</v>
      </c>
      <c r="M989" s="149" t="s">
        <v>617</v>
      </c>
      <c r="N989" s="153" t="s">
        <v>586</v>
      </c>
      <c r="O989" s="143"/>
      <c r="P989" s="139"/>
      <c r="Q989" s="139" t="s">
        <v>743</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IF(AI989:AI1158="PENDIENTE","PENDIENTE",IF(COUNTIF(AI989:AI1158,"FALLO"),"FALTA","COMPLETO"))</f>
        <v>COMPLETO</v>
      </c>
      <c r="AK989" s="14"/>
      <c r="AL989" s="14"/>
    </row>
    <row r="990" spans="1:38" ht="15.75" customHeight="1" x14ac:dyDescent="0.2">
      <c r="A990" s="157"/>
      <c r="B990" s="604"/>
      <c r="C990" s="599"/>
      <c r="D990" s="599"/>
      <c r="E990" s="599"/>
      <c r="F990" s="599"/>
      <c r="G990" s="599"/>
      <c r="H990" s="599"/>
      <c r="I990" s="599"/>
      <c r="J990" s="599"/>
      <c r="K990" s="149" t="s">
        <v>597</v>
      </c>
      <c r="L990" s="149" t="s">
        <v>598</v>
      </c>
      <c r="M990" s="149" t="s">
        <v>598</v>
      </c>
      <c r="N990" s="153" t="s">
        <v>586</v>
      </c>
      <c r="O990" s="143"/>
      <c r="P990" s="139"/>
      <c r="Q990" s="139" t="s">
        <v>743</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IF(AI990:AI1158="PENDIENTE","PENDIENTE",IF(COUNTIF(AI990:AI1158,"FALLO"),"FALTA","COMPLETO"))</f>
        <v>COMPLETO</v>
      </c>
      <c r="AK990" s="14"/>
      <c r="AL990" s="14"/>
    </row>
    <row r="991" spans="1:38" ht="15.75" customHeight="1" x14ac:dyDescent="0.2">
      <c r="A991" s="158"/>
      <c r="B991" s="604"/>
      <c r="C991" s="599"/>
      <c r="D991" s="599"/>
      <c r="E991" s="599"/>
      <c r="F991" s="599"/>
      <c r="G991" s="599"/>
      <c r="H991" s="599"/>
      <c r="I991" s="599"/>
      <c r="J991" s="599"/>
      <c r="K991" s="149" t="s">
        <v>599</v>
      </c>
      <c r="L991" s="149" t="s">
        <v>618</v>
      </c>
      <c r="M991" s="149" t="s">
        <v>618</v>
      </c>
      <c r="N991" s="153" t="s">
        <v>586</v>
      </c>
      <c r="O991" s="143"/>
      <c r="P991" s="139"/>
      <c r="Q991" s="139" t="s">
        <v>743</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IF(AI991:AI1158="PENDIENTE","PENDIENTE",IF(COUNTIF(AI991:AI1158,"FALLO"),"FALTA","COMPLETO"))</f>
        <v>COMPLETO</v>
      </c>
      <c r="AK991" s="14"/>
      <c r="AL991" s="14"/>
    </row>
    <row r="992" spans="1:38" ht="15.75" customHeight="1" x14ac:dyDescent="0.2">
      <c r="A992" s="158"/>
      <c r="B992" s="605"/>
      <c r="C992" s="600"/>
      <c r="D992" s="600"/>
      <c r="E992" s="600"/>
      <c r="F992" s="600"/>
      <c r="G992" s="600"/>
      <c r="H992" s="600"/>
      <c r="I992" s="600"/>
      <c r="J992" s="600"/>
      <c r="K992" s="149" t="s">
        <v>779</v>
      </c>
      <c r="L992" s="149" t="s">
        <v>629</v>
      </c>
      <c r="M992" s="149" t="s">
        <v>629</v>
      </c>
      <c r="N992" s="153" t="s">
        <v>586</v>
      </c>
      <c r="O992" s="143"/>
      <c r="P992" s="139"/>
      <c r="Q992" s="139" t="s">
        <v>743</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IF(AI992:AI1158="PENDIENTE","PENDIENTE",IF(COUNTIF(AI992:AI1158,"FALLO"),"FALTA","COMPLETO"))</f>
        <v>COMPLETO</v>
      </c>
      <c r="AK992" s="14"/>
      <c r="AL992" s="14"/>
    </row>
    <row r="993" spans="1:38" ht="15.75" customHeight="1" x14ac:dyDescent="0.2">
      <c r="A993" s="158"/>
      <c r="B993" s="603" t="s">
        <v>589</v>
      </c>
      <c r="C993" s="598"/>
      <c r="D993" s="606" t="s">
        <v>581</v>
      </c>
      <c r="E993" s="598" t="s">
        <v>649</v>
      </c>
      <c r="F993" s="598"/>
      <c r="G993" s="607">
        <f>1+G984</f>
        <v>109</v>
      </c>
      <c r="H993" s="598" t="s">
        <v>883</v>
      </c>
      <c r="I993" s="601"/>
      <c r="J993" s="602" t="s">
        <v>884</v>
      </c>
      <c r="K993" s="148" t="s">
        <v>590</v>
      </c>
      <c r="L993" s="149" t="s">
        <v>583</v>
      </c>
      <c r="M993" s="149" t="s">
        <v>583</v>
      </c>
      <c r="N993" s="153" t="s">
        <v>586</v>
      </c>
      <c r="O993" s="143"/>
      <c r="P993" s="139"/>
      <c r="Q993" s="139" t="s">
        <v>743</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IF(AI993:AI1168="PENDIENTE","PENDIENTE",IF(COUNTIF(AI993:AI1168,"FALLO"),"FALTA","COMPLETO"))</f>
        <v>COMPLETO</v>
      </c>
      <c r="AK993" s="14"/>
      <c r="AL993" s="14"/>
    </row>
    <row r="994" spans="1:38" ht="15.75" customHeight="1" x14ac:dyDescent="0.2">
      <c r="A994" s="158"/>
      <c r="B994" s="604"/>
      <c r="C994" s="599"/>
      <c r="D994" s="599"/>
      <c r="E994" s="599"/>
      <c r="F994" s="599"/>
      <c r="G994" s="599"/>
      <c r="H994" s="599"/>
      <c r="I994" s="599"/>
      <c r="J994" s="599"/>
      <c r="K994" s="148" t="s">
        <v>614</v>
      </c>
      <c r="L994" s="149" t="s">
        <v>585</v>
      </c>
      <c r="M994" s="149" t="s">
        <v>585</v>
      </c>
      <c r="N994" s="153" t="s">
        <v>586</v>
      </c>
      <c r="O994" s="143"/>
      <c r="P994" s="139"/>
      <c r="Q994" s="139" t="s">
        <v>743</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IF(AI994:AI1164="PENDIENTE","PENDIENTE",IF(COUNTIF(AI994:AI1164,"FALLO"),"FALTA","COMPLETO"))</f>
        <v>COMPLETO</v>
      </c>
      <c r="AK994" s="14"/>
      <c r="AL994" s="14"/>
    </row>
    <row r="995" spans="1:38" ht="15.75" customHeight="1" x14ac:dyDescent="0.2">
      <c r="A995" s="158"/>
      <c r="B995" s="604"/>
      <c r="C995" s="599"/>
      <c r="D995" s="599"/>
      <c r="E995" s="599"/>
      <c r="F995" s="599"/>
      <c r="G995" s="599"/>
      <c r="H995" s="599"/>
      <c r="I995" s="599"/>
      <c r="J995" s="599"/>
      <c r="K995" s="148" t="s">
        <v>592</v>
      </c>
      <c r="L995" s="148" t="s">
        <v>587</v>
      </c>
      <c r="M995" s="148" t="s">
        <v>587</v>
      </c>
      <c r="N995" s="153" t="s">
        <v>586</v>
      </c>
      <c r="O995" s="143"/>
      <c r="P995" s="139"/>
      <c r="Q995" s="139" t="s">
        <v>743</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IF(AI995:AI1164="PENDIENTE","PENDIENTE",IF(COUNTIF(AI995:AI1164,"FALLO"),"FALTA","COMPLETO"))</f>
        <v>COMPLETO</v>
      </c>
      <c r="AK995" s="14"/>
      <c r="AL995" s="14"/>
    </row>
    <row r="996" spans="1:38" ht="15.75" customHeight="1" x14ac:dyDescent="0.2">
      <c r="A996" s="158"/>
      <c r="B996" s="604"/>
      <c r="C996" s="599"/>
      <c r="D996" s="599"/>
      <c r="E996" s="599"/>
      <c r="F996" s="599"/>
      <c r="G996" s="599"/>
      <c r="H996" s="599"/>
      <c r="I996" s="599"/>
      <c r="J996" s="599"/>
      <c r="K996" s="148" t="s">
        <v>593</v>
      </c>
      <c r="L996" s="148" t="s">
        <v>615</v>
      </c>
      <c r="M996" s="148" t="s">
        <v>615</v>
      </c>
      <c r="N996" s="153" t="s">
        <v>586</v>
      </c>
      <c r="O996" s="143"/>
      <c r="P996" s="139"/>
      <c r="Q996" s="139" t="s">
        <v>743</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IF(AI996:AI1164="PENDIENTE","PENDIENTE",IF(COUNTIF(AI996:AI1164,"FALLO"),"FALTA","COMPLETO"))</f>
        <v>COMPLETO</v>
      </c>
      <c r="AK996" s="14"/>
      <c r="AL996" s="14"/>
    </row>
    <row r="997" spans="1:38" ht="15.75" customHeight="1" x14ac:dyDescent="0.2">
      <c r="A997" s="158"/>
      <c r="B997" s="604"/>
      <c r="C997" s="599"/>
      <c r="D997" s="599"/>
      <c r="E997" s="599"/>
      <c r="F997" s="599"/>
      <c r="G997" s="599"/>
      <c r="H997" s="599"/>
      <c r="I997" s="599"/>
      <c r="J997" s="599"/>
      <c r="K997" s="149" t="s">
        <v>594</v>
      </c>
      <c r="L997" s="149" t="s">
        <v>595</v>
      </c>
      <c r="M997" s="149" t="s">
        <v>595</v>
      </c>
      <c r="N997" s="153" t="s">
        <v>586</v>
      </c>
      <c r="O997" s="143"/>
      <c r="P997" s="139"/>
      <c r="Q997" s="139" t="s">
        <v>743</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IF(AI997:AI1164="PENDIENTE","PENDIENTE",IF(COUNTIF(AI997:AI1164,"FALLO"),"FALTA","COMPLETO"))</f>
        <v>COMPLETO</v>
      </c>
      <c r="AK997" s="14"/>
      <c r="AL997" s="14"/>
    </row>
    <row r="998" spans="1:38" ht="15.75" customHeight="1" x14ac:dyDescent="0.2">
      <c r="A998" s="158"/>
      <c r="B998" s="604"/>
      <c r="C998" s="599"/>
      <c r="D998" s="599"/>
      <c r="E998" s="599"/>
      <c r="F998" s="599"/>
      <c r="G998" s="599"/>
      <c r="H998" s="599"/>
      <c r="I998" s="599"/>
      <c r="J998" s="599"/>
      <c r="K998" s="149" t="s">
        <v>616</v>
      </c>
      <c r="L998" s="149" t="s">
        <v>617</v>
      </c>
      <c r="M998" s="149" t="s">
        <v>617</v>
      </c>
      <c r="N998" s="153" t="s">
        <v>586</v>
      </c>
      <c r="O998" s="143"/>
      <c r="P998" s="139"/>
      <c r="Q998" s="139" t="s">
        <v>743</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IF(AI998:AI1164="PENDIENTE","PENDIENTE",IF(COUNTIF(AI998:AI1164,"FALLO"),"FALTA","COMPLETO"))</f>
        <v>COMPLETO</v>
      </c>
      <c r="AK998" s="14"/>
      <c r="AL998" s="14"/>
    </row>
    <row r="999" spans="1:38" ht="15.75" customHeight="1" x14ac:dyDescent="0.2">
      <c r="A999" s="157"/>
      <c r="B999" s="604"/>
      <c r="C999" s="599"/>
      <c r="D999" s="599"/>
      <c r="E999" s="599"/>
      <c r="F999" s="599"/>
      <c r="G999" s="599"/>
      <c r="H999" s="599"/>
      <c r="I999" s="599"/>
      <c r="J999" s="599"/>
      <c r="K999" s="149" t="s">
        <v>597</v>
      </c>
      <c r="L999" s="149" t="s">
        <v>598</v>
      </c>
      <c r="M999" s="149" t="s">
        <v>598</v>
      </c>
      <c r="N999" s="153" t="s">
        <v>586</v>
      </c>
      <c r="O999" s="143"/>
      <c r="P999" s="139"/>
      <c r="Q999" s="139" t="s">
        <v>743</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IF(AI999:AI1174="PENDIENTE","PENDIENTE",IF(COUNTIF(AI999:AI1174,"FALLO"),"FALTA","COMPLETO"))</f>
        <v>COMPLETO</v>
      </c>
      <c r="AK999" s="14"/>
      <c r="AL999" s="14"/>
    </row>
    <row r="1000" spans="1:38" ht="15.75" customHeight="1" x14ac:dyDescent="0.2">
      <c r="A1000" s="158"/>
      <c r="B1000" s="604"/>
      <c r="C1000" s="599"/>
      <c r="D1000" s="599"/>
      <c r="E1000" s="599"/>
      <c r="F1000" s="599"/>
      <c r="G1000" s="599"/>
      <c r="H1000" s="599"/>
      <c r="I1000" s="599"/>
      <c r="J1000" s="599"/>
      <c r="K1000" s="149" t="s">
        <v>599</v>
      </c>
      <c r="L1000" s="149" t="s">
        <v>618</v>
      </c>
      <c r="M1000" s="149" t="s">
        <v>618</v>
      </c>
      <c r="N1000" s="153" t="s">
        <v>586</v>
      </c>
      <c r="O1000" s="143"/>
      <c r="P1000" s="139"/>
      <c r="Q1000" s="139" t="s">
        <v>743</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IF(AI1000:AI1170="PENDIENTE","PENDIENTE",IF(COUNTIF(AI1000:AI1170,"FALLO"),"FALTA","COMPLETO"))</f>
        <v>COMPLETO</v>
      </c>
      <c r="AK1000" s="14"/>
      <c r="AL1000" s="14"/>
    </row>
    <row r="1001" spans="1:38" ht="15.75" customHeight="1" x14ac:dyDescent="0.2">
      <c r="A1001" s="158"/>
      <c r="B1001" s="605"/>
      <c r="C1001" s="600"/>
      <c r="D1001" s="600"/>
      <c r="E1001" s="600"/>
      <c r="F1001" s="600"/>
      <c r="G1001" s="600"/>
      <c r="H1001" s="600"/>
      <c r="I1001" s="600"/>
      <c r="J1001" s="600"/>
      <c r="K1001" s="149" t="s">
        <v>782</v>
      </c>
      <c r="L1001" s="149" t="s">
        <v>629</v>
      </c>
      <c r="M1001" s="149" t="s">
        <v>629</v>
      </c>
      <c r="N1001" s="153" t="s">
        <v>586</v>
      </c>
      <c r="O1001" s="143"/>
      <c r="P1001" s="139"/>
      <c r="Q1001" s="139" t="s">
        <v>743</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IF(AI1001:AI1170="PENDIENTE","PENDIENTE",IF(COUNTIF(AI1001:AI1170,"FALLO"),"FALTA","COMPLETO"))</f>
        <v>COMPLETO</v>
      </c>
      <c r="AK1001" s="14"/>
      <c r="AL1001" s="14"/>
    </row>
    <row r="1002" spans="1:38" ht="15.75" customHeight="1" x14ac:dyDescent="0.2">
      <c r="A1002" s="158"/>
      <c r="B1002" s="603" t="s">
        <v>589</v>
      </c>
      <c r="C1002" s="598"/>
      <c r="D1002" s="606" t="s">
        <v>581</v>
      </c>
      <c r="E1002" s="598" t="s">
        <v>653</v>
      </c>
      <c r="F1002" s="598"/>
      <c r="G1002" s="607">
        <f>1+G993</f>
        <v>110</v>
      </c>
      <c r="H1002" s="598" t="s">
        <v>885</v>
      </c>
      <c r="I1002" s="601"/>
      <c r="J1002" s="602" t="s">
        <v>886</v>
      </c>
      <c r="K1002" s="148" t="s">
        <v>590</v>
      </c>
      <c r="L1002" s="149" t="s">
        <v>583</v>
      </c>
      <c r="M1002" s="149" t="s">
        <v>583</v>
      </c>
      <c r="N1002" s="153" t="s">
        <v>586</v>
      </c>
      <c r="O1002" s="143"/>
      <c r="P1002" s="139"/>
      <c r="Q1002" s="139" t="s">
        <v>743</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IF(AI1002:AI1170="PENDIENTE","PENDIENTE",IF(COUNTIF(AI1002:AI1170,"FALLO"),"FALTA","COMPLETO"))</f>
        <v>COMPLETO</v>
      </c>
      <c r="AK1002" s="14"/>
      <c r="AL1002" s="14"/>
    </row>
    <row r="1003" spans="1:38" ht="15.75" customHeight="1" x14ac:dyDescent="0.2">
      <c r="A1003" s="158"/>
      <c r="B1003" s="604"/>
      <c r="C1003" s="599"/>
      <c r="D1003" s="599"/>
      <c r="E1003" s="599"/>
      <c r="F1003" s="599"/>
      <c r="G1003" s="599"/>
      <c r="H1003" s="599"/>
      <c r="I1003" s="599"/>
      <c r="J1003" s="599"/>
      <c r="K1003" s="148" t="s">
        <v>614</v>
      </c>
      <c r="L1003" s="149" t="s">
        <v>585</v>
      </c>
      <c r="M1003" s="149" t="s">
        <v>585</v>
      </c>
      <c r="N1003" s="153" t="s">
        <v>586</v>
      </c>
      <c r="O1003" s="143"/>
      <c r="P1003" s="139"/>
      <c r="Q1003" s="139" t="s">
        <v>743</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IF(AI1003:AI1170="PENDIENTE","PENDIENTE",IF(COUNTIF(AI1003:AI1170,"FALLO"),"FALTA","COMPLETO"))</f>
        <v>COMPLETO</v>
      </c>
      <c r="AK1003" s="14"/>
      <c r="AL1003" s="14"/>
    </row>
    <row r="1004" spans="1:38" ht="15.75" customHeight="1" x14ac:dyDescent="0.2">
      <c r="A1004" s="158"/>
      <c r="B1004" s="604"/>
      <c r="C1004" s="599"/>
      <c r="D1004" s="599"/>
      <c r="E1004" s="599"/>
      <c r="F1004" s="599"/>
      <c r="G1004" s="599"/>
      <c r="H1004" s="599"/>
      <c r="I1004" s="599"/>
      <c r="J1004" s="599"/>
      <c r="K1004" s="148" t="s">
        <v>592</v>
      </c>
      <c r="L1004" s="148" t="s">
        <v>587</v>
      </c>
      <c r="M1004" s="148" t="s">
        <v>587</v>
      </c>
      <c r="N1004" s="153" t="s">
        <v>586</v>
      </c>
      <c r="O1004" s="143"/>
      <c r="P1004" s="139"/>
      <c r="Q1004" s="139" t="s">
        <v>743</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IF(AI1004:AI1170="PENDIENTE","PENDIENTE",IF(COUNTIF(AI1004:AI1170,"FALLO"),"FALTA","COMPLETO"))</f>
        <v>COMPLETO</v>
      </c>
      <c r="AK1004" s="14"/>
      <c r="AL1004" s="14"/>
    </row>
    <row r="1005" spans="1:38" ht="15.75" customHeight="1" x14ac:dyDescent="0.2">
      <c r="A1005" s="158"/>
      <c r="B1005" s="604"/>
      <c r="C1005" s="599"/>
      <c r="D1005" s="599"/>
      <c r="E1005" s="599"/>
      <c r="F1005" s="599"/>
      <c r="G1005" s="599"/>
      <c r="H1005" s="599"/>
      <c r="I1005" s="599"/>
      <c r="J1005" s="599"/>
      <c r="K1005" s="148" t="s">
        <v>593</v>
      </c>
      <c r="L1005" s="148" t="s">
        <v>615</v>
      </c>
      <c r="M1005" s="148" t="s">
        <v>615</v>
      </c>
      <c r="N1005" s="153" t="s">
        <v>586</v>
      </c>
      <c r="O1005" s="143"/>
      <c r="P1005" s="139"/>
      <c r="Q1005" s="139" t="s">
        <v>743</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IF(AI1005:AI1180="PENDIENTE","PENDIENTE",IF(COUNTIF(AI1005:AI1180,"FALLO"),"FALTA","COMPLETO"))</f>
        <v>COMPLETO</v>
      </c>
      <c r="AK1005" s="14"/>
      <c r="AL1005" s="14"/>
    </row>
    <row r="1006" spans="1:38" ht="15.75" customHeight="1" x14ac:dyDescent="0.2">
      <c r="A1006" s="158"/>
      <c r="B1006" s="604"/>
      <c r="C1006" s="599"/>
      <c r="D1006" s="599"/>
      <c r="E1006" s="599"/>
      <c r="F1006" s="599"/>
      <c r="G1006" s="599"/>
      <c r="H1006" s="599"/>
      <c r="I1006" s="599"/>
      <c r="J1006" s="599"/>
      <c r="K1006" s="149" t="s">
        <v>594</v>
      </c>
      <c r="L1006" s="149" t="s">
        <v>595</v>
      </c>
      <c r="M1006" s="149" t="s">
        <v>595</v>
      </c>
      <c r="N1006" s="153" t="s">
        <v>586</v>
      </c>
      <c r="O1006" s="143"/>
      <c r="P1006" s="139"/>
      <c r="Q1006" s="139" t="s">
        <v>743</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IF(AI1006:AI1176="PENDIENTE","PENDIENTE",IF(COUNTIF(AI1006:AI1176,"FALLO"),"FALTA","COMPLETO"))</f>
        <v>COMPLETO</v>
      </c>
      <c r="AK1006" s="14"/>
      <c r="AL1006" s="14"/>
    </row>
    <row r="1007" spans="1:38" ht="15.75" customHeight="1" x14ac:dyDescent="0.2">
      <c r="A1007" s="158"/>
      <c r="B1007" s="604"/>
      <c r="C1007" s="599"/>
      <c r="D1007" s="599"/>
      <c r="E1007" s="599"/>
      <c r="F1007" s="599"/>
      <c r="G1007" s="599"/>
      <c r="H1007" s="599"/>
      <c r="I1007" s="599"/>
      <c r="J1007" s="599"/>
      <c r="K1007" s="149" t="s">
        <v>616</v>
      </c>
      <c r="L1007" s="149" t="s">
        <v>617</v>
      </c>
      <c r="M1007" s="149" t="s">
        <v>617</v>
      </c>
      <c r="N1007" s="153" t="s">
        <v>586</v>
      </c>
      <c r="O1007" s="143"/>
      <c r="P1007" s="139"/>
      <c r="Q1007" s="139" t="s">
        <v>743</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IF(AI1007:AI1176="PENDIENTE","PENDIENTE",IF(COUNTIF(AI1007:AI1176,"FALLO"),"FALTA","COMPLETO"))</f>
        <v>COMPLETO</v>
      </c>
      <c r="AK1007" s="14"/>
      <c r="AL1007" s="14"/>
    </row>
    <row r="1008" spans="1:38" ht="15.75" customHeight="1" x14ac:dyDescent="0.2">
      <c r="A1008" s="157"/>
      <c r="B1008" s="604"/>
      <c r="C1008" s="599"/>
      <c r="D1008" s="599"/>
      <c r="E1008" s="599"/>
      <c r="F1008" s="599"/>
      <c r="G1008" s="599"/>
      <c r="H1008" s="599"/>
      <c r="I1008" s="599"/>
      <c r="J1008" s="599"/>
      <c r="K1008" s="149" t="s">
        <v>597</v>
      </c>
      <c r="L1008" s="149" t="s">
        <v>598</v>
      </c>
      <c r="M1008" s="149" t="s">
        <v>598</v>
      </c>
      <c r="N1008" s="153" t="s">
        <v>586</v>
      </c>
      <c r="O1008" s="143"/>
      <c r="P1008" s="139"/>
      <c r="Q1008" s="139" t="s">
        <v>743</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IF(AI1008:AI1176="PENDIENTE","PENDIENTE",IF(COUNTIF(AI1008:AI1176,"FALLO"),"FALTA","COMPLETO"))</f>
        <v>COMPLETO</v>
      </c>
      <c r="AK1008" s="14"/>
      <c r="AL1008" s="14"/>
    </row>
    <row r="1009" spans="1:38" ht="15.75" customHeight="1" x14ac:dyDescent="0.2">
      <c r="A1009" s="158"/>
      <c r="B1009" s="604"/>
      <c r="C1009" s="599"/>
      <c r="D1009" s="599"/>
      <c r="E1009" s="599"/>
      <c r="F1009" s="599"/>
      <c r="G1009" s="599"/>
      <c r="H1009" s="599"/>
      <c r="I1009" s="599"/>
      <c r="J1009" s="599"/>
      <c r="K1009" s="149" t="s">
        <v>599</v>
      </c>
      <c r="L1009" s="149" t="s">
        <v>618</v>
      </c>
      <c r="M1009" s="149" t="s">
        <v>618</v>
      </c>
      <c r="N1009" s="153" t="s">
        <v>586</v>
      </c>
      <c r="O1009" s="143"/>
      <c r="P1009" s="139"/>
      <c r="Q1009" s="139" t="s">
        <v>743</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IF(AI1009:AI1176="PENDIENTE","PENDIENTE",IF(COUNTIF(AI1009:AI1176,"FALLO"),"FALTA","COMPLETO"))</f>
        <v>COMPLETO</v>
      </c>
      <c r="AK1009" s="14"/>
      <c r="AL1009" s="14"/>
    </row>
    <row r="1010" spans="1:38" ht="15.75" customHeight="1" x14ac:dyDescent="0.2">
      <c r="A1010" s="158"/>
      <c r="B1010" s="605"/>
      <c r="C1010" s="600"/>
      <c r="D1010" s="600"/>
      <c r="E1010" s="600"/>
      <c r="F1010" s="600"/>
      <c r="G1010" s="600"/>
      <c r="H1010" s="600"/>
      <c r="I1010" s="600"/>
      <c r="J1010" s="600"/>
      <c r="K1010" s="149" t="s">
        <v>785</v>
      </c>
      <c r="L1010" s="149" t="s">
        <v>629</v>
      </c>
      <c r="M1010" s="149" t="s">
        <v>629</v>
      </c>
      <c r="N1010" s="153" t="s">
        <v>586</v>
      </c>
      <c r="O1010" s="143"/>
      <c r="P1010" s="139"/>
      <c r="Q1010" s="139" t="s">
        <v>743</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IF(AI1010:AI1176="PENDIENTE","PENDIENTE",IF(COUNTIF(AI1010:AI1176,"FALLO"),"FALTA","COMPLETO"))</f>
        <v>COMPLETO</v>
      </c>
      <c r="AK1010" s="14"/>
      <c r="AL1010" s="14"/>
    </row>
    <row r="1011" spans="1:38" ht="15.75" customHeight="1" x14ac:dyDescent="0.2">
      <c r="A1011" s="158"/>
      <c r="B1011" s="603" t="s">
        <v>589</v>
      </c>
      <c r="C1011" s="598"/>
      <c r="D1011" s="606" t="s">
        <v>581</v>
      </c>
      <c r="E1011" s="598" t="s">
        <v>786</v>
      </c>
      <c r="F1011" s="598"/>
      <c r="G1011" s="607">
        <f>1+G1002</f>
        <v>111</v>
      </c>
      <c r="H1011" s="598" t="s">
        <v>887</v>
      </c>
      <c r="I1011" s="601"/>
      <c r="J1011" s="602" t="s">
        <v>888</v>
      </c>
      <c r="K1011" s="148" t="s">
        <v>590</v>
      </c>
      <c r="L1011" s="149" t="s">
        <v>583</v>
      </c>
      <c r="M1011" s="149" t="s">
        <v>583</v>
      </c>
      <c r="N1011" s="153" t="s">
        <v>586</v>
      </c>
      <c r="O1011" s="143"/>
      <c r="P1011" s="139"/>
      <c r="Q1011" s="139" t="s">
        <v>743</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IF(AI1011:AI1186="PENDIENTE","PENDIENTE",IF(COUNTIF(AI1011:AI1186,"FALLO"),"FALTA","COMPLETO"))</f>
        <v>COMPLETO</v>
      </c>
      <c r="AK1011" s="14"/>
      <c r="AL1011" s="14"/>
    </row>
    <row r="1012" spans="1:38" ht="15.75" customHeight="1" x14ac:dyDescent="0.2">
      <c r="A1012" s="158"/>
      <c r="B1012" s="604"/>
      <c r="C1012" s="599"/>
      <c r="D1012" s="599"/>
      <c r="E1012" s="599"/>
      <c r="F1012" s="599"/>
      <c r="G1012" s="599"/>
      <c r="H1012" s="599"/>
      <c r="I1012" s="599"/>
      <c r="J1012" s="599"/>
      <c r="K1012" s="148" t="s">
        <v>614</v>
      </c>
      <c r="L1012" s="149" t="s">
        <v>585</v>
      </c>
      <c r="M1012" s="149" t="s">
        <v>585</v>
      </c>
      <c r="N1012" s="153" t="s">
        <v>586</v>
      </c>
      <c r="O1012" s="143"/>
      <c r="P1012" s="139"/>
      <c r="Q1012" s="139" t="s">
        <v>743</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IF(AI1012:AI1182="PENDIENTE","PENDIENTE",IF(COUNTIF(AI1012:AI1182,"FALLO"),"FALTA","COMPLETO"))</f>
        <v>COMPLETO</v>
      </c>
      <c r="AK1012" s="14"/>
      <c r="AL1012" s="14"/>
    </row>
    <row r="1013" spans="1:38" ht="15.75" customHeight="1" x14ac:dyDescent="0.2">
      <c r="A1013" s="158"/>
      <c r="B1013" s="604"/>
      <c r="C1013" s="599"/>
      <c r="D1013" s="599"/>
      <c r="E1013" s="599"/>
      <c r="F1013" s="599"/>
      <c r="G1013" s="599"/>
      <c r="H1013" s="599"/>
      <c r="I1013" s="599"/>
      <c r="J1013" s="599"/>
      <c r="K1013" s="148" t="s">
        <v>592</v>
      </c>
      <c r="L1013" s="148" t="s">
        <v>587</v>
      </c>
      <c r="M1013" s="148" t="s">
        <v>587</v>
      </c>
      <c r="N1013" s="153" t="s">
        <v>586</v>
      </c>
      <c r="O1013" s="143"/>
      <c r="P1013" s="139"/>
      <c r="Q1013" s="139" t="s">
        <v>743</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IF(AI1013:AI1182="PENDIENTE","PENDIENTE",IF(COUNTIF(AI1013:AI1182,"FALLO"),"FALTA","COMPLETO"))</f>
        <v>COMPLETO</v>
      </c>
      <c r="AK1013" s="14"/>
      <c r="AL1013" s="14"/>
    </row>
    <row r="1014" spans="1:38" ht="15.75" customHeight="1" x14ac:dyDescent="0.2">
      <c r="A1014" s="158"/>
      <c r="B1014" s="604"/>
      <c r="C1014" s="599"/>
      <c r="D1014" s="599"/>
      <c r="E1014" s="599"/>
      <c r="F1014" s="599"/>
      <c r="G1014" s="599"/>
      <c r="H1014" s="599"/>
      <c r="I1014" s="599"/>
      <c r="J1014" s="599"/>
      <c r="K1014" s="148" t="s">
        <v>593</v>
      </c>
      <c r="L1014" s="148" t="s">
        <v>615</v>
      </c>
      <c r="M1014" s="148" t="s">
        <v>615</v>
      </c>
      <c r="N1014" s="153" t="s">
        <v>586</v>
      </c>
      <c r="O1014" s="143"/>
      <c r="P1014" s="139"/>
      <c r="Q1014" s="139" t="s">
        <v>743</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IF(AI1014:AI1182="PENDIENTE","PENDIENTE",IF(COUNTIF(AI1014:AI1182,"FALLO"),"FALTA","COMPLETO"))</f>
        <v>COMPLETO</v>
      </c>
      <c r="AK1014" s="14"/>
      <c r="AL1014" s="14"/>
    </row>
    <row r="1015" spans="1:38" ht="15.75" customHeight="1" x14ac:dyDescent="0.2">
      <c r="A1015" s="158"/>
      <c r="B1015" s="604"/>
      <c r="C1015" s="599"/>
      <c r="D1015" s="599"/>
      <c r="E1015" s="599"/>
      <c r="F1015" s="599"/>
      <c r="G1015" s="599"/>
      <c r="H1015" s="599"/>
      <c r="I1015" s="599"/>
      <c r="J1015" s="599"/>
      <c r="K1015" s="149" t="s">
        <v>594</v>
      </c>
      <c r="L1015" s="149" t="s">
        <v>595</v>
      </c>
      <c r="M1015" s="149" t="s">
        <v>595</v>
      </c>
      <c r="N1015" s="153" t="s">
        <v>586</v>
      </c>
      <c r="O1015" s="143"/>
      <c r="P1015" s="139"/>
      <c r="Q1015" s="139" t="s">
        <v>743</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si="4"/>
        <v>OK</v>
      </c>
      <c r="AJ1015" s="142" t="str">
        <f>IF(AI1015:AI1182="PENDIENTE","PENDIENTE",IF(COUNTIF(AI1015:AI1182,"FALLO"),"FALTA","COMPLETO"))</f>
        <v>COMPLETO</v>
      </c>
      <c r="AK1015" s="14"/>
      <c r="AL1015" s="14"/>
    </row>
    <row r="1016" spans="1:38" ht="15.75" customHeight="1" x14ac:dyDescent="0.2">
      <c r="A1016" s="158"/>
      <c r="B1016" s="604"/>
      <c r="C1016" s="599"/>
      <c r="D1016" s="599"/>
      <c r="E1016" s="599"/>
      <c r="F1016" s="599"/>
      <c r="G1016" s="599"/>
      <c r="H1016" s="599"/>
      <c r="I1016" s="599"/>
      <c r="J1016" s="599"/>
      <c r="K1016" s="149" t="s">
        <v>616</v>
      </c>
      <c r="L1016" s="149" t="s">
        <v>617</v>
      </c>
      <c r="M1016" s="149" t="s">
        <v>617</v>
      </c>
      <c r="N1016" s="153" t="s">
        <v>586</v>
      </c>
      <c r="O1016" s="143"/>
      <c r="P1016" s="139"/>
      <c r="Q1016" s="139" t="s">
        <v>743</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4"/>
        <v>OK</v>
      </c>
      <c r="AJ1016" s="142" t="str">
        <f>IF(AI1016:AI1182="PENDIENTE","PENDIENTE",IF(COUNTIF(AI1016:AI1182,"FALLO"),"FALTA","COMPLETO"))</f>
        <v>COMPLETO</v>
      </c>
      <c r="AK1016" s="14"/>
      <c r="AL1016" s="14"/>
    </row>
    <row r="1017" spans="1:38" ht="15.75" customHeight="1" x14ac:dyDescent="0.2">
      <c r="A1017" s="157"/>
      <c r="B1017" s="604"/>
      <c r="C1017" s="599"/>
      <c r="D1017" s="599"/>
      <c r="E1017" s="599"/>
      <c r="F1017" s="599"/>
      <c r="G1017" s="599"/>
      <c r="H1017" s="599"/>
      <c r="I1017" s="599"/>
      <c r="J1017" s="599"/>
      <c r="K1017" s="149" t="s">
        <v>597</v>
      </c>
      <c r="L1017" s="149" t="s">
        <v>598</v>
      </c>
      <c r="M1017" s="149" t="s">
        <v>598</v>
      </c>
      <c r="N1017" s="153" t="s">
        <v>586</v>
      </c>
      <c r="O1017" s="143"/>
      <c r="P1017" s="139"/>
      <c r="Q1017" s="139" t="s">
        <v>743</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4"/>
        <v>OK</v>
      </c>
      <c r="AJ1017" s="142" t="str">
        <f>IF(AI1017:AI1192="PENDIENTE","PENDIENTE",IF(COUNTIF(AI1017:AI1192,"FALLO"),"FALTA","COMPLETO"))</f>
        <v>COMPLETO</v>
      </c>
      <c r="AK1017" s="14"/>
      <c r="AL1017" s="14"/>
    </row>
    <row r="1018" spans="1:38" ht="15.75" customHeight="1" x14ac:dyDescent="0.2">
      <c r="A1018" s="158"/>
      <c r="B1018" s="604"/>
      <c r="C1018" s="599"/>
      <c r="D1018" s="599"/>
      <c r="E1018" s="599"/>
      <c r="F1018" s="599"/>
      <c r="G1018" s="599"/>
      <c r="H1018" s="599"/>
      <c r="I1018" s="599"/>
      <c r="J1018" s="599"/>
      <c r="K1018" s="149" t="s">
        <v>599</v>
      </c>
      <c r="L1018" s="149" t="s">
        <v>618</v>
      </c>
      <c r="M1018" s="149" t="s">
        <v>618</v>
      </c>
      <c r="N1018" s="153" t="s">
        <v>586</v>
      </c>
      <c r="O1018" s="143"/>
      <c r="P1018" s="139"/>
      <c r="Q1018" s="139" t="s">
        <v>743</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4"/>
        <v>OK</v>
      </c>
      <c r="AJ1018" s="142" t="str">
        <f>IF(AI1018:AI1188="PENDIENTE","PENDIENTE",IF(COUNTIF(AI1018:AI1188,"FALLO"),"FALTA","COMPLETO"))</f>
        <v>COMPLETO</v>
      </c>
      <c r="AK1018" s="14"/>
      <c r="AL1018" s="14"/>
    </row>
    <row r="1019" spans="1:38" ht="15.75" customHeight="1" x14ac:dyDescent="0.2">
      <c r="A1019" s="158"/>
      <c r="B1019" s="605"/>
      <c r="C1019" s="600"/>
      <c r="D1019" s="600"/>
      <c r="E1019" s="600"/>
      <c r="F1019" s="600"/>
      <c r="G1019" s="600"/>
      <c r="H1019" s="600"/>
      <c r="I1019" s="600"/>
      <c r="J1019" s="600"/>
      <c r="K1019" s="149" t="s">
        <v>789</v>
      </c>
      <c r="L1019" s="149" t="s">
        <v>629</v>
      </c>
      <c r="M1019" s="149" t="s">
        <v>629</v>
      </c>
      <c r="N1019" s="153" t="s">
        <v>586</v>
      </c>
      <c r="O1019" s="143"/>
      <c r="P1019" s="139"/>
      <c r="Q1019" s="139" t="s">
        <v>743</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ref="AI1019:AI1272" si="5">IF(N1019="","PENDIENTE",IF(AE1019="OK","OK",IF(AE1019&lt;&gt;"","FALLO",IF(Y1019="OK","OK",IF(Y1019&lt;&gt;"","FALLO",IF(T1019="OK","OK",IF(T1019&lt;&gt;"","FALLO",IF(N1019="OK","OK","FALLO"))))))))</f>
        <v>OK</v>
      </c>
      <c r="AJ1019" s="142" t="str">
        <f>IF(AI1019:AI1188="PENDIENTE","PENDIENTE",IF(COUNTIF(AI1019:AI1188,"FALLO"),"FALTA","COMPLETO"))</f>
        <v>COMPLETO</v>
      </c>
      <c r="AK1019" s="14"/>
      <c r="AL1019" s="14"/>
    </row>
    <row r="1020" spans="1:38" ht="15.75" customHeight="1" x14ac:dyDescent="0.2">
      <c r="A1020" s="158"/>
      <c r="B1020" s="603" t="s">
        <v>589</v>
      </c>
      <c r="C1020" s="598"/>
      <c r="D1020" s="606" t="s">
        <v>581</v>
      </c>
      <c r="E1020" s="598" t="s">
        <v>661</v>
      </c>
      <c r="F1020" s="598"/>
      <c r="G1020" s="607">
        <f>1+G1011</f>
        <v>112</v>
      </c>
      <c r="H1020" s="598" t="s">
        <v>889</v>
      </c>
      <c r="I1020" s="601"/>
      <c r="J1020" s="602" t="s">
        <v>890</v>
      </c>
      <c r="K1020" s="148" t="s">
        <v>590</v>
      </c>
      <c r="L1020" s="149" t="s">
        <v>583</v>
      </c>
      <c r="M1020" s="149" t="s">
        <v>583</v>
      </c>
      <c r="N1020" s="153" t="s">
        <v>586</v>
      </c>
      <c r="O1020" s="143"/>
      <c r="P1020" s="139"/>
      <c r="Q1020" s="139" t="s">
        <v>743</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5"/>
        <v>OK</v>
      </c>
      <c r="AJ1020" s="142" t="str">
        <f>IF(AI1020:AI1188="PENDIENTE","PENDIENTE",IF(COUNTIF(AI1020:AI1188,"FALLO"),"FALTA","COMPLETO"))</f>
        <v>COMPLETO</v>
      </c>
      <c r="AK1020" s="14"/>
      <c r="AL1020" s="14"/>
    </row>
    <row r="1021" spans="1:38" ht="15.75" customHeight="1" x14ac:dyDescent="0.2">
      <c r="A1021" s="158"/>
      <c r="B1021" s="604"/>
      <c r="C1021" s="599"/>
      <c r="D1021" s="599"/>
      <c r="E1021" s="599"/>
      <c r="F1021" s="599"/>
      <c r="G1021" s="599"/>
      <c r="H1021" s="599"/>
      <c r="I1021" s="599"/>
      <c r="J1021" s="599"/>
      <c r="K1021" s="148" t="s">
        <v>614</v>
      </c>
      <c r="L1021" s="149" t="s">
        <v>585</v>
      </c>
      <c r="M1021" s="149" t="s">
        <v>585</v>
      </c>
      <c r="N1021" s="153" t="s">
        <v>586</v>
      </c>
      <c r="O1021" s="143"/>
      <c r="P1021" s="139"/>
      <c r="Q1021" s="139" t="s">
        <v>743</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5"/>
        <v>OK</v>
      </c>
      <c r="AJ1021" s="142" t="str">
        <f>IF(AI1021:AI1188="PENDIENTE","PENDIENTE",IF(COUNTIF(AI1021:AI1188,"FALLO"),"FALTA","COMPLETO"))</f>
        <v>COMPLETO</v>
      </c>
      <c r="AK1021" s="14"/>
      <c r="AL1021" s="14"/>
    </row>
    <row r="1022" spans="1:38" ht="15.75" customHeight="1" x14ac:dyDescent="0.2">
      <c r="A1022" s="158"/>
      <c r="B1022" s="604"/>
      <c r="C1022" s="599"/>
      <c r="D1022" s="599"/>
      <c r="E1022" s="599"/>
      <c r="F1022" s="599"/>
      <c r="G1022" s="599"/>
      <c r="H1022" s="599"/>
      <c r="I1022" s="599"/>
      <c r="J1022" s="599"/>
      <c r="K1022" s="148" t="s">
        <v>592</v>
      </c>
      <c r="L1022" s="148" t="s">
        <v>587</v>
      </c>
      <c r="M1022" s="148" t="s">
        <v>587</v>
      </c>
      <c r="N1022" s="153" t="s">
        <v>586</v>
      </c>
      <c r="O1022" s="143"/>
      <c r="P1022" s="139"/>
      <c r="Q1022" s="139" t="s">
        <v>743</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si="5"/>
        <v>OK</v>
      </c>
      <c r="AJ1022" s="142" t="str">
        <f>IF(AI1022:AI1188="PENDIENTE","PENDIENTE",IF(COUNTIF(AI1022:AI1188,"FALLO"),"FALTA","COMPLETO"))</f>
        <v>COMPLETO</v>
      </c>
      <c r="AK1022" s="14"/>
      <c r="AL1022" s="14"/>
    </row>
    <row r="1023" spans="1:38" ht="15.75" customHeight="1" x14ac:dyDescent="0.2">
      <c r="A1023" s="158"/>
      <c r="B1023" s="604"/>
      <c r="C1023" s="599"/>
      <c r="D1023" s="599"/>
      <c r="E1023" s="599"/>
      <c r="F1023" s="599"/>
      <c r="G1023" s="599"/>
      <c r="H1023" s="599"/>
      <c r="I1023" s="599"/>
      <c r="J1023" s="599"/>
      <c r="K1023" s="148" t="s">
        <v>593</v>
      </c>
      <c r="L1023" s="148" t="s">
        <v>615</v>
      </c>
      <c r="M1023" s="148" t="s">
        <v>615</v>
      </c>
      <c r="N1023" s="153" t="s">
        <v>586</v>
      </c>
      <c r="O1023" s="143"/>
      <c r="P1023" s="139"/>
      <c r="Q1023" s="139" t="s">
        <v>743</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IF(AI1023:AI1198="PENDIENTE","PENDIENTE",IF(COUNTIF(AI1023:AI1198,"FALLO"),"FALTA","COMPLETO"))</f>
        <v>COMPLETO</v>
      </c>
      <c r="AK1023" s="14"/>
      <c r="AL1023" s="14"/>
    </row>
    <row r="1024" spans="1:38" ht="15.75" customHeight="1" x14ac:dyDescent="0.2">
      <c r="A1024" s="158"/>
      <c r="B1024" s="604"/>
      <c r="C1024" s="599"/>
      <c r="D1024" s="599"/>
      <c r="E1024" s="599"/>
      <c r="F1024" s="599"/>
      <c r="G1024" s="599"/>
      <c r="H1024" s="599"/>
      <c r="I1024" s="599"/>
      <c r="J1024" s="599"/>
      <c r="K1024" s="149" t="s">
        <v>594</v>
      </c>
      <c r="L1024" s="149" t="s">
        <v>595</v>
      </c>
      <c r="M1024" s="149" t="s">
        <v>595</v>
      </c>
      <c r="N1024" s="153" t="s">
        <v>586</v>
      </c>
      <c r="O1024" s="143"/>
      <c r="P1024" s="139"/>
      <c r="Q1024" s="139" t="s">
        <v>743</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IF(AI1024:AI1194="PENDIENTE","PENDIENTE",IF(COUNTIF(AI1024:AI1194,"FALLO"),"FALTA","COMPLETO"))</f>
        <v>COMPLETO</v>
      </c>
      <c r="AK1024" s="14"/>
      <c r="AL1024" s="14"/>
    </row>
    <row r="1025" spans="1:38" ht="15.75" customHeight="1" x14ac:dyDescent="0.2">
      <c r="A1025" s="158"/>
      <c r="B1025" s="604"/>
      <c r="C1025" s="599"/>
      <c r="D1025" s="599"/>
      <c r="E1025" s="599"/>
      <c r="F1025" s="599"/>
      <c r="G1025" s="599"/>
      <c r="H1025" s="599"/>
      <c r="I1025" s="599"/>
      <c r="J1025" s="599"/>
      <c r="K1025" s="149" t="s">
        <v>616</v>
      </c>
      <c r="L1025" s="149" t="s">
        <v>617</v>
      </c>
      <c r="M1025" s="149" t="s">
        <v>617</v>
      </c>
      <c r="N1025" s="153" t="s">
        <v>586</v>
      </c>
      <c r="O1025" s="143"/>
      <c r="P1025" s="139"/>
      <c r="Q1025" s="139" t="s">
        <v>743</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IF(AI1025:AI1194="PENDIENTE","PENDIENTE",IF(COUNTIF(AI1025:AI1194,"FALLO"),"FALTA","COMPLETO"))</f>
        <v>COMPLETO</v>
      </c>
      <c r="AK1025" s="14"/>
      <c r="AL1025" s="14"/>
    </row>
    <row r="1026" spans="1:38" ht="15.75" customHeight="1" x14ac:dyDescent="0.2">
      <c r="A1026" s="157"/>
      <c r="B1026" s="604"/>
      <c r="C1026" s="599"/>
      <c r="D1026" s="599"/>
      <c r="E1026" s="599"/>
      <c r="F1026" s="599"/>
      <c r="G1026" s="599"/>
      <c r="H1026" s="599"/>
      <c r="I1026" s="599"/>
      <c r="J1026" s="599"/>
      <c r="K1026" s="149" t="s">
        <v>597</v>
      </c>
      <c r="L1026" s="149" t="s">
        <v>598</v>
      </c>
      <c r="M1026" s="149" t="s">
        <v>598</v>
      </c>
      <c r="N1026" s="153" t="s">
        <v>586</v>
      </c>
      <c r="O1026" s="143"/>
      <c r="P1026" s="139"/>
      <c r="Q1026" s="139" t="s">
        <v>743</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IF(AI1026:AI1194="PENDIENTE","PENDIENTE",IF(COUNTIF(AI1026:AI1194,"FALLO"),"FALTA","COMPLETO"))</f>
        <v>COMPLETO</v>
      </c>
      <c r="AK1026" s="14"/>
      <c r="AL1026" s="14"/>
    </row>
    <row r="1027" spans="1:38" ht="15.75" customHeight="1" x14ac:dyDescent="0.2">
      <c r="A1027" s="158"/>
      <c r="B1027" s="604"/>
      <c r="C1027" s="599"/>
      <c r="D1027" s="599"/>
      <c r="E1027" s="599"/>
      <c r="F1027" s="599"/>
      <c r="G1027" s="599"/>
      <c r="H1027" s="599"/>
      <c r="I1027" s="599"/>
      <c r="J1027" s="599"/>
      <c r="K1027" s="149" t="s">
        <v>599</v>
      </c>
      <c r="L1027" s="149" t="s">
        <v>618</v>
      </c>
      <c r="M1027" s="149" t="s">
        <v>618</v>
      </c>
      <c r="N1027" s="153" t="s">
        <v>586</v>
      </c>
      <c r="O1027" s="143"/>
      <c r="P1027" s="139"/>
      <c r="Q1027" s="139" t="s">
        <v>743</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IF(AI1027:AI1194="PENDIENTE","PENDIENTE",IF(COUNTIF(AI1027:AI1194,"FALLO"),"FALTA","COMPLETO"))</f>
        <v>COMPLETO</v>
      </c>
      <c r="AK1027" s="14"/>
      <c r="AL1027" s="14"/>
    </row>
    <row r="1028" spans="1:38" ht="15.75" customHeight="1" x14ac:dyDescent="0.2">
      <c r="A1028" s="158"/>
      <c r="B1028" s="605"/>
      <c r="C1028" s="600"/>
      <c r="D1028" s="600"/>
      <c r="E1028" s="600"/>
      <c r="F1028" s="600"/>
      <c r="G1028" s="600"/>
      <c r="H1028" s="600"/>
      <c r="I1028" s="600"/>
      <c r="J1028" s="600"/>
      <c r="K1028" s="149" t="s">
        <v>792</v>
      </c>
      <c r="L1028" s="149" t="s">
        <v>629</v>
      </c>
      <c r="M1028" s="149" t="s">
        <v>629</v>
      </c>
      <c r="N1028" s="153" t="s">
        <v>586</v>
      </c>
      <c r="O1028" s="143"/>
      <c r="P1028" s="139"/>
      <c r="Q1028" s="139" t="s">
        <v>743</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IF(AI1028:AI1194="PENDIENTE","PENDIENTE",IF(COUNTIF(AI1028:AI1194,"FALLO"),"FALTA","COMPLETO"))</f>
        <v>COMPLETO</v>
      </c>
      <c r="AK1028" s="14"/>
      <c r="AL1028" s="14"/>
    </row>
    <row r="1029" spans="1:38" ht="15.75" customHeight="1" x14ac:dyDescent="0.2">
      <c r="A1029" s="158"/>
      <c r="B1029" s="603" t="s">
        <v>589</v>
      </c>
      <c r="C1029" s="598"/>
      <c r="D1029" s="606" t="s">
        <v>581</v>
      </c>
      <c r="E1029" s="598" t="s">
        <v>793</v>
      </c>
      <c r="F1029" s="598"/>
      <c r="G1029" s="607">
        <f>1+G1020</f>
        <v>113</v>
      </c>
      <c r="H1029" s="598" t="s">
        <v>891</v>
      </c>
      <c r="I1029" s="601"/>
      <c r="J1029" s="602" t="s">
        <v>892</v>
      </c>
      <c r="K1029" s="148" t="s">
        <v>590</v>
      </c>
      <c r="L1029" s="149" t="s">
        <v>583</v>
      </c>
      <c r="M1029" s="149" t="s">
        <v>583</v>
      </c>
      <c r="N1029" s="153" t="s">
        <v>586</v>
      </c>
      <c r="O1029" s="143"/>
      <c r="P1029" s="139"/>
      <c r="Q1029" s="139" t="s">
        <v>743</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IF(AI1029:AI1204="PENDIENTE","PENDIENTE",IF(COUNTIF(AI1029:AI1204,"FALLO"),"FALTA","COMPLETO"))</f>
        <v>COMPLETO</v>
      </c>
      <c r="AK1029" s="14"/>
      <c r="AL1029" s="14"/>
    </row>
    <row r="1030" spans="1:38" ht="15.75" customHeight="1" x14ac:dyDescent="0.2">
      <c r="A1030" s="158"/>
      <c r="B1030" s="604"/>
      <c r="C1030" s="599"/>
      <c r="D1030" s="599"/>
      <c r="E1030" s="599"/>
      <c r="F1030" s="599"/>
      <c r="G1030" s="599"/>
      <c r="H1030" s="599"/>
      <c r="I1030" s="599"/>
      <c r="J1030" s="599"/>
      <c r="K1030" s="148" t="s">
        <v>614</v>
      </c>
      <c r="L1030" s="149" t="s">
        <v>585</v>
      </c>
      <c r="M1030" s="149" t="s">
        <v>585</v>
      </c>
      <c r="N1030" s="153" t="s">
        <v>586</v>
      </c>
      <c r="O1030" s="143"/>
      <c r="P1030" s="139"/>
      <c r="Q1030" s="139" t="s">
        <v>743</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IF(AI1030:AI1200="PENDIENTE","PENDIENTE",IF(COUNTIF(AI1030:AI1200,"FALLO"),"FALTA","COMPLETO"))</f>
        <v>COMPLETO</v>
      </c>
      <c r="AK1030" s="14"/>
      <c r="AL1030" s="14"/>
    </row>
    <row r="1031" spans="1:38" ht="15.75" customHeight="1" x14ac:dyDescent="0.2">
      <c r="A1031" s="158"/>
      <c r="B1031" s="604"/>
      <c r="C1031" s="599"/>
      <c r="D1031" s="599"/>
      <c r="E1031" s="599"/>
      <c r="F1031" s="599"/>
      <c r="G1031" s="599"/>
      <c r="H1031" s="599"/>
      <c r="I1031" s="599"/>
      <c r="J1031" s="599"/>
      <c r="K1031" s="148" t="s">
        <v>592</v>
      </c>
      <c r="L1031" s="148" t="s">
        <v>587</v>
      </c>
      <c r="M1031" s="148" t="s">
        <v>587</v>
      </c>
      <c r="N1031" s="153" t="s">
        <v>586</v>
      </c>
      <c r="O1031" s="143"/>
      <c r="P1031" s="139"/>
      <c r="Q1031" s="139" t="s">
        <v>743</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IF(AI1031:AI1200="PENDIENTE","PENDIENTE",IF(COUNTIF(AI1031:AI1200,"FALLO"),"FALTA","COMPLETO"))</f>
        <v>COMPLETO</v>
      </c>
      <c r="AK1031" s="14"/>
      <c r="AL1031" s="14"/>
    </row>
    <row r="1032" spans="1:38" ht="15.75" customHeight="1" x14ac:dyDescent="0.2">
      <c r="A1032" s="158"/>
      <c r="B1032" s="604"/>
      <c r="C1032" s="599"/>
      <c r="D1032" s="599"/>
      <c r="E1032" s="599"/>
      <c r="F1032" s="599"/>
      <c r="G1032" s="599"/>
      <c r="H1032" s="599"/>
      <c r="I1032" s="599"/>
      <c r="J1032" s="599"/>
      <c r="K1032" s="148" t="s">
        <v>593</v>
      </c>
      <c r="L1032" s="148" t="s">
        <v>615</v>
      </c>
      <c r="M1032" s="148" t="s">
        <v>615</v>
      </c>
      <c r="N1032" s="153" t="s">
        <v>586</v>
      </c>
      <c r="O1032" s="143"/>
      <c r="P1032" s="139"/>
      <c r="Q1032" s="139" t="s">
        <v>743</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IF(AI1032:AI1200="PENDIENTE","PENDIENTE",IF(COUNTIF(AI1032:AI1200,"FALLO"),"FALTA","COMPLETO"))</f>
        <v>COMPLETO</v>
      </c>
      <c r="AK1032" s="14"/>
      <c r="AL1032" s="14"/>
    </row>
    <row r="1033" spans="1:38" ht="15.75" customHeight="1" x14ac:dyDescent="0.2">
      <c r="A1033" s="158"/>
      <c r="B1033" s="604"/>
      <c r="C1033" s="599"/>
      <c r="D1033" s="599"/>
      <c r="E1033" s="599"/>
      <c r="F1033" s="599"/>
      <c r="G1033" s="599"/>
      <c r="H1033" s="599"/>
      <c r="I1033" s="599"/>
      <c r="J1033" s="599"/>
      <c r="K1033" s="149" t="s">
        <v>594</v>
      </c>
      <c r="L1033" s="149" t="s">
        <v>595</v>
      </c>
      <c r="M1033" s="149" t="s">
        <v>595</v>
      </c>
      <c r="N1033" s="153" t="s">
        <v>586</v>
      </c>
      <c r="O1033" s="143"/>
      <c r="P1033" s="139"/>
      <c r="Q1033" s="139" t="s">
        <v>743</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IF(AI1033:AI1200="PENDIENTE","PENDIENTE",IF(COUNTIF(AI1033:AI1200,"FALLO"),"FALTA","COMPLETO"))</f>
        <v>COMPLETO</v>
      </c>
      <c r="AK1033" s="14"/>
      <c r="AL1033" s="14"/>
    </row>
    <row r="1034" spans="1:38" ht="15.75" customHeight="1" x14ac:dyDescent="0.2">
      <c r="A1034" s="158"/>
      <c r="B1034" s="604"/>
      <c r="C1034" s="599"/>
      <c r="D1034" s="599"/>
      <c r="E1034" s="599"/>
      <c r="F1034" s="599"/>
      <c r="G1034" s="599"/>
      <c r="H1034" s="599"/>
      <c r="I1034" s="599"/>
      <c r="J1034" s="599"/>
      <c r="K1034" s="149" t="s">
        <v>616</v>
      </c>
      <c r="L1034" s="149" t="s">
        <v>617</v>
      </c>
      <c r="M1034" s="149" t="s">
        <v>617</v>
      </c>
      <c r="N1034" s="153" t="s">
        <v>586</v>
      </c>
      <c r="O1034" s="143"/>
      <c r="P1034" s="139"/>
      <c r="Q1034" s="139" t="s">
        <v>743</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IF(AI1034:AI1200="PENDIENTE","PENDIENTE",IF(COUNTIF(AI1034:AI1200,"FALLO"),"FALTA","COMPLETO"))</f>
        <v>COMPLETO</v>
      </c>
      <c r="AK1034" s="14"/>
      <c r="AL1034" s="14"/>
    </row>
    <row r="1035" spans="1:38" ht="15.75" customHeight="1" x14ac:dyDescent="0.2">
      <c r="A1035" s="157"/>
      <c r="B1035" s="604"/>
      <c r="C1035" s="599"/>
      <c r="D1035" s="599"/>
      <c r="E1035" s="599"/>
      <c r="F1035" s="599"/>
      <c r="G1035" s="599"/>
      <c r="H1035" s="599"/>
      <c r="I1035" s="599"/>
      <c r="J1035" s="599"/>
      <c r="K1035" s="149" t="s">
        <v>597</v>
      </c>
      <c r="L1035" s="149" t="s">
        <v>598</v>
      </c>
      <c r="M1035" s="149" t="s">
        <v>598</v>
      </c>
      <c r="N1035" s="153" t="s">
        <v>586</v>
      </c>
      <c r="O1035" s="143"/>
      <c r="P1035" s="139"/>
      <c r="Q1035" s="139" t="s">
        <v>743</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IF(AI1035:AI1210="PENDIENTE","PENDIENTE",IF(COUNTIF(AI1035:AI1210,"FALLO"),"FALTA","COMPLETO"))</f>
        <v>COMPLETO</v>
      </c>
      <c r="AK1035" s="14"/>
      <c r="AL1035" s="14"/>
    </row>
    <row r="1036" spans="1:38" ht="15.75" customHeight="1" x14ac:dyDescent="0.2">
      <c r="A1036" s="158"/>
      <c r="B1036" s="604"/>
      <c r="C1036" s="599"/>
      <c r="D1036" s="599"/>
      <c r="E1036" s="599"/>
      <c r="F1036" s="599"/>
      <c r="G1036" s="599"/>
      <c r="H1036" s="599"/>
      <c r="I1036" s="599"/>
      <c r="J1036" s="599"/>
      <c r="K1036" s="149" t="s">
        <v>599</v>
      </c>
      <c r="L1036" s="149" t="s">
        <v>618</v>
      </c>
      <c r="M1036" s="149" t="s">
        <v>618</v>
      </c>
      <c r="N1036" s="153" t="s">
        <v>586</v>
      </c>
      <c r="O1036" s="143"/>
      <c r="P1036" s="139"/>
      <c r="Q1036" s="139" t="s">
        <v>743</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IF(AI1036:AI1206="PENDIENTE","PENDIENTE",IF(COUNTIF(AI1036:AI1206,"FALLO"),"FALTA","COMPLETO"))</f>
        <v>COMPLETO</v>
      </c>
      <c r="AK1036" s="14"/>
      <c r="AL1036" s="14"/>
    </row>
    <row r="1037" spans="1:38" ht="15.75" customHeight="1" x14ac:dyDescent="0.2">
      <c r="A1037" s="158"/>
      <c r="B1037" s="605"/>
      <c r="C1037" s="600"/>
      <c r="D1037" s="600"/>
      <c r="E1037" s="600"/>
      <c r="F1037" s="600"/>
      <c r="G1037" s="600"/>
      <c r="H1037" s="600"/>
      <c r="I1037" s="600"/>
      <c r="J1037" s="600"/>
      <c r="K1037" s="149" t="s">
        <v>796</v>
      </c>
      <c r="L1037" s="149" t="s">
        <v>629</v>
      </c>
      <c r="M1037" s="149" t="s">
        <v>629</v>
      </c>
      <c r="N1037" s="153" t="s">
        <v>586</v>
      </c>
      <c r="O1037" s="143"/>
      <c r="P1037" s="139"/>
      <c r="Q1037" s="139" t="s">
        <v>743</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IF(AI1037:AI1206="PENDIENTE","PENDIENTE",IF(COUNTIF(AI1037:AI1206,"FALLO"),"FALTA","COMPLETO"))</f>
        <v>COMPLETO</v>
      </c>
      <c r="AK1037" s="14"/>
      <c r="AL1037" s="14"/>
    </row>
    <row r="1038" spans="1:38" ht="15.75" customHeight="1" x14ac:dyDescent="0.2">
      <c r="A1038" s="158"/>
      <c r="B1038" s="603" t="s">
        <v>589</v>
      </c>
      <c r="C1038" s="598"/>
      <c r="D1038" s="606" t="s">
        <v>581</v>
      </c>
      <c r="E1038" s="598" t="s">
        <v>776</v>
      </c>
      <c r="F1038" s="598"/>
      <c r="G1038" s="607">
        <f>1+G1029</f>
        <v>114</v>
      </c>
      <c r="H1038" s="598" t="s">
        <v>893</v>
      </c>
      <c r="I1038" s="601"/>
      <c r="J1038" s="602" t="s">
        <v>894</v>
      </c>
      <c r="K1038" s="148" t="s">
        <v>590</v>
      </c>
      <c r="L1038" s="149" t="s">
        <v>583</v>
      </c>
      <c r="M1038" s="149" t="s">
        <v>583</v>
      </c>
      <c r="N1038" s="153" t="s">
        <v>586</v>
      </c>
      <c r="O1038" s="143"/>
      <c r="P1038" s="139"/>
      <c r="Q1038" s="139" t="s">
        <v>743</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IF(AI1038:AI1206="PENDIENTE","PENDIENTE",IF(COUNTIF(AI1038:AI1206,"FALLO"),"FALTA","COMPLETO"))</f>
        <v>COMPLETO</v>
      </c>
      <c r="AK1038" s="14"/>
      <c r="AL1038" s="14"/>
    </row>
    <row r="1039" spans="1:38" ht="15.75" customHeight="1" x14ac:dyDescent="0.2">
      <c r="A1039" s="158"/>
      <c r="B1039" s="604"/>
      <c r="C1039" s="599"/>
      <c r="D1039" s="599"/>
      <c r="E1039" s="599"/>
      <c r="F1039" s="599"/>
      <c r="G1039" s="599"/>
      <c r="H1039" s="599"/>
      <c r="I1039" s="599"/>
      <c r="J1039" s="599"/>
      <c r="K1039" s="148" t="s">
        <v>614</v>
      </c>
      <c r="L1039" s="149" t="s">
        <v>585</v>
      </c>
      <c r="M1039" s="149" t="s">
        <v>585</v>
      </c>
      <c r="N1039" s="153" t="s">
        <v>586</v>
      </c>
      <c r="O1039" s="143"/>
      <c r="P1039" s="139"/>
      <c r="Q1039" s="139" t="s">
        <v>743</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IF(AI1039:AI1206="PENDIENTE","PENDIENTE",IF(COUNTIF(AI1039:AI1206,"FALLO"),"FALTA","COMPLETO"))</f>
        <v>COMPLETO</v>
      </c>
      <c r="AK1039" s="14"/>
      <c r="AL1039" s="14"/>
    </row>
    <row r="1040" spans="1:38" ht="15.75" customHeight="1" x14ac:dyDescent="0.2">
      <c r="A1040" s="158"/>
      <c r="B1040" s="604"/>
      <c r="C1040" s="599"/>
      <c r="D1040" s="599"/>
      <c r="E1040" s="599"/>
      <c r="F1040" s="599"/>
      <c r="G1040" s="599"/>
      <c r="H1040" s="599"/>
      <c r="I1040" s="599"/>
      <c r="J1040" s="599"/>
      <c r="K1040" s="148" t="s">
        <v>592</v>
      </c>
      <c r="L1040" s="148" t="s">
        <v>587</v>
      </c>
      <c r="M1040" s="148" t="s">
        <v>587</v>
      </c>
      <c r="N1040" s="153" t="s">
        <v>586</v>
      </c>
      <c r="O1040" s="143"/>
      <c r="P1040" s="139"/>
      <c r="Q1040" s="139" t="s">
        <v>743</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IF(AI1040:AI1206="PENDIENTE","PENDIENTE",IF(COUNTIF(AI1040:AI1206,"FALLO"),"FALTA","COMPLETO"))</f>
        <v>COMPLETO</v>
      </c>
      <c r="AK1040" s="14"/>
      <c r="AL1040" s="14"/>
    </row>
    <row r="1041" spans="1:38" ht="15.75" customHeight="1" x14ac:dyDescent="0.2">
      <c r="A1041" s="158"/>
      <c r="B1041" s="604"/>
      <c r="C1041" s="599"/>
      <c r="D1041" s="599"/>
      <c r="E1041" s="599"/>
      <c r="F1041" s="599"/>
      <c r="G1041" s="599"/>
      <c r="H1041" s="599"/>
      <c r="I1041" s="599"/>
      <c r="J1041" s="599"/>
      <c r="K1041" s="148" t="s">
        <v>593</v>
      </c>
      <c r="L1041" s="148" t="s">
        <v>615</v>
      </c>
      <c r="M1041" s="148" t="s">
        <v>615</v>
      </c>
      <c r="N1041" s="153" t="s">
        <v>586</v>
      </c>
      <c r="O1041" s="143"/>
      <c r="P1041" s="139"/>
      <c r="Q1041" s="139" t="s">
        <v>743</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IF(AI1041:AI1216="PENDIENTE","PENDIENTE",IF(COUNTIF(AI1041:AI1216,"FALLO"),"FALTA","COMPLETO"))</f>
        <v>COMPLETO</v>
      </c>
      <c r="AK1041" s="14"/>
      <c r="AL1041" s="14"/>
    </row>
    <row r="1042" spans="1:38" ht="15.75" customHeight="1" x14ac:dyDescent="0.2">
      <c r="A1042" s="158"/>
      <c r="B1042" s="604"/>
      <c r="C1042" s="599"/>
      <c r="D1042" s="599"/>
      <c r="E1042" s="599"/>
      <c r="F1042" s="599"/>
      <c r="G1042" s="599"/>
      <c r="H1042" s="599"/>
      <c r="I1042" s="599"/>
      <c r="J1042" s="599"/>
      <c r="K1042" s="149" t="s">
        <v>594</v>
      </c>
      <c r="L1042" s="149" t="s">
        <v>595</v>
      </c>
      <c r="M1042" s="149" t="s">
        <v>595</v>
      </c>
      <c r="N1042" s="153" t="s">
        <v>586</v>
      </c>
      <c r="O1042" s="143"/>
      <c r="P1042" s="139"/>
      <c r="Q1042" s="139" t="s">
        <v>743</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IF(AI1042:AI1212="PENDIENTE","PENDIENTE",IF(COUNTIF(AI1042:AI1212,"FALLO"),"FALTA","COMPLETO"))</f>
        <v>COMPLETO</v>
      </c>
      <c r="AK1042" s="14"/>
      <c r="AL1042" s="14"/>
    </row>
    <row r="1043" spans="1:38" ht="15.75" customHeight="1" x14ac:dyDescent="0.2">
      <c r="A1043" s="158"/>
      <c r="B1043" s="604"/>
      <c r="C1043" s="599"/>
      <c r="D1043" s="599"/>
      <c r="E1043" s="599"/>
      <c r="F1043" s="599"/>
      <c r="G1043" s="599"/>
      <c r="H1043" s="599"/>
      <c r="I1043" s="599"/>
      <c r="J1043" s="599"/>
      <c r="K1043" s="149" t="s">
        <v>616</v>
      </c>
      <c r="L1043" s="149" t="s">
        <v>617</v>
      </c>
      <c r="M1043" s="149" t="s">
        <v>617</v>
      </c>
      <c r="N1043" s="153" t="s">
        <v>586</v>
      </c>
      <c r="O1043" s="143"/>
      <c r="P1043" s="139"/>
      <c r="Q1043" s="139" t="s">
        <v>743</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IF(AI1043:AI1212="PENDIENTE","PENDIENTE",IF(COUNTIF(AI1043:AI1212,"FALLO"),"FALTA","COMPLETO"))</f>
        <v>COMPLETO</v>
      </c>
      <c r="AK1043" s="14"/>
      <c r="AL1043" s="14"/>
    </row>
    <row r="1044" spans="1:38" ht="15.75" customHeight="1" x14ac:dyDescent="0.2">
      <c r="A1044" s="157"/>
      <c r="B1044" s="604"/>
      <c r="C1044" s="599"/>
      <c r="D1044" s="599"/>
      <c r="E1044" s="599"/>
      <c r="F1044" s="599"/>
      <c r="G1044" s="599"/>
      <c r="H1044" s="599"/>
      <c r="I1044" s="599"/>
      <c r="J1044" s="599"/>
      <c r="K1044" s="149" t="s">
        <v>597</v>
      </c>
      <c r="L1044" s="149" t="s">
        <v>598</v>
      </c>
      <c r="M1044" s="149" t="s">
        <v>598</v>
      </c>
      <c r="N1044" s="153" t="s">
        <v>586</v>
      </c>
      <c r="O1044" s="143"/>
      <c r="P1044" s="139"/>
      <c r="Q1044" s="139" t="s">
        <v>743</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IF(AI1044:AI1212="PENDIENTE","PENDIENTE",IF(COUNTIF(AI1044:AI1212,"FALLO"),"FALTA","COMPLETO"))</f>
        <v>COMPLETO</v>
      </c>
      <c r="AK1044" s="14"/>
      <c r="AL1044" s="14"/>
    </row>
    <row r="1045" spans="1:38" ht="15.75" customHeight="1" x14ac:dyDescent="0.2">
      <c r="A1045" s="158"/>
      <c r="B1045" s="604"/>
      <c r="C1045" s="599"/>
      <c r="D1045" s="599"/>
      <c r="E1045" s="599"/>
      <c r="F1045" s="599"/>
      <c r="G1045" s="599"/>
      <c r="H1045" s="599"/>
      <c r="I1045" s="599"/>
      <c r="J1045" s="599"/>
      <c r="K1045" s="149" t="s">
        <v>599</v>
      </c>
      <c r="L1045" s="149" t="s">
        <v>618</v>
      </c>
      <c r="M1045" s="149" t="s">
        <v>618</v>
      </c>
      <c r="N1045" s="153" t="s">
        <v>586</v>
      </c>
      <c r="O1045" s="143"/>
      <c r="P1045" s="139"/>
      <c r="Q1045" s="139" t="s">
        <v>743</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IF(AI1045:AI1212="PENDIENTE","PENDIENTE",IF(COUNTIF(AI1045:AI1212,"FALLO"),"FALTA","COMPLETO"))</f>
        <v>COMPLETO</v>
      </c>
      <c r="AK1045" s="14"/>
      <c r="AL1045" s="14"/>
    </row>
    <row r="1046" spans="1:38" ht="15.75" customHeight="1" x14ac:dyDescent="0.2">
      <c r="A1046" s="158"/>
      <c r="B1046" s="605"/>
      <c r="C1046" s="600"/>
      <c r="D1046" s="600"/>
      <c r="E1046" s="600"/>
      <c r="F1046" s="600"/>
      <c r="G1046" s="600"/>
      <c r="H1046" s="600"/>
      <c r="I1046" s="600"/>
      <c r="J1046" s="600"/>
      <c r="K1046" s="149" t="s">
        <v>779</v>
      </c>
      <c r="L1046" s="149" t="s">
        <v>629</v>
      </c>
      <c r="M1046" s="149" t="s">
        <v>629</v>
      </c>
      <c r="N1046" s="153" t="s">
        <v>586</v>
      </c>
      <c r="O1046" s="143"/>
      <c r="P1046" s="139"/>
      <c r="Q1046" s="139" t="s">
        <v>743</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IF(AI1046:AI1212="PENDIENTE","PENDIENTE",IF(COUNTIF(AI1046:AI1212,"FALLO"),"FALTA","COMPLETO"))</f>
        <v>COMPLETO</v>
      </c>
      <c r="AK1046" s="14"/>
      <c r="AL1046" s="14"/>
    </row>
    <row r="1047" spans="1:38" ht="15.75" customHeight="1" x14ac:dyDescent="0.2">
      <c r="A1047" s="158"/>
      <c r="B1047" s="603" t="s">
        <v>589</v>
      </c>
      <c r="C1047" s="598"/>
      <c r="D1047" s="606" t="s">
        <v>581</v>
      </c>
      <c r="E1047" s="598" t="s">
        <v>649</v>
      </c>
      <c r="F1047" s="598"/>
      <c r="G1047" s="607">
        <f>1+G1038</f>
        <v>115</v>
      </c>
      <c r="H1047" s="598" t="s">
        <v>895</v>
      </c>
      <c r="I1047" s="601"/>
      <c r="J1047" s="602" t="s">
        <v>896</v>
      </c>
      <c r="K1047" s="148" t="s">
        <v>590</v>
      </c>
      <c r="L1047" s="149" t="s">
        <v>583</v>
      </c>
      <c r="M1047" s="149" t="s">
        <v>583</v>
      </c>
      <c r="N1047" s="153" t="s">
        <v>586</v>
      </c>
      <c r="O1047" s="143"/>
      <c r="P1047" s="139"/>
      <c r="Q1047" s="139" t="s">
        <v>743</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IF(AI1047:AI1222="PENDIENTE","PENDIENTE",IF(COUNTIF(AI1047:AI1222,"FALLO"),"FALTA","COMPLETO"))</f>
        <v>COMPLETO</v>
      </c>
      <c r="AK1047" s="14"/>
      <c r="AL1047" s="14"/>
    </row>
    <row r="1048" spans="1:38" ht="15.75" customHeight="1" x14ac:dyDescent="0.2">
      <c r="A1048" s="158"/>
      <c r="B1048" s="604"/>
      <c r="C1048" s="599"/>
      <c r="D1048" s="599"/>
      <c r="E1048" s="599"/>
      <c r="F1048" s="599"/>
      <c r="G1048" s="599"/>
      <c r="H1048" s="599"/>
      <c r="I1048" s="599"/>
      <c r="J1048" s="599"/>
      <c r="K1048" s="148" t="s">
        <v>614</v>
      </c>
      <c r="L1048" s="149" t="s">
        <v>585</v>
      </c>
      <c r="M1048" s="149" t="s">
        <v>585</v>
      </c>
      <c r="N1048" s="153" t="s">
        <v>586</v>
      </c>
      <c r="O1048" s="143"/>
      <c r="P1048" s="139"/>
      <c r="Q1048" s="139" t="s">
        <v>743</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IF(AI1048:AI1218="PENDIENTE","PENDIENTE",IF(COUNTIF(AI1048:AI1218,"FALLO"),"FALTA","COMPLETO"))</f>
        <v>COMPLETO</v>
      </c>
      <c r="AK1048" s="14"/>
      <c r="AL1048" s="14"/>
    </row>
    <row r="1049" spans="1:38" ht="15.75" customHeight="1" x14ac:dyDescent="0.2">
      <c r="A1049" s="158"/>
      <c r="B1049" s="604"/>
      <c r="C1049" s="599"/>
      <c r="D1049" s="599"/>
      <c r="E1049" s="599"/>
      <c r="F1049" s="599"/>
      <c r="G1049" s="599"/>
      <c r="H1049" s="599"/>
      <c r="I1049" s="599"/>
      <c r="J1049" s="599"/>
      <c r="K1049" s="148" t="s">
        <v>592</v>
      </c>
      <c r="L1049" s="148" t="s">
        <v>587</v>
      </c>
      <c r="M1049" s="148" t="s">
        <v>587</v>
      </c>
      <c r="N1049" s="153" t="s">
        <v>586</v>
      </c>
      <c r="O1049" s="143"/>
      <c r="P1049" s="139"/>
      <c r="Q1049" s="139" t="s">
        <v>743</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IF(AI1049:AI1218="PENDIENTE","PENDIENTE",IF(COUNTIF(AI1049:AI1218,"FALLO"),"FALTA","COMPLETO"))</f>
        <v>COMPLETO</v>
      </c>
      <c r="AK1049" s="14"/>
      <c r="AL1049" s="14"/>
    </row>
    <row r="1050" spans="1:38" ht="15.75" customHeight="1" x14ac:dyDescent="0.2">
      <c r="A1050" s="158"/>
      <c r="B1050" s="604"/>
      <c r="C1050" s="599"/>
      <c r="D1050" s="599"/>
      <c r="E1050" s="599"/>
      <c r="F1050" s="599"/>
      <c r="G1050" s="599"/>
      <c r="H1050" s="599"/>
      <c r="I1050" s="599"/>
      <c r="J1050" s="599"/>
      <c r="K1050" s="148" t="s">
        <v>593</v>
      </c>
      <c r="L1050" s="148" t="s">
        <v>615</v>
      </c>
      <c r="M1050" s="148" t="s">
        <v>615</v>
      </c>
      <c r="N1050" s="153" t="s">
        <v>586</v>
      </c>
      <c r="O1050" s="143"/>
      <c r="P1050" s="139"/>
      <c r="Q1050" s="139" t="s">
        <v>743</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IF(AI1050:AI1218="PENDIENTE","PENDIENTE",IF(COUNTIF(AI1050:AI1218,"FALLO"),"FALTA","COMPLETO"))</f>
        <v>COMPLETO</v>
      </c>
      <c r="AK1050" s="14"/>
      <c r="AL1050" s="14"/>
    </row>
    <row r="1051" spans="1:38" ht="15.75" customHeight="1" x14ac:dyDescent="0.2">
      <c r="A1051" s="158"/>
      <c r="B1051" s="604"/>
      <c r="C1051" s="599"/>
      <c r="D1051" s="599"/>
      <c r="E1051" s="599"/>
      <c r="F1051" s="599"/>
      <c r="G1051" s="599"/>
      <c r="H1051" s="599"/>
      <c r="I1051" s="599"/>
      <c r="J1051" s="599"/>
      <c r="K1051" s="149" t="s">
        <v>594</v>
      </c>
      <c r="L1051" s="149" t="s">
        <v>595</v>
      </c>
      <c r="M1051" s="149" t="s">
        <v>595</v>
      </c>
      <c r="N1051" s="153" t="s">
        <v>586</v>
      </c>
      <c r="O1051" s="143"/>
      <c r="P1051" s="139"/>
      <c r="Q1051" s="139" t="s">
        <v>743</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IF(AI1051:AI1218="PENDIENTE","PENDIENTE",IF(COUNTIF(AI1051:AI1218,"FALLO"),"FALTA","COMPLETO"))</f>
        <v>COMPLETO</v>
      </c>
      <c r="AK1051" s="14"/>
      <c r="AL1051" s="14"/>
    </row>
    <row r="1052" spans="1:38" ht="15.75" customHeight="1" x14ac:dyDescent="0.2">
      <c r="A1052" s="158"/>
      <c r="B1052" s="604"/>
      <c r="C1052" s="599"/>
      <c r="D1052" s="599"/>
      <c r="E1052" s="599"/>
      <c r="F1052" s="599"/>
      <c r="G1052" s="599"/>
      <c r="H1052" s="599"/>
      <c r="I1052" s="599"/>
      <c r="J1052" s="599"/>
      <c r="K1052" s="149" t="s">
        <v>616</v>
      </c>
      <c r="L1052" s="149" t="s">
        <v>617</v>
      </c>
      <c r="M1052" s="149" t="s">
        <v>617</v>
      </c>
      <c r="N1052" s="153" t="s">
        <v>586</v>
      </c>
      <c r="O1052" s="143"/>
      <c r="P1052" s="139"/>
      <c r="Q1052" s="139" t="s">
        <v>743</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IF(AI1052:AI1218="PENDIENTE","PENDIENTE",IF(COUNTIF(AI1052:AI1218,"FALLO"),"FALTA","COMPLETO"))</f>
        <v>COMPLETO</v>
      </c>
      <c r="AK1052" s="14"/>
      <c r="AL1052" s="14"/>
    </row>
    <row r="1053" spans="1:38" ht="15.75" customHeight="1" x14ac:dyDescent="0.2">
      <c r="A1053" s="157"/>
      <c r="B1053" s="604"/>
      <c r="C1053" s="599"/>
      <c r="D1053" s="599"/>
      <c r="E1053" s="599"/>
      <c r="F1053" s="599"/>
      <c r="G1053" s="599"/>
      <c r="H1053" s="599"/>
      <c r="I1053" s="599"/>
      <c r="J1053" s="599"/>
      <c r="K1053" s="149" t="s">
        <v>597</v>
      </c>
      <c r="L1053" s="149" t="s">
        <v>598</v>
      </c>
      <c r="M1053" s="149" t="s">
        <v>598</v>
      </c>
      <c r="N1053" s="153" t="s">
        <v>586</v>
      </c>
      <c r="O1053" s="143"/>
      <c r="P1053" s="139"/>
      <c r="Q1053" s="139" t="s">
        <v>743</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IF(AI1053:AI1228="PENDIENTE","PENDIENTE",IF(COUNTIF(AI1053:AI1228,"FALLO"),"FALTA","COMPLETO"))</f>
        <v>COMPLETO</v>
      </c>
      <c r="AK1053" s="14"/>
      <c r="AL1053" s="14"/>
    </row>
    <row r="1054" spans="1:38" ht="15.75" customHeight="1" x14ac:dyDescent="0.2">
      <c r="A1054" s="158"/>
      <c r="B1054" s="604"/>
      <c r="C1054" s="599"/>
      <c r="D1054" s="599"/>
      <c r="E1054" s="599"/>
      <c r="F1054" s="599"/>
      <c r="G1054" s="599"/>
      <c r="H1054" s="599"/>
      <c r="I1054" s="599"/>
      <c r="J1054" s="599"/>
      <c r="K1054" s="149" t="s">
        <v>599</v>
      </c>
      <c r="L1054" s="149" t="s">
        <v>618</v>
      </c>
      <c r="M1054" s="149" t="s">
        <v>618</v>
      </c>
      <c r="N1054" s="153" t="s">
        <v>586</v>
      </c>
      <c r="O1054" s="143"/>
      <c r="P1054" s="139"/>
      <c r="Q1054" s="139" t="s">
        <v>743</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IF(AI1054:AI1224="PENDIENTE","PENDIENTE",IF(COUNTIF(AI1054:AI1224,"FALLO"),"FALTA","COMPLETO"))</f>
        <v>COMPLETO</v>
      </c>
      <c r="AK1054" s="14"/>
      <c r="AL1054" s="14"/>
    </row>
    <row r="1055" spans="1:38" ht="15.75" customHeight="1" x14ac:dyDescent="0.2">
      <c r="A1055" s="158"/>
      <c r="B1055" s="605"/>
      <c r="C1055" s="600"/>
      <c r="D1055" s="600"/>
      <c r="E1055" s="600"/>
      <c r="F1055" s="600"/>
      <c r="G1055" s="600"/>
      <c r="H1055" s="600"/>
      <c r="I1055" s="600"/>
      <c r="J1055" s="600"/>
      <c r="K1055" s="149" t="s">
        <v>782</v>
      </c>
      <c r="L1055" s="149" t="s">
        <v>629</v>
      </c>
      <c r="M1055" s="149" t="s">
        <v>629</v>
      </c>
      <c r="N1055" s="153" t="s">
        <v>586</v>
      </c>
      <c r="O1055" s="143"/>
      <c r="P1055" s="139"/>
      <c r="Q1055" s="139" t="s">
        <v>743</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IF(AI1055:AI1224="PENDIENTE","PENDIENTE",IF(COUNTIF(AI1055:AI1224,"FALLO"),"FALTA","COMPLETO"))</f>
        <v>COMPLETO</v>
      </c>
      <c r="AK1055" s="14"/>
      <c r="AL1055" s="14"/>
    </row>
    <row r="1056" spans="1:38" ht="15.75" customHeight="1" x14ac:dyDescent="0.2">
      <c r="A1056" s="158"/>
      <c r="B1056" s="603" t="s">
        <v>589</v>
      </c>
      <c r="C1056" s="598"/>
      <c r="D1056" s="606" t="s">
        <v>581</v>
      </c>
      <c r="E1056" s="598" t="s">
        <v>653</v>
      </c>
      <c r="F1056" s="598"/>
      <c r="G1056" s="607">
        <f>1+G1047</f>
        <v>116</v>
      </c>
      <c r="H1056" s="598" t="s">
        <v>897</v>
      </c>
      <c r="I1056" s="601"/>
      <c r="J1056" s="602" t="s">
        <v>898</v>
      </c>
      <c r="K1056" s="148" t="s">
        <v>590</v>
      </c>
      <c r="L1056" s="149" t="s">
        <v>583</v>
      </c>
      <c r="M1056" s="149" t="s">
        <v>583</v>
      </c>
      <c r="N1056" s="153" t="s">
        <v>586</v>
      </c>
      <c r="O1056" s="143"/>
      <c r="P1056" s="139"/>
      <c r="Q1056" s="139" t="s">
        <v>743</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IF(AI1056:AI1224="PENDIENTE","PENDIENTE",IF(COUNTIF(AI1056:AI1224,"FALLO"),"FALTA","COMPLETO"))</f>
        <v>COMPLETO</v>
      </c>
      <c r="AK1056" s="14"/>
      <c r="AL1056" s="14"/>
    </row>
    <row r="1057" spans="1:38" ht="15.75" customHeight="1" x14ac:dyDescent="0.2">
      <c r="A1057" s="158"/>
      <c r="B1057" s="604"/>
      <c r="C1057" s="599"/>
      <c r="D1057" s="599"/>
      <c r="E1057" s="599"/>
      <c r="F1057" s="599"/>
      <c r="G1057" s="599"/>
      <c r="H1057" s="599"/>
      <c r="I1057" s="599"/>
      <c r="J1057" s="599"/>
      <c r="K1057" s="148" t="s">
        <v>614</v>
      </c>
      <c r="L1057" s="149" t="s">
        <v>585</v>
      </c>
      <c r="M1057" s="149" t="s">
        <v>585</v>
      </c>
      <c r="N1057" s="153" t="s">
        <v>586</v>
      </c>
      <c r="O1057" s="143"/>
      <c r="P1057" s="139"/>
      <c r="Q1057" s="139" t="s">
        <v>743</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IF(AI1057:AI1224="PENDIENTE","PENDIENTE",IF(COUNTIF(AI1057:AI1224,"FALLO"),"FALTA","COMPLETO"))</f>
        <v>COMPLETO</v>
      </c>
      <c r="AK1057" s="14"/>
      <c r="AL1057" s="14"/>
    </row>
    <row r="1058" spans="1:38" ht="15.75" customHeight="1" x14ac:dyDescent="0.2">
      <c r="A1058" s="158"/>
      <c r="B1058" s="604"/>
      <c r="C1058" s="599"/>
      <c r="D1058" s="599"/>
      <c r="E1058" s="599"/>
      <c r="F1058" s="599"/>
      <c r="G1058" s="599"/>
      <c r="H1058" s="599"/>
      <c r="I1058" s="599"/>
      <c r="J1058" s="599"/>
      <c r="K1058" s="148" t="s">
        <v>592</v>
      </c>
      <c r="L1058" s="148" t="s">
        <v>587</v>
      </c>
      <c r="M1058" s="148" t="s">
        <v>587</v>
      </c>
      <c r="N1058" s="153" t="s">
        <v>586</v>
      </c>
      <c r="O1058" s="143"/>
      <c r="P1058" s="139"/>
      <c r="Q1058" s="139" t="s">
        <v>743</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IF(AI1058:AI1224="PENDIENTE","PENDIENTE",IF(COUNTIF(AI1058:AI1224,"FALLO"),"FALTA","COMPLETO"))</f>
        <v>COMPLETO</v>
      </c>
      <c r="AK1058" s="14"/>
      <c r="AL1058" s="14"/>
    </row>
    <row r="1059" spans="1:38" ht="15.75" customHeight="1" x14ac:dyDescent="0.2">
      <c r="A1059" s="158"/>
      <c r="B1059" s="604"/>
      <c r="C1059" s="599"/>
      <c r="D1059" s="599"/>
      <c r="E1059" s="599"/>
      <c r="F1059" s="599"/>
      <c r="G1059" s="599"/>
      <c r="H1059" s="599"/>
      <c r="I1059" s="599"/>
      <c r="J1059" s="599"/>
      <c r="K1059" s="148" t="s">
        <v>593</v>
      </c>
      <c r="L1059" s="148" t="s">
        <v>615</v>
      </c>
      <c r="M1059" s="148" t="s">
        <v>615</v>
      </c>
      <c r="N1059" s="153" t="s">
        <v>586</v>
      </c>
      <c r="O1059" s="143"/>
      <c r="P1059" s="139"/>
      <c r="Q1059" s="139" t="s">
        <v>743</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IF(AI1059:AI1234="PENDIENTE","PENDIENTE",IF(COUNTIF(AI1059:AI1234,"FALLO"),"FALTA","COMPLETO"))</f>
        <v>COMPLETO</v>
      </c>
      <c r="AK1059" s="14"/>
      <c r="AL1059" s="14"/>
    </row>
    <row r="1060" spans="1:38" ht="15.75" customHeight="1" x14ac:dyDescent="0.2">
      <c r="A1060" s="158"/>
      <c r="B1060" s="604"/>
      <c r="C1060" s="599"/>
      <c r="D1060" s="599"/>
      <c r="E1060" s="599"/>
      <c r="F1060" s="599"/>
      <c r="G1060" s="599"/>
      <c r="H1060" s="599"/>
      <c r="I1060" s="599"/>
      <c r="J1060" s="599"/>
      <c r="K1060" s="149" t="s">
        <v>594</v>
      </c>
      <c r="L1060" s="149" t="s">
        <v>595</v>
      </c>
      <c r="M1060" s="149" t="s">
        <v>595</v>
      </c>
      <c r="N1060" s="153" t="s">
        <v>586</v>
      </c>
      <c r="O1060" s="143"/>
      <c r="P1060" s="139"/>
      <c r="Q1060" s="139" t="s">
        <v>743</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IF(AI1060:AI1230="PENDIENTE","PENDIENTE",IF(COUNTIF(AI1060:AI1230,"FALLO"),"FALTA","COMPLETO"))</f>
        <v>COMPLETO</v>
      </c>
      <c r="AK1060" s="14"/>
      <c r="AL1060" s="14"/>
    </row>
    <row r="1061" spans="1:38" ht="15.75" customHeight="1" x14ac:dyDescent="0.2">
      <c r="A1061" s="158"/>
      <c r="B1061" s="604"/>
      <c r="C1061" s="599"/>
      <c r="D1061" s="599"/>
      <c r="E1061" s="599"/>
      <c r="F1061" s="599"/>
      <c r="G1061" s="599"/>
      <c r="H1061" s="599"/>
      <c r="I1061" s="599"/>
      <c r="J1061" s="599"/>
      <c r="K1061" s="149" t="s">
        <v>616</v>
      </c>
      <c r="L1061" s="149" t="s">
        <v>617</v>
      </c>
      <c r="M1061" s="149" t="s">
        <v>617</v>
      </c>
      <c r="N1061" s="153" t="s">
        <v>586</v>
      </c>
      <c r="O1061" s="143"/>
      <c r="P1061" s="139"/>
      <c r="Q1061" s="139" t="s">
        <v>743</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IF(AI1061:AI1230="PENDIENTE","PENDIENTE",IF(COUNTIF(AI1061:AI1230,"FALLO"),"FALTA","COMPLETO"))</f>
        <v>COMPLETO</v>
      </c>
      <c r="AK1061" s="14"/>
      <c r="AL1061" s="14"/>
    </row>
    <row r="1062" spans="1:38" ht="15.75" customHeight="1" x14ac:dyDescent="0.2">
      <c r="A1062" s="157"/>
      <c r="B1062" s="604"/>
      <c r="C1062" s="599"/>
      <c r="D1062" s="599"/>
      <c r="E1062" s="599"/>
      <c r="F1062" s="599"/>
      <c r="G1062" s="599"/>
      <c r="H1062" s="599"/>
      <c r="I1062" s="599"/>
      <c r="J1062" s="599"/>
      <c r="K1062" s="149" t="s">
        <v>597</v>
      </c>
      <c r="L1062" s="149" t="s">
        <v>598</v>
      </c>
      <c r="M1062" s="149" t="s">
        <v>598</v>
      </c>
      <c r="N1062" s="153" t="s">
        <v>586</v>
      </c>
      <c r="O1062" s="143"/>
      <c r="P1062" s="139"/>
      <c r="Q1062" s="139" t="s">
        <v>743</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IF(AI1062:AI1230="PENDIENTE","PENDIENTE",IF(COUNTIF(AI1062:AI1230,"FALLO"),"FALTA","COMPLETO"))</f>
        <v>COMPLETO</v>
      </c>
      <c r="AK1062" s="14"/>
      <c r="AL1062" s="14"/>
    </row>
    <row r="1063" spans="1:38" ht="15.75" customHeight="1" x14ac:dyDescent="0.2">
      <c r="A1063" s="158"/>
      <c r="B1063" s="604"/>
      <c r="C1063" s="599"/>
      <c r="D1063" s="599"/>
      <c r="E1063" s="599"/>
      <c r="F1063" s="599"/>
      <c r="G1063" s="599"/>
      <c r="H1063" s="599"/>
      <c r="I1063" s="599"/>
      <c r="J1063" s="599"/>
      <c r="K1063" s="149" t="s">
        <v>599</v>
      </c>
      <c r="L1063" s="149" t="s">
        <v>618</v>
      </c>
      <c r="M1063" s="149" t="s">
        <v>618</v>
      </c>
      <c r="N1063" s="153" t="s">
        <v>586</v>
      </c>
      <c r="O1063" s="143"/>
      <c r="P1063" s="139"/>
      <c r="Q1063" s="139" t="s">
        <v>743</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IF(AI1063:AI1230="PENDIENTE","PENDIENTE",IF(COUNTIF(AI1063:AI1230,"FALLO"),"FALTA","COMPLETO"))</f>
        <v>COMPLETO</v>
      </c>
      <c r="AK1063" s="14"/>
      <c r="AL1063" s="14"/>
    </row>
    <row r="1064" spans="1:38" ht="15.75" customHeight="1" x14ac:dyDescent="0.2">
      <c r="A1064" s="158"/>
      <c r="B1064" s="605"/>
      <c r="C1064" s="600"/>
      <c r="D1064" s="600"/>
      <c r="E1064" s="600"/>
      <c r="F1064" s="600"/>
      <c r="G1064" s="600"/>
      <c r="H1064" s="600"/>
      <c r="I1064" s="600"/>
      <c r="J1064" s="600"/>
      <c r="K1064" s="149" t="s">
        <v>785</v>
      </c>
      <c r="L1064" s="149" t="s">
        <v>629</v>
      </c>
      <c r="M1064" s="149" t="s">
        <v>629</v>
      </c>
      <c r="N1064" s="153" t="s">
        <v>586</v>
      </c>
      <c r="O1064" s="143"/>
      <c r="P1064" s="139"/>
      <c r="Q1064" s="139" t="s">
        <v>743</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IF(AI1064:AI1230="PENDIENTE","PENDIENTE",IF(COUNTIF(AI1064:AI1230,"FALLO"),"FALTA","COMPLETO"))</f>
        <v>COMPLETO</v>
      </c>
      <c r="AK1064" s="14"/>
      <c r="AL1064" s="14"/>
    </row>
    <row r="1065" spans="1:38" ht="15.75" customHeight="1" x14ac:dyDescent="0.2">
      <c r="A1065" s="158"/>
      <c r="B1065" s="603"/>
      <c r="C1065" s="598"/>
      <c r="D1065" s="606" t="s">
        <v>581</v>
      </c>
      <c r="E1065" s="598" t="s">
        <v>786</v>
      </c>
      <c r="F1065" s="598"/>
      <c r="G1065" s="607">
        <f>1+G1056</f>
        <v>117</v>
      </c>
      <c r="H1065" s="598" t="s">
        <v>899</v>
      </c>
      <c r="I1065" s="601"/>
      <c r="J1065" s="602" t="s">
        <v>900</v>
      </c>
      <c r="K1065" s="148" t="s">
        <v>590</v>
      </c>
      <c r="L1065" s="149" t="s">
        <v>583</v>
      </c>
      <c r="M1065" s="149" t="s">
        <v>583</v>
      </c>
      <c r="N1065" s="153" t="s">
        <v>586</v>
      </c>
      <c r="O1065" s="143"/>
      <c r="P1065" s="139"/>
      <c r="Q1065" s="139" t="s">
        <v>743</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IF(AI1065:AI1240="PENDIENTE","PENDIENTE",IF(COUNTIF(AI1065:AI1240,"FALLO"),"FALTA","COMPLETO"))</f>
        <v>COMPLETO</v>
      </c>
      <c r="AK1065" s="14"/>
      <c r="AL1065" s="14"/>
    </row>
    <row r="1066" spans="1:38" ht="15.75" customHeight="1" x14ac:dyDescent="0.2">
      <c r="A1066" s="158"/>
      <c r="B1066" s="604"/>
      <c r="C1066" s="599"/>
      <c r="D1066" s="599"/>
      <c r="E1066" s="599"/>
      <c r="F1066" s="599"/>
      <c r="G1066" s="599"/>
      <c r="H1066" s="599"/>
      <c r="I1066" s="599"/>
      <c r="J1066" s="599"/>
      <c r="K1066" s="148" t="s">
        <v>614</v>
      </c>
      <c r="L1066" s="149" t="s">
        <v>585</v>
      </c>
      <c r="M1066" s="149" t="s">
        <v>585</v>
      </c>
      <c r="N1066" s="153" t="s">
        <v>586</v>
      </c>
      <c r="O1066" s="143"/>
      <c r="P1066" s="139"/>
      <c r="Q1066" s="139" t="s">
        <v>743</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IF(AI1066:AI1236="PENDIENTE","PENDIENTE",IF(COUNTIF(AI1066:AI1236,"FALLO"),"FALTA","COMPLETO"))</f>
        <v>COMPLETO</v>
      </c>
      <c r="AK1066" s="14"/>
      <c r="AL1066" s="14"/>
    </row>
    <row r="1067" spans="1:38" ht="15.75" customHeight="1" x14ac:dyDescent="0.2">
      <c r="A1067" s="158"/>
      <c r="B1067" s="604"/>
      <c r="C1067" s="599"/>
      <c r="D1067" s="599"/>
      <c r="E1067" s="599"/>
      <c r="F1067" s="599"/>
      <c r="G1067" s="599"/>
      <c r="H1067" s="599"/>
      <c r="I1067" s="599"/>
      <c r="J1067" s="599"/>
      <c r="K1067" s="148" t="s">
        <v>592</v>
      </c>
      <c r="L1067" s="148" t="s">
        <v>587</v>
      </c>
      <c r="M1067" s="148" t="s">
        <v>587</v>
      </c>
      <c r="N1067" s="153" t="s">
        <v>586</v>
      </c>
      <c r="O1067" s="143"/>
      <c r="P1067" s="139"/>
      <c r="Q1067" s="139" t="s">
        <v>743</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IF(AI1067:AI1236="PENDIENTE","PENDIENTE",IF(COUNTIF(AI1067:AI1236,"FALLO"),"FALTA","COMPLETO"))</f>
        <v>COMPLETO</v>
      </c>
      <c r="AK1067" s="14"/>
      <c r="AL1067" s="14"/>
    </row>
    <row r="1068" spans="1:38" ht="15.75" customHeight="1" x14ac:dyDescent="0.2">
      <c r="A1068" s="158"/>
      <c r="B1068" s="604"/>
      <c r="C1068" s="599"/>
      <c r="D1068" s="599"/>
      <c r="E1068" s="599"/>
      <c r="F1068" s="599"/>
      <c r="G1068" s="599"/>
      <c r="H1068" s="599"/>
      <c r="I1068" s="599"/>
      <c r="J1068" s="599"/>
      <c r="K1068" s="148" t="s">
        <v>593</v>
      </c>
      <c r="L1068" s="148" t="s">
        <v>615</v>
      </c>
      <c r="M1068" s="148" t="s">
        <v>615</v>
      </c>
      <c r="N1068" s="153" t="s">
        <v>586</v>
      </c>
      <c r="O1068" s="143"/>
      <c r="P1068" s="139"/>
      <c r="Q1068" s="139" t="s">
        <v>743</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IF(AI1068:AI1236="PENDIENTE","PENDIENTE",IF(COUNTIF(AI1068:AI1236,"FALLO"),"FALTA","COMPLETO"))</f>
        <v>COMPLETO</v>
      </c>
      <c r="AK1068" s="14"/>
      <c r="AL1068" s="14"/>
    </row>
    <row r="1069" spans="1:38" ht="15.75" customHeight="1" x14ac:dyDescent="0.2">
      <c r="A1069" s="158"/>
      <c r="B1069" s="604"/>
      <c r="C1069" s="599"/>
      <c r="D1069" s="599"/>
      <c r="E1069" s="599"/>
      <c r="F1069" s="599"/>
      <c r="G1069" s="599"/>
      <c r="H1069" s="599"/>
      <c r="I1069" s="599"/>
      <c r="J1069" s="599"/>
      <c r="K1069" s="149" t="s">
        <v>594</v>
      </c>
      <c r="L1069" s="149" t="s">
        <v>595</v>
      </c>
      <c r="M1069" s="149" t="s">
        <v>595</v>
      </c>
      <c r="N1069" s="153" t="s">
        <v>586</v>
      </c>
      <c r="O1069" s="143"/>
      <c r="P1069" s="139"/>
      <c r="Q1069" s="139" t="s">
        <v>743</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IF(AI1069:AI1236="PENDIENTE","PENDIENTE",IF(COUNTIF(AI1069:AI1236,"FALLO"),"FALTA","COMPLETO"))</f>
        <v>COMPLETO</v>
      </c>
      <c r="AK1069" s="14"/>
      <c r="AL1069" s="14"/>
    </row>
    <row r="1070" spans="1:38" ht="15.75" customHeight="1" x14ac:dyDescent="0.2">
      <c r="A1070" s="158"/>
      <c r="B1070" s="604"/>
      <c r="C1070" s="599"/>
      <c r="D1070" s="599"/>
      <c r="E1070" s="599"/>
      <c r="F1070" s="599"/>
      <c r="G1070" s="599"/>
      <c r="H1070" s="599"/>
      <c r="I1070" s="599"/>
      <c r="J1070" s="599"/>
      <c r="K1070" s="149" t="s">
        <v>616</v>
      </c>
      <c r="L1070" s="149" t="s">
        <v>617</v>
      </c>
      <c r="M1070" s="149" t="s">
        <v>617</v>
      </c>
      <c r="N1070" s="153" t="s">
        <v>586</v>
      </c>
      <c r="O1070" s="143"/>
      <c r="P1070" s="139"/>
      <c r="Q1070" s="139" t="s">
        <v>743</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IF(AI1070:AI1236="PENDIENTE","PENDIENTE",IF(COUNTIF(AI1070:AI1236,"FALLO"),"FALTA","COMPLETO"))</f>
        <v>COMPLETO</v>
      </c>
      <c r="AK1070" s="14"/>
      <c r="AL1070" s="14"/>
    </row>
    <row r="1071" spans="1:38" ht="15.75" customHeight="1" x14ac:dyDescent="0.2">
      <c r="A1071" s="157"/>
      <c r="B1071" s="604"/>
      <c r="C1071" s="599"/>
      <c r="D1071" s="599"/>
      <c r="E1071" s="599"/>
      <c r="F1071" s="599"/>
      <c r="G1071" s="599"/>
      <c r="H1071" s="599"/>
      <c r="I1071" s="599"/>
      <c r="J1071" s="599"/>
      <c r="K1071" s="149" t="s">
        <v>597</v>
      </c>
      <c r="L1071" s="149" t="s">
        <v>598</v>
      </c>
      <c r="M1071" s="149" t="s">
        <v>598</v>
      </c>
      <c r="N1071" s="153" t="s">
        <v>586</v>
      </c>
      <c r="O1071" s="143"/>
      <c r="P1071" s="139"/>
      <c r="Q1071" s="139" t="s">
        <v>743</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IF(AI1071:AI1246="PENDIENTE","PENDIENTE",IF(COUNTIF(AI1071:AI1246,"FALLO"),"FALTA","COMPLETO"))</f>
        <v>COMPLETO</v>
      </c>
      <c r="AK1071" s="14"/>
      <c r="AL1071" s="14"/>
    </row>
    <row r="1072" spans="1:38" ht="15.75" customHeight="1" x14ac:dyDescent="0.2">
      <c r="A1072" s="158"/>
      <c r="B1072" s="604"/>
      <c r="C1072" s="599"/>
      <c r="D1072" s="599"/>
      <c r="E1072" s="599"/>
      <c r="F1072" s="599"/>
      <c r="G1072" s="599"/>
      <c r="H1072" s="599"/>
      <c r="I1072" s="599"/>
      <c r="J1072" s="599"/>
      <c r="K1072" s="149" t="s">
        <v>599</v>
      </c>
      <c r="L1072" s="149" t="s">
        <v>618</v>
      </c>
      <c r="M1072" s="149" t="s">
        <v>618</v>
      </c>
      <c r="N1072" s="153" t="s">
        <v>586</v>
      </c>
      <c r="O1072" s="143"/>
      <c r="P1072" s="139"/>
      <c r="Q1072" s="139" t="s">
        <v>743</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IF(AI1072:AI1242="PENDIENTE","PENDIENTE",IF(COUNTIF(AI1072:AI1242,"FALLO"),"FALTA","COMPLETO"))</f>
        <v>COMPLETO</v>
      </c>
      <c r="AK1072" s="14"/>
      <c r="AL1072" s="14"/>
    </row>
    <row r="1073" spans="1:38" ht="15.75" customHeight="1" x14ac:dyDescent="0.2">
      <c r="A1073" s="158"/>
      <c r="B1073" s="605"/>
      <c r="C1073" s="600"/>
      <c r="D1073" s="600"/>
      <c r="E1073" s="600"/>
      <c r="F1073" s="600"/>
      <c r="G1073" s="600"/>
      <c r="H1073" s="600"/>
      <c r="I1073" s="600"/>
      <c r="J1073" s="600"/>
      <c r="K1073" s="149" t="s">
        <v>789</v>
      </c>
      <c r="L1073" s="149" t="s">
        <v>629</v>
      </c>
      <c r="M1073" s="149" t="s">
        <v>629</v>
      </c>
      <c r="N1073" s="153" t="s">
        <v>586</v>
      </c>
      <c r="O1073" s="143"/>
      <c r="P1073" s="139"/>
      <c r="Q1073" s="139" t="s">
        <v>743</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IF(AI1073:AI1242="PENDIENTE","PENDIENTE",IF(COUNTIF(AI1073:AI1242,"FALLO"),"FALTA","COMPLETO"))</f>
        <v>COMPLETO</v>
      </c>
      <c r="AK1073" s="14"/>
      <c r="AL1073" s="14"/>
    </row>
    <row r="1074" spans="1:38" ht="15.75" customHeight="1" x14ac:dyDescent="0.2">
      <c r="A1074" s="158"/>
      <c r="B1074" s="603"/>
      <c r="C1074" s="598"/>
      <c r="D1074" s="606" t="s">
        <v>581</v>
      </c>
      <c r="E1074" s="598" t="s">
        <v>661</v>
      </c>
      <c r="F1074" s="598"/>
      <c r="G1074" s="607">
        <f>1+G1065</f>
        <v>118</v>
      </c>
      <c r="H1074" s="598" t="s">
        <v>901</v>
      </c>
      <c r="I1074" s="601"/>
      <c r="J1074" s="602" t="s">
        <v>830</v>
      </c>
      <c r="K1074" s="148" t="s">
        <v>590</v>
      </c>
      <c r="L1074" s="149" t="s">
        <v>583</v>
      </c>
      <c r="M1074" s="149" t="s">
        <v>583</v>
      </c>
      <c r="N1074" s="153" t="s">
        <v>586</v>
      </c>
      <c r="O1074" s="143"/>
      <c r="P1074" s="139"/>
      <c r="Q1074" s="139" t="s">
        <v>743</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IF(AI1074:AI1242="PENDIENTE","PENDIENTE",IF(COUNTIF(AI1074:AI1242,"FALLO"),"FALTA","COMPLETO"))</f>
        <v>COMPLETO</v>
      </c>
      <c r="AK1074" s="14"/>
      <c r="AL1074" s="14"/>
    </row>
    <row r="1075" spans="1:38" ht="15.75" customHeight="1" x14ac:dyDescent="0.2">
      <c r="A1075" s="158"/>
      <c r="B1075" s="604"/>
      <c r="C1075" s="599"/>
      <c r="D1075" s="599"/>
      <c r="E1075" s="599"/>
      <c r="F1075" s="599"/>
      <c r="G1075" s="599"/>
      <c r="H1075" s="599"/>
      <c r="I1075" s="599"/>
      <c r="J1075" s="599"/>
      <c r="K1075" s="148" t="s">
        <v>614</v>
      </c>
      <c r="L1075" s="149" t="s">
        <v>585</v>
      </c>
      <c r="M1075" s="149" t="s">
        <v>585</v>
      </c>
      <c r="N1075" s="153" t="s">
        <v>586</v>
      </c>
      <c r="O1075" s="143"/>
      <c r="P1075" s="139"/>
      <c r="Q1075" s="139" t="s">
        <v>743</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IF(AI1075:AI1242="PENDIENTE","PENDIENTE",IF(COUNTIF(AI1075:AI1242,"FALLO"),"FALTA","COMPLETO"))</f>
        <v>COMPLETO</v>
      </c>
      <c r="AK1075" s="14"/>
      <c r="AL1075" s="14"/>
    </row>
    <row r="1076" spans="1:38" ht="15.75" customHeight="1" x14ac:dyDescent="0.2">
      <c r="A1076" s="158"/>
      <c r="B1076" s="604"/>
      <c r="C1076" s="599"/>
      <c r="D1076" s="599"/>
      <c r="E1076" s="599"/>
      <c r="F1076" s="599"/>
      <c r="G1076" s="599"/>
      <c r="H1076" s="599"/>
      <c r="I1076" s="599"/>
      <c r="J1076" s="599"/>
      <c r="K1076" s="148" t="s">
        <v>592</v>
      </c>
      <c r="L1076" s="148" t="s">
        <v>587</v>
      </c>
      <c r="M1076" s="148" t="s">
        <v>587</v>
      </c>
      <c r="N1076" s="153" t="s">
        <v>586</v>
      </c>
      <c r="O1076" s="143"/>
      <c r="P1076" s="139"/>
      <c r="Q1076" s="139" t="s">
        <v>743</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IF(AI1076:AI1242="PENDIENTE","PENDIENTE",IF(COUNTIF(AI1076:AI1242,"FALLO"),"FALTA","COMPLETO"))</f>
        <v>COMPLETO</v>
      </c>
      <c r="AK1076" s="14"/>
      <c r="AL1076" s="14"/>
    </row>
    <row r="1077" spans="1:38" ht="15.75" customHeight="1" x14ac:dyDescent="0.2">
      <c r="A1077" s="158"/>
      <c r="B1077" s="604"/>
      <c r="C1077" s="599"/>
      <c r="D1077" s="599"/>
      <c r="E1077" s="599"/>
      <c r="F1077" s="599"/>
      <c r="G1077" s="599"/>
      <c r="H1077" s="599"/>
      <c r="I1077" s="599"/>
      <c r="J1077" s="599"/>
      <c r="K1077" s="148" t="s">
        <v>593</v>
      </c>
      <c r="L1077" s="148" t="s">
        <v>615</v>
      </c>
      <c r="M1077" s="148" t="s">
        <v>615</v>
      </c>
      <c r="N1077" s="153" t="s">
        <v>586</v>
      </c>
      <c r="O1077" s="143"/>
      <c r="P1077" s="139"/>
      <c r="Q1077" s="139" t="s">
        <v>743</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IF(AI1077:AI1252="PENDIENTE","PENDIENTE",IF(COUNTIF(AI1077:AI1252,"FALLO"),"FALTA","COMPLETO"))</f>
        <v>COMPLETO</v>
      </c>
      <c r="AK1077" s="14"/>
      <c r="AL1077" s="14"/>
    </row>
    <row r="1078" spans="1:38" ht="15.75" customHeight="1" x14ac:dyDescent="0.2">
      <c r="A1078" s="158"/>
      <c r="B1078" s="604"/>
      <c r="C1078" s="599"/>
      <c r="D1078" s="599"/>
      <c r="E1078" s="599"/>
      <c r="F1078" s="599"/>
      <c r="G1078" s="599"/>
      <c r="H1078" s="599"/>
      <c r="I1078" s="599"/>
      <c r="J1078" s="599"/>
      <c r="K1078" s="149" t="s">
        <v>594</v>
      </c>
      <c r="L1078" s="149" t="s">
        <v>595</v>
      </c>
      <c r="M1078" s="149" t="s">
        <v>595</v>
      </c>
      <c r="N1078" s="153" t="s">
        <v>586</v>
      </c>
      <c r="O1078" s="143"/>
      <c r="P1078" s="139"/>
      <c r="Q1078" s="139" t="s">
        <v>743</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IF(AI1078:AI1248="PENDIENTE","PENDIENTE",IF(COUNTIF(AI1078:AI1248,"FALLO"),"FALTA","COMPLETO"))</f>
        <v>COMPLETO</v>
      </c>
      <c r="AK1078" s="14"/>
      <c r="AL1078" s="14"/>
    </row>
    <row r="1079" spans="1:38" ht="15.75" customHeight="1" x14ac:dyDescent="0.2">
      <c r="A1079" s="158"/>
      <c r="B1079" s="604"/>
      <c r="C1079" s="599"/>
      <c r="D1079" s="599"/>
      <c r="E1079" s="599"/>
      <c r="F1079" s="599"/>
      <c r="G1079" s="599"/>
      <c r="H1079" s="599"/>
      <c r="I1079" s="599"/>
      <c r="J1079" s="599"/>
      <c r="K1079" s="149" t="s">
        <v>616</v>
      </c>
      <c r="L1079" s="149" t="s">
        <v>617</v>
      </c>
      <c r="M1079" s="149" t="s">
        <v>617</v>
      </c>
      <c r="N1079" s="153" t="s">
        <v>586</v>
      </c>
      <c r="O1079" s="143"/>
      <c r="P1079" s="139"/>
      <c r="Q1079" s="139" t="s">
        <v>743</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IF(AI1079:AI1248="PENDIENTE","PENDIENTE",IF(COUNTIF(AI1079:AI1248,"FALLO"),"FALTA","COMPLETO"))</f>
        <v>COMPLETO</v>
      </c>
      <c r="AK1079" s="14"/>
      <c r="AL1079" s="14"/>
    </row>
    <row r="1080" spans="1:38" ht="15.75" customHeight="1" x14ac:dyDescent="0.2">
      <c r="A1080" s="157"/>
      <c r="B1080" s="604"/>
      <c r="C1080" s="599"/>
      <c r="D1080" s="599"/>
      <c r="E1080" s="599"/>
      <c r="F1080" s="599"/>
      <c r="G1080" s="599"/>
      <c r="H1080" s="599"/>
      <c r="I1080" s="599"/>
      <c r="J1080" s="599"/>
      <c r="K1080" s="149" t="s">
        <v>597</v>
      </c>
      <c r="L1080" s="149" t="s">
        <v>598</v>
      </c>
      <c r="M1080" s="149" t="s">
        <v>598</v>
      </c>
      <c r="N1080" s="153" t="s">
        <v>586</v>
      </c>
      <c r="O1080" s="143"/>
      <c r="P1080" s="139"/>
      <c r="Q1080" s="139" t="s">
        <v>743</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IF(AI1080:AI1248="PENDIENTE","PENDIENTE",IF(COUNTIF(AI1080:AI1248,"FALLO"),"FALTA","COMPLETO"))</f>
        <v>COMPLETO</v>
      </c>
      <c r="AK1080" s="14"/>
      <c r="AL1080" s="14"/>
    </row>
    <row r="1081" spans="1:38" ht="15.75" customHeight="1" x14ac:dyDescent="0.2">
      <c r="A1081" s="158"/>
      <c r="B1081" s="604"/>
      <c r="C1081" s="599"/>
      <c r="D1081" s="599"/>
      <c r="E1081" s="599"/>
      <c r="F1081" s="599"/>
      <c r="G1081" s="599"/>
      <c r="H1081" s="599"/>
      <c r="I1081" s="599"/>
      <c r="J1081" s="599"/>
      <c r="K1081" s="149" t="s">
        <v>599</v>
      </c>
      <c r="L1081" s="149" t="s">
        <v>618</v>
      </c>
      <c r="M1081" s="149" t="s">
        <v>618</v>
      </c>
      <c r="N1081" s="153" t="s">
        <v>586</v>
      </c>
      <c r="O1081" s="143"/>
      <c r="P1081" s="139"/>
      <c r="Q1081" s="139" t="s">
        <v>743</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IF(AI1081:AI1248="PENDIENTE","PENDIENTE",IF(COUNTIF(AI1081:AI1248,"FALLO"),"FALTA","COMPLETO"))</f>
        <v>COMPLETO</v>
      </c>
      <c r="AK1081" s="14"/>
      <c r="AL1081" s="14"/>
    </row>
    <row r="1082" spans="1:38" ht="15.75" customHeight="1" x14ac:dyDescent="0.2">
      <c r="A1082" s="158"/>
      <c r="B1082" s="605"/>
      <c r="C1082" s="600"/>
      <c r="D1082" s="600"/>
      <c r="E1082" s="600"/>
      <c r="F1082" s="600"/>
      <c r="G1082" s="600"/>
      <c r="H1082" s="600"/>
      <c r="I1082" s="600"/>
      <c r="J1082" s="600"/>
      <c r="K1082" s="149" t="s">
        <v>792</v>
      </c>
      <c r="L1082" s="149" t="s">
        <v>629</v>
      </c>
      <c r="M1082" s="149" t="s">
        <v>629</v>
      </c>
      <c r="N1082" s="153" t="s">
        <v>586</v>
      </c>
      <c r="O1082" s="143"/>
      <c r="P1082" s="139"/>
      <c r="Q1082" s="139" t="s">
        <v>743</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IF(AI1082:AI1248="PENDIENTE","PENDIENTE",IF(COUNTIF(AI1082:AI1248,"FALLO"),"FALTA","COMPLETO"))</f>
        <v>COMPLETO</v>
      </c>
      <c r="AK1082" s="14"/>
      <c r="AL1082" s="14"/>
    </row>
    <row r="1083" spans="1:38" ht="15.75" customHeight="1" x14ac:dyDescent="0.2">
      <c r="A1083" s="158"/>
      <c r="B1083" s="603"/>
      <c r="C1083" s="598"/>
      <c r="D1083" s="606" t="s">
        <v>581</v>
      </c>
      <c r="E1083" s="598" t="s">
        <v>793</v>
      </c>
      <c r="F1083" s="598"/>
      <c r="G1083" s="607">
        <f>1+G1074</f>
        <v>119</v>
      </c>
      <c r="H1083" s="598" t="s">
        <v>902</v>
      </c>
      <c r="I1083" s="601"/>
      <c r="J1083" s="602" t="s">
        <v>903</v>
      </c>
      <c r="K1083" s="148" t="s">
        <v>590</v>
      </c>
      <c r="L1083" s="149" t="s">
        <v>583</v>
      </c>
      <c r="M1083" s="149" t="s">
        <v>583</v>
      </c>
      <c r="N1083" s="153" t="s">
        <v>586</v>
      </c>
      <c r="O1083" s="143"/>
      <c r="P1083" s="139"/>
      <c r="Q1083" s="139" t="s">
        <v>743</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IF(AI1083:AI1258="PENDIENTE","PENDIENTE",IF(COUNTIF(AI1083:AI1258,"FALLO"),"FALTA","COMPLETO"))</f>
        <v>COMPLETO</v>
      </c>
      <c r="AK1083" s="14"/>
      <c r="AL1083" s="14"/>
    </row>
    <row r="1084" spans="1:38" ht="15.75" customHeight="1" x14ac:dyDescent="0.2">
      <c r="A1084" s="158"/>
      <c r="B1084" s="604"/>
      <c r="C1084" s="599"/>
      <c r="D1084" s="599"/>
      <c r="E1084" s="599"/>
      <c r="F1084" s="599"/>
      <c r="G1084" s="599"/>
      <c r="H1084" s="599"/>
      <c r="I1084" s="599"/>
      <c r="J1084" s="599"/>
      <c r="K1084" s="148" t="s">
        <v>614</v>
      </c>
      <c r="L1084" s="149" t="s">
        <v>585</v>
      </c>
      <c r="M1084" s="149" t="s">
        <v>585</v>
      </c>
      <c r="N1084" s="153" t="s">
        <v>586</v>
      </c>
      <c r="O1084" s="143"/>
      <c r="P1084" s="139"/>
      <c r="Q1084" s="139" t="s">
        <v>743</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IF(AI1084:AI1254="PENDIENTE","PENDIENTE",IF(COUNTIF(AI1084:AI1254,"FALLO"),"FALTA","COMPLETO"))</f>
        <v>COMPLETO</v>
      </c>
      <c r="AK1084" s="14"/>
      <c r="AL1084" s="14"/>
    </row>
    <row r="1085" spans="1:38" ht="15.75" customHeight="1" x14ac:dyDescent="0.2">
      <c r="A1085" s="158"/>
      <c r="B1085" s="604"/>
      <c r="C1085" s="599"/>
      <c r="D1085" s="599"/>
      <c r="E1085" s="599"/>
      <c r="F1085" s="599"/>
      <c r="G1085" s="599"/>
      <c r="H1085" s="599"/>
      <c r="I1085" s="599"/>
      <c r="J1085" s="599"/>
      <c r="K1085" s="148" t="s">
        <v>592</v>
      </c>
      <c r="L1085" s="148" t="s">
        <v>587</v>
      </c>
      <c r="M1085" s="148" t="s">
        <v>587</v>
      </c>
      <c r="N1085" s="153" t="s">
        <v>586</v>
      </c>
      <c r="O1085" s="143"/>
      <c r="P1085" s="139"/>
      <c r="Q1085" s="139" t="s">
        <v>743</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IF(AI1085:AI1254="PENDIENTE","PENDIENTE",IF(COUNTIF(AI1085:AI1254,"FALLO"),"FALTA","COMPLETO"))</f>
        <v>COMPLETO</v>
      </c>
      <c r="AK1085" s="14"/>
      <c r="AL1085" s="14"/>
    </row>
    <row r="1086" spans="1:38" ht="15.75" customHeight="1" x14ac:dyDescent="0.2">
      <c r="A1086" s="158"/>
      <c r="B1086" s="604"/>
      <c r="C1086" s="599"/>
      <c r="D1086" s="599"/>
      <c r="E1086" s="599"/>
      <c r="F1086" s="599"/>
      <c r="G1086" s="599"/>
      <c r="H1086" s="599"/>
      <c r="I1086" s="599"/>
      <c r="J1086" s="599"/>
      <c r="K1086" s="148" t="s">
        <v>593</v>
      </c>
      <c r="L1086" s="148" t="s">
        <v>615</v>
      </c>
      <c r="M1086" s="148" t="s">
        <v>615</v>
      </c>
      <c r="N1086" s="153" t="s">
        <v>586</v>
      </c>
      <c r="O1086" s="143"/>
      <c r="P1086" s="139"/>
      <c r="Q1086" s="139" t="s">
        <v>743</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IF(AI1086:AI1254="PENDIENTE","PENDIENTE",IF(COUNTIF(AI1086:AI1254,"FALLO"),"FALTA","COMPLETO"))</f>
        <v>COMPLETO</v>
      </c>
      <c r="AK1086" s="14"/>
      <c r="AL1086" s="14"/>
    </row>
    <row r="1087" spans="1:38" ht="15.75" customHeight="1" x14ac:dyDescent="0.2">
      <c r="A1087" s="158"/>
      <c r="B1087" s="604"/>
      <c r="C1087" s="599"/>
      <c r="D1087" s="599"/>
      <c r="E1087" s="599"/>
      <c r="F1087" s="599"/>
      <c r="G1087" s="599"/>
      <c r="H1087" s="599"/>
      <c r="I1087" s="599"/>
      <c r="J1087" s="599"/>
      <c r="K1087" s="149" t="s">
        <v>594</v>
      </c>
      <c r="L1087" s="149" t="s">
        <v>595</v>
      </c>
      <c r="M1087" s="149" t="s">
        <v>595</v>
      </c>
      <c r="N1087" s="153" t="s">
        <v>586</v>
      </c>
      <c r="O1087" s="143"/>
      <c r="P1087" s="139"/>
      <c r="Q1087" s="139" t="s">
        <v>743</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IF(AI1087:AI1254="PENDIENTE","PENDIENTE",IF(COUNTIF(AI1087:AI1254,"FALLO"),"FALTA","COMPLETO"))</f>
        <v>COMPLETO</v>
      </c>
      <c r="AK1087" s="14"/>
      <c r="AL1087" s="14"/>
    </row>
    <row r="1088" spans="1:38" ht="15.75" customHeight="1" x14ac:dyDescent="0.2">
      <c r="A1088" s="158"/>
      <c r="B1088" s="604"/>
      <c r="C1088" s="599"/>
      <c r="D1088" s="599"/>
      <c r="E1088" s="599"/>
      <c r="F1088" s="599"/>
      <c r="G1088" s="599"/>
      <c r="H1088" s="599"/>
      <c r="I1088" s="599"/>
      <c r="J1088" s="599"/>
      <c r="K1088" s="149" t="s">
        <v>616</v>
      </c>
      <c r="L1088" s="149" t="s">
        <v>617</v>
      </c>
      <c r="M1088" s="149" t="s">
        <v>617</v>
      </c>
      <c r="N1088" s="153" t="s">
        <v>586</v>
      </c>
      <c r="O1088" s="143"/>
      <c r="P1088" s="139"/>
      <c r="Q1088" s="139" t="s">
        <v>743</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IF(AI1088:AI1254="PENDIENTE","PENDIENTE",IF(COUNTIF(AI1088:AI1254,"FALLO"),"FALTA","COMPLETO"))</f>
        <v>COMPLETO</v>
      </c>
      <c r="AK1088" s="14"/>
      <c r="AL1088" s="14"/>
    </row>
    <row r="1089" spans="1:38" ht="15.75" customHeight="1" x14ac:dyDescent="0.2">
      <c r="A1089" s="157"/>
      <c r="B1089" s="604"/>
      <c r="C1089" s="599"/>
      <c r="D1089" s="599"/>
      <c r="E1089" s="599"/>
      <c r="F1089" s="599"/>
      <c r="G1089" s="599"/>
      <c r="H1089" s="599"/>
      <c r="I1089" s="599"/>
      <c r="J1089" s="599"/>
      <c r="K1089" s="149" t="s">
        <v>597</v>
      </c>
      <c r="L1089" s="149" t="s">
        <v>598</v>
      </c>
      <c r="M1089" s="149" t="s">
        <v>598</v>
      </c>
      <c r="N1089" s="153" t="s">
        <v>586</v>
      </c>
      <c r="O1089" s="143"/>
      <c r="P1089" s="139"/>
      <c r="Q1089" s="139" t="s">
        <v>743</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IF(AI1089:AI1263="PENDIENTE","PENDIENTE",IF(COUNTIF(AI1089:AI1263,"FALLO"),"FALTA","COMPLETO"))</f>
        <v>COMPLETO</v>
      </c>
      <c r="AK1089" s="14"/>
      <c r="AL1089" s="14"/>
    </row>
    <row r="1090" spans="1:38" ht="15.75" customHeight="1" x14ac:dyDescent="0.2">
      <c r="A1090" s="158"/>
      <c r="B1090" s="604"/>
      <c r="C1090" s="599"/>
      <c r="D1090" s="599"/>
      <c r="E1090" s="599"/>
      <c r="F1090" s="599"/>
      <c r="G1090" s="599"/>
      <c r="H1090" s="599"/>
      <c r="I1090" s="599"/>
      <c r="J1090" s="599"/>
      <c r="K1090" s="149" t="s">
        <v>599</v>
      </c>
      <c r="L1090" s="149" t="s">
        <v>618</v>
      </c>
      <c r="M1090" s="149" t="s">
        <v>618</v>
      </c>
      <c r="N1090" s="153" t="s">
        <v>586</v>
      </c>
      <c r="O1090" s="143"/>
      <c r="P1090" s="139"/>
      <c r="Q1090" s="139" t="s">
        <v>743</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IF(AI1090:AI1260="PENDIENTE","PENDIENTE",IF(COUNTIF(AI1090:AI1260,"FALLO"),"FALTA","COMPLETO"))</f>
        <v>COMPLETO</v>
      </c>
      <c r="AK1090" s="14"/>
      <c r="AL1090" s="14"/>
    </row>
    <row r="1091" spans="1:38" ht="15.75" customHeight="1" x14ac:dyDescent="0.2">
      <c r="A1091" s="158"/>
      <c r="B1091" s="605"/>
      <c r="C1091" s="600"/>
      <c r="D1091" s="600"/>
      <c r="E1091" s="600"/>
      <c r="F1091" s="600"/>
      <c r="G1091" s="600"/>
      <c r="H1091" s="600"/>
      <c r="I1091" s="600"/>
      <c r="J1091" s="600"/>
      <c r="K1091" s="149" t="s">
        <v>796</v>
      </c>
      <c r="L1091" s="149" t="s">
        <v>629</v>
      </c>
      <c r="M1091" s="149" t="s">
        <v>629</v>
      </c>
      <c r="N1091" s="153" t="s">
        <v>586</v>
      </c>
      <c r="O1091" s="143"/>
      <c r="P1091" s="139"/>
      <c r="Q1091" s="139" t="s">
        <v>743</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IF(AI1091:AI1260="PENDIENTE","PENDIENTE",IF(COUNTIF(AI1091:AI1260,"FALLO"),"FALTA","COMPLETO"))</f>
        <v>COMPLETO</v>
      </c>
      <c r="AK1091" s="14"/>
      <c r="AL1091" s="14"/>
    </row>
    <row r="1092" spans="1:38" ht="15.75" customHeight="1" x14ac:dyDescent="0.2">
      <c r="A1092" s="158"/>
      <c r="B1092" s="603"/>
      <c r="C1092" s="598"/>
      <c r="D1092" s="606" t="s">
        <v>581</v>
      </c>
      <c r="E1092" s="598" t="s">
        <v>776</v>
      </c>
      <c r="F1092" s="598"/>
      <c r="G1092" s="607">
        <f>1+G1083</f>
        <v>120</v>
      </c>
      <c r="H1092" s="598" t="s">
        <v>904</v>
      </c>
      <c r="I1092" s="601"/>
      <c r="J1092" s="602" t="s">
        <v>905</v>
      </c>
      <c r="K1092" s="148" t="s">
        <v>590</v>
      </c>
      <c r="L1092" s="149" t="s">
        <v>583</v>
      </c>
      <c r="M1092" s="149" t="s">
        <v>583</v>
      </c>
      <c r="N1092" s="153" t="s">
        <v>586</v>
      </c>
      <c r="O1092" s="143"/>
      <c r="P1092" s="139"/>
      <c r="Q1092" s="139" t="s">
        <v>743</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IF(AI1092:AI1260="PENDIENTE","PENDIENTE",IF(COUNTIF(AI1092:AI1260,"FALLO"),"FALTA","COMPLETO"))</f>
        <v>COMPLETO</v>
      </c>
      <c r="AK1092" s="14"/>
      <c r="AL1092" s="14"/>
    </row>
    <row r="1093" spans="1:38" ht="15.75" customHeight="1" x14ac:dyDescent="0.2">
      <c r="A1093" s="158"/>
      <c r="B1093" s="604"/>
      <c r="C1093" s="599"/>
      <c r="D1093" s="599"/>
      <c r="E1093" s="599"/>
      <c r="F1093" s="599"/>
      <c r="G1093" s="599"/>
      <c r="H1093" s="599"/>
      <c r="I1093" s="599"/>
      <c r="J1093" s="599"/>
      <c r="K1093" s="148" t="s">
        <v>614</v>
      </c>
      <c r="L1093" s="149" t="s">
        <v>585</v>
      </c>
      <c r="M1093" s="149" t="s">
        <v>585</v>
      </c>
      <c r="N1093" s="153" t="s">
        <v>586</v>
      </c>
      <c r="O1093" s="143"/>
      <c r="P1093" s="139"/>
      <c r="Q1093" s="139" t="s">
        <v>743</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IF(AI1093:AI1260="PENDIENTE","PENDIENTE",IF(COUNTIF(AI1093:AI1260,"FALLO"),"FALTA","COMPLETO"))</f>
        <v>COMPLETO</v>
      </c>
      <c r="AK1093" s="14"/>
      <c r="AL1093" s="14"/>
    </row>
    <row r="1094" spans="1:38" ht="15.75" customHeight="1" x14ac:dyDescent="0.2">
      <c r="A1094" s="158"/>
      <c r="B1094" s="604"/>
      <c r="C1094" s="599"/>
      <c r="D1094" s="599"/>
      <c r="E1094" s="599"/>
      <c r="F1094" s="599"/>
      <c r="G1094" s="599"/>
      <c r="H1094" s="599"/>
      <c r="I1094" s="599"/>
      <c r="J1094" s="599"/>
      <c r="K1094" s="148" t="s">
        <v>592</v>
      </c>
      <c r="L1094" s="148" t="s">
        <v>587</v>
      </c>
      <c r="M1094" s="148" t="s">
        <v>587</v>
      </c>
      <c r="N1094" s="153" t="s">
        <v>586</v>
      </c>
      <c r="O1094" s="143"/>
      <c r="P1094" s="139"/>
      <c r="Q1094" s="139" t="s">
        <v>743</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IF(AI1094:AI1260="PENDIENTE","PENDIENTE",IF(COUNTIF(AI1094:AI1260,"FALLO"),"FALTA","COMPLETO"))</f>
        <v>COMPLETO</v>
      </c>
      <c r="AK1094" s="14"/>
      <c r="AL1094" s="14"/>
    </row>
    <row r="1095" spans="1:38" ht="15.75" customHeight="1" x14ac:dyDescent="0.2">
      <c r="A1095" s="158"/>
      <c r="B1095" s="604"/>
      <c r="C1095" s="599"/>
      <c r="D1095" s="599"/>
      <c r="E1095" s="599"/>
      <c r="F1095" s="599"/>
      <c r="G1095" s="599"/>
      <c r="H1095" s="599"/>
      <c r="I1095" s="599"/>
      <c r="J1095" s="599"/>
      <c r="K1095" s="148" t="s">
        <v>593</v>
      </c>
      <c r="L1095" s="148" t="s">
        <v>615</v>
      </c>
      <c r="M1095" s="148" t="s">
        <v>615</v>
      </c>
      <c r="N1095" s="153" t="s">
        <v>586</v>
      </c>
      <c r="O1095" s="143"/>
      <c r="P1095" s="139"/>
      <c r="Q1095" s="139" t="s">
        <v>743</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IF(AI1095:AI1264="PENDIENTE","PENDIENTE",IF(COUNTIF(AI1095:AI1264,"FALLO"),"FALTA","COMPLETO"))</f>
        <v>COMPLETO</v>
      </c>
      <c r="AK1095" s="14"/>
      <c r="AL1095" s="14"/>
    </row>
    <row r="1096" spans="1:38" ht="15.75" customHeight="1" x14ac:dyDescent="0.2">
      <c r="A1096" s="158"/>
      <c r="B1096" s="604"/>
      <c r="C1096" s="599"/>
      <c r="D1096" s="599"/>
      <c r="E1096" s="599"/>
      <c r="F1096" s="599"/>
      <c r="G1096" s="599"/>
      <c r="H1096" s="599"/>
      <c r="I1096" s="599"/>
      <c r="J1096" s="599"/>
      <c r="K1096" s="149" t="s">
        <v>594</v>
      </c>
      <c r="L1096" s="149" t="s">
        <v>595</v>
      </c>
      <c r="M1096" s="149" t="s">
        <v>595</v>
      </c>
      <c r="N1096" s="153" t="s">
        <v>586</v>
      </c>
      <c r="O1096" s="143"/>
      <c r="P1096" s="139"/>
      <c r="Q1096" s="139" t="s">
        <v>743</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IF(AI1096:AI1263="PENDIENTE","PENDIENTE",IF(COUNTIF(AI1096:AI1263,"FALLO"),"FALTA","COMPLETO"))</f>
        <v>COMPLETO</v>
      </c>
      <c r="AK1096" s="14"/>
      <c r="AL1096" s="14"/>
    </row>
    <row r="1097" spans="1:38" ht="15.75" customHeight="1" x14ac:dyDescent="0.2">
      <c r="A1097" s="158"/>
      <c r="B1097" s="604"/>
      <c r="C1097" s="599"/>
      <c r="D1097" s="599"/>
      <c r="E1097" s="599"/>
      <c r="F1097" s="599"/>
      <c r="G1097" s="599"/>
      <c r="H1097" s="599"/>
      <c r="I1097" s="599"/>
      <c r="J1097" s="599"/>
      <c r="K1097" s="149" t="s">
        <v>616</v>
      </c>
      <c r="L1097" s="149" t="s">
        <v>617</v>
      </c>
      <c r="M1097" s="149" t="s">
        <v>617</v>
      </c>
      <c r="N1097" s="153" t="s">
        <v>586</v>
      </c>
      <c r="O1097" s="143"/>
      <c r="P1097" s="139"/>
      <c r="Q1097" s="139" t="s">
        <v>743</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7"/>
      <c r="B1098" s="604"/>
      <c r="C1098" s="599"/>
      <c r="D1098" s="599"/>
      <c r="E1098" s="599"/>
      <c r="F1098" s="599"/>
      <c r="G1098" s="599"/>
      <c r="H1098" s="599"/>
      <c r="I1098" s="599"/>
      <c r="J1098" s="599"/>
      <c r="K1098" s="149" t="s">
        <v>597</v>
      </c>
      <c r="L1098" s="149" t="s">
        <v>598</v>
      </c>
      <c r="M1098" s="149" t="s">
        <v>598</v>
      </c>
      <c r="N1098" s="153" t="s">
        <v>586</v>
      </c>
      <c r="O1098" s="143"/>
      <c r="P1098" s="139"/>
      <c r="Q1098" s="139" t="s">
        <v>743</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IF(AI1098:AI1263="PENDIENTE","PENDIENTE",IF(COUNTIF(AI1098:AI1263,"FALLO"),"FALTA","COMPLETO"))</f>
        <v>COMPLETO</v>
      </c>
      <c r="AK1098" s="14"/>
      <c r="AL1098" s="14"/>
    </row>
    <row r="1099" spans="1:38" ht="15.75" customHeight="1" x14ac:dyDescent="0.2">
      <c r="A1099" s="158"/>
      <c r="B1099" s="604"/>
      <c r="C1099" s="599"/>
      <c r="D1099" s="599"/>
      <c r="E1099" s="599"/>
      <c r="F1099" s="599"/>
      <c r="G1099" s="599"/>
      <c r="H1099" s="599"/>
      <c r="I1099" s="599"/>
      <c r="J1099" s="599"/>
      <c r="K1099" s="149" t="s">
        <v>599</v>
      </c>
      <c r="L1099" s="149" t="s">
        <v>618</v>
      </c>
      <c r="M1099" s="149" t="s">
        <v>618</v>
      </c>
      <c r="N1099" s="153" t="s">
        <v>586</v>
      </c>
      <c r="O1099" s="143"/>
      <c r="P1099" s="139"/>
      <c r="Q1099" s="139" t="s">
        <v>743</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IF(AI1099:AI1263="PENDIENTE","PENDIENTE",IF(COUNTIF(AI1099:AI1263,"FALLO"),"FALTA","COMPLETO"))</f>
        <v>COMPLETO</v>
      </c>
      <c r="AK1099" s="14"/>
      <c r="AL1099" s="14"/>
    </row>
    <row r="1100" spans="1:38" ht="15.75" customHeight="1" x14ac:dyDescent="0.2">
      <c r="A1100" s="158"/>
      <c r="B1100" s="605"/>
      <c r="C1100" s="600"/>
      <c r="D1100" s="600"/>
      <c r="E1100" s="600"/>
      <c r="F1100" s="600"/>
      <c r="G1100" s="600"/>
      <c r="H1100" s="600"/>
      <c r="I1100" s="600"/>
      <c r="J1100" s="600"/>
      <c r="K1100" s="149" t="s">
        <v>779</v>
      </c>
      <c r="L1100" s="149" t="s">
        <v>629</v>
      </c>
      <c r="M1100" s="149" t="s">
        <v>629</v>
      </c>
      <c r="N1100" s="153" t="s">
        <v>586</v>
      </c>
      <c r="O1100" s="143"/>
      <c r="P1100" s="139"/>
      <c r="Q1100" s="139" t="s">
        <v>743</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IF(AI1100:AI1263="PENDIENTE","PENDIENTE",IF(COUNTIF(AI1100:AI1263,"FALLO"),"FALTA","COMPLETO"))</f>
        <v>COMPLETO</v>
      </c>
      <c r="AK1100" s="14"/>
      <c r="AL1100" s="14"/>
    </row>
    <row r="1101" spans="1:38" ht="15.75" customHeight="1" x14ac:dyDescent="0.2">
      <c r="A1101" s="158"/>
      <c r="B1101" s="603"/>
      <c r="C1101" s="598"/>
      <c r="D1101" s="606" t="s">
        <v>581</v>
      </c>
      <c r="E1101" s="598" t="s">
        <v>649</v>
      </c>
      <c r="F1101" s="598"/>
      <c r="G1101" s="607">
        <f>1+G1092</f>
        <v>121</v>
      </c>
      <c r="H1101" s="598" t="s">
        <v>906</v>
      </c>
      <c r="I1101" s="601"/>
      <c r="J1101" s="602" t="s">
        <v>907</v>
      </c>
      <c r="K1101" s="148" t="s">
        <v>590</v>
      </c>
      <c r="L1101" s="149" t="s">
        <v>583</v>
      </c>
      <c r="M1101" s="149" t="s">
        <v>583</v>
      </c>
      <c r="N1101" s="153" t="s">
        <v>586</v>
      </c>
      <c r="O1101" s="143"/>
      <c r="P1101" s="139"/>
      <c r="Q1101" s="139" t="s">
        <v>743</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IF(AI1101:AI1267="PENDIENTE","PENDIENTE",IF(COUNTIF(AI1101:AI1267,"FALLO"),"FALTA","COMPLETO"))</f>
        <v>COMPLETO</v>
      </c>
      <c r="AK1101" s="14"/>
      <c r="AL1101" s="14"/>
    </row>
    <row r="1102" spans="1:38" ht="15.75" customHeight="1" x14ac:dyDescent="0.2">
      <c r="A1102" s="158"/>
      <c r="B1102" s="604"/>
      <c r="C1102" s="599"/>
      <c r="D1102" s="599"/>
      <c r="E1102" s="599"/>
      <c r="F1102" s="599"/>
      <c r="G1102" s="599"/>
      <c r="H1102" s="599"/>
      <c r="I1102" s="599"/>
      <c r="J1102" s="599"/>
      <c r="K1102" s="148" t="s">
        <v>614</v>
      </c>
      <c r="L1102" s="149" t="s">
        <v>585</v>
      </c>
      <c r="M1102" s="149" t="s">
        <v>585</v>
      </c>
      <c r="N1102" s="153" t="s">
        <v>586</v>
      </c>
      <c r="O1102" s="143"/>
      <c r="P1102" s="139"/>
      <c r="Q1102" s="139" t="s">
        <v>743</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IF(AI1102:AI1266="PENDIENTE","PENDIENTE",IF(COUNTIF(AI1102:AI1266,"FALLO"),"FALTA","COMPLETO"))</f>
        <v>COMPLETO</v>
      </c>
      <c r="AK1102" s="14"/>
      <c r="AL1102" s="14"/>
    </row>
    <row r="1103" spans="1:38" ht="15.75" customHeight="1" x14ac:dyDescent="0.2">
      <c r="A1103" s="158"/>
      <c r="B1103" s="604"/>
      <c r="C1103" s="599"/>
      <c r="D1103" s="599"/>
      <c r="E1103" s="599"/>
      <c r="F1103" s="599"/>
      <c r="G1103" s="599"/>
      <c r="H1103" s="599"/>
      <c r="I1103" s="599"/>
      <c r="J1103" s="599"/>
      <c r="K1103" s="148" t="s">
        <v>592</v>
      </c>
      <c r="L1103" s="148" t="s">
        <v>587</v>
      </c>
      <c r="M1103" s="148" t="s">
        <v>587</v>
      </c>
      <c r="N1103" s="153" t="s">
        <v>586</v>
      </c>
      <c r="O1103" s="143"/>
      <c r="P1103" s="139"/>
      <c r="Q1103" s="139" t="s">
        <v>743</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604"/>
      <c r="C1104" s="599"/>
      <c r="D1104" s="599"/>
      <c r="E1104" s="599"/>
      <c r="F1104" s="599"/>
      <c r="G1104" s="599"/>
      <c r="H1104" s="599"/>
      <c r="I1104" s="599"/>
      <c r="J1104" s="599"/>
      <c r="K1104" s="148" t="s">
        <v>593</v>
      </c>
      <c r="L1104" s="148" t="s">
        <v>615</v>
      </c>
      <c r="M1104" s="148" t="s">
        <v>615</v>
      </c>
      <c r="N1104" s="153" t="s">
        <v>586</v>
      </c>
      <c r="O1104" s="143"/>
      <c r="P1104" s="139"/>
      <c r="Q1104" s="139" t="s">
        <v>743</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IF(AI1104:AI1266="PENDIENTE","PENDIENTE",IF(COUNTIF(AI1104:AI1266,"FALLO"),"FALTA","COMPLETO"))</f>
        <v>COMPLETO</v>
      </c>
      <c r="AK1104" s="14"/>
      <c r="AL1104" s="14"/>
    </row>
    <row r="1105" spans="1:38" ht="15.75" customHeight="1" x14ac:dyDescent="0.2">
      <c r="A1105" s="158"/>
      <c r="B1105" s="604"/>
      <c r="C1105" s="599"/>
      <c r="D1105" s="599"/>
      <c r="E1105" s="599"/>
      <c r="F1105" s="599"/>
      <c r="G1105" s="599"/>
      <c r="H1105" s="599"/>
      <c r="I1105" s="599"/>
      <c r="J1105" s="599"/>
      <c r="K1105" s="149" t="s">
        <v>594</v>
      </c>
      <c r="L1105" s="149" t="s">
        <v>595</v>
      </c>
      <c r="M1105" s="149" t="s">
        <v>595</v>
      </c>
      <c r="N1105" s="153" t="s">
        <v>586</v>
      </c>
      <c r="O1105" s="143"/>
      <c r="P1105" s="139"/>
      <c r="Q1105" s="139" t="s">
        <v>743</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IF(AI1105:AI1266="PENDIENTE","PENDIENTE",IF(COUNTIF(AI1105:AI1266,"FALLO"),"FALTA","COMPLETO"))</f>
        <v>COMPLETO</v>
      </c>
      <c r="AK1105" s="14"/>
      <c r="AL1105" s="14"/>
    </row>
    <row r="1106" spans="1:38" ht="15.75" customHeight="1" x14ac:dyDescent="0.2">
      <c r="A1106" s="158"/>
      <c r="B1106" s="604"/>
      <c r="C1106" s="599"/>
      <c r="D1106" s="599"/>
      <c r="E1106" s="599"/>
      <c r="F1106" s="599"/>
      <c r="G1106" s="599"/>
      <c r="H1106" s="599"/>
      <c r="I1106" s="599"/>
      <c r="J1106" s="599"/>
      <c r="K1106" s="149" t="s">
        <v>616</v>
      </c>
      <c r="L1106" s="149" t="s">
        <v>617</v>
      </c>
      <c r="M1106" s="149" t="s">
        <v>617</v>
      </c>
      <c r="N1106" s="153" t="s">
        <v>586</v>
      </c>
      <c r="O1106" s="143"/>
      <c r="P1106" s="139"/>
      <c r="Q1106" s="139" t="s">
        <v>743</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IF(AI1106:AI1266="PENDIENTE","PENDIENTE",IF(COUNTIF(AI1106:AI1266,"FALLO"),"FALTA","COMPLETO"))</f>
        <v>COMPLETO</v>
      </c>
      <c r="AK1106" s="14"/>
      <c r="AL1106" s="14"/>
    </row>
    <row r="1107" spans="1:38" ht="15.75" customHeight="1" x14ac:dyDescent="0.2">
      <c r="A1107" s="157"/>
      <c r="B1107" s="604"/>
      <c r="C1107" s="599"/>
      <c r="D1107" s="599"/>
      <c r="E1107" s="599"/>
      <c r="F1107" s="599"/>
      <c r="G1107" s="599"/>
      <c r="H1107" s="599"/>
      <c r="I1107" s="599"/>
      <c r="J1107" s="599"/>
      <c r="K1107" s="149" t="s">
        <v>597</v>
      </c>
      <c r="L1107" s="149" t="s">
        <v>598</v>
      </c>
      <c r="M1107" s="149" t="s">
        <v>598</v>
      </c>
      <c r="N1107" s="153" t="s">
        <v>586</v>
      </c>
      <c r="O1107" s="143"/>
      <c r="P1107" s="139"/>
      <c r="Q1107" s="139" t="s">
        <v>743</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IF(AI1107:AI1270="PENDIENTE","PENDIENTE",IF(COUNTIF(AI1107:AI1270,"FALLO"),"FALTA","COMPLETO"))</f>
        <v>COMPLETO</v>
      </c>
      <c r="AK1107" s="14"/>
      <c r="AL1107" s="14"/>
    </row>
    <row r="1108" spans="1:38" ht="15.75" customHeight="1" x14ac:dyDescent="0.2">
      <c r="A1108" s="158"/>
      <c r="B1108" s="604"/>
      <c r="C1108" s="599"/>
      <c r="D1108" s="599"/>
      <c r="E1108" s="599"/>
      <c r="F1108" s="599"/>
      <c r="G1108" s="599"/>
      <c r="H1108" s="599"/>
      <c r="I1108" s="599"/>
      <c r="J1108" s="599"/>
      <c r="K1108" s="149" t="s">
        <v>599</v>
      </c>
      <c r="L1108" s="149" t="s">
        <v>618</v>
      </c>
      <c r="M1108" s="149" t="s">
        <v>618</v>
      </c>
      <c r="N1108" s="153" t="s">
        <v>586</v>
      </c>
      <c r="O1108" s="143"/>
      <c r="P1108" s="139"/>
      <c r="Q1108" s="139" t="s">
        <v>743</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IF(AI1108:AI1267="PENDIENTE","PENDIENTE",IF(COUNTIF(AI1108:AI1267,"FALLO"),"FALTA","COMPLETO"))</f>
        <v>COMPLETO</v>
      </c>
      <c r="AK1108" s="14"/>
      <c r="AL1108" s="14"/>
    </row>
    <row r="1109" spans="1:38" ht="15.75" customHeight="1" x14ac:dyDescent="0.2">
      <c r="A1109" s="158"/>
      <c r="B1109" s="605"/>
      <c r="C1109" s="600"/>
      <c r="D1109" s="600"/>
      <c r="E1109" s="600"/>
      <c r="F1109" s="600"/>
      <c r="G1109" s="600"/>
      <c r="H1109" s="600"/>
      <c r="I1109" s="600"/>
      <c r="J1109" s="600"/>
      <c r="K1109" s="149" t="s">
        <v>782</v>
      </c>
      <c r="L1109" s="149" t="s">
        <v>629</v>
      </c>
      <c r="M1109" s="149" t="s">
        <v>629</v>
      </c>
      <c r="N1109" s="153" t="s">
        <v>586</v>
      </c>
      <c r="O1109" s="143"/>
      <c r="P1109" s="139"/>
      <c r="Q1109" s="139" t="s">
        <v>743</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IF(AI1109:AI1267="PENDIENTE","PENDIENTE",IF(COUNTIF(AI1109:AI1267,"FALLO"),"FALTA","COMPLETO"))</f>
        <v>COMPLETO</v>
      </c>
      <c r="AK1109" s="14"/>
      <c r="AL1109" s="14"/>
    </row>
    <row r="1110" spans="1:38" ht="15.75" customHeight="1" x14ac:dyDescent="0.2">
      <c r="A1110" s="158"/>
      <c r="B1110" s="603"/>
      <c r="C1110" s="598"/>
      <c r="D1110" s="606" t="s">
        <v>581</v>
      </c>
      <c r="E1110" s="598" t="s">
        <v>653</v>
      </c>
      <c r="F1110" s="598"/>
      <c r="G1110" s="607">
        <f>1+G1101</f>
        <v>122</v>
      </c>
      <c r="H1110" s="598" t="s">
        <v>908</v>
      </c>
      <c r="I1110" s="601"/>
      <c r="J1110" s="602" t="s">
        <v>909</v>
      </c>
      <c r="K1110" s="148" t="s">
        <v>590</v>
      </c>
      <c r="L1110" s="149" t="s">
        <v>583</v>
      </c>
      <c r="M1110" s="149" t="s">
        <v>583</v>
      </c>
      <c r="N1110" s="153" t="s">
        <v>586</v>
      </c>
      <c r="O1110" s="143"/>
      <c r="P1110" s="139"/>
      <c r="Q1110" s="139" t="s">
        <v>743</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IF(AI1110:AI1267="PENDIENTE","PENDIENTE",IF(COUNTIF(AI1110:AI1267,"FALLO"),"FALTA","COMPLETO"))</f>
        <v>COMPLETO</v>
      </c>
      <c r="AK1110" s="14"/>
      <c r="AL1110" s="14"/>
    </row>
    <row r="1111" spans="1:38" ht="15.75" customHeight="1" x14ac:dyDescent="0.2">
      <c r="A1111" s="158"/>
      <c r="B1111" s="604"/>
      <c r="C1111" s="599"/>
      <c r="D1111" s="599"/>
      <c r="E1111" s="599"/>
      <c r="F1111" s="599"/>
      <c r="G1111" s="599"/>
      <c r="H1111" s="599"/>
      <c r="I1111" s="599"/>
      <c r="J1111" s="599"/>
      <c r="K1111" s="148" t="s">
        <v>614</v>
      </c>
      <c r="L1111" s="149" t="s">
        <v>585</v>
      </c>
      <c r="M1111" s="149" t="s">
        <v>585</v>
      </c>
      <c r="N1111" s="153" t="s">
        <v>586</v>
      </c>
      <c r="O1111" s="143"/>
      <c r="P1111" s="139"/>
      <c r="Q1111" s="139" t="s">
        <v>743</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IF(AI1111:AI1267="PENDIENTE","PENDIENTE",IF(COUNTIF(AI1111:AI1267,"FALLO"),"FALTA","COMPLETO"))</f>
        <v>COMPLETO</v>
      </c>
      <c r="AK1111" s="14"/>
      <c r="AL1111" s="14"/>
    </row>
    <row r="1112" spans="1:38" ht="15.75" customHeight="1" x14ac:dyDescent="0.2">
      <c r="A1112" s="158"/>
      <c r="B1112" s="604"/>
      <c r="C1112" s="599"/>
      <c r="D1112" s="599"/>
      <c r="E1112" s="599"/>
      <c r="F1112" s="599"/>
      <c r="G1112" s="599"/>
      <c r="H1112" s="599"/>
      <c r="I1112" s="599"/>
      <c r="J1112" s="599"/>
      <c r="K1112" s="148" t="s">
        <v>592</v>
      </c>
      <c r="L1112" s="148" t="s">
        <v>587</v>
      </c>
      <c r="M1112" s="148" t="s">
        <v>587</v>
      </c>
      <c r="N1112" s="153" t="s">
        <v>586</v>
      </c>
      <c r="O1112" s="143"/>
      <c r="P1112" s="139"/>
      <c r="Q1112" s="139" t="s">
        <v>743</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IF(AI1112:AI1267="PENDIENTE","PENDIENTE",IF(COUNTIF(AI1112:AI1267,"FALLO"),"FALTA","COMPLETO"))</f>
        <v>COMPLETO</v>
      </c>
      <c r="AK1112" s="14"/>
      <c r="AL1112" s="14"/>
    </row>
    <row r="1113" spans="1:38" ht="15.75" customHeight="1" x14ac:dyDescent="0.2">
      <c r="A1113" s="158"/>
      <c r="B1113" s="604"/>
      <c r="C1113" s="599"/>
      <c r="D1113" s="599"/>
      <c r="E1113" s="599"/>
      <c r="F1113" s="599"/>
      <c r="G1113" s="599"/>
      <c r="H1113" s="599"/>
      <c r="I1113" s="599"/>
      <c r="J1113" s="599"/>
      <c r="K1113" s="148" t="s">
        <v>593</v>
      </c>
      <c r="L1113" s="148" t="s">
        <v>615</v>
      </c>
      <c r="M1113" s="148" t="s">
        <v>615</v>
      </c>
      <c r="N1113" s="153" t="s">
        <v>586</v>
      </c>
      <c r="O1113" s="143"/>
      <c r="P1113" s="139"/>
      <c r="Q1113" s="139" t="s">
        <v>743</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IF(AI1113:AI1271="PENDIENTE","PENDIENTE",IF(COUNTIF(AI1113:AI1271,"FALLO"),"FALTA","COMPLETO"))</f>
        <v>COMPLETO</v>
      </c>
      <c r="AK1113" s="14"/>
      <c r="AL1113" s="14"/>
    </row>
    <row r="1114" spans="1:38" ht="15.75" customHeight="1" x14ac:dyDescent="0.2">
      <c r="A1114" s="158"/>
      <c r="B1114" s="604"/>
      <c r="C1114" s="599"/>
      <c r="D1114" s="599"/>
      <c r="E1114" s="599"/>
      <c r="F1114" s="599"/>
      <c r="G1114" s="599"/>
      <c r="H1114" s="599"/>
      <c r="I1114" s="599"/>
      <c r="J1114" s="599"/>
      <c r="K1114" s="149" t="s">
        <v>594</v>
      </c>
      <c r="L1114" s="149" t="s">
        <v>595</v>
      </c>
      <c r="M1114" s="149" t="s">
        <v>595</v>
      </c>
      <c r="N1114" s="153" t="s">
        <v>586</v>
      </c>
      <c r="O1114" s="143"/>
      <c r="P1114" s="139"/>
      <c r="Q1114" s="139" t="s">
        <v>743</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IF(AI1114:AI1271="PENDIENTE","PENDIENTE",IF(COUNTIF(AI1114:AI1271,"FALLO"),"FALTA","COMPLETO"))</f>
        <v>COMPLETO</v>
      </c>
      <c r="AK1114" s="14"/>
      <c r="AL1114" s="14"/>
    </row>
    <row r="1115" spans="1:38" ht="15.75" customHeight="1" x14ac:dyDescent="0.2">
      <c r="A1115" s="158"/>
      <c r="B1115" s="604"/>
      <c r="C1115" s="599"/>
      <c r="D1115" s="599"/>
      <c r="E1115" s="599"/>
      <c r="F1115" s="599"/>
      <c r="G1115" s="599"/>
      <c r="H1115" s="599"/>
      <c r="I1115" s="599"/>
      <c r="J1115" s="599"/>
      <c r="K1115" s="149" t="s">
        <v>616</v>
      </c>
      <c r="L1115" s="149" t="s">
        <v>617</v>
      </c>
      <c r="M1115" s="149" t="s">
        <v>617</v>
      </c>
      <c r="N1115" s="153" t="s">
        <v>586</v>
      </c>
      <c r="O1115" s="143"/>
      <c r="P1115" s="139"/>
      <c r="Q1115" s="139" t="s">
        <v>743</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IF(AI1115:AI1271="PENDIENTE","PENDIENTE",IF(COUNTIF(AI1115:AI1271,"FALLO"),"FALTA","COMPLETO"))</f>
        <v>COMPLETO</v>
      </c>
      <c r="AK1115" s="14"/>
      <c r="AL1115" s="14"/>
    </row>
    <row r="1116" spans="1:38" ht="15.75" customHeight="1" x14ac:dyDescent="0.2">
      <c r="A1116" s="157"/>
      <c r="B1116" s="604"/>
      <c r="C1116" s="599"/>
      <c r="D1116" s="599"/>
      <c r="E1116" s="599"/>
      <c r="F1116" s="599"/>
      <c r="G1116" s="599"/>
      <c r="H1116" s="599"/>
      <c r="I1116" s="599"/>
      <c r="J1116" s="599"/>
      <c r="K1116" s="149" t="s">
        <v>597</v>
      </c>
      <c r="L1116" s="149" t="s">
        <v>598</v>
      </c>
      <c r="M1116" s="149" t="s">
        <v>598</v>
      </c>
      <c r="N1116" s="153" t="s">
        <v>586</v>
      </c>
      <c r="O1116" s="143"/>
      <c r="P1116" s="139"/>
      <c r="Q1116" s="139" t="s">
        <v>743</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IF(AI1116:AI1271="PENDIENTE","PENDIENTE",IF(COUNTIF(AI1116:AI1271,"FALLO"),"FALTA","COMPLETO"))</f>
        <v>COMPLETO</v>
      </c>
      <c r="AK1116" s="14"/>
      <c r="AL1116" s="14"/>
    </row>
    <row r="1117" spans="1:38" ht="15.75" customHeight="1" x14ac:dyDescent="0.2">
      <c r="A1117" s="158"/>
      <c r="B1117" s="604"/>
      <c r="C1117" s="599"/>
      <c r="D1117" s="599"/>
      <c r="E1117" s="599"/>
      <c r="F1117" s="599"/>
      <c r="G1117" s="599"/>
      <c r="H1117" s="599"/>
      <c r="I1117" s="599"/>
      <c r="J1117" s="599"/>
      <c r="K1117" s="149" t="s">
        <v>599</v>
      </c>
      <c r="L1117" s="149" t="s">
        <v>618</v>
      </c>
      <c r="M1117" s="149" t="s">
        <v>618</v>
      </c>
      <c r="N1117" s="153" t="s">
        <v>586</v>
      </c>
      <c r="O1117" s="143"/>
      <c r="P1117" s="139"/>
      <c r="Q1117" s="139" t="s">
        <v>743</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IF(AI1117:AI1271="PENDIENTE","PENDIENTE",IF(COUNTIF(AI1117:AI1271,"FALLO"),"FALTA","COMPLETO"))</f>
        <v>COMPLETO</v>
      </c>
      <c r="AK1117" s="14"/>
      <c r="AL1117" s="14"/>
    </row>
    <row r="1118" spans="1:38" ht="15.75" customHeight="1" x14ac:dyDescent="0.2">
      <c r="A1118" s="158"/>
      <c r="B1118" s="605"/>
      <c r="C1118" s="600"/>
      <c r="D1118" s="600"/>
      <c r="E1118" s="600"/>
      <c r="F1118" s="600"/>
      <c r="G1118" s="600"/>
      <c r="H1118" s="600"/>
      <c r="I1118" s="600"/>
      <c r="J1118" s="600"/>
      <c r="K1118" s="149" t="s">
        <v>785</v>
      </c>
      <c r="L1118" s="149" t="s">
        <v>629</v>
      </c>
      <c r="M1118" s="149" t="s">
        <v>629</v>
      </c>
      <c r="N1118" s="153" t="s">
        <v>586</v>
      </c>
      <c r="O1118" s="143"/>
      <c r="P1118" s="139"/>
      <c r="Q1118" s="139" t="s">
        <v>743</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IF(AI1118:AI1271="PENDIENTE","PENDIENTE",IF(COUNTIF(AI1118:AI1271,"FALLO"),"FALTA","COMPLETO"))</f>
        <v>COMPLETO</v>
      </c>
      <c r="AK1118" s="14"/>
      <c r="AL1118" s="14"/>
    </row>
    <row r="1119" spans="1:38" ht="15.75" customHeight="1" x14ac:dyDescent="0.2">
      <c r="A1119" s="158"/>
      <c r="B1119" s="603"/>
      <c r="C1119" s="598"/>
      <c r="D1119" s="606" t="s">
        <v>581</v>
      </c>
      <c r="E1119" s="598" t="s">
        <v>786</v>
      </c>
      <c r="F1119" s="598"/>
      <c r="G1119" s="607">
        <f>1+G1110</f>
        <v>123</v>
      </c>
      <c r="H1119" s="598" t="s">
        <v>910</v>
      </c>
      <c r="I1119" s="601"/>
      <c r="J1119" s="602" t="s">
        <v>911</v>
      </c>
      <c r="K1119" s="148" t="s">
        <v>590</v>
      </c>
      <c r="L1119" s="149" t="s">
        <v>583</v>
      </c>
      <c r="M1119" s="149" t="s">
        <v>583</v>
      </c>
      <c r="N1119" s="153" t="s">
        <v>586</v>
      </c>
      <c r="O1119" s="143"/>
      <c r="P1119" s="139"/>
      <c r="Q1119" s="139" t="s">
        <v>743</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IF(AI1119:AI1276="PENDIENTE","PENDIENTE",IF(COUNTIF(AI1119:AI1276,"FALLO"),"FALTA","COMPLETO"))</f>
        <v>COMPLETO</v>
      </c>
      <c r="AK1119" s="14"/>
      <c r="AL1119" s="14"/>
    </row>
    <row r="1120" spans="1:38" ht="15.75" customHeight="1" x14ac:dyDescent="0.2">
      <c r="A1120" s="158"/>
      <c r="B1120" s="604"/>
      <c r="C1120" s="599"/>
      <c r="D1120" s="599"/>
      <c r="E1120" s="599"/>
      <c r="F1120" s="599"/>
      <c r="G1120" s="599"/>
      <c r="H1120" s="599"/>
      <c r="I1120" s="599"/>
      <c r="J1120" s="599"/>
      <c r="K1120" s="148" t="s">
        <v>614</v>
      </c>
      <c r="L1120" s="149" t="s">
        <v>585</v>
      </c>
      <c r="M1120" s="149" t="s">
        <v>585</v>
      </c>
      <c r="N1120" s="153" t="s">
        <v>586</v>
      </c>
      <c r="O1120" s="143"/>
      <c r="P1120" s="139"/>
      <c r="Q1120" s="139" t="s">
        <v>743</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IF(AI1120:AI1272="PENDIENTE","PENDIENTE",IF(COUNTIF(AI1120:AI1272,"FALLO"),"FALTA","COMPLETO"))</f>
        <v>COMPLETO</v>
      </c>
      <c r="AK1120" s="14"/>
      <c r="AL1120" s="14"/>
    </row>
    <row r="1121" spans="1:38" ht="15.75" customHeight="1" x14ac:dyDescent="0.2">
      <c r="A1121" s="158"/>
      <c r="B1121" s="604"/>
      <c r="C1121" s="599"/>
      <c r="D1121" s="599"/>
      <c r="E1121" s="599"/>
      <c r="F1121" s="599"/>
      <c r="G1121" s="599"/>
      <c r="H1121" s="599"/>
      <c r="I1121" s="599"/>
      <c r="J1121" s="599"/>
      <c r="K1121" s="148" t="s">
        <v>592</v>
      </c>
      <c r="L1121" s="148" t="s">
        <v>587</v>
      </c>
      <c r="M1121" s="148" t="s">
        <v>587</v>
      </c>
      <c r="N1121" s="153" t="s">
        <v>586</v>
      </c>
      <c r="O1121" s="143"/>
      <c r="P1121" s="139"/>
      <c r="Q1121" s="139" t="s">
        <v>743</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IF(AI1121:AI1272="PENDIENTE","PENDIENTE",IF(COUNTIF(AI1121:AI1272,"FALLO"),"FALTA","COMPLETO"))</f>
        <v>COMPLETO</v>
      </c>
      <c r="AK1121" s="14"/>
      <c r="AL1121" s="14"/>
    </row>
    <row r="1122" spans="1:38" ht="15.75" customHeight="1" x14ac:dyDescent="0.2">
      <c r="A1122" s="158"/>
      <c r="B1122" s="604"/>
      <c r="C1122" s="599"/>
      <c r="D1122" s="599"/>
      <c r="E1122" s="599"/>
      <c r="F1122" s="599"/>
      <c r="G1122" s="599"/>
      <c r="H1122" s="599"/>
      <c r="I1122" s="599"/>
      <c r="J1122" s="599"/>
      <c r="K1122" s="148" t="s">
        <v>593</v>
      </c>
      <c r="L1122" s="148" t="s">
        <v>615</v>
      </c>
      <c r="M1122" s="148" t="s">
        <v>615</v>
      </c>
      <c r="N1122" s="153" t="s">
        <v>586</v>
      </c>
      <c r="O1122" s="143"/>
      <c r="P1122" s="139"/>
      <c r="Q1122" s="139" t="s">
        <v>743</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IF(AI1122:AI1272="PENDIENTE","PENDIENTE",IF(COUNTIF(AI1122:AI1272,"FALLO"),"FALTA","COMPLETO"))</f>
        <v>COMPLETO</v>
      </c>
      <c r="AK1122" s="14"/>
      <c r="AL1122" s="14"/>
    </row>
    <row r="1123" spans="1:38" ht="15.75" customHeight="1" x14ac:dyDescent="0.2">
      <c r="A1123" s="158"/>
      <c r="B1123" s="604"/>
      <c r="C1123" s="599"/>
      <c r="D1123" s="599"/>
      <c r="E1123" s="599"/>
      <c r="F1123" s="599"/>
      <c r="G1123" s="599"/>
      <c r="H1123" s="599"/>
      <c r="I1123" s="599"/>
      <c r="J1123" s="599"/>
      <c r="K1123" s="149" t="s">
        <v>594</v>
      </c>
      <c r="L1123" s="149" t="s">
        <v>595</v>
      </c>
      <c r="M1123" s="149" t="s">
        <v>595</v>
      </c>
      <c r="N1123" s="153" t="s">
        <v>586</v>
      </c>
      <c r="O1123" s="143"/>
      <c r="P1123" s="139"/>
      <c r="Q1123" s="139" t="s">
        <v>743</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IF(AI1123:AI1272="PENDIENTE","PENDIENTE",IF(COUNTIF(AI1123:AI1272,"FALLO"),"FALTA","COMPLETO"))</f>
        <v>COMPLETO</v>
      </c>
      <c r="AK1123" s="14"/>
      <c r="AL1123" s="14"/>
    </row>
    <row r="1124" spans="1:38" ht="15.75" customHeight="1" x14ac:dyDescent="0.2">
      <c r="A1124" s="158"/>
      <c r="B1124" s="604"/>
      <c r="C1124" s="599"/>
      <c r="D1124" s="599"/>
      <c r="E1124" s="599"/>
      <c r="F1124" s="599"/>
      <c r="G1124" s="599"/>
      <c r="H1124" s="599"/>
      <c r="I1124" s="599"/>
      <c r="J1124" s="599"/>
      <c r="K1124" s="149" t="s">
        <v>616</v>
      </c>
      <c r="L1124" s="149" t="s">
        <v>617</v>
      </c>
      <c r="M1124" s="149" t="s">
        <v>617</v>
      </c>
      <c r="N1124" s="153" t="s">
        <v>586</v>
      </c>
      <c r="O1124" s="143"/>
      <c r="P1124" s="139"/>
      <c r="Q1124" s="139" t="s">
        <v>743</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IF(AI1124:AI1272="PENDIENTE","PENDIENTE",IF(COUNTIF(AI1124:AI1272,"FALLO"),"FALTA","COMPLETO"))</f>
        <v>COMPLETO</v>
      </c>
      <c r="AK1124" s="14"/>
      <c r="AL1124" s="14"/>
    </row>
    <row r="1125" spans="1:38" ht="15.75" customHeight="1" x14ac:dyDescent="0.2">
      <c r="A1125" s="157"/>
      <c r="B1125" s="604"/>
      <c r="C1125" s="599"/>
      <c r="D1125" s="599"/>
      <c r="E1125" s="599"/>
      <c r="F1125" s="599"/>
      <c r="G1125" s="599"/>
      <c r="H1125" s="599"/>
      <c r="I1125" s="599"/>
      <c r="J1125" s="599"/>
      <c r="K1125" s="149" t="s">
        <v>597</v>
      </c>
      <c r="L1125" s="149" t="s">
        <v>598</v>
      </c>
      <c r="M1125" s="149" t="s">
        <v>598</v>
      </c>
      <c r="N1125" s="153" t="s">
        <v>586</v>
      </c>
      <c r="O1125" s="143"/>
      <c r="P1125" s="139"/>
      <c r="Q1125" s="139" t="s">
        <v>743</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IF(AI1125:AI1282="PENDIENTE","PENDIENTE",IF(COUNTIF(AI1125:AI1282,"FALLO"),"FALTA","COMPLETO"))</f>
        <v>COMPLETO</v>
      </c>
      <c r="AK1125" s="14"/>
      <c r="AL1125" s="14"/>
    </row>
    <row r="1126" spans="1:38" ht="15.75" customHeight="1" x14ac:dyDescent="0.2">
      <c r="A1126" s="158"/>
      <c r="B1126" s="604"/>
      <c r="C1126" s="599"/>
      <c r="D1126" s="599"/>
      <c r="E1126" s="599"/>
      <c r="F1126" s="599"/>
      <c r="G1126" s="599"/>
      <c r="H1126" s="599"/>
      <c r="I1126" s="599"/>
      <c r="J1126" s="599"/>
      <c r="K1126" s="149" t="s">
        <v>599</v>
      </c>
      <c r="L1126" s="149" t="s">
        <v>618</v>
      </c>
      <c r="M1126" s="149" t="s">
        <v>618</v>
      </c>
      <c r="N1126" s="153" t="s">
        <v>586</v>
      </c>
      <c r="O1126" s="143"/>
      <c r="P1126" s="139"/>
      <c r="Q1126" s="139" t="s">
        <v>743</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IF(AI1126:AI1278="PENDIENTE","PENDIENTE",IF(COUNTIF(AI1126:AI1278,"FALLO"),"FALTA","COMPLETO"))</f>
        <v>COMPLETO</v>
      </c>
      <c r="AK1126" s="14"/>
      <c r="AL1126" s="14"/>
    </row>
    <row r="1127" spans="1:38" ht="15.75" customHeight="1" x14ac:dyDescent="0.2">
      <c r="A1127" s="158"/>
      <c r="B1127" s="605"/>
      <c r="C1127" s="600"/>
      <c r="D1127" s="600"/>
      <c r="E1127" s="600"/>
      <c r="F1127" s="600"/>
      <c r="G1127" s="600"/>
      <c r="H1127" s="600"/>
      <c r="I1127" s="600"/>
      <c r="J1127" s="600"/>
      <c r="K1127" s="149" t="s">
        <v>789</v>
      </c>
      <c r="L1127" s="149" t="s">
        <v>629</v>
      </c>
      <c r="M1127" s="149" t="s">
        <v>629</v>
      </c>
      <c r="N1127" s="153" t="s">
        <v>586</v>
      </c>
      <c r="O1127" s="143"/>
      <c r="P1127" s="139"/>
      <c r="Q1127" s="139" t="s">
        <v>743</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IF(AI1127:AI1278="PENDIENTE","PENDIENTE",IF(COUNTIF(AI1127:AI1278,"FALLO"),"FALTA","COMPLETO"))</f>
        <v>COMPLETO</v>
      </c>
      <c r="AK1127" s="14"/>
      <c r="AL1127" s="14"/>
    </row>
    <row r="1128" spans="1:38" ht="15.75" customHeight="1" x14ac:dyDescent="0.2">
      <c r="A1128" s="158"/>
      <c r="B1128" s="603"/>
      <c r="C1128" s="598"/>
      <c r="D1128" s="606" t="s">
        <v>581</v>
      </c>
      <c r="E1128" s="598" t="s">
        <v>661</v>
      </c>
      <c r="F1128" s="598"/>
      <c r="G1128" s="607">
        <f>1+G1119</f>
        <v>124</v>
      </c>
      <c r="H1128" s="598" t="s">
        <v>912</v>
      </c>
      <c r="I1128" s="601"/>
      <c r="J1128" s="602" t="s">
        <v>913</v>
      </c>
      <c r="K1128" s="148" t="s">
        <v>590</v>
      </c>
      <c r="L1128" s="149" t="s">
        <v>583</v>
      </c>
      <c r="M1128" s="149" t="s">
        <v>583</v>
      </c>
      <c r="N1128" s="153" t="s">
        <v>586</v>
      </c>
      <c r="O1128" s="143"/>
      <c r="P1128" s="139"/>
      <c r="Q1128" s="139" t="s">
        <v>743</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IF(AI1128:AI1278="PENDIENTE","PENDIENTE",IF(COUNTIF(AI1128:AI1278,"FALLO"),"FALTA","COMPLETO"))</f>
        <v>COMPLETO</v>
      </c>
      <c r="AK1128" s="14"/>
      <c r="AL1128" s="14"/>
    </row>
    <row r="1129" spans="1:38" ht="15.75" customHeight="1" x14ac:dyDescent="0.2">
      <c r="A1129" s="158"/>
      <c r="B1129" s="604"/>
      <c r="C1129" s="599"/>
      <c r="D1129" s="599"/>
      <c r="E1129" s="599"/>
      <c r="F1129" s="599"/>
      <c r="G1129" s="599"/>
      <c r="H1129" s="599"/>
      <c r="I1129" s="599"/>
      <c r="J1129" s="599"/>
      <c r="K1129" s="148" t="s">
        <v>614</v>
      </c>
      <c r="L1129" s="149" t="s">
        <v>585</v>
      </c>
      <c r="M1129" s="149" t="s">
        <v>585</v>
      </c>
      <c r="N1129" s="153" t="s">
        <v>586</v>
      </c>
      <c r="O1129" s="143"/>
      <c r="P1129" s="139"/>
      <c r="Q1129" s="139" t="s">
        <v>743</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IF(AI1129:AI1278="PENDIENTE","PENDIENTE",IF(COUNTIF(AI1129:AI1278,"FALLO"),"FALTA","COMPLETO"))</f>
        <v>COMPLETO</v>
      </c>
      <c r="AK1129" s="14"/>
      <c r="AL1129" s="14"/>
    </row>
    <row r="1130" spans="1:38" ht="15.75" customHeight="1" x14ac:dyDescent="0.2">
      <c r="A1130" s="158"/>
      <c r="B1130" s="604"/>
      <c r="C1130" s="599"/>
      <c r="D1130" s="599"/>
      <c r="E1130" s="599"/>
      <c r="F1130" s="599"/>
      <c r="G1130" s="599"/>
      <c r="H1130" s="599"/>
      <c r="I1130" s="599"/>
      <c r="J1130" s="599"/>
      <c r="K1130" s="148" t="s">
        <v>592</v>
      </c>
      <c r="L1130" s="148" t="s">
        <v>587</v>
      </c>
      <c r="M1130" s="148" t="s">
        <v>587</v>
      </c>
      <c r="N1130" s="153" t="s">
        <v>586</v>
      </c>
      <c r="O1130" s="143"/>
      <c r="P1130" s="139"/>
      <c r="Q1130" s="139" t="s">
        <v>743</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IF(AI1130:AI1278="PENDIENTE","PENDIENTE",IF(COUNTIF(AI1130:AI1278,"FALLO"),"FALTA","COMPLETO"))</f>
        <v>COMPLETO</v>
      </c>
      <c r="AK1130" s="14"/>
      <c r="AL1130" s="14"/>
    </row>
    <row r="1131" spans="1:38" ht="15.75" customHeight="1" x14ac:dyDescent="0.2">
      <c r="A1131" s="158"/>
      <c r="B1131" s="604"/>
      <c r="C1131" s="599"/>
      <c r="D1131" s="599"/>
      <c r="E1131" s="599"/>
      <c r="F1131" s="599"/>
      <c r="G1131" s="599"/>
      <c r="H1131" s="599"/>
      <c r="I1131" s="599"/>
      <c r="J1131" s="599"/>
      <c r="K1131" s="148" t="s">
        <v>593</v>
      </c>
      <c r="L1131" s="148" t="s">
        <v>615</v>
      </c>
      <c r="M1131" s="148" t="s">
        <v>615</v>
      </c>
      <c r="N1131" s="153" t="s">
        <v>586</v>
      </c>
      <c r="O1131" s="143"/>
      <c r="P1131" s="139"/>
      <c r="Q1131" s="139" t="s">
        <v>743</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IF(AI1131:AI1288="PENDIENTE","PENDIENTE",IF(COUNTIF(AI1131:AI1288,"FALLO"),"FALTA","COMPLETO"))</f>
        <v>COMPLETO</v>
      </c>
      <c r="AK1131" s="14"/>
      <c r="AL1131" s="14"/>
    </row>
    <row r="1132" spans="1:38" ht="15.75" customHeight="1" x14ac:dyDescent="0.2">
      <c r="A1132" s="158"/>
      <c r="B1132" s="604"/>
      <c r="C1132" s="599"/>
      <c r="D1132" s="599"/>
      <c r="E1132" s="599"/>
      <c r="F1132" s="599"/>
      <c r="G1132" s="599"/>
      <c r="H1132" s="599"/>
      <c r="I1132" s="599"/>
      <c r="J1132" s="599"/>
      <c r="K1132" s="149" t="s">
        <v>594</v>
      </c>
      <c r="L1132" s="149" t="s">
        <v>595</v>
      </c>
      <c r="M1132" s="149" t="s">
        <v>595</v>
      </c>
      <c r="N1132" s="153" t="s">
        <v>586</v>
      </c>
      <c r="O1132" s="143"/>
      <c r="P1132" s="139"/>
      <c r="Q1132" s="139" t="s">
        <v>743</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IF(AI1132:AI1284="PENDIENTE","PENDIENTE",IF(COUNTIF(AI1132:AI1284,"FALLO"),"FALTA","COMPLETO"))</f>
        <v>COMPLETO</v>
      </c>
      <c r="AK1132" s="14"/>
      <c r="AL1132" s="14"/>
    </row>
    <row r="1133" spans="1:38" ht="15.75" customHeight="1" x14ac:dyDescent="0.2">
      <c r="A1133" s="158"/>
      <c r="B1133" s="604"/>
      <c r="C1133" s="599"/>
      <c r="D1133" s="599"/>
      <c r="E1133" s="599"/>
      <c r="F1133" s="599"/>
      <c r="G1133" s="599"/>
      <c r="H1133" s="599"/>
      <c r="I1133" s="599"/>
      <c r="J1133" s="599"/>
      <c r="K1133" s="149" t="s">
        <v>616</v>
      </c>
      <c r="L1133" s="149" t="s">
        <v>617</v>
      </c>
      <c r="M1133" s="149" t="s">
        <v>617</v>
      </c>
      <c r="N1133" s="153" t="s">
        <v>586</v>
      </c>
      <c r="O1133" s="143"/>
      <c r="P1133" s="139"/>
      <c r="Q1133" s="139" t="s">
        <v>743</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IF(AI1133:AI1284="PENDIENTE","PENDIENTE",IF(COUNTIF(AI1133:AI1284,"FALLO"),"FALTA","COMPLETO"))</f>
        <v>COMPLETO</v>
      </c>
      <c r="AK1133" s="14"/>
      <c r="AL1133" s="14"/>
    </row>
    <row r="1134" spans="1:38" ht="15.75" customHeight="1" x14ac:dyDescent="0.2">
      <c r="A1134" s="157"/>
      <c r="B1134" s="604"/>
      <c r="C1134" s="599"/>
      <c r="D1134" s="599"/>
      <c r="E1134" s="599"/>
      <c r="F1134" s="599"/>
      <c r="G1134" s="599"/>
      <c r="H1134" s="599"/>
      <c r="I1134" s="599"/>
      <c r="J1134" s="599"/>
      <c r="K1134" s="149" t="s">
        <v>597</v>
      </c>
      <c r="L1134" s="149" t="s">
        <v>598</v>
      </c>
      <c r="M1134" s="149" t="s">
        <v>598</v>
      </c>
      <c r="N1134" s="153" t="s">
        <v>586</v>
      </c>
      <c r="O1134" s="143"/>
      <c r="P1134" s="139"/>
      <c r="Q1134" s="139" t="s">
        <v>743</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IF(AI1134:AI1284="PENDIENTE","PENDIENTE",IF(COUNTIF(AI1134:AI1284,"FALLO"),"FALTA","COMPLETO"))</f>
        <v>COMPLETO</v>
      </c>
      <c r="AK1134" s="14"/>
      <c r="AL1134" s="14"/>
    </row>
    <row r="1135" spans="1:38" ht="15.75" customHeight="1" x14ac:dyDescent="0.2">
      <c r="A1135" s="158"/>
      <c r="B1135" s="604"/>
      <c r="C1135" s="599"/>
      <c r="D1135" s="599"/>
      <c r="E1135" s="599"/>
      <c r="F1135" s="599"/>
      <c r="G1135" s="599"/>
      <c r="H1135" s="599"/>
      <c r="I1135" s="599"/>
      <c r="J1135" s="599"/>
      <c r="K1135" s="149" t="s">
        <v>599</v>
      </c>
      <c r="L1135" s="149" t="s">
        <v>618</v>
      </c>
      <c r="M1135" s="149" t="s">
        <v>618</v>
      </c>
      <c r="N1135" s="153" t="s">
        <v>586</v>
      </c>
      <c r="O1135" s="143"/>
      <c r="P1135" s="139"/>
      <c r="Q1135" s="139" t="s">
        <v>743</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IF(AI1135:AI1284="PENDIENTE","PENDIENTE",IF(COUNTIF(AI1135:AI1284,"FALLO"),"FALTA","COMPLETO"))</f>
        <v>COMPLETO</v>
      </c>
      <c r="AK1135" s="14"/>
      <c r="AL1135" s="14"/>
    </row>
    <row r="1136" spans="1:38" ht="15.75" customHeight="1" x14ac:dyDescent="0.2">
      <c r="A1136" s="158"/>
      <c r="B1136" s="605"/>
      <c r="C1136" s="600"/>
      <c r="D1136" s="600"/>
      <c r="E1136" s="600"/>
      <c r="F1136" s="600"/>
      <c r="G1136" s="600"/>
      <c r="H1136" s="600"/>
      <c r="I1136" s="600"/>
      <c r="J1136" s="600"/>
      <c r="K1136" s="149" t="s">
        <v>792</v>
      </c>
      <c r="L1136" s="149" t="s">
        <v>629</v>
      </c>
      <c r="M1136" s="149" t="s">
        <v>629</v>
      </c>
      <c r="N1136" s="153" t="s">
        <v>586</v>
      </c>
      <c r="O1136" s="143"/>
      <c r="P1136" s="139"/>
      <c r="Q1136" s="139" t="s">
        <v>743</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IF(AI1136:AI1284="PENDIENTE","PENDIENTE",IF(COUNTIF(AI1136:AI1284,"FALLO"),"FALTA","COMPLETO"))</f>
        <v>COMPLETO</v>
      </c>
      <c r="AK1136" s="14"/>
      <c r="AL1136" s="14"/>
    </row>
    <row r="1137" spans="1:38" ht="15.75" customHeight="1" x14ac:dyDescent="0.2">
      <c r="A1137" s="158"/>
      <c r="B1137" s="603"/>
      <c r="C1137" s="598"/>
      <c r="D1137" s="606" t="s">
        <v>581</v>
      </c>
      <c r="E1137" s="598" t="s">
        <v>793</v>
      </c>
      <c r="F1137" s="598"/>
      <c r="G1137" s="607">
        <f>1+G1128</f>
        <v>125</v>
      </c>
      <c r="H1137" s="598" t="s">
        <v>914</v>
      </c>
      <c r="I1137" s="601"/>
      <c r="J1137" s="602" t="s">
        <v>915</v>
      </c>
      <c r="K1137" s="148" t="s">
        <v>590</v>
      </c>
      <c r="L1137" s="149" t="s">
        <v>583</v>
      </c>
      <c r="M1137" s="149" t="s">
        <v>583</v>
      </c>
      <c r="N1137" s="153" t="s">
        <v>586</v>
      </c>
      <c r="O1137" s="143"/>
      <c r="P1137" s="139"/>
      <c r="Q1137" s="139" t="s">
        <v>743</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IF(AI1137:AI1294="PENDIENTE","PENDIENTE",IF(COUNTIF(AI1137:AI1294,"FALLO"),"FALTA","COMPLETO"))</f>
        <v>COMPLETO</v>
      </c>
      <c r="AK1137" s="14"/>
      <c r="AL1137" s="14"/>
    </row>
    <row r="1138" spans="1:38" ht="15.75" customHeight="1" x14ac:dyDescent="0.2">
      <c r="A1138" s="158"/>
      <c r="B1138" s="604"/>
      <c r="C1138" s="599"/>
      <c r="D1138" s="599"/>
      <c r="E1138" s="599"/>
      <c r="F1138" s="599"/>
      <c r="G1138" s="599"/>
      <c r="H1138" s="599"/>
      <c r="I1138" s="599"/>
      <c r="J1138" s="599"/>
      <c r="K1138" s="148" t="s">
        <v>614</v>
      </c>
      <c r="L1138" s="149" t="s">
        <v>585</v>
      </c>
      <c r="M1138" s="149" t="s">
        <v>585</v>
      </c>
      <c r="N1138" s="153" t="s">
        <v>586</v>
      </c>
      <c r="O1138" s="143"/>
      <c r="P1138" s="139"/>
      <c r="Q1138" s="139" t="s">
        <v>743</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IF(AI1138:AI1290="PENDIENTE","PENDIENTE",IF(COUNTIF(AI1138:AI1290,"FALLO"),"FALTA","COMPLETO"))</f>
        <v>COMPLETO</v>
      </c>
      <c r="AK1138" s="14"/>
      <c r="AL1138" s="14"/>
    </row>
    <row r="1139" spans="1:38" ht="15.75" customHeight="1" x14ac:dyDescent="0.2">
      <c r="A1139" s="158"/>
      <c r="B1139" s="604"/>
      <c r="C1139" s="599"/>
      <c r="D1139" s="599"/>
      <c r="E1139" s="599"/>
      <c r="F1139" s="599"/>
      <c r="G1139" s="599"/>
      <c r="H1139" s="599"/>
      <c r="I1139" s="599"/>
      <c r="J1139" s="599"/>
      <c r="K1139" s="148" t="s">
        <v>592</v>
      </c>
      <c r="L1139" s="148" t="s">
        <v>587</v>
      </c>
      <c r="M1139" s="148" t="s">
        <v>587</v>
      </c>
      <c r="N1139" s="153" t="s">
        <v>586</v>
      </c>
      <c r="O1139" s="143"/>
      <c r="P1139" s="139"/>
      <c r="Q1139" s="139" t="s">
        <v>743</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IF(AI1139:AI1290="PENDIENTE","PENDIENTE",IF(COUNTIF(AI1139:AI1290,"FALLO"),"FALTA","COMPLETO"))</f>
        <v>COMPLETO</v>
      </c>
      <c r="AK1139" s="14"/>
      <c r="AL1139" s="14"/>
    </row>
    <row r="1140" spans="1:38" ht="15.75" customHeight="1" x14ac:dyDescent="0.2">
      <c r="A1140" s="158"/>
      <c r="B1140" s="604"/>
      <c r="C1140" s="599"/>
      <c r="D1140" s="599"/>
      <c r="E1140" s="599"/>
      <c r="F1140" s="599"/>
      <c r="G1140" s="599"/>
      <c r="H1140" s="599"/>
      <c r="I1140" s="599"/>
      <c r="J1140" s="599"/>
      <c r="K1140" s="148" t="s">
        <v>593</v>
      </c>
      <c r="L1140" s="148" t="s">
        <v>615</v>
      </c>
      <c r="M1140" s="148" t="s">
        <v>615</v>
      </c>
      <c r="N1140" s="153" t="s">
        <v>586</v>
      </c>
      <c r="O1140" s="143"/>
      <c r="P1140" s="139"/>
      <c r="Q1140" s="139" t="s">
        <v>743</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IF(AI1140:AI1290="PENDIENTE","PENDIENTE",IF(COUNTIF(AI1140:AI1290,"FALLO"),"FALTA","COMPLETO"))</f>
        <v>COMPLETO</v>
      </c>
      <c r="AK1140" s="14"/>
      <c r="AL1140" s="14"/>
    </row>
    <row r="1141" spans="1:38" ht="15.75" customHeight="1" x14ac:dyDescent="0.2">
      <c r="A1141" s="158"/>
      <c r="B1141" s="604"/>
      <c r="C1141" s="599"/>
      <c r="D1141" s="599"/>
      <c r="E1141" s="599"/>
      <c r="F1141" s="599"/>
      <c r="G1141" s="599"/>
      <c r="H1141" s="599"/>
      <c r="I1141" s="599"/>
      <c r="J1141" s="599"/>
      <c r="K1141" s="149" t="s">
        <v>594</v>
      </c>
      <c r="L1141" s="149" t="s">
        <v>595</v>
      </c>
      <c r="M1141" s="149" t="s">
        <v>595</v>
      </c>
      <c r="N1141" s="153" t="s">
        <v>586</v>
      </c>
      <c r="O1141" s="143"/>
      <c r="P1141" s="139"/>
      <c r="Q1141" s="139" t="s">
        <v>743</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IF(AI1141:AI1290="PENDIENTE","PENDIENTE",IF(COUNTIF(AI1141:AI1290,"FALLO"),"FALTA","COMPLETO"))</f>
        <v>COMPLETO</v>
      </c>
      <c r="AK1141" s="14"/>
      <c r="AL1141" s="14"/>
    </row>
    <row r="1142" spans="1:38" ht="15.75" customHeight="1" x14ac:dyDescent="0.2">
      <c r="A1142" s="158"/>
      <c r="B1142" s="604"/>
      <c r="C1142" s="599"/>
      <c r="D1142" s="599"/>
      <c r="E1142" s="599"/>
      <c r="F1142" s="599"/>
      <c r="G1142" s="599"/>
      <c r="H1142" s="599"/>
      <c r="I1142" s="599"/>
      <c r="J1142" s="599"/>
      <c r="K1142" s="149" t="s">
        <v>616</v>
      </c>
      <c r="L1142" s="149" t="s">
        <v>617</v>
      </c>
      <c r="M1142" s="149" t="s">
        <v>617</v>
      </c>
      <c r="N1142" s="153" t="s">
        <v>586</v>
      </c>
      <c r="O1142" s="143"/>
      <c r="P1142" s="139"/>
      <c r="Q1142" s="139" t="s">
        <v>743</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IF(AI1142:AI1290="PENDIENTE","PENDIENTE",IF(COUNTIF(AI1142:AI1290,"FALLO"),"FALTA","COMPLETO"))</f>
        <v>COMPLETO</v>
      </c>
      <c r="AK1142" s="14"/>
      <c r="AL1142" s="14"/>
    </row>
    <row r="1143" spans="1:38" ht="15.75" customHeight="1" x14ac:dyDescent="0.2">
      <c r="A1143" s="157"/>
      <c r="B1143" s="604"/>
      <c r="C1143" s="599"/>
      <c r="D1143" s="599"/>
      <c r="E1143" s="599"/>
      <c r="F1143" s="599"/>
      <c r="G1143" s="599"/>
      <c r="H1143" s="599"/>
      <c r="I1143" s="599"/>
      <c r="J1143" s="599"/>
      <c r="K1143" s="149" t="s">
        <v>597</v>
      </c>
      <c r="L1143" s="149" t="s">
        <v>598</v>
      </c>
      <c r="M1143" s="149" t="s">
        <v>598</v>
      </c>
      <c r="N1143" s="153" t="s">
        <v>586</v>
      </c>
      <c r="O1143" s="143"/>
      <c r="P1143" s="139"/>
      <c r="Q1143" s="139" t="s">
        <v>743</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IF(AI1143:AI1300="PENDIENTE","PENDIENTE",IF(COUNTIF(AI1143:AI1300,"FALLO"),"FALTA","COMPLETO"))</f>
        <v>COMPLETO</v>
      </c>
      <c r="AK1143" s="14"/>
      <c r="AL1143" s="14"/>
    </row>
    <row r="1144" spans="1:38" ht="15.75" customHeight="1" x14ac:dyDescent="0.2">
      <c r="A1144" s="158"/>
      <c r="B1144" s="604"/>
      <c r="C1144" s="599"/>
      <c r="D1144" s="599"/>
      <c r="E1144" s="599"/>
      <c r="F1144" s="599"/>
      <c r="G1144" s="599"/>
      <c r="H1144" s="599"/>
      <c r="I1144" s="599"/>
      <c r="J1144" s="599"/>
      <c r="K1144" s="149" t="s">
        <v>599</v>
      </c>
      <c r="L1144" s="149" t="s">
        <v>618</v>
      </c>
      <c r="M1144" s="149" t="s">
        <v>618</v>
      </c>
      <c r="N1144" s="153" t="s">
        <v>586</v>
      </c>
      <c r="O1144" s="143"/>
      <c r="P1144" s="139"/>
      <c r="Q1144" s="139" t="s">
        <v>743</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IF(AI1144:AI1296="PENDIENTE","PENDIENTE",IF(COUNTIF(AI1144:AI1296,"FALLO"),"FALTA","COMPLETO"))</f>
        <v>COMPLETO</v>
      </c>
      <c r="AK1144" s="14"/>
      <c r="AL1144" s="14"/>
    </row>
    <row r="1145" spans="1:38" ht="15.75" customHeight="1" x14ac:dyDescent="0.2">
      <c r="A1145" s="158"/>
      <c r="B1145" s="605"/>
      <c r="C1145" s="600"/>
      <c r="D1145" s="600"/>
      <c r="E1145" s="600"/>
      <c r="F1145" s="600"/>
      <c r="G1145" s="600"/>
      <c r="H1145" s="600"/>
      <c r="I1145" s="600"/>
      <c r="J1145" s="600"/>
      <c r="K1145" s="149" t="s">
        <v>796</v>
      </c>
      <c r="L1145" s="149" t="s">
        <v>629</v>
      </c>
      <c r="M1145" s="149" t="s">
        <v>629</v>
      </c>
      <c r="N1145" s="153" t="s">
        <v>586</v>
      </c>
      <c r="O1145" s="143"/>
      <c r="P1145" s="139"/>
      <c r="Q1145" s="139" t="s">
        <v>743</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IF(AI1145:AI1296="PENDIENTE","PENDIENTE",IF(COUNTIF(AI1145:AI1296,"FALLO"),"FALTA","COMPLETO"))</f>
        <v>COMPLETO</v>
      </c>
      <c r="AK1145" s="14"/>
      <c r="AL1145" s="14"/>
    </row>
    <row r="1146" spans="1:38" ht="15.75" customHeight="1" x14ac:dyDescent="0.2">
      <c r="A1146" s="158"/>
      <c r="B1146" s="603"/>
      <c r="C1146" s="598"/>
      <c r="D1146" s="606" t="s">
        <v>581</v>
      </c>
      <c r="E1146" s="598" t="s">
        <v>776</v>
      </c>
      <c r="F1146" s="598"/>
      <c r="G1146" s="607">
        <f>1+G1137</f>
        <v>126</v>
      </c>
      <c r="H1146" s="598" t="s">
        <v>916</v>
      </c>
      <c r="I1146" s="601"/>
      <c r="J1146" s="602" t="s">
        <v>917</v>
      </c>
      <c r="K1146" s="148" t="s">
        <v>590</v>
      </c>
      <c r="L1146" s="149" t="s">
        <v>583</v>
      </c>
      <c r="M1146" s="149" t="s">
        <v>583</v>
      </c>
      <c r="N1146" s="153" t="s">
        <v>586</v>
      </c>
      <c r="O1146" s="143"/>
      <c r="P1146" s="139"/>
      <c r="Q1146" s="139" t="s">
        <v>743</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IF(AI1146:AI1296="PENDIENTE","PENDIENTE",IF(COUNTIF(AI1146:AI1296,"FALLO"),"FALTA","COMPLETO"))</f>
        <v>COMPLETO</v>
      </c>
      <c r="AK1146" s="14"/>
      <c r="AL1146" s="14"/>
    </row>
    <row r="1147" spans="1:38" ht="15.75" customHeight="1" x14ac:dyDescent="0.2">
      <c r="A1147" s="158"/>
      <c r="B1147" s="604"/>
      <c r="C1147" s="599"/>
      <c r="D1147" s="599"/>
      <c r="E1147" s="599"/>
      <c r="F1147" s="599"/>
      <c r="G1147" s="599"/>
      <c r="H1147" s="599"/>
      <c r="I1147" s="599"/>
      <c r="J1147" s="599"/>
      <c r="K1147" s="148" t="s">
        <v>614</v>
      </c>
      <c r="L1147" s="149" t="s">
        <v>585</v>
      </c>
      <c r="M1147" s="149" t="s">
        <v>585</v>
      </c>
      <c r="N1147" s="153" t="s">
        <v>586</v>
      </c>
      <c r="O1147" s="143"/>
      <c r="P1147" s="139"/>
      <c r="Q1147" s="139" t="s">
        <v>743</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IF(AI1147:AI1296="PENDIENTE","PENDIENTE",IF(COUNTIF(AI1147:AI1296,"FALLO"),"FALTA","COMPLETO"))</f>
        <v>COMPLETO</v>
      </c>
      <c r="AK1147" s="14"/>
      <c r="AL1147" s="14"/>
    </row>
    <row r="1148" spans="1:38" ht="15.75" customHeight="1" x14ac:dyDescent="0.2">
      <c r="A1148" s="158"/>
      <c r="B1148" s="604"/>
      <c r="C1148" s="599"/>
      <c r="D1148" s="599"/>
      <c r="E1148" s="599"/>
      <c r="F1148" s="599"/>
      <c r="G1148" s="599"/>
      <c r="H1148" s="599"/>
      <c r="I1148" s="599"/>
      <c r="J1148" s="599"/>
      <c r="K1148" s="148" t="s">
        <v>592</v>
      </c>
      <c r="L1148" s="148" t="s">
        <v>587</v>
      </c>
      <c r="M1148" s="148" t="s">
        <v>587</v>
      </c>
      <c r="N1148" s="153" t="s">
        <v>586</v>
      </c>
      <c r="O1148" s="143"/>
      <c r="P1148" s="139"/>
      <c r="Q1148" s="139" t="s">
        <v>743</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IF(AI1148:AI1296="PENDIENTE","PENDIENTE",IF(COUNTIF(AI1148:AI1296,"FALLO"),"FALTA","COMPLETO"))</f>
        <v>COMPLETO</v>
      </c>
      <c r="AK1148" s="14"/>
      <c r="AL1148" s="14"/>
    </row>
    <row r="1149" spans="1:38" ht="15.75" customHeight="1" x14ac:dyDescent="0.2">
      <c r="A1149" s="158"/>
      <c r="B1149" s="604"/>
      <c r="C1149" s="599"/>
      <c r="D1149" s="599"/>
      <c r="E1149" s="599"/>
      <c r="F1149" s="599"/>
      <c r="G1149" s="599"/>
      <c r="H1149" s="599"/>
      <c r="I1149" s="599"/>
      <c r="J1149" s="599"/>
      <c r="K1149" s="148" t="s">
        <v>593</v>
      </c>
      <c r="L1149" s="148" t="s">
        <v>615</v>
      </c>
      <c r="M1149" s="148" t="s">
        <v>615</v>
      </c>
      <c r="N1149" s="153" t="s">
        <v>586</v>
      </c>
      <c r="O1149" s="143"/>
      <c r="P1149" s="139"/>
      <c r="Q1149" s="139" t="s">
        <v>743</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IF(AI1149:AI1306="PENDIENTE","PENDIENTE",IF(COUNTIF(AI1149:AI1306,"FALLO"),"FALTA","COMPLETO"))</f>
        <v>COMPLETO</v>
      </c>
      <c r="AK1149" s="14"/>
      <c r="AL1149" s="14"/>
    </row>
    <row r="1150" spans="1:38" ht="15.75" customHeight="1" x14ac:dyDescent="0.2">
      <c r="A1150" s="158"/>
      <c r="B1150" s="604"/>
      <c r="C1150" s="599"/>
      <c r="D1150" s="599"/>
      <c r="E1150" s="599"/>
      <c r="F1150" s="599"/>
      <c r="G1150" s="599"/>
      <c r="H1150" s="599"/>
      <c r="I1150" s="599"/>
      <c r="J1150" s="599"/>
      <c r="K1150" s="149" t="s">
        <v>594</v>
      </c>
      <c r="L1150" s="149" t="s">
        <v>595</v>
      </c>
      <c r="M1150" s="149" t="s">
        <v>595</v>
      </c>
      <c r="N1150" s="153" t="s">
        <v>586</v>
      </c>
      <c r="O1150" s="143"/>
      <c r="P1150" s="139"/>
      <c r="Q1150" s="139" t="s">
        <v>743</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IF(AI1150:AI1302="PENDIENTE","PENDIENTE",IF(COUNTIF(AI1150:AI1302,"FALLO"),"FALTA","COMPLETO"))</f>
        <v>COMPLETO</v>
      </c>
      <c r="AK1150" s="14"/>
      <c r="AL1150" s="14"/>
    </row>
    <row r="1151" spans="1:38" ht="15.75" customHeight="1" x14ac:dyDescent="0.2">
      <c r="A1151" s="158"/>
      <c r="B1151" s="604"/>
      <c r="C1151" s="599"/>
      <c r="D1151" s="599"/>
      <c r="E1151" s="599"/>
      <c r="F1151" s="599"/>
      <c r="G1151" s="599"/>
      <c r="H1151" s="599"/>
      <c r="I1151" s="599"/>
      <c r="J1151" s="599"/>
      <c r="K1151" s="149" t="s">
        <v>616</v>
      </c>
      <c r="L1151" s="149" t="s">
        <v>617</v>
      </c>
      <c r="M1151" s="149" t="s">
        <v>617</v>
      </c>
      <c r="N1151" s="153" t="s">
        <v>586</v>
      </c>
      <c r="O1151" s="143"/>
      <c r="P1151" s="139"/>
      <c r="Q1151" s="139" t="s">
        <v>743</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IF(AI1151:AI1302="PENDIENTE","PENDIENTE",IF(COUNTIF(AI1151:AI1302,"FALLO"),"FALTA","COMPLETO"))</f>
        <v>COMPLETO</v>
      </c>
      <c r="AK1151" s="14"/>
      <c r="AL1151" s="14"/>
    </row>
    <row r="1152" spans="1:38" ht="15.75" customHeight="1" x14ac:dyDescent="0.2">
      <c r="A1152" s="157"/>
      <c r="B1152" s="604"/>
      <c r="C1152" s="599"/>
      <c r="D1152" s="599"/>
      <c r="E1152" s="599"/>
      <c r="F1152" s="599"/>
      <c r="G1152" s="599"/>
      <c r="H1152" s="599"/>
      <c r="I1152" s="599"/>
      <c r="J1152" s="599"/>
      <c r="K1152" s="149" t="s">
        <v>597</v>
      </c>
      <c r="L1152" s="149" t="s">
        <v>598</v>
      </c>
      <c r="M1152" s="149" t="s">
        <v>598</v>
      </c>
      <c r="N1152" s="153" t="s">
        <v>586</v>
      </c>
      <c r="O1152" s="143"/>
      <c r="P1152" s="139"/>
      <c r="Q1152" s="139" t="s">
        <v>743</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IF(AI1152:AI1302="PENDIENTE","PENDIENTE",IF(COUNTIF(AI1152:AI1302,"FALLO"),"FALTA","COMPLETO"))</f>
        <v>COMPLETO</v>
      </c>
      <c r="AK1152" s="14"/>
      <c r="AL1152" s="14"/>
    </row>
    <row r="1153" spans="1:38" ht="15.75" customHeight="1" x14ac:dyDescent="0.2">
      <c r="A1153" s="158"/>
      <c r="B1153" s="604"/>
      <c r="C1153" s="599"/>
      <c r="D1153" s="599"/>
      <c r="E1153" s="599"/>
      <c r="F1153" s="599"/>
      <c r="G1153" s="599"/>
      <c r="H1153" s="599"/>
      <c r="I1153" s="599"/>
      <c r="J1153" s="599"/>
      <c r="K1153" s="149" t="s">
        <v>599</v>
      </c>
      <c r="L1153" s="149" t="s">
        <v>618</v>
      </c>
      <c r="M1153" s="149" t="s">
        <v>618</v>
      </c>
      <c r="N1153" s="153" t="s">
        <v>586</v>
      </c>
      <c r="O1153" s="143"/>
      <c r="P1153" s="139"/>
      <c r="Q1153" s="139" t="s">
        <v>743</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IF(AI1153:AI1302="PENDIENTE","PENDIENTE",IF(COUNTIF(AI1153:AI1302,"FALLO"),"FALTA","COMPLETO"))</f>
        <v>COMPLETO</v>
      </c>
      <c r="AK1153" s="14"/>
      <c r="AL1153" s="14"/>
    </row>
    <row r="1154" spans="1:38" ht="15.75" customHeight="1" x14ac:dyDescent="0.2">
      <c r="A1154" s="158"/>
      <c r="B1154" s="605"/>
      <c r="C1154" s="600"/>
      <c r="D1154" s="600"/>
      <c r="E1154" s="600"/>
      <c r="F1154" s="600"/>
      <c r="G1154" s="600"/>
      <c r="H1154" s="600"/>
      <c r="I1154" s="600"/>
      <c r="J1154" s="600"/>
      <c r="K1154" s="149" t="s">
        <v>779</v>
      </c>
      <c r="L1154" s="149" t="s">
        <v>629</v>
      </c>
      <c r="M1154" s="149" t="s">
        <v>629</v>
      </c>
      <c r="N1154" s="153" t="s">
        <v>586</v>
      </c>
      <c r="O1154" s="143"/>
      <c r="P1154" s="139"/>
      <c r="Q1154" s="139" t="s">
        <v>743</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IF(AI1154:AI1302="PENDIENTE","PENDIENTE",IF(COUNTIF(AI1154:AI1302,"FALLO"),"FALTA","COMPLETO"))</f>
        <v>COMPLETO</v>
      </c>
      <c r="AK1154" s="14"/>
      <c r="AL1154" s="14"/>
    </row>
    <row r="1155" spans="1:38" ht="15.75" customHeight="1" x14ac:dyDescent="0.2">
      <c r="A1155" s="158"/>
      <c r="B1155" s="603"/>
      <c r="C1155" s="598"/>
      <c r="D1155" s="606" t="s">
        <v>581</v>
      </c>
      <c r="E1155" s="598" t="s">
        <v>649</v>
      </c>
      <c r="F1155" s="598"/>
      <c r="G1155" s="607">
        <f>1+G1146</f>
        <v>127</v>
      </c>
      <c r="H1155" s="598" t="s">
        <v>918</v>
      </c>
      <c r="I1155" s="601"/>
      <c r="J1155" s="602" t="s">
        <v>919</v>
      </c>
      <c r="K1155" s="148" t="s">
        <v>590</v>
      </c>
      <c r="L1155" s="149" t="s">
        <v>583</v>
      </c>
      <c r="M1155" s="149" t="s">
        <v>583</v>
      </c>
      <c r="N1155" s="153" t="s">
        <v>586</v>
      </c>
      <c r="O1155" s="143"/>
      <c r="P1155" s="139"/>
      <c r="Q1155" s="139" t="s">
        <v>743</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IF(AI1155:AI1312="PENDIENTE","PENDIENTE",IF(COUNTIF(AI1155:AI1312,"FALLO"),"FALTA","COMPLETO"))</f>
        <v>COMPLETO</v>
      </c>
      <c r="AK1155" s="14"/>
      <c r="AL1155" s="14"/>
    </row>
    <row r="1156" spans="1:38" ht="15.75" customHeight="1" x14ac:dyDescent="0.2">
      <c r="A1156" s="158"/>
      <c r="B1156" s="604"/>
      <c r="C1156" s="599"/>
      <c r="D1156" s="599"/>
      <c r="E1156" s="599"/>
      <c r="F1156" s="599"/>
      <c r="G1156" s="599"/>
      <c r="H1156" s="599"/>
      <c r="I1156" s="599"/>
      <c r="J1156" s="599"/>
      <c r="K1156" s="148" t="s">
        <v>614</v>
      </c>
      <c r="L1156" s="149" t="s">
        <v>585</v>
      </c>
      <c r="M1156" s="149" t="s">
        <v>585</v>
      </c>
      <c r="N1156" s="153" t="s">
        <v>586</v>
      </c>
      <c r="O1156" s="143"/>
      <c r="P1156" s="139"/>
      <c r="Q1156" s="139" t="s">
        <v>743</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IF(AI1156:AI1308="PENDIENTE","PENDIENTE",IF(COUNTIF(AI1156:AI1308,"FALLO"),"FALTA","COMPLETO"))</f>
        <v>COMPLETO</v>
      </c>
      <c r="AK1156" s="14"/>
      <c r="AL1156" s="14"/>
    </row>
    <row r="1157" spans="1:38" ht="15.75" customHeight="1" x14ac:dyDescent="0.2">
      <c r="A1157" s="158"/>
      <c r="B1157" s="604"/>
      <c r="C1157" s="599"/>
      <c r="D1157" s="599"/>
      <c r="E1157" s="599"/>
      <c r="F1157" s="599"/>
      <c r="G1157" s="599"/>
      <c r="H1157" s="599"/>
      <c r="I1157" s="599"/>
      <c r="J1157" s="599"/>
      <c r="K1157" s="148" t="s">
        <v>592</v>
      </c>
      <c r="L1157" s="148" t="s">
        <v>587</v>
      </c>
      <c r="M1157" s="148" t="s">
        <v>587</v>
      </c>
      <c r="N1157" s="153" t="s">
        <v>586</v>
      </c>
      <c r="O1157" s="143"/>
      <c r="P1157" s="139"/>
      <c r="Q1157" s="139" t="s">
        <v>743</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IF(AI1157:AI1308="PENDIENTE","PENDIENTE",IF(COUNTIF(AI1157:AI1308,"FALLO"),"FALTA","COMPLETO"))</f>
        <v>COMPLETO</v>
      </c>
      <c r="AK1157" s="14"/>
      <c r="AL1157" s="14"/>
    </row>
    <row r="1158" spans="1:38" ht="15.75" customHeight="1" x14ac:dyDescent="0.2">
      <c r="A1158" s="158"/>
      <c r="B1158" s="604"/>
      <c r="C1158" s="599"/>
      <c r="D1158" s="599"/>
      <c r="E1158" s="599"/>
      <c r="F1158" s="599"/>
      <c r="G1158" s="599"/>
      <c r="H1158" s="599"/>
      <c r="I1158" s="599"/>
      <c r="J1158" s="599"/>
      <c r="K1158" s="148" t="s">
        <v>593</v>
      </c>
      <c r="L1158" s="148" t="s">
        <v>615</v>
      </c>
      <c r="M1158" s="148" t="s">
        <v>615</v>
      </c>
      <c r="N1158" s="153" t="s">
        <v>586</v>
      </c>
      <c r="O1158" s="143"/>
      <c r="P1158" s="139"/>
      <c r="Q1158" s="139" t="s">
        <v>743</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IF(AI1158:AI1308="PENDIENTE","PENDIENTE",IF(COUNTIF(AI1158:AI1308,"FALLO"),"FALTA","COMPLETO"))</f>
        <v>COMPLETO</v>
      </c>
      <c r="AK1158" s="14"/>
      <c r="AL1158" s="14"/>
    </row>
    <row r="1159" spans="1:38" ht="15.75" customHeight="1" x14ac:dyDescent="0.2">
      <c r="A1159" s="158"/>
      <c r="B1159" s="604"/>
      <c r="C1159" s="599"/>
      <c r="D1159" s="599"/>
      <c r="E1159" s="599"/>
      <c r="F1159" s="599"/>
      <c r="G1159" s="599"/>
      <c r="H1159" s="599"/>
      <c r="I1159" s="599"/>
      <c r="J1159" s="599"/>
      <c r="K1159" s="149" t="s">
        <v>594</v>
      </c>
      <c r="L1159" s="149" t="s">
        <v>595</v>
      </c>
      <c r="M1159" s="149" t="s">
        <v>595</v>
      </c>
      <c r="N1159" s="153" t="s">
        <v>586</v>
      </c>
      <c r="O1159" s="143"/>
      <c r="P1159" s="139"/>
      <c r="Q1159" s="139" t="s">
        <v>743</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IF(AI1159:AI1308="PENDIENTE","PENDIENTE",IF(COUNTIF(AI1159:AI1308,"FALLO"),"FALTA","COMPLETO"))</f>
        <v>COMPLETO</v>
      </c>
      <c r="AK1159" s="14"/>
      <c r="AL1159" s="14"/>
    </row>
    <row r="1160" spans="1:38" ht="15.75" customHeight="1" x14ac:dyDescent="0.2">
      <c r="A1160" s="158"/>
      <c r="B1160" s="604"/>
      <c r="C1160" s="599"/>
      <c r="D1160" s="599"/>
      <c r="E1160" s="599"/>
      <c r="F1160" s="599"/>
      <c r="G1160" s="599"/>
      <c r="H1160" s="599"/>
      <c r="I1160" s="599"/>
      <c r="J1160" s="599"/>
      <c r="K1160" s="149" t="s">
        <v>616</v>
      </c>
      <c r="L1160" s="149" t="s">
        <v>617</v>
      </c>
      <c r="M1160" s="149" t="s">
        <v>617</v>
      </c>
      <c r="N1160" s="153" t="s">
        <v>586</v>
      </c>
      <c r="O1160" s="143"/>
      <c r="P1160" s="139"/>
      <c r="Q1160" s="139" t="s">
        <v>743</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IF(AI1160:AI1308="PENDIENTE","PENDIENTE",IF(COUNTIF(AI1160:AI1308,"FALLO"),"FALTA","COMPLETO"))</f>
        <v>COMPLETO</v>
      </c>
      <c r="AK1160" s="14"/>
      <c r="AL1160" s="14"/>
    </row>
    <row r="1161" spans="1:38" ht="15.75" customHeight="1" x14ac:dyDescent="0.2">
      <c r="A1161" s="157"/>
      <c r="B1161" s="604"/>
      <c r="C1161" s="599"/>
      <c r="D1161" s="599"/>
      <c r="E1161" s="599"/>
      <c r="F1161" s="599"/>
      <c r="G1161" s="599"/>
      <c r="H1161" s="599"/>
      <c r="I1161" s="599"/>
      <c r="J1161" s="599"/>
      <c r="K1161" s="149" t="s">
        <v>597</v>
      </c>
      <c r="L1161" s="149" t="s">
        <v>598</v>
      </c>
      <c r="M1161" s="149" t="s">
        <v>598</v>
      </c>
      <c r="N1161" s="153" t="s">
        <v>586</v>
      </c>
      <c r="O1161" s="143"/>
      <c r="P1161" s="139"/>
      <c r="Q1161" s="139" t="s">
        <v>743</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IF(AI1161:AI1318="PENDIENTE","PENDIENTE",IF(COUNTIF(AI1161:AI1318,"FALLO"),"FALTA","COMPLETO"))</f>
        <v>COMPLETO</v>
      </c>
      <c r="AK1161" s="14"/>
      <c r="AL1161" s="14"/>
    </row>
    <row r="1162" spans="1:38" ht="15.75" customHeight="1" x14ac:dyDescent="0.2">
      <c r="A1162" s="158"/>
      <c r="B1162" s="604"/>
      <c r="C1162" s="599"/>
      <c r="D1162" s="599"/>
      <c r="E1162" s="599"/>
      <c r="F1162" s="599"/>
      <c r="G1162" s="599"/>
      <c r="H1162" s="599"/>
      <c r="I1162" s="599"/>
      <c r="J1162" s="599"/>
      <c r="K1162" s="149" t="s">
        <v>599</v>
      </c>
      <c r="L1162" s="149" t="s">
        <v>618</v>
      </c>
      <c r="M1162" s="149" t="s">
        <v>618</v>
      </c>
      <c r="N1162" s="153" t="s">
        <v>586</v>
      </c>
      <c r="O1162" s="143"/>
      <c r="P1162" s="139"/>
      <c r="Q1162" s="139" t="s">
        <v>743</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IF(AI1162:AI1314="PENDIENTE","PENDIENTE",IF(COUNTIF(AI1162:AI1314,"FALLO"),"FALTA","COMPLETO"))</f>
        <v>COMPLETO</v>
      </c>
      <c r="AK1162" s="14"/>
      <c r="AL1162" s="14"/>
    </row>
    <row r="1163" spans="1:38" ht="15.75" customHeight="1" x14ac:dyDescent="0.2">
      <c r="A1163" s="158"/>
      <c r="B1163" s="605"/>
      <c r="C1163" s="600"/>
      <c r="D1163" s="600"/>
      <c r="E1163" s="600"/>
      <c r="F1163" s="600"/>
      <c r="G1163" s="600"/>
      <c r="H1163" s="600"/>
      <c r="I1163" s="600"/>
      <c r="J1163" s="600"/>
      <c r="K1163" s="149" t="s">
        <v>782</v>
      </c>
      <c r="L1163" s="149" t="s">
        <v>629</v>
      </c>
      <c r="M1163" s="149" t="s">
        <v>629</v>
      </c>
      <c r="N1163" s="153" t="s">
        <v>586</v>
      </c>
      <c r="O1163" s="143"/>
      <c r="P1163" s="139"/>
      <c r="Q1163" s="139" t="s">
        <v>743</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IF(AI1163:AI1314="PENDIENTE","PENDIENTE",IF(COUNTIF(AI1163:AI1314,"FALLO"),"FALTA","COMPLETO"))</f>
        <v>COMPLETO</v>
      </c>
      <c r="AK1163" s="14"/>
      <c r="AL1163" s="14"/>
    </row>
    <row r="1164" spans="1:38" ht="15.75" customHeight="1" x14ac:dyDescent="0.2">
      <c r="A1164" s="158"/>
      <c r="B1164" s="603"/>
      <c r="C1164" s="598"/>
      <c r="D1164" s="606" t="s">
        <v>581</v>
      </c>
      <c r="E1164" s="598" t="s">
        <v>653</v>
      </c>
      <c r="F1164" s="598"/>
      <c r="G1164" s="607">
        <f>1+G1155</f>
        <v>128</v>
      </c>
      <c r="H1164" s="598" t="s">
        <v>920</v>
      </c>
      <c r="I1164" s="601"/>
      <c r="J1164" s="602" t="s">
        <v>921</v>
      </c>
      <c r="K1164" s="148" t="s">
        <v>590</v>
      </c>
      <c r="L1164" s="149" t="s">
        <v>583</v>
      </c>
      <c r="M1164" s="149" t="s">
        <v>583</v>
      </c>
      <c r="N1164" s="153" t="s">
        <v>586</v>
      </c>
      <c r="O1164" s="143"/>
      <c r="P1164" s="139"/>
      <c r="Q1164" s="139" t="s">
        <v>743</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IF(AI1164:AI1314="PENDIENTE","PENDIENTE",IF(COUNTIF(AI1164:AI1314,"FALLO"),"FALTA","COMPLETO"))</f>
        <v>COMPLETO</v>
      </c>
      <c r="AK1164" s="14"/>
      <c r="AL1164" s="14"/>
    </row>
    <row r="1165" spans="1:38" ht="15.75" customHeight="1" x14ac:dyDescent="0.2">
      <c r="A1165" s="158"/>
      <c r="B1165" s="604"/>
      <c r="C1165" s="599"/>
      <c r="D1165" s="599"/>
      <c r="E1165" s="599"/>
      <c r="F1165" s="599"/>
      <c r="G1165" s="599"/>
      <c r="H1165" s="599"/>
      <c r="I1165" s="599"/>
      <c r="J1165" s="599"/>
      <c r="K1165" s="148" t="s">
        <v>614</v>
      </c>
      <c r="L1165" s="149" t="s">
        <v>585</v>
      </c>
      <c r="M1165" s="149" t="s">
        <v>585</v>
      </c>
      <c r="N1165" s="153" t="s">
        <v>586</v>
      </c>
      <c r="O1165" s="143"/>
      <c r="P1165" s="139"/>
      <c r="Q1165" s="139" t="s">
        <v>743</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IF(AI1165:AI1314="PENDIENTE","PENDIENTE",IF(COUNTIF(AI1165:AI1314,"FALLO"),"FALTA","COMPLETO"))</f>
        <v>COMPLETO</v>
      </c>
      <c r="AK1165" s="14"/>
      <c r="AL1165" s="14"/>
    </row>
    <row r="1166" spans="1:38" ht="15.75" customHeight="1" x14ac:dyDescent="0.2">
      <c r="A1166" s="158"/>
      <c r="B1166" s="604"/>
      <c r="C1166" s="599"/>
      <c r="D1166" s="599"/>
      <c r="E1166" s="599"/>
      <c r="F1166" s="599"/>
      <c r="G1166" s="599"/>
      <c r="H1166" s="599"/>
      <c r="I1166" s="599"/>
      <c r="J1166" s="599"/>
      <c r="K1166" s="148" t="s">
        <v>592</v>
      </c>
      <c r="L1166" s="148" t="s">
        <v>587</v>
      </c>
      <c r="M1166" s="148" t="s">
        <v>587</v>
      </c>
      <c r="N1166" s="153" t="s">
        <v>586</v>
      </c>
      <c r="O1166" s="143"/>
      <c r="P1166" s="139"/>
      <c r="Q1166" s="139" t="s">
        <v>743</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IF(AI1166:AI1314="PENDIENTE","PENDIENTE",IF(COUNTIF(AI1166:AI1314,"FALLO"),"FALTA","COMPLETO"))</f>
        <v>COMPLETO</v>
      </c>
      <c r="AK1166" s="14"/>
      <c r="AL1166" s="14"/>
    </row>
    <row r="1167" spans="1:38" ht="15.75" customHeight="1" x14ac:dyDescent="0.2">
      <c r="A1167" s="158"/>
      <c r="B1167" s="604"/>
      <c r="C1167" s="599"/>
      <c r="D1167" s="599"/>
      <c r="E1167" s="599"/>
      <c r="F1167" s="599"/>
      <c r="G1167" s="599"/>
      <c r="H1167" s="599"/>
      <c r="I1167" s="599"/>
      <c r="J1167" s="599"/>
      <c r="K1167" s="148" t="s">
        <v>593</v>
      </c>
      <c r="L1167" s="148" t="s">
        <v>615</v>
      </c>
      <c r="M1167" s="148" t="s">
        <v>615</v>
      </c>
      <c r="N1167" s="153" t="s">
        <v>586</v>
      </c>
      <c r="O1167" s="143"/>
      <c r="P1167" s="139"/>
      <c r="Q1167" s="139" t="s">
        <v>743</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IF(AI1167:AI1324="PENDIENTE","PENDIENTE",IF(COUNTIF(AI1167:AI1324,"FALLO"),"FALTA","COMPLETO"))</f>
        <v>COMPLETO</v>
      </c>
      <c r="AK1167" s="14"/>
      <c r="AL1167" s="14"/>
    </row>
    <row r="1168" spans="1:38" ht="15.75" customHeight="1" x14ac:dyDescent="0.2">
      <c r="A1168" s="158"/>
      <c r="B1168" s="604"/>
      <c r="C1168" s="599"/>
      <c r="D1168" s="599"/>
      <c r="E1168" s="599"/>
      <c r="F1168" s="599"/>
      <c r="G1168" s="599"/>
      <c r="H1168" s="599"/>
      <c r="I1168" s="599"/>
      <c r="J1168" s="599"/>
      <c r="K1168" s="149" t="s">
        <v>594</v>
      </c>
      <c r="L1168" s="149" t="s">
        <v>595</v>
      </c>
      <c r="M1168" s="149" t="s">
        <v>595</v>
      </c>
      <c r="N1168" s="153" t="s">
        <v>586</v>
      </c>
      <c r="O1168" s="143"/>
      <c r="P1168" s="139"/>
      <c r="Q1168" s="139" t="s">
        <v>743</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IF(AI1168:AI1320="PENDIENTE","PENDIENTE",IF(COUNTIF(AI1168:AI1320,"FALLO"),"FALTA","COMPLETO"))</f>
        <v>COMPLETO</v>
      </c>
      <c r="AK1168" s="14"/>
      <c r="AL1168" s="14"/>
    </row>
    <row r="1169" spans="1:38" ht="15.75" customHeight="1" x14ac:dyDescent="0.2">
      <c r="A1169" s="158"/>
      <c r="B1169" s="604"/>
      <c r="C1169" s="599"/>
      <c r="D1169" s="599"/>
      <c r="E1169" s="599"/>
      <c r="F1169" s="599"/>
      <c r="G1169" s="599"/>
      <c r="H1169" s="599"/>
      <c r="I1169" s="599"/>
      <c r="J1169" s="599"/>
      <c r="K1169" s="149" t="s">
        <v>616</v>
      </c>
      <c r="L1169" s="149" t="s">
        <v>617</v>
      </c>
      <c r="M1169" s="149" t="s">
        <v>617</v>
      </c>
      <c r="N1169" s="153" t="s">
        <v>586</v>
      </c>
      <c r="O1169" s="143"/>
      <c r="P1169" s="139"/>
      <c r="Q1169" s="139" t="s">
        <v>743</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IF(AI1169:AI1320="PENDIENTE","PENDIENTE",IF(COUNTIF(AI1169:AI1320,"FALLO"),"FALTA","COMPLETO"))</f>
        <v>COMPLETO</v>
      </c>
      <c r="AK1169" s="14"/>
      <c r="AL1169" s="14"/>
    </row>
    <row r="1170" spans="1:38" ht="15.75" customHeight="1" x14ac:dyDescent="0.2">
      <c r="A1170" s="157"/>
      <c r="B1170" s="604"/>
      <c r="C1170" s="599"/>
      <c r="D1170" s="599"/>
      <c r="E1170" s="599"/>
      <c r="F1170" s="599"/>
      <c r="G1170" s="599"/>
      <c r="H1170" s="599"/>
      <c r="I1170" s="599"/>
      <c r="J1170" s="599"/>
      <c r="K1170" s="149" t="s">
        <v>597</v>
      </c>
      <c r="L1170" s="149" t="s">
        <v>598</v>
      </c>
      <c r="M1170" s="149" t="s">
        <v>598</v>
      </c>
      <c r="N1170" s="153" t="s">
        <v>586</v>
      </c>
      <c r="O1170" s="143"/>
      <c r="P1170" s="139"/>
      <c r="Q1170" s="139" t="s">
        <v>743</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IF(AI1170:AI1320="PENDIENTE","PENDIENTE",IF(COUNTIF(AI1170:AI1320,"FALLO"),"FALTA","COMPLETO"))</f>
        <v>COMPLETO</v>
      </c>
      <c r="AK1170" s="14"/>
      <c r="AL1170" s="14"/>
    </row>
    <row r="1171" spans="1:38" ht="15.75" customHeight="1" x14ac:dyDescent="0.2">
      <c r="A1171" s="158"/>
      <c r="B1171" s="604"/>
      <c r="C1171" s="599"/>
      <c r="D1171" s="599"/>
      <c r="E1171" s="599"/>
      <c r="F1171" s="599"/>
      <c r="G1171" s="599"/>
      <c r="H1171" s="599"/>
      <c r="I1171" s="599"/>
      <c r="J1171" s="599"/>
      <c r="K1171" s="149" t="s">
        <v>599</v>
      </c>
      <c r="L1171" s="149" t="s">
        <v>618</v>
      </c>
      <c r="M1171" s="149" t="s">
        <v>618</v>
      </c>
      <c r="N1171" s="153" t="s">
        <v>586</v>
      </c>
      <c r="O1171" s="143"/>
      <c r="P1171" s="139"/>
      <c r="Q1171" s="139" t="s">
        <v>743</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IF(AI1171:AI1320="PENDIENTE","PENDIENTE",IF(COUNTIF(AI1171:AI1320,"FALLO"),"FALTA","COMPLETO"))</f>
        <v>COMPLETO</v>
      </c>
      <c r="AK1171" s="14"/>
      <c r="AL1171" s="14"/>
    </row>
    <row r="1172" spans="1:38" ht="15.75" customHeight="1" x14ac:dyDescent="0.2">
      <c r="A1172" s="158"/>
      <c r="B1172" s="605"/>
      <c r="C1172" s="600"/>
      <c r="D1172" s="600"/>
      <c r="E1172" s="600"/>
      <c r="F1172" s="600"/>
      <c r="G1172" s="600"/>
      <c r="H1172" s="600"/>
      <c r="I1172" s="600"/>
      <c r="J1172" s="600"/>
      <c r="K1172" s="149" t="s">
        <v>785</v>
      </c>
      <c r="L1172" s="149" t="s">
        <v>629</v>
      </c>
      <c r="M1172" s="149" t="s">
        <v>629</v>
      </c>
      <c r="N1172" s="153" t="s">
        <v>586</v>
      </c>
      <c r="O1172" s="143"/>
      <c r="P1172" s="139"/>
      <c r="Q1172" s="139" t="s">
        <v>743</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IF(AI1172:AI1320="PENDIENTE","PENDIENTE",IF(COUNTIF(AI1172:AI1320,"FALLO"),"FALTA","COMPLETO"))</f>
        <v>COMPLETO</v>
      </c>
      <c r="AK1172" s="14"/>
      <c r="AL1172" s="14"/>
    </row>
    <row r="1173" spans="1:38" ht="15.75" customHeight="1" x14ac:dyDescent="0.2">
      <c r="A1173" s="158"/>
      <c r="B1173" s="603"/>
      <c r="C1173" s="598"/>
      <c r="D1173" s="606" t="s">
        <v>581</v>
      </c>
      <c r="E1173" s="598" t="s">
        <v>786</v>
      </c>
      <c r="F1173" s="598"/>
      <c r="G1173" s="607">
        <f>1+G1164</f>
        <v>129</v>
      </c>
      <c r="H1173" s="598" t="s">
        <v>922</v>
      </c>
      <c r="I1173" s="601"/>
      <c r="J1173" s="602" t="s">
        <v>923</v>
      </c>
      <c r="K1173" s="148" t="s">
        <v>590</v>
      </c>
      <c r="L1173" s="149" t="s">
        <v>583</v>
      </c>
      <c r="M1173" s="149" t="s">
        <v>583</v>
      </c>
      <c r="N1173" s="153" t="s">
        <v>586</v>
      </c>
      <c r="O1173" s="143"/>
      <c r="P1173" s="139"/>
      <c r="Q1173" s="139" t="s">
        <v>743</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IF(AI1173:AI1330="PENDIENTE","PENDIENTE",IF(COUNTIF(AI1173:AI1330,"FALLO"),"FALTA","COMPLETO"))</f>
        <v>COMPLETO</v>
      </c>
      <c r="AK1173" s="14"/>
      <c r="AL1173" s="14"/>
    </row>
    <row r="1174" spans="1:38" ht="15.75" customHeight="1" x14ac:dyDescent="0.2">
      <c r="A1174" s="158"/>
      <c r="B1174" s="604"/>
      <c r="C1174" s="599"/>
      <c r="D1174" s="599"/>
      <c r="E1174" s="599"/>
      <c r="F1174" s="599"/>
      <c r="G1174" s="599"/>
      <c r="H1174" s="599"/>
      <c r="I1174" s="599"/>
      <c r="J1174" s="599"/>
      <c r="K1174" s="148" t="s">
        <v>614</v>
      </c>
      <c r="L1174" s="149" t="s">
        <v>585</v>
      </c>
      <c r="M1174" s="149" t="s">
        <v>585</v>
      </c>
      <c r="N1174" s="153" t="s">
        <v>586</v>
      </c>
      <c r="O1174" s="143"/>
      <c r="P1174" s="139"/>
      <c r="Q1174" s="139" t="s">
        <v>743</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IF(AI1174:AI1326="PENDIENTE","PENDIENTE",IF(COUNTIF(AI1174:AI1326,"FALLO"),"FALTA","COMPLETO"))</f>
        <v>COMPLETO</v>
      </c>
      <c r="AK1174" s="14"/>
      <c r="AL1174" s="14"/>
    </row>
    <row r="1175" spans="1:38" ht="15.75" customHeight="1" x14ac:dyDescent="0.2">
      <c r="A1175" s="158"/>
      <c r="B1175" s="604"/>
      <c r="C1175" s="599"/>
      <c r="D1175" s="599"/>
      <c r="E1175" s="599"/>
      <c r="F1175" s="599"/>
      <c r="G1175" s="599"/>
      <c r="H1175" s="599"/>
      <c r="I1175" s="599"/>
      <c r="J1175" s="599"/>
      <c r="K1175" s="148" t="s">
        <v>592</v>
      </c>
      <c r="L1175" s="148" t="s">
        <v>587</v>
      </c>
      <c r="M1175" s="148" t="s">
        <v>587</v>
      </c>
      <c r="N1175" s="153" t="s">
        <v>586</v>
      </c>
      <c r="O1175" s="143"/>
      <c r="P1175" s="139"/>
      <c r="Q1175" s="139" t="s">
        <v>743</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IF(AI1175:AI1326="PENDIENTE","PENDIENTE",IF(COUNTIF(AI1175:AI1326,"FALLO"),"FALTA","COMPLETO"))</f>
        <v>COMPLETO</v>
      </c>
      <c r="AK1175" s="14"/>
      <c r="AL1175" s="14"/>
    </row>
    <row r="1176" spans="1:38" ht="15.75" customHeight="1" x14ac:dyDescent="0.2">
      <c r="A1176" s="158"/>
      <c r="B1176" s="604"/>
      <c r="C1176" s="599"/>
      <c r="D1176" s="599"/>
      <c r="E1176" s="599"/>
      <c r="F1176" s="599"/>
      <c r="G1176" s="599"/>
      <c r="H1176" s="599"/>
      <c r="I1176" s="599"/>
      <c r="J1176" s="599"/>
      <c r="K1176" s="148" t="s">
        <v>593</v>
      </c>
      <c r="L1176" s="148" t="s">
        <v>615</v>
      </c>
      <c r="M1176" s="148" t="s">
        <v>615</v>
      </c>
      <c r="N1176" s="153" t="s">
        <v>586</v>
      </c>
      <c r="O1176" s="143"/>
      <c r="P1176" s="139"/>
      <c r="Q1176" s="139" t="s">
        <v>743</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IF(AI1176:AI1326="PENDIENTE","PENDIENTE",IF(COUNTIF(AI1176:AI1326,"FALLO"),"FALTA","COMPLETO"))</f>
        <v>COMPLETO</v>
      </c>
      <c r="AK1176" s="14"/>
      <c r="AL1176" s="14"/>
    </row>
    <row r="1177" spans="1:38" ht="15.75" customHeight="1" x14ac:dyDescent="0.2">
      <c r="A1177" s="158"/>
      <c r="B1177" s="604"/>
      <c r="C1177" s="599"/>
      <c r="D1177" s="599"/>
      <c r="E1177" s="599"/>
      <c r="F1177" s="599"/>
      <c r="G1177" s="599"/>
      <c r="H1177" s="599"/>
      <c r="I1177" s="599"/>
      <c r="J1177" s="599"/>
      <c r="K1177" s="149" t="s">
        <v>594</v>
      </c>
      <c r="L1177" s="149" t="s">
        <v>595</v>
      </c>
      <c r="M1177" s="149" t="s">
        <v>595</v>
      </c>
      <c r="N1177" s="153" t="s">
        <v>586</v>
      </c>
      <c r="O1177" s="143"/>
      <c r="P1177" s="139"/>
      <c r="Q1177" s="139" t="s">
        <v>743</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IF(AI1177:AI1326="PENDIENTE","PENDIENTE",IF(COUNTIF(AI1177:AI1326,"FALLO"),"FALTA","COMPLETO"))</f>
        <v>COMPLETO</v>
      </c>
      <c r="AK1177" s="14"/>
      <c r="AL1177" s="14"/>
    </row>
    <row r="1178" spans="1:38" ht="15.75" customHeight="1" x14ac:dyDescent="0.2">
      <c r="A1178" s="158"/>
      <c r="B1178" s="604"/>
      <c r="C1178" s="599"/>
      <c r="D1178" s="599"/>
      <c r="E1178" s="599"/>
      <c r="F1178" s="599"/>
      <c r="G1178" s="599"/>
      <c r="H1178" s="599"/>
      <c r="I1178" s="599"/>
      <c r="J1178" s="599"/>
      <c r="K1178" s="149" t="s">
        <v>616</v>
      </c>
      <c r="L1178" s="149" t="s">
        <v>617</v>
      </c>
      <c r="M1178" s="149" t="s">
        <v>617</v>
      </c>
      <c r="N1178" s="153" t="s">
        <v>586</v>
      </c>
      <c r="O1178" s="143"/>
      <c r="P1178" s="139"/>
      <c r="Q1178" s="139" t="s">
        <v>743</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IF(AI1178:AI1326="PENDIENTE","PENDIENTE",IF(COUNTIF(AI1178:AI1326,"FALLO"),"FALTA","COMPLETO"))</f>
        <v>COMPLETO</v>
      </c>
      <c r="AK1178" s="14"/>
      <c r="AL1178" s="14"/>
    </row>
    <row r="1179" spans="1:38" ht="15.75" customHeight="1" x14ac:dyDescent="0.2">
      <c r="A1179" s="157"/>
      <c r="B1179" s="604"/>
      <c r="C1179" s="599"/>
      <c r="D1179" s="599"/>
      <c r="E1179" s="599"/>
      <c r="F1179" s="599"/>
      <c r="G1179" s="599"/>
      <c r="H1179" s="599"/>
      <c r="I1179" s="599"/>
      <c r="J1179" s="599"/>
      <c r="K1179" s="149" t="s">
        <v>597</v>
      </c>
      <c r="L1179" s="149" t="s">
        <v>598</v>
      </c>
      <c r="M1179" s="149" t="s">
        <v>598</v>
      </c>
      <c r="N1179" s="153" t="s">
        <v>586</v>
      </c>
      <c r="O1179" s="143"/>
      <c r="P1179" s="139"/>
      <c r="Q1179" s="139" t="s">
        <v>743</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IF(AI1179:AI1336="PENDIENTE","PENDIENTE",IF(COUNTIF(AI1179:AI1336,"FALLO"),"FALTA","COMPLETO"))</f>
        <v>COMPLETO</v>
      </c>
      <c r="AK1179" s="14"/>
      <c r="AL1179" s="14"/>
    </row>
    <row r="1180" spans="1:38" ht="15.75" customHeight="1" x14ac:dyDescent="0.2">
      <c r="A1180" s="158"/>
      <c r="B1180" s="604"/>
      <c r="C1180" s="599"/>
      <c r="D1180" s="599"/>
      <c r="E1180" s="599"/>
      <c r="F1180" s="599"/>
      <c r="G1180" s="599"/>
      <c r="H1180" s="599"/>
      <c r="I1180" s="599"/>
      <c r="J1180" s="599"/>
      <c r="K1180" s="149" t="s">
        <v>599</v>
      </c>
      <c r="L1180" s="149" t="s">
        <v>618</v>
      </c>
      <c r="M1180" s="149" t="s">
        <v>618</v>
      </c>
      <c r="N1180" s="153" t="s">
        <v>586</v>
      </c>
      <c r="O1180" s="143"/>
      <c r="P1180" s="139"/>
      <c r="Q1180" s="139" t="s">
        <v>743</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IF(AI1180:AI1332="PENDIENTE","PENDIENTE",IF(COUNTIF(AI1180:AI1332,"FALLO"),"FALTA","COMPLETO"))</f>
        <v>COMPLETO</v>
      </c>
      <c r="AK1180" s="14"/>
      <c r="AL1180" s="14"/>
    </row>
    <row r="1181" spans="1:38" ht="15.75" customHeight="1" x14ac:dyDescent="0.2">
      <c r="A1181" s="158"/>
      <c r="B1181" s="605"/>
      <c r="C1181" s="600"/>
      <c r="D1181" s="600"/>
      <c r="E1181" s="600"/>
      <c r="F1181" s="600"/>
      <c r="G1181" s="600"/>
      <c r="H1181" s="600"/>
      <c r="I1181" s="600"/>
      <c r="J1181" s="600"/>
      <c r="K1181" s="149" t="s">
        <v>789</v>
      </c>
      <c r="L1181" s="149" t="s">
        <v>629</v>
      </c>
      <c r="M1181" s="149" t="s">
        <v>629</v>
      </c>
      <c r="N1181" s="153" t="s">
        <v>586</v>
      </c>
      <c r="O1181" s="143"/>
      <c r="P1181" s="139"/>
      <c r="Q1181" s="139" t="s">
        <v>743</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IF(AI1181:AI1332="PENDIENTE","PENDIENTE",IF(COUNTIF(AI1181:AI1332,"FALLO"),"FALTA","COMPLETO"))</f>
        <v>COMPLETO</v>
      </c>
      <c r="AK1181" s="14"/>
      <c r="AL1181" s="14"/>
    </row>
    <row r="1182" spans="1:38" ht="15.75" customHeight="1" x14ac:dyDescent="0.2">
      <c r="A1182" s="158"/>
      <c r="B1182" s="603"/>
      <c r="C1182" s="598"/>
      <c r="D1182" s="606" t="s">
        <v>581</v>
      </c>
      <c r="E1182" s="598" t="s">
        <v>661</v>
      </c>
      <c r="F1182" s="598"/>
      <c r="G1182" s="607">
        <f>1+G1173</f>
        <v>130</v>
      </c>
      <c r="H1182" s="598" t="s">
        <v>924</v>
      </c>
      <c r="I1182" s="601"/>
      <c r="J1182" s="602" t="s">
        <v>925</v>
      </c>
      <c r="K1182" s="148" t="s">
        <v>590</v>
      </c>
      <c r="L1182" s="149" t="s">
        <v>583</v>
      </c>
      <c r="M1182" s="149" t="s">
        <v>583</v>
      </c>
      <c r="N1182" s="153" t="s">
        <v>586</v>
      </c>
      <c r="O1182" s="143"/>
      <c r="P1182" s="139"/>
      <c r="Q1182" s="139" t="s">
        <v>743</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IF(AI1182:AI1332="PENDIENTE","PENDIENTE",IF(COUNTIF(AI1182:AI1332,"FALLO"),"FALTA","COMPLETO"))</f>
        <v>COMPLETO</v>
      </c>
      <c r="AK1182" s="14"/>
      <c r="AL1182" s="14"/>
    </row>
    <row r="1183" spans="1:38" ht="15.75" customHeight="1" x14ac:dyDescent="0.2">
      <c r="A1183" s="158"/>
      <c r="B1183" s="604"/>
      <c r="C1183" s="599"/>
      <c r="D1183" s="599"/>
      <c r="E1183" s="599"/>
      <c r="F1183" s="599"/>
      <c r="G1183" s="599"/>
      <c r="H1183" s="599"/>
      <c r="I1183" s="599"/>
      <c r="J1183" s="599"/>
      <c r="K1183" s="148" t="s">
        <v>614</v>
      </c>
      <c r="L1183" s="149" t="s">
        <v>585</v>
      </c>
      <c r="M1183" s="149" t="s">
        <v>585</v>
      </c>
      <c r="N1183" s="153" t="s">
        <v>586</v>
      </c>
      <c r="O1183" s="143"/>
      <c r="P1183" s="139"/>
      <c r="Q1183" s="139" t="s">
        <v>743</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IF(AI1183:AI1332="PENDIENTE","PENDIENTE",IF(COUNTIF(AI1183:AI1332,"FALLO"),"FALTA","COMPLETO"))</f>
        <v>COMPLETO</v>
      </c>
      <c r="AK1183" s="14"/>
      <c r="AL1183" s="14"/>
    </row>
    <row r="1184" spans="1:38" ht="15.75" customHeight="1" x14ac:dyDescent="0.2">
      <c r="A1184" s="158"/>
      <c r="B1184" s="604"/>
      <c r="C1184" s="599"/>
      <c r="D1184" s="599"/>
      <c r="E1184" s="599"/>
      <c r="F1184" s="599"/>
      <c r="G1184" s="599"/>
      <c r="H1184" s="599"/>
      <c r="I1184" s="599"/>
      <c r="J1184" s="599"/>
      <c r="K1184" s="148" t="s">
        <v>592</v>
      </c>
      <c r="L1184" s="148" t="s">
        <v>587</v>
      </c>
      <c r="M1184" s="148" t="s">
        <v>587</v>
      </c>
      <c r="N1184" s="153" t="s">
        <v>586</v>
      </c>
      <c r="O1184" s="143"/>
      <c r="P1184" s="139"/>
      <c r="Q1184" s="139" t="s">
        <v>743</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IF(AI1184:AI1332="PENDIENTE","PENDIENTE",IF(COUNTIF(AI1184:AI1332,"FALLO"),"FALTA","COMPLETO"))</f>
        <v>COMPLETO</v>
      </c>
      <c r="AK1184" s="14"/>
      <c r="AL1184" s="14"/>
    </row>
    <row r="1185" spans="1:38" ht="15.75" customHeight="1" x14ac:dyDescent="0.2">
      <c r="A1185" s="158"/>
      <c r="B1185" s="604"/>
      <c r="C1185" s="599"/>
      <c r="D1185" s="599"/>
      <c r="E1185" s="599"/>
      <c r="F1185" s="599"/>
      <c r="G1185" s="599"/>
      <c r="H1185" s="599"/>
      <c r="I1185" s="599"/>
      <c r="J1185" s="599"/>
      <c r="K1185" s="148" t="s">
        <v>593</v>
      </c>
      <c r="L1185" s="148" t="s">
        <v>615</v>
      </c>
      <c r="M1185" s="148" t="s">
        <v>615</v>
      </c>
      <c r="N1185" s="153" t="s">
        <v>586</v>
      </c>
      <c r="O1185" s="143"/>
      <c r="P1185" s="139"/>
      <c r="Q1185" s="139" t="s">
        <v>743</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IF(AI1185:AI1342="PENDIENTE","PENDIENTE",IF(COUNTIF(AI1185:AI1342,"FALLO"),"FALTA","COMPLETO"))</f>
        <v>COMPLETO</v>
      </c>
      <c r="AK1185" s="14"/>
      <c r="AL1185" s="14"/>
    </row>
    <row r="1186" spans="1:38" ht="15.75" customHeight="1" x14ac:dyDescent="0.2">
      <c r="A1186" s="158"/>
      <c r="B1186" s="604"/>
      <c r="C1186" s="599"/>
      <c r="D1186" s="599"/>
      <c r="E1186" s="599"/>
      <c r="F1186" s="599"/>
      <c r="G1186" s="599"/>
      <c r="H1186" s="599"/>
      <c r="I1186" s="599"/>
      <c r="J1186" s="599"/>
      <c r="K1186" s="149" t="s">
        <v>594</v>
      </c>
      <c r="L1186" s="149" t="s">
        <v>595</v>
      </c>
      <c r="M1186" s="149" t="s">
        <v>595</v>
      </c>
      <c r="N1186" s="153" t="s">
        <v>586</v>
      </c>
      <c r="O1186" s="143"/>
      <c r="P1186" s="139"/>
      <c r="Q1186" s="139" t="s">
        <v>743</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IF(AI1186:AI1338="PENDIENTE","PENDIENTE",IF(COUNTIF(AI1186:AI1338,"FALLO"),"FALTA","COMPLETO"))</f>
        <v>COMPLETO</v>
      </c>
      <c r="AK1186" s="14"/>
      <c r="AL1186" s="14"/>
    </row>
    <row r="1187" spans="1:38" ht="15.75" customHeight="1" x14ac:dyDescent="0.2">
      <c r="A1187" s="158"/>
      <c r="B1187" s="604"/>
      <c r="C1187" s="599"/>
      <c r="D1187" s="599"/>
      <c r="E1187" s="599"/>
      <c r="F1187" s="599"/>
      <c r="G1187" s="599"/>
      <c r="H1187" s="599"/>
      <c r="I1187" s="599"/>
      <c r="J1187" s="599"/>
      <c r="K1187" s="149" t="s">
        <v>616</v>
      </c>
      <c r="L1187" s="149" t="s">
        <v>617</v>
      </c>
      <c r="M1187" s="149" t="s">
        <v>617</v>
      </c>
      <c r="N1187" s="153" t="s">
        <v>586</v>
      </c>
      <c r="O1187" s="143"/>
      <c r="P1187" s="139"/>
      <c r="Q1187" s="139" t="s">
        <v>743</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IF(AI1187:AI1338="PENDIENTE","PENDIENTE",IF(COUNTIF(AI1187:AI1338,"FALLO"),"FALTA","COMPLETO"))</f>
        <v>COMPLETO</v>
      </c>
      <c r="AK1187" s="14"/>
      <c r="AL1187" s="14"/>
    </row>
    <row r="1188" spans="1:38" ht="15.75" customHeight="1" x14ac:dyDescent="0.2">
      <c r="A1188" s="157"/>
      <c r="B1188" s="604"/>
      <c r="C1188" s="599"/>
      <c r="D1188" s="599"/>
      <c r="E1188" s="599"/>
      <c r="F1188" s="599"/>
      <c r="G1188" s="599"/>
      <c r="H1188" s="599"/>
      <c r="I1188" s="599"/>
      <c r="J1188" s="599"/>
      <c r="K1188" s="149" t="s">
        <v>597</v>
      </c>
      <c r="L1188" s="149" t="s">
        <v>598</v>
      </c>
      <c r="M1188" s="149" t="s">
        <v>598</v>
      </c>
      <c r="N1188" s="153" t="s">
        <v>586</v>
      </c>
      <c r="O1188" s="143"/>
      <c r="P1188" s="139"/>
      <c r="Q1188" s="139" t="s">
        <v>743</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IF(AI1188:AI1338="PENDIENTE","PENDIENTE",IF(COUNTIF(AI1188:AI1338,"FALLO"),"FALTA","COMPLETO"))</f>
        <v>COMPLETO</v>
      </c>
      <c r="AK1188" s="14"/>
      <c r="AL1188" s="14"/>
    </row>
    <row r="1189" spans="1:38" ht="15.75" customHeight="1" x14ac:dyDescent="0.2">
      <c r="A1189" s="158"/>
      <c r="B1189" s="604"/>
      <c r="C1189" s="599"/>
      <c r="D1189" s="599"/>
      <c r="E1189" s="599"/>
      <c r="F1189" s="599"/>
      <c r="G1189" s="599"/>
      <c r="H1189" s="599"/>
      <c r="I1189" s="599"/>
      <c r="J1189" s="599"/>
      <c r="K1189" s="149" t="s">
        <v>599</v>
      </c>
      <c r="L1189" s="149" t="s">
        <v>618</v>
      </c>
      <c r="M1189" s="149" t="s">
        <v>618</v>
      </c>
      <c r="N1189" s="153" t="s">
        <v>586</v>
      </c>
      <c r="O1189" s="143"/>
      <c r="P1189" s="139"/>
      <c r="Q1189" s="139" t="s">
        <v>743</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IF(AI1189:AI1338="PENDIENTE","PENDIENTE",IF(COUNTIF(AI1189:AI1338,"FALLO"),"FALTA","COMPLETO"))</f>
        <v>COMPLETO</v>
      </c>
      <c r="AK1189" s="14"/>
      <c r="AL1189" s="14"/>
    </row>
    <row r="1190" spans="1:38" ht="15.75" customHeight="1" x14ac:dyDescent="0.2">
      <c r="A1190" s="158"/>
      <c r="B1190" s="605"/>
      <c r="C1190" s="600"/>
      <c r="D1190" s="600"/>
      <c r="E1190" s="600"/>
      <c r="F1190" s="600"/>
      <c r="G1190" s="600"/>
      <c r="H1190" s="600"/>
      <c r="I1190" s="600"/>
      <c r="J1190" s="600"/>
      <c r="K1190" s="149" t="s">
        <v>792</v>
      </c>
      <c r="L1190" s="149" t="s">
        <v>629</v>
      </c>
      <c r="M1190" s="149" t="s">
        <v>629</v>
      </c>
      <c r="N1190" s="153" t="s">
        <v>586</v>
      </c>
      <c r="O1190" s="143"/>
      <c r="P1190" s="139"/>
      <c r="Q1190" s="139" t="s">
        <v>743</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IF(AI1190:AI1338="PENDIENTE","PENDIENTE",IF(COUNTIF(AI1190:AI1338,"FALLO"),"FALTA","COMPLETO"))</f>
        <v>COMPLETO</v>
      </c>
      <c r="AK1190" s="14"/>
      <c r="AL1190" s="14"/>
    </row>
    <row r="1191" spans="1:38" ht="15.75" customHeight="1" x14ac:dyDescent="0.2">
      <c r="A1191" s="158"/>
      <c r="B1191" s="603"/>
      <c r="C1191" s="598"/>
      <c r="D1191" s="606" t="s">
        <v>581</v>
      </c>
      <c r="E1191" s="598" t="s">
        <v>793</v>
      </c>
      <c r="F1191" s="598"/>
      <c r="G1191" s="607">
        <f>1+G1182</f>
        <v>131</v>
      </c>
      <c r="H1191" s="598" t="s">
        <v>926</v>
      </c>
      <c r="I1191" s="601"/>
      <c r="J1191" s="602" t="s">
        <v>927</v>
      </c>
      <c r="K1191" s="148" t="s">
        <v>590</v>
      </c>
      <c r="L1191" s="149" t="s">
        <v>583</v>
      </c>
      <c r="M1191" s="149" t="s">
        <v>583</v>
      </c>
      <c r="N1191" s="153" t="s">
        <v>586</v>
      </c>
      <c r="O1191" s="143"/>
      <c r="P1191" s="139"/>
      <c r="Q1191" s="139" t="s">
        <v>743</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IF(AI1191:AI1348="PENDIENTE","PENDIENTE",IF(COUNTIF(AI1191:AI1348,"FALLO"),"FALTA","COMPLETO"))</f>
        <v>COMPLETO</v>
      </c>
      <c r="AK1191" s="14"/>
      <c r="AL1191" s="14"/>
    </row>
    <row r="1192" spans="1:38" ht="15.75" customHeight="1" x14ac:dyDescent="0.2">
      <c r="A1192" s="158"/>
      <c r="B1192" s="604"/>
      <c r="C1192" s="599"/>
      <c r="D1192" s="599"/>
      <c r="E1192" s="599"/>
      <c r="F1192" s="599"/>
      <c r="G1192" s="599"/>
      <c r="H1192" s="599"/>
      <c r="I1192" s="599"/>
      <c r="J1192" s="599"/>
      <c r="K1192" s="148" t="s">
        <v>614</v>
      </c>
      <c r="L1192" s="149" t="s">
        <v>585</v>
      </c>
      <c r="M1192" s="149" t="s">
        <v>585</v>
      </c>
      <c r="N1192" s="153" t="s">
        <v>586</v>
      </c>
      <c r="O1192" s="143"/>
      <c r="P1192" s="139"/>
      <c r="Q1192" s="139" t="s">
        <v>743</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IF(AI1192:AI1344="PENDIENTE","PENDIENTE",IF(COUNTIF(AI1192:AI1344,"FALLO"),"FALTA","COMPLETO"))</f>
        <v>COMPLETO</v>
      </c>
      <c r="AK1192" s="14"/>
      <c r="AL1192" s="14"/>
    </row>
    <row r="1193" spans="1:38" ht="15.75" customHeight="1" x14ac:dyDescent="0.2">
      <c r="A1193" s="158"/>
      <c r="B1193" s="604"/>
      <c r="C1193" s="599"/>
      <c r="D1193" s="599"/>
      <c r="E1193" s="599"/>
      <c r="F1193" s="599"/>
      <c r="G1193" s="599"/>
      <c r="H1193" s="599"/>
      <c r="I1193" s="599"/>
      <c r="J1193" s="599"/>
      <c r="K1193" s="148" t="s">
        <v>592</v>
      </c>
      <c r="L1193" s="148" t="s">
        <v>587</v>
      </c>
      <c r="M1193" s="148" t="s">
        <v>587</v>
      </c>
      <c r="N1193" s="153" t="s">
        <v>586</v>
      </c>
      <c r="O1193" s="143"/>
      <c r="P1193" s="139"/>
      <c r="Q1193" s="139" t="s">
        <v>743</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IF(AI1193:AI1344="PENDIENTE","PENDIENTE",IF(COUNTIF(AI1193:AI1344,"FALLO"),"FALTA","COMPLETO"))</f>
        <v>COMPLETO</v>
      </c>
      <c r="AK1193" s="14"/>
      <c r="AL1193" s="14"/>
    </row>
    <row r="1194" spans="1:38" ht="15.75" customHeight="1" x14ac:dyDescent="0.2">
      <c r="A1194" s="158"/>
      <c r="B1194" s="604"/>
      <c r="C1194" s="599"/>
      <c r="D1194" s="599"/>
      <c r="E1194" s="599"/>
      <c r="F1194" s="599"/>
      <c r="G1194" s="599"/>
      <c r="H1194" s="599"/>
      <c r="I1194" s="599"/>
      <c r="J1194" s="599"/>
      <c r="K1194" s="148" t="s">
        <v>593</v>
      </c>
      <c r="L1194" s="148" t="s">
        <v>615</v>
      </c>
      <c r="M1194" s="148" t="s">
        <v>615</v>
      </c>
      <c r="N1194" s="153" t="s">
        <v>586</v>
      </c>
      <c r="O1194" s="143"/>
      <c r="P1194" s="139"/>
      <c r="Q1194" s="139" t="s">
        <v>743</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IF(AI1194:AI1344="PENDIENTE","PENDIENTE",IF(COUNTIF(AI1194:AI1344,"FALLO"),"FALTA","COMPLETO"))</f>
        <v>COMPLETO</v>
      </c>
      <c r="AK1194" s="14"/>
      <c r="AL1194" s="14"/>
    </row>
    <row r="1195" spans="1:38" ht="15.75" customHeight="1" x14ac:dyDescent="0.2">
      <c r="A1195" s="158"/>
      <c r="B1195" s="604"/>
      <c r="C1195" s="599"/>
      <c r="D1195" s="599"/>
      <c r="E1195" s="599"/>
      <c r="F1195" s="599"/>
      <c r="G1195" s="599"/>
      <c r="H1195" s="599"/>
      <c r="I1195" s="599"/>
      <c r="J1195" s="599"/>
      <c r="K1195" s="149" t="s">
        <v>594</v>
      </c>
      <c r="L1195" s="149" t="s">
        <v>595</v>
      </c>
      <c r="M1195" s="149" t="s">
        <v>595</v>
      </c>
      <c r="N1195" s="153" t="s">
        <v>586</v>
      </c>
      <c r="O1195" s="143"/>
      <c r="P1195" s="139"/>
      <c r="Q1195" s="139" t="s">
        <v>743</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IF(AI1195:AI1344="PENDIENTE","PENDIENTE",IF(COUNTIF(AI1195:AI1344,"FALLO"),"FALTA","COMPLETO"))</f>
        <v>COMPLETO</v>
      </c>
      <c r="AK1195" s="14"/>
      <c r="AL1195" s="14"/>
    </row>
    <row r="1196" spans="1:38" ht="15.75" customHeight="1" x14ac:dyDescent="0.2">
      <c r="A1196" s="158"/>
      <c r="B1196" s="604"/>
      <c r="C1196" s="599"/>
      <c r="D1196" s="599"/>
      <c r="E1196" s="599"/>
      <c r="F1196" s="599"/>
      <c r="G1196" s="599"/>
      <c r="H1196" s="599"/>
      <c r="I1196" s="599"/>
      <c r="J1196" s="599"/>
      <c r="K1196" s="149" t="s">
        <v>616</v>
      </c>
      <c r="L1196" s="149" t="s">
        <v>617</v>
      </c>
      <c r="M1196" s="149" t="s">
        <v>617</v>
      </c>
      <c r="N1196" s="153" t="s">
        <v>586</v>
      </c>
      <c r="O1196" s="143"/>
      <c r="P1196" s="139"/>
      <c r="Q1196" s="139" t="s">
        <v>743</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IF(AI1196:AI1344="PENDIENTE","PENDIENTE",IF(COUNTIF(AI1196:AI1344,"FALLO"),"FALTA","COMPLETO"))</f>
        <v>COMPLETO</v>
      </c>
      <c r="AK1196" s="14"/>
      <c r="AL1196" s="14"/>
    </row>
    <row r="1197" spans="1:38" ht="15.75" customHeight="1" x14ac:dyDescent="0.2">
      <c r="A1197" s="157"/>
      <c r="B1197" s="604"/>
      <c r="C1197" s="599"/>
      <c r="D1197" s="599"/>
      <c r="E1197" s="599"/>
      <c r="F1197" s="599"/>
      <c r="G1197" s="599"/>
      <c r="H1197" s="599"/>
      <c r="I1197" s="599"/>
      <c r="J1197" s="599"/>
      <c r="K1197" s="149" t="s">
        <v>597</v>
      </c>
      <c r="L1197" s="149" t="s">
        <v>598</v>
      </c>
      <c r="M1197" s="149" t="s">
        <v>598</v>
      </c>
      <c r="N1197" s="153" t="s">
        <v>586</v>
      </c>
      <c r="O1197" s="143"/>
      <c r="P1197" s="139"/>
      <c r="Q1197" s="139" t="s">
        <v>743</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IF(AI1197:AI1354="PENDIENTE","PENDIENTE",IF(COUNTIF(AI1197:AI1354,"FALLO"),"FALTA","COMPLETO"))</f>
        <v>COMPLETO</v>
      </c>
      <c r="AK1197" s="14"/>
      <c r="AL1197" s="14"/>
    </row>
    <row r="1198" spans="1:38" ht="15.75" customHeight="1" x14ac:dyDescent="0.2">
      <c r="A1198" s="158"/>
      <c r="B1198" s="604"/>
      <c r="C1198" s="599"/>
      <c r="D1198" s="599"/>
      <c r="E1198" s="599"/>
      <c r="F1198" s="599"/>
      <c r="G1198" s="599"/>
      <c r="H1198" s="599"/>
      <c r="I1198" s="599"/>
      <c r="J1198" s="599"/>
      <c r="K1198" s="149" t="s">
        <v>599</v>
      </c>
      <c r="L1198" s="149" t="s">
        <v>618</v>
      </c>
      <c r="M1198" s="149" t="s">
        <v>618</v>
      </c>
      <c r="N1198" s="153" t="s">
        <v>586</v>
      </c>
      <c r="O1198" s="143"/>
      <c r="P1198" s="139"/>
      <c r="Q1198" s="139" t="s">
        <v>743</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IF(AI1198:AI1350="PENDIENTE","PENDIENTE",IF(COUNTIF(AI1198:AI1350,"FALLO"),"FALTA","COMPLETO"))</f>
        <v>COMPLETO</v>
      </c>
      <c r="AK1198" s="14"/>
      <c r="AL1198" s="14"/>
    </row>
    <row r="1199" spans="1:38" ht="15.75" customHeight="1" x14ac:dyDescent="0.2">
      <c r="A1199" s="158"/>
      <c r="B1199" s="605"/>
      <c r="C1199" s="600"/>
      <c r="D1199" s="600"/>
      <c r="E1199" s="600"/>
      <c r="F1199" s="600"/>
      <c r="G1199" s="600"/>
      <c r="H1199" s="600"/>
      <c r="I1199" s="600"/>
      <c r="J1199" s="600"/>
      <c r="K1199" s="149" t="s">
        <v>796</v>
      </c>
      <c r="L1199" s="149" t="s">
        <v>629</v>
      </c>
      <c r="M1199" s="149" t="s">
        <v>629</v>
      </c>
      <c r="N1199" s="153" t="s">
        <v>586</v>
      </c>
      <c r="O1199" s="143"/>
      <c r="P1199" s="139"/>
      <c r="Q1199" s="139" t="s">
        <v>743</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IF(AI1199:AI1350="PENDIENTE","PENDIENTE",IF(COUNTIF(AI1199:AI1350,"FALLO"),"FALTA","COMPLETO"))</f>
        <v>COMPLETO</v>
      </c>
      <c r="AK1199" s="14"/>
      <c r="AL1199" s="14"/>
    </row>
    <row r="1200" spans="1:38" ht="15.75" customHeight="1" x14ac:dyDescent="0.2">
      <c r="A1200" s="158"/>
      <c r="B1200" s="603" t="s">
        <v>589</v>
      </c>
      <c r="C1200" s="598"/>
      <c r="D1200" s="606" t="s">
        <v>581</v>
      </c>
      <c r="E1200" s="598" t="s">
        <v>928</v>
      </c>
      <c r="F1200" s="598"/>
      <c r="G1200" s="607">
        <f>1+G1191</f>
        <v>132</v>
      </c>
      <c r="H1200" s="598" t="s">
        <v>929</v>
      </c>
      <c r="I1200" s="601"/>
      <c r="J1200" s="602" t="s">
        <v>930</v>
      </c>
      <c r="K1200" s="148" t="s">
        <v>590</v>
      </c>
      <c r="L1200" s="149" t="s">
        <v>583</v>
      </c>
      <c r="M1200" s="149" t="s">
        <v>583</v>
      </c>
      <c r="N1200" s="153" t="s">
        <v>586</v>
      </c>
      <c r="O1200" s="143"/>
      <c r="P1200" s="139"/>
      <c r="Q1200" s="139" t="s">
        <v>743</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IF(AI1200:AI1350="PENDIENTE","PENDIENTE",IF(COUNTIF(AI1200:AI1350,"FALLO"),"FALTA","COMPLETO"))</f>
        <v>COMPLETO</v>
      </c>
      <c r="AK1200" s="14"/>
      <c r="AL1200" s="14"/>
    </row>
    <row r="1201" spans="1:38" ht="15.75" customHeight="1" x14ac:dyDescent="0.2">
      <c r="A1201" s="158"/>
      <c r="B1201" s="604"/>
      <c r="C1201" s="599"/>
      <c r="D1201" s="599"/>
      <c r="E1201" s="599"/>
      <c r="F1201" s="599"/>
      <c r="G1201" s="599"/>
      <c r="H1201" s="599"/>
      <c r="I1201" s="599"/>
      <c r="J1201" s="599"/>
      <c r="K1201" s="148" t="s">
        <v>614</v>
      </c>
      <c r="L1201" s="149" t="s">
        <v>585</v>
      </c>
      <c r="M1201" s="149" t="s">
        <v>585</v>
      </c>
      <c r="N1201" s="153" t="s">
        <v>586</v>
      </c>
      <c r="O1201" s="143"/>
      <c r="P1201" s="139"/>
      <c r="Q1201" s="139" t="s">
        <v>743</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IF(AI1201:AI1350="PENDIENTE","PENDIENTE",IF(COUNTIF(AI1201:AI1350,"FALLO"),"FALTA","COMPLETO"))</f>
        <v>COMPLETO</v>
      </c>
      <c r="AK1201" s="14"/>
      <c r="AL1201" s="14"/>
    </row>
    <row r="1202" spans="1:38" ht="15.75" customHeight="1" x14ac:dyDescent="0.2">
      <c r="A1202" s="158"/>
      <c r="B1202" s="604"/>
      <c r="C1202" s="599"/>
      <c r="D1202" s="599"/>
      <c r="E1202" s="599"/>
      <c r="F1202" s="599"/>
      <c r="G1202" s="599"/>
      <c r="H1202" s="599"/>
      <c r="I1202" s="599"/>
      <c r="J1202" s="599"/>
      <c r="K1202" s="148" t="s">
        <v>592</v>
      </c>
      <c r="L1202" s="148" t="s">
        <v>587</v>
      </c>
      <c r="M1202" s="148" t="s">
        <v>587</v>
      </c>
      <c r="N1202" s="153" t="s">
        <v>586</v>
      </c>
      <c r="O1202" s="143"/>
      <c r="P1202" s="139"/>
      <c r="Q1202" s="139" t="s">
        <v>743</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IF(AI1202:AI1350="PENDIENTE","PENDIENTE",IF(COUNTIF(AI1202:AI1350,"FALLO"),"FALTA","COMPLETO"))</f>
        <v>COMPLETO</v>
      </c>
      <c r="AK1202" s="14"/>
      <c r="AL1202" s="14"/>
    </row>
    <row r="1203" spans="1:38" ht="15.75" customHeight="1" x14ac:dyDescent="0.2">
      <c r="A1203" s="158"/>
      <c r="B1203" s="604"/>
      <c r="C1203" s="599"/>
      <c r="D1203" s="599"/>
      <c r="E1203" s="599"/>
      <c r="F1203" s="599"/>
      <c r="G1203" s="599"/>
      <c r="H1203" s="599"/>
      <c r="I1203" s="599"/>
      <c r="J1203" s="599"/>
      <c r="K1203" s="148" t="s">
        <v>593</v>
      </c>
      <c r="L1203" s="148" t="s">
        <v>615</v>
      </c>
      <c r="M1203" s="148" t="s">
        <v>615</v>
      </c>
      <c r="N1203" s="153" t="s">
        <v>586</v>
      </c>
      <c r="O1203" s="143"/>
      <c r="P1203" s="139"/>
      <c r="Q1203" s="139" t="s">
        <v>743</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IF(AI1203:AI1360="PENDIENTE","PENDIENTE",IF(COUNTIF(AI1203:AI1360,"FALLO"),"FALTA","COMPLETO"))</f>
        <v>COMPLETO</v>
      </c>
      <c r="AK1203" s="14"/>
      <c r="AL1203" s="14"/>
    </row>
    <row r="1204" spans="1:38" ht="15.75" customHeight="1" x14ac:dyDescent="0.2">
      <c r="A1204" s="158"/>
      <c r="B1204" s="604"/>
      <c r="C1204" s="599"/>
      <c r="D1204" s="599"/>
      <c r="E1204" s="599"/>
      <c r="F1204" s="599"/>
      <c r="G1204" s="599"/>
      <c r="H1204" s="599"/>
      <c r="I1204" s="599"/>
      <c r="J1204" s="599"/>
      <c r="K1204" s="149" t="s">
        <v>594</v>
      </c>
      <c r="L1204" s="149" t="s">
        <v>595</v>
      </c>
      <c r="M1204" s="149" t="s">
        <v>595</v>
      </c>
      <c r="N1204" s="153" t="s">
        <v>586</v>
      </c>
      <c r="O1204" s="143"/>
      <c r="P1204" s="139"/>
      <c r="Q1204" s="139" t="s">
        <v>743</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IF(AI1204:AI1356="PENDIENTE","PENDIENTE",IF(COUNTIF(AI1204:AI1356,"FALLO"),"FALTA","COMPLETO"))</f>
        <v>COMPLETO</v>
      </c>
      <c r="AK1204" s="14"/>
      <c r="AL1204" s="14"/>
    </row>
    <row r="1205" spans="1:38" ht="15.75" customHeight="1" x14ac:dyDescent="0.2">
      <c r="A1205" s="158"/>
      <c r="B1205" s="604"/>
      <c r="C1205" s="599"/>
      <c r="D1205" s="599"/>
      <c r="E1205" s="599"/>
      <c r="F1205" s="599"/>
      <c r="G1205" s="599"/>
      <c r="H1205" s="599"/>
      <c r="I1205" s="599"/>
      <c r="J1205" s="599"/>
      <c r="K1205" s="149" t="s">
        <v>616</v>
      </c>
      <c r="L1205" s="149" t="s">
        <v>617</v>
      </c>
      <c r="M1205" s="149" t="s">
        <v>617</v>
      </c>
      <c r="N1205" s="153" t="s">
        <v>586</v>
      </c>
      <c r="O1205" s="143"/>
      <c r="P1205" s="139"/>
      <c r="Q1205" s="139" t="s">
        <v>743</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IF(AI1205:AI1356="PENDIENTE","PENDIENTE",IF(COUNTIF(AI1205:AI1356,"FALLO"),"FALTA","COMPLETO"))</f>
        <v>COMPLETO</v>
      </c>
      <c r="AK1205" s="14"/>
      <c r="AL1205" s="14"/>
    </row>
    <row r="1206" spans="1:38" ht="15.75" customHeight="1" x14ac:dyDescent="0.2">
      <c r="A1206" s="157"/>
      <c r="B1206" s="604"/>
      <c r="C1206" s="599"/>
      <c r="D1206" s="599"/>
      <c r="E1206" s="599"/>
      <c r="F1206" s="599"/>
      <c r="G1206" s="599"/>
      <c r="H1206" s="599"/>
      <c r="I1206" s="599"/>
      <c r="J1206" s="599"/>
      <c r="K1206" s="149" t="s">
        <v>597</v>
      </c>
      <c r="L1206" s="149" t="s">
        <v>598</v>
      </c>
      <c r="M1206" s="149" t="s">
        <v>598</v>
      </c>
      <c r="N1206" s="153" t="s">
        <v>586</v>
      </c>
      <c r="O1206" s="143"/>
      <c r="P1206" s="139"/>
      <c r="Q1206" s="139" t="s">
        <v>743</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IF(AI1206:AI1356="PENDIENTE","PENDIENTE",IF(COUNTIF(AI1206:AI1356,"FALLO"),"FALTA","COMPLETO"))</f>
        <v>COMPLETO</v>
      </c>
      <c r="AK1206" s="14"/>
      <c r="AL1206" s="14"/>
    </row>
    <row r="1207" spans="1:38" ht="15.75" customHeight="1" x14ac:dyDescent="0.2">
      <c r="A1207" s="158"/>
      <c r="B1207" s="604"/>
      <c r="C1207" s="599"/>
      <c r="D1207" s="599"/>
      <c r="E1207" s="599"/>
      <c r="F1207" s="599"/>
      <c r="G1207" s="599"/>
      <c r="H1207" s="599"/>
      <c r="I1207" s="599"/>
      <c r="J1207" s="599"/>
      <c r="K1207" s="149" t="s">
        <v>599</v>
      </c>
      <c r="L1207" s="149" t="s">
        <v>618</v>
      </c>
      <c r="M1207" s="149" t="s">
        <v>618</v>
      </c>
      <c r="N1207" s="153" t="s">
        <v>586</v>
      </c>
      <c r="O1207" s="143"/>
      <c r="P1207" s="139"/>
      <c r="Q1207" s="139" t="s">
        <v>743</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IF(AI1207:AI1356="PENDIENTE","PENDIENTE",IF(COUNTIF(AI1207:AI1356,"FALLO"),"FALTA","COMPLETO"))</f>
        <v>COMPLETO</v>
      </c>
      <c r="AK1207" s="14"/>
      <c r="AL1207" s="14"/>
    </row>
    <row r="1208" spans="1:38" ht="15.75" customHeight="1" x14ac:dyDescent="0.2">
      <c r="A1208" s="158"/>
      <c r="B1208" s="605"/>
      <c r="C1208" s="600"/>
      <c r="D1208" s="600"/>
      <c r="E1208" s="600"/>
      <c r="F1208" s="600"/>
      <c r="G1208" s="600"/>
      <c r="H1208" s="600"/>
      <c r="I1208" s="600"/>
      <c r="J1208" s="600"/>
      <c r="K1208" s="149" t="s">
        <v>931</v>
      </c>
      <c r="L1208" s="149" t="s">
        <v>629</v>
      </c>
      <c r="M1208" s="149" t="s">
        <v>629</v>
      </c>
      <c r="N1208" s="153" t="s">
        <v>586</v>
      </c>
      <c r="O1208" s="143"/>
      <c r="P1208" s="139"/>
      <c r="Q1208" s="139" t="s">
        <v>743</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IF(AI1208:AI1356="PENDIENTE","PENDIENTE",IF(COUNTIF(AI1208:AI1356,"FALLO"),"FALTA","COMPLETO"))</f>
        <v>COMPLETO</v>
      </c>
      <c r="AK1208" s="14"/>
      <c r="AL1208" s="14"/>
    </row>
    <row r="1209" spans="1:38" ht="15.75" customHeight="1" x14ac:dyDescent="0.2">
      <c r="A1209" s="158"/>
      <c r="B1209" s="603" t="s">
        <v>589</v>
      </c>
      <c r="C1209" s="598" t="s">
        <v>932</v>
      </c>
      <c r="D1209" s="606" t="s">
        <v>581</v>
      </c>
      <c r="E1209" s="598" t="s">
        <v>928</v>
      </c>
      <c r="F1209" s="598"/>
      <c r="G1209" s="607">
        <f>1+G1200</f>
        <v>133</v>
      </c>
      <c r="H1209" s="598" t="s">
        <v>933</v>
      </c>
      <c r="I1209" s="601"/>
      <c r="J1209" s="602" t="s">
        <v>934</v>
      </c>
      <c r="K1209" s="148" t="s">
        <v>590</v>
      </c>
      <c r="L1209" s="149" t="s">
        <v>583</v>
      </c>
      <c r="M1209" s="149" t="s">
        <v>583</v>
      </c>
      <c r="N1209" s="153" t="s">
        <v>586</v>
      </c>
      <c r="O1209" s="143"/>
      <c r="P1209" s="139"/>
      <c r="Q1209" s="139" t="s">
        <v>743</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IF(AI1209:AI1366="PENDIENTE","PENDIENTE",IF(COUNTIF(AI1209:AI1366,"FALLO"),"FALTA","COMPLETO"))</f>
        <v>COMPLETO</v>
      </c>
      <c r="AK1209" s="14"/>
      <c r="AL1209" s="14"/>
    </row>
    <row r="1210" spans="1:38" ht="15.75" customHeight="1" x14ac:dyDescent="0.2">
      <c r="A1210" s="158"/>
      <c r="B1210" s="604"/>
      <c r="C1210" s="599"/>
      <c r="D1210" s="599"/>
      <c r="E1210" s="599"/>
      <c r="F1210" s="599"/>
      <c r="G1210" s="599"/>
      <c r="H1210" s="599"/>
      <c r="I1210" s="599"/>
      <c r="J1210" s="599"/>
      <c r="K1210" s="148" t="s">
        <v>614</v>
      </c>
      <c r="L1210" s="149" t="s">
        <v>585</v>
      </c>
      <c r="M1210" s="149" t="s">
        <v>585</v>
      </c>
      <c r="N1210" s="153" t="s">
        <v>586</v>
      </c>
      <c r="O1210" s="143"/>
      <c r="P1210" s="139"/>
      <c r="Q1210" s="139" t="s">
        <v>743</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IF(AI1210:AI1362="PENDIENTE","PENDIENTE",IF(COUNTIF(AI1210:AI1362,"FALLO"),"FALTA","COMPLETO"))</f>
        <v>COMPLETO</v>
      </c>
      <c r="AK1210" s="14"/>
      <c r="AL1210" s="14"/>
    </row>
    <row r="1211" spans="1:38" ht="15.75" customHeight="1" x14ac:dyDescent="0.2">
      <c r="A1211" s="158"/>
      <c r="B1211" s="604"/>
      <c r="C1211" s="599"/>
      <c r="D1211" s="599"/>
      <c r="E1211" s="599"/>
      <c r="F1211" s="599"/>
      <c r="G1211" s="599"/>
      <c r="H1211" s="599"/>
      <c r="I1211" s="599"/>
      <c r="J1211" s="599"/>
      <c r="K1211" s="148" t="s">
        <v>592</v>
      </c>
      <c r="L1211" s="148" t="s">
        <v>587</v>
      </c>
      <c r="M1211" s="148" t="s">
        <v>587</v>
      </c>
      <c r="N1211" s="153" t="s">
        <v>586</v>
      </c>
      <c r="O1211" s="143"/>
      <c r="P1211" s="139"/>
      <c r="Q1211" s="139" t="s">
        <v>743</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IF(AI1211:AI1362="PENDIENTE","PENDIENTE",IF(COUNTIF(AI1211:AI1362,"FALLO"),"FALTA","COMPLETO"))</f>
        <v>COMPLETO</v>
      </c>
      <c r="AK1211" s="14"/>
      <c r="AL1211" s="14"/>
    </row>
    <row r="1212" spans="1:38" ht="15.75" customHeight="1" x14ac:dyDescent="0.2">
      <c r="A1212" s="158"/>
      <c r="B1212" s="604"/>
      <c r="C1212" s="599"/>
      <c r="D1212" s="599"/>
      <c r="E1212" s="599"/>
      <c r="F1212" s="599"/>
      <c r="G1212" s="599"/>
      <c r="H1212" s="599"/>
      <c r="I1212" s="599"/>
      <c r="J1212" s="599"/>
      <c r="K1212" s="148" t="s">
        <v>593</v>
      </c>
      <c r="L1212" s="148" t="s">
        <v>615</v>
      </c>
      <c r="M1212" s="148" t="s">
        <v>615</v>
      </c>
      <c r="N1212" s="153" t="s">
        <v>586</v>
      </c>
      <c r="O1212" s="143"/>
      <c r="P1212" s="139"/>
      <c r="Q1212" s="139" t="s">
        <v>743</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IF(AI1212:AI1362="PENDIENTE","PENDIENTE",IF(COUNTIF(AI1212:AI1362,"FALLO"),"FALTA","COMPLETO"))</f>
        <v>COMPLETO</v>
      </c>
      <c r="AK1212" s="14"/>
      <c r="AL1212" s="14"/>
    </row>
    <row r="1213" spans="1:38" ht="15.75" customHeight="1" x14ac:dyDescent="0.2">
      <c r="A1213" s="158"/>
      <c r="B1213" s="604"/>
      <c r="C1213" s="599"/>
      <c r="D1213" s="599"/>
      <c r="E1213" s="599"/>
      <c r="F1213" s="599"/>
      <c r="G1213" s="599"/>
      <c r="H1213" s="599"/>
      <c r="I1213" s="599"/>
      <c r="J1213" s="599"/>
      <c r="K1213" s="149" t="s">
        <v>594</v>
      </c>
      <c r="L1213" s="149" t="s">
        <v>595</v>
      </c>
      <c r="M1213" s="149" t="s">
        <v>595</v>
      </c>
      <c r="N1213" s="153" t="s">
        <v>586</v>
      </c>
      <c r="O1213" s="143"/>
      <c r="P1213" s="139"/>
      <c r="Q1213" s="139" t="s">
        <v>743</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IF(AI1213:AI1362="PENDIENTE","PENDIENTE",IF(COUNTIF(AI1213:AI1362,"FALLO"),"FALTA","COMPLETO"))</f>
        <v>COMPLETO</v>
      </c>
      <c r="AK1213" s="14"/>
      <c r="AL1213" s="14"/>
    </row>
    <row r="1214" spans="1:38" ht="15.75" customHeight="1" x14ac:dyDescent="0.2">
      <c r="A1214" s="158"/>
      <c r="B1214" s="604"/>
      <c r="C1214" s="599"/>
      <c r="D1214" s="599"/>
      <c r="E1214" s="599"/>
      <c r="F1214" s="599"/>
      <c r="G1214" s="599"/>
      <c r="H1214" s="599"/>
      <c r="I1214" s="599"/>
      <c r="J1214" s="599"/>
      <c r="K1214" s="149" t="s">
        <v>616</v>
      </c>
      <c r="L1214" s="149" t="s">
        <v>617</v>
      </c>
      <c r="M1214" s="149" t="s">
        <v>617</v>
      </c>
      <c r="N1214" s="153" t="s">
        <v>586</v>
      </c>
      <c r="O1214" s="143"/>
      <c r="P1214" s="139"/>
      <c r="Q1214" s="139" t="s">
        <v>743</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IF(AI1214:AI1362="PENDIENTE","PENDIENTE",IF(COUNTIF(AI1214:AI1362,"FALLO"),"FALTA","COMPLETO"))</f>
        <v>COMPLETO</v>
      </c>
      <c r="AK1214" s="14"/>
      <c r="AL1214" s="14"/>
    </row>
    <row r="1215" spans="1:38" ht="15.75" customHeight="1" x14ac:dyDescent="0.2">
      <c r="A1215" s="157"/>
      <c r="B1215" s="604"/>
      <c r="C1215" s="599"/>
      <c r="D1215" s="599"/>
      <c r="E1215" s="599"/>
      <c r="F1215" s="599"/>
      <c r="G1215" s="599"/>
      <c r="H1215" s="599"/>
      <c r="I1215" s="599"/>
      <c r="J1215" s="599"/>
      <c r="K1215" s="149" t="s">
        <v>597</v>
      </c>
      <c r="L1215" s="149" t="s">
        <v>598</v>
      </c>
      <c r="M1215" s="149" t="s">
        <v>598</v>
      </c>
      <c r="N1215" s="153" t="s">
        <v>586</v>
      </c>
      <c r="O1215" s="143"/>
      <c r="P1215" s="139"/>
      <c r="Q1215" s="139" t="s">
        <v>743</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IF(AI1215:AI1372="PENDIENTE","PENDIENTE",IF(COUNTIF(AI1215:AI1372,"FALLO"),"FALTA","COMPLETO"))</f>
        <v>COMPLETO</v>
      </c>
      <c r="AK1215" s="14"/>
      <c r="AL1215" s="14"/>
    </row>
    <row r="1216" spans="1:38" ht="15.75" customHeight="1" x14ac:dyDescent="0.2">
      <c r="A1216" s="158"/>
      <c r="B1216" s="604"/>
      <c r="C1216" s="599"/>
      <c r="D1216" s="599"/>
      <c r="E1216" s="599"/>
      <c r="F1216" s="599"/>
      <c r="G1216" s="599"/>
      <c r="H1216" s="599"/>
      <c r="I1216" s="599"/>
      <c r="J1216" s="599"/>
      <c r="K1216" s="149" t="s">
        <v>599</v>
      </c>
      <c r="L1216" s="149" t="s">
        <v>618</v>
      </c>
      <c r="M1216" s="149" t="s">
        <v>618</v>
      </c>
      <c r="N1216" s="153" t="s">
        <v>586</v>
      </c>
      <c r="O1216" s="143"/>
      <c r="P1216" s="139"/>
      <c r="Q1216" s="139" t="s">
        <v>743</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IF(AI1216:AI1368="PENDIENTE","PENDIENTE",IF(COUNTIF(AI1216:AI1368,"FALLO"),"FALTA","COMPLETO"))</f>
        <v>COMPLETO</v>
      </c>
      <c r="AK1216" s="14"/>
      <c r="AL1216" s="14"/>
    </row>
    <row r="1217" spans="1:38" ht="15.75" customHeight="1" x14ac:dyDescent="0.2">
      <c r="A1217" s="158"/>
      <c r="B1217" s="605"/>
      <c r="C1217" s="599"/>
      <c r="D1217" s="600"/>
      <c r="E1217" s="600"/>
      <c r="F1217" s="600"/>
      <c r="G1217" s="600"/>
      <c r="H1217" s="600"/>
      <c r="I1217" s="600"/>
      <c r="J1217" s="600"/>
      <c r="K1217" s="149" t="s">
        <v>931</v>
      </c>
      <c r="L1217" s="149" t="s">
        <v>629</v>
      </c>
      <c r="M1217" s="149" t="s">
        <v>629</v>
      </c>
      <c r="N1217" s="153" t="s">
        <v>586</v>
      </c>
      <c r="O1217" s="143"/>
      <c r="P1217" s="139"/>
      <c r="Q1217" s="139" t="s">
        <v>743</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IF(AI1217:AI1368="PENDIENTE","PENDIENTE",IF(COUNTIF(AI1217:AI1368,"FALLO"),"FALTA","COMPLETO"))</f>
        <v>COMPLETO</v>
      </c>
      <c r="AK1217" s="14"/>
      <c r="AL1217" s="14"/>
    </row>
    <row r="1218" spans="1:38" ht="15.75" customHeight="1" x14ac:dyDescent="0.2">
      <c r="A1218" s="158"/>
      <c r="B1218" s="603" t="s">
        <v>589</v>
      </c>
      <c r="C1218" s="599"/>
      <c r="D1218" s="606" t="s">
        <v>581</v>
      </c>
      <c r="E1218" s="598" t="s">
        <v>935</v>
      </c>
      <c r="F1218" s="598"/>
      <c r="G1218" s="607">
        <f>1+G1209</f>
        <v>134</v>
      </c>
      <c r="H1218" s="598" t="s">
        <v>936</v>
      </c>
      <c r="I1218" s="601"/>
      <c r="J1218" s="602" t="s">
        <v>937</v>
      </c>
      <c r="K1218" s="148" t="s">
        <v>590</v>
      </c>
      <c r="L1218" s="149" t="s">
        <v>583</v>
      </c>
      <c r="M1218" s="149" t="s">
        <v>583</v>
      </c>
      <c r="N1218" s="153" t="s">
        <v>586</v>
      </c>
      <c r="O1218" s="143"/>
      <c r="P1218" s="139"/>
      <c r="Q1218" s="139" t="s">
        <v>743</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IF(AI1218:AI1368="PENDIENTE","PENDIENTE",IF(COUNTIF(AI1218:AI1368,"FALLO"),"FALTA","COMPLETO"))</f>
        <v>COMPLETO</v>
      </c>
      <c r="AK1218" s="14"/>
      <c r="AL1218" s="14"/>
    </row>
    <row r="1219" spans="1:38" ht="15.75" customHeight="1" x14ac:dyDescent="0.2">
      <c r="A1219" s="158"/>
      <c r="B1219" s="604"/>
      <c r="C1219" s="599"/>
      <c r="D1219" s="599"/>
      <c r="E1219" s="599"/>
      <c r="F1219" s="599"/>
      <c r="G1219" s="599"/>
      <c r="H1219" s="599"/>
      <c r="I1219" s="599"/>
      <c r="J1219" s="599"/>
      <c r="K1219" s="148" t="s">
        <v>614</v>
      </c>
      <c r="L1219" s="149" t="s">
        <v>585</v>
      </c>
      <c r="M1219" s="149" t="s">
        <v>585</v>
      </c>
      <c r="N1219" s="153" t="s">
        <v>586</v>
      </c>
      <c r="O1219" s="143"/>
      <c r="P1219" s="139"/>
      <c r="Q1219" s="139" t="s">
        <v>743</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IF(AI1219:AI1368="PENDIENTE","PENDIENTE",IF(COUNTIF(AI1219:AI1368,"FALLO"),"FALTA","COMPLETO"))</f>
        <v>COMPLETO</v>
      </c>
      <c r="AK1219" s="14"/>
      <c r="AL1219" s="14"/>
    </row>
    <row r="1220" spans="1:38" ht="15.75" customHeight="1" x14ac:dyDescent="0.2">
      <c r="A1220" s="158"/>
      <c r="B1220" s="604"/>
      <c r="C1220" s="599"/>
      <c r="D1220" s="599"/>
      <c r="E1220" s="599"/>
      <c r="F1220" s="599"/>
      <c r="G1220" s="599"/>
      <c r="H1220" s="599"/>
      <c r="I1220" s="599"/>
      <c r="J1220" s="599"/>
      <c r="K1220" s="148" t="s">
        <v>592</v>
      </c>
      <c r="L1220" s="148" t="s">
        <v>587</v>
      </c>
      <c r="M1220" s="148" t="s">
        <v>587</v>
      </c>
      <c r="N1220" s="153" t="s">
        <v>586</v>
      </c>
      <c r="O1220" s="143"/>
      <c r="P1220" s="139"/>
      <c r="Q1220" s="139" t="s">
        <v>743</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IF(AI1220:AI1368="PENDIENTE","PENDIENTE",IF(COUNTIF(AI1220:AI1368,"FALLO"),"FALTA","COMPLETO"))</f>
        <v>COMPLETO</v>
      </c>
      <c r="AK1220" s="14"/>
      <c r="AL1220" s="14"/>
    </row>
    <row r="1221" spans="1:38" ht="15.75" customHeight="1" x14ac:dyDescent="0.2">
      <c r="A1221" s="158"/>
      <c r="B1221" s="604"/>
      <c r="C1221" s="599"/>
      <c r="D1221" s="599"/>
      <c r="E1221" s="599"/>
      <c r="F1221" s="599"/>
      <c r="G1221" s="599"/>
      <c r="H1221" s="599"/>
      <c r="I1221" s="599"/>
      <c r="J1221" s="599"/>
      <c r="K1221" s="148" t="s">
        <v>593</v>
      </c>
      <c r="L1221" s="148" t="s">
        <v>615</v>
      </c>
      <c r="M1221" s="148" t="s">
        <v>615</v>
      </c>
      <c r="N1221" s="153" t="s">
        <v>586</v>
      </c>
      <c r="O1221" s="143"/>
      <c r="P1221" s="139"/>
      <c r="Q1221" s="139" t="s">
        <v>743</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IF(AI1221:AI1378="PENDIENTE","PENDIENTE",IF(COUNTIF(AI1221:AI1378,"FALLO"),"FALTA","COMPLETO"))</f>
        <v>COMPLETO</v>
      </c>
      <c r="AK1221" s="14"/>
      <c r="AL1221" s="14"/>
    </row>
    <row r="1222" spans="1:38" ht="15.75" customHeight="1" x14ac:dyDescent="0.2">
      <c r="A1222" s="158"/>
      <c r="B1222" s="604"/>
      <c r="C1222" s="599"/>
      <c r="D1222" s="599"/>
      <c r="E1222" s="599"/>
      <c r="F1222" s="599"/>
      <c r="G1222" s="599"/>
      <c r="H1222" s="599"/>
      <c r="I1222" s="599"/>
      <c r="J1222" s="599"/>
      <c r="K1222" s="149" t="s">
        <v>594</v>
      </c>
      <c r="L1222" s="149" t="s">
        <v>595</v>
      </c>
      <c r="M1222" s="149" t="s">
        <v>595</v>
      </c>
      <c r="N1222" s="153" t="s">
        <v>586</v>
      </c>
      <c r="O1222" s="143"/>
      <c r="P1222" s="139"/>
      <c r="Q1222" s="139" t="s">
        <v>743</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IF(AI1222:AI1374="PENDIENTE","PENDIENTE",IF(COUNTIF(AI1222:AI1374,"FALLO"),"FALTA","COMPLETO"))</f>
        <v>COMPLETO</v>
      </c>
      <c r="AK1222" s="14"/>
      <c r="AL1222" s="14"/>
    </row>
    <row r="1223" spans="1:38" ht="15.75" customHeight="1" x14ac:dyDescent="0.2">
      <c r="A1223" s="158"/>
      <c r="B1223" s="604"/>
      <c r="C1223" s="599"/>
      <c r="D1223" s="599"/>
      <c r="E1223" s="599"/>
      <c r="F1223" s="599"/>
      <c r="G1223" s="599"/>
      <c r="H1223" s="599"/>
      <c r="I1223" s="599"/>
      <c r="J1223" s="599"/>
      <c r="K1223" s="149" t="s">
        <v>616</v>
      </c>
      <c r="L1223" s="149" t="s">
        <v>617</v>
      </c>
      <c r="M1223" s="149" t="s">
        <v>617</v>
      </c>
      <c r="N1223" s="153" t="s">
        <v>586</v>
      </c>
      <c r="O1223" s="143"/>
      <c r="P1223" s="139"/>
      <c r="Q1223" s="139" t="s">
        <v>743</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IF(AI1223:AI1374="PENDIENTE","PENDIENTE",IF(COUNTIF(AI1223:AI1374,"FALLO"),"FALTA","COMPLETO"))</f>
        <v>COMPLETO</v>
      </c>
      <c r="AK1223" s="14"/>
      <c r="AL1223" s="14"/>
    </row>
    <row r="1224" spans="1:38" ht="15.75" customHeight="1" x14ac:dyDescent="0.2">
      <c r="A1224" s="157"/>
      <c r="B1224" s="604"/>
      <c r="C1224" s="599"/>
      <c r="D1224" s="599"/>
      <c r="E1224" s="599"/>
      <c r="F1224" s="599"/>
      <c r="G1224" s="599"/>
      <c r="H1224" s="599"/>
      <c r="I1224" s="599"/>
      <c r="J1224" s="599"/>
      <c r="K1224" s="149" t="s">
        <v>597</v>
      </c>
      <c r="L1224" s="149" t="s">
        <v>598</v>
      </c>
      <c r="M1224" s="149" t="s">
        <v>598</v>
      </c>
      <c r="N1224" s="153" t="s">
        <v>586</v>
      </c>
      <c r="O1224" s="143"/>
      <c r="P1224" s="139"/>
      <c r="Q1224" s="139" t="s">
        <v>743</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IF(AI1224:AI1374="PENDIENTE","PENDIENTE",IF(COUNTIF(AI1224:AI1374,"FALLO"),"FALTA","COMPLETO"))</f>
        <v>COMPLETO</v>
      </c>
      <c r="AK1224" s="14"/>
      <c r="AL1224" s="14"/>
    </row>
    <row r="1225" spans="1:38" ht="15.75" customHeight="1" x14ac:dyDescent="0.2">
      <c r="A1225" s="158"/>
      <c r="B1225" s="604"/>
      <c r="C1225" s="599"/>
      <c r="D1225" s="599"/>
      <c r="E1225" s="599"/>
      <c r="F1225" s="599"/>
      <c r="G1225" s="599"/>
      <c r="H1225" s="599"/>
      <c r="I1225" s="599"/>
      <c r="J1225" s="599"/>
      <c r="K1225" s="149" t="s">
        <v>599</v>
      </c>
      <c r="L1225" s="149" t="s">
        <v>618</v>
      </c>
      <c r="M1225" s="149" t="s">
        <v>618</v>
      </c>
      <c r="N1225" s="153" t="s">
        <v>586</v>
      </c>
      <c r="O1225" s="143"/>
      <c r="P1225" s="139"/>
      <c r="Q1225" s="139" t="s">
        <v>743</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IF(AI1225:AI1374="PENDIENTE","PENDIENTE",IF(COUNTIF(AI1225:AI1374,"FALLO"),"FALTA","COMPLETO"))</f>
        <v>COMPLETO</v>
      </c>
      <c r="AK1225" s="14"/>
      <c r="AL1225" s="14"/>
    </row>
    <row r="1226" spans="1:38" ht="15.75" customHeight="1" x14ac:dyDescent="0.2">
      <c r="A1226" s="158"/>
      <c r="B1226" s="605"/>
      <c r="C1226" s="599"/>
      <c r="D1226" s="600"/>
      <c r="E1226" s="600"/>
      <c r="F1226" s="600"/>
      <c r="G1226" s="600"/>
      <c r="H1226" s="600"/>
      <c r="I1226" s="600"/>
      <c r="J1226" s="600"/>
      <c r="K1226" s="149" t="s">
        <v>938</v>
      </c>
      <c r="L1226" s="149" t="s">
        <v>629</v>
      </c>
      <c r="M1226" s="149" t="s">
        <v>629</v>
      </c>
      <c r="N1226" s="153" t="s">
        <v>586</v>
      </c>
      <c r="O1226" s="143"/>
      <c r="P1226" s="139"/>
      <c r="Q1226" s="139" t="s">
        <v>743</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IF(AI1226:AI1374="PENDIENTE","PENDIENTE",IF(COUNTIF(AI1226:AI1374,"FALLO"),"FALTA","COMPLETO"))</f>
        <v>COMPLETO</v>
      </c>
      <c r="AK1226" s="14"/>
      <c r="AL1226" s="14"/>
    </row>
    <row r="1227" spans="1:38" ht="15.75" customHeight="1" x14ac:dyDescent="0.2">
      <c r="A1227" s="158"/>
      <c r="B1227" s="603" t="s">
        <v>589</v>
      </c>
      <c r="C1227" s="599"/>
      <c r="D1227" s="606" t="s">
        <v>581</v>
      </c>
      <c r="E1227" s="598" t="s">
        <v>939</v>
      </c>
      <c r="F1227" s="598"/>
      <c r="G1227" s="607">
        <f>1+G1218</f>
        <v>135</v>
      </c>
      <c r="H1227" s="598" t="s">
        <v>940</v>
      </c>
      <c r="I1227" s="612"/>
      <c r="J1227" s="602" t="s">
        <v>941</v>
      </c>
      <c r="K1227" s="148" t="s">
        <v>590</v>
      </c>
      <c r="L1227" s="149" t="s">
        <v>583</v>
      </c>
      <c r="M1227" s="149" t="s">
        <v>583</v>
      </c>
      <c r="N1227" s="153" t="s">
        <v>586</v>
      </c>
      <c r="O1227" s="143"/>
      <c r="P1227" s="139"/>
      <c r="Q1227" s="139" t="s">
        <v>743</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IF(AI1227:AI1384="PENDIENTE","PENDIENTE",IF(COUNTIF(AI1227:AI1384,"FALLO"),"FALTA","COMPLETO"))</f>
        <v>COMPLETO</v>
      </c>
      <c r="AK1227" s="14"/>
      <c r="AL1227" s="14"/>
    </row>
    <row r="1228" spans="1:38" ht="15.75" customHeight="1" x14ac:dyDescent="0.2">
      <c r="A1228" s="158"/>
      <c r="B1228" s="604"/>
      <c r="C1228" s="599"/>
      <c r="D1228" s="599"/>
      <c r="E1228" s="599"/>
      <c r="F1228" s="599"/>
      <c r="G1228" s="599"/>
      <c r="H1228" s="599"/>
      <c r="I1228" s="599"/>
      <c r="J1228" s="599"/>
      <c r="K1228" s="148" t="s">
        <v>614</v>
      </c>
      <c r="L1228" s="149" t="s">
        <v>585</v>
      </c>
      <c r="M1228" s="149" t="s">
        <v>585</v>
      </c>
      <c r="N1228" s="153" t="s">
        <v>586</v>
      </c>
      <c r="O1228" s="143"/>
      <c r="P1228" s="139"/>
      <c r="Q1228" s="139" t="s">
        <v>743</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IF(AI1228:AI1380="PENDIENTE","PENDIENTE",IF(COUNTIF(AI1228:AI1380,"FALLO"),"FALTA","COMPLETO"))</f>
        <v>COMPLETO</v>
      </c>
      <c r="AK1228" s="14"/>
      <c r="AL1228" s="14"/>
    </row>
    <row r="1229" spans="1:38" ht="15.75" customHeight="1" x14ac:dyDescent="0.2">
      <c r="A1229" s="158"/>
      <c r="B1229" s="604"/>
      <c r="C1229" s="599"/>
      <c r="D1229" s="599"/>
      <c r="E1229" s="599"/>
      <c r="F1229" s="599"/>
      <c r="G1229" s="599"/>
      <c r="H1229" s="599"/>
      <c r="I1229" s="599"/>
      <c r="J1229" s="599"/>
      <c r="K1229" s="148" t="s">
        <v>592</v>
      </c>
      <c r="L1229" s="148" t="s">
        <v>587</v>
      </c>
      <c r="M1229" s="148" t="s">
        <v>587</v>
      </c>
      <c r="N1229" s="153" t="s">
        <v>586</v>
      </c>
      <c r="O1229" s="143"/>
      <c r="P1229" s="139"/>
      <c r="Q1229" s="139" t="s">
        <v>743</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IF(AI1229:AI1380="PENDIENTE","PENDIENTE",IF(COUNTIF(AI1229:AI1380,"FALLO"),"FALTA","COMPLETO"))</f>
        <v>COMPLETO</v>
      </c>
      <c r="AK1229" s="14"/>
      <c r="AL1229" s="14"/>
    </row>
    <row r="1230" spans="1:38" ht="15.75" customHeight="1" x14ac:dyDescent="0.2">
      <c r="A1230" s="158"/>
      <c r="B1230" s="604"/>
      <c r="C1230" s="599"/>
      <c r="D1230" s="599"/>
      <c r="E1230" s="599"/>
      <c r="F1230" s="599"/>
      <c r="G1230" s="599"/>
      <c r="H1230" s="599"/>
      <c r="I1230" s="599"/>
      <c r="J1230" s="599"/>
      <c r="K1230" s="148" t="s">
        <v>593</v>
      </c>
      <c r="L1230" s="148" t="s">
        <v>615</v>
      </c>
      <c r="M1230" s="148" t="s">
        <v>615</v>
      </c>
      <c r="N1230" s="153" t="s">
        <v>586</v>
      </c>
      <c r="O1230" s="143"/>
      <c r="P1230" s="139"/>
      <c r="Q1230" s="139" t="s">
        <v>743</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IF(AI1230:AI1380="PENDIENTE","PENDIENTE",IF(COUNTIF(AI1230:AI1380,"FALLO"),"FALTA","COMPLETO"))</f>
        <v>COMPLETO</v>
      </c>
      <c r="AK1230" s="14"/>
      <c r="AL1230" s="14"/>
    </row>
    <row r="1231" spans="1:38" ht="15.75" customHeight="1" x14ac:dyDescent="0.2">
      <c r="A1231" s="158"/>
      <c r="B1231" s="604"/>
      <c r="C1231" s="599"/>
      <c r="D1231" s="599"/>
      <c r="E1231" s="599"/>
      <c r="F1231" s="599"/>
      <c r="G1231" s="599"/>
      <c r="H1231" s="599"/>
      <c r="I1231" s="599"/>
      <c r="J1231" s="599"/>
      <c r="K1231" s="149" t="s">
        <v>594</v>
      </c>
      <c r="L1231" s="149" t="s">
        <v>595</v>
      </c>
      <c r="M1231" s="149" t="s">
        <v>595</v>
      </c>
      <c r="N1231" s="153" t="s">
        <v>586</v>
      </c>
      <c r="O1231" s="143"/>
      <c r="P1231" s="139"/>
      <c r="Q1231" s="139" t="s">
        <v>743</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IF(AI1231:AI1380="PENDIENTE","PENDIENTE",IF(COUNTIF(AI1231:AI1380,"FALLO"),"FALTA","COMPLETO"))</f>
        <v>COMPLETO</v>
      </c>
      <c r="AK1231" s="14"/>
      <c r="AL1231" s="14"/>
    </row>
    <row r="1232" spans="1:38" ht="15.75" customHeight="1" x14ac:dyDescent="0.2">
      <c r="A1232" s="158"/>
      <c r="B1232" s="604"/>
      <c r="C1232" s="599"/>
      <c r="D1232" s="599"/>
      <c r="E1232" s="599"/>
      <c r="F1232" s="599"/>
      <c r="G1232" s="599"/>
      <c r="H1232" s="599"/>
      <c r="I1232" s="599"/>
      <c r="J1232" s="599"/>
      <c r="K1232" s="149" t="s">
        <v>616</v>
      </c>
      <c r="L1232" s="149" t="s">
        <v>617</v>
      </c>
      <c r="M1232" s="149" t="s">
        <v>617</v>
      </c>
      <c r="N1232" s="153" t="s">
        <v>586</v>
      </c>
      <c r="O1232" s="143"/>
      <c r="P1232" s="139"/>
      <c r="Q1232" s="139" t="s">
        <v>743</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IF(AI1232:AI1380="PENDIENTE","PENDIENTE",IF(COUNTIF(AI1232:AI1380,"FALLO"),"FALTA","COMPLETO"))</f>
        <v>COMPLETO</v>
      </c>
      <c r="AK1232" s="14"/>
      <c r="AL1232" s="14"/>
    </row>
    <row r="1233" spans="1:38" ht="15.75" customHeight="1" x14ac:dyDescent="0.2">
      <c r="A1233" s="157"/>
      <c r="B1233" s="604"/>
      <c r="C1233" s="599"/>
      <c r="D1233" s="599"/>
      <c r="E1233" s="599"/>
      <c r="F1233" s="599"/>
      <c r="G1233" s="599"/>
      <c r="H1233" s="599"/>
      <c r="I1233" s="599"/>
      <c r="J1233" s="599"/>
      <c r="K1233" s="149" t="s">
        <v>597</v>
      </c>
      <c r="L1233" s="149" t="s">
        <v>598</v>
      </c>
      <c r="M1233" s="149" t="s">
        <v>598</v>
      </c>
      <c r="N1233" s="153" t="s">
        <v>586</v>
      </c>
      <c r="O1233" s="143"/>
      <c r="P1233" s="139"/>
      <c r="Q1233" s="139" t="s">
        <v>743</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IF(AI1233:AI1390="PENDIENTE","PENDIENTE",IF(COUNTIF(AI1233:AI1390,"FALLO"),"FALTA","COMPLETO"))</f>
        <v>COMPLETO</v>
      </c>
      <c r="AK1233" s="14"/>
      <c r="AL1233" s="14"/>
    </row>
    <row r="1234" spans="1:38" ht="15.75" customHeight="1" x14ac:dyDescent="0.2">
      <c r="A1234" s="158"/>
      <c r="B1234" s="604"/>
      <c r="C1234" s="599"/>
      <c r="D1234" s="599"/>
      <c r="E1234" s="599"/>
      <c r="F1234" s="599"/>
      <c r="G1234" s="599"/>
      <c r="H1234" s="599"/>
      <c r="I1234" s="599"/>
      <c r="J1234" s="599"/>
      <c r="K1234" s="149" t="s">
        <v>599</v>
      </c>
      <c r="L1234" s="149" t="s">
        <v>618</v>
      </c>
      <c r="M1234" s="149" t="s">
        <v>618</v>
      </c>
      <c r="N1234" s="153" t="s">
        <v>586</v>
      </c>
      <c r="O1234" s="143"/>
      <c r="P1234" s="139"/>
      <c r="Q1234" s="139" t="s">
        <v>743</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IF(AI1234:AI1386="PENDIENTE","PENDIENTE",IF(COUNTIF(AI1234:AI1386,"FALLO"),"FALTA","COMPLETO"))</f>
        <v>COMPLETO</v>
      </c>
      <c r="AK1234" s="14"/>
      <c r="AL1234" s="14"/>
    </row>
    <row r="1235" spans="1:38" ht="15.75" customHeight="1" x14ac:dyDescent="0.2">
      <c r="A1235" s="158"/>
      <c r="B1235" s="605"/>
      <c r="C1235" s="599"/>
      <c r="D1235" s="600"/>
      <c r="E1235" s="600"/>
      <c r="F1235" s="600"/>
      <c r="G1235" s="600"/>
      <c r="H1235" s="600"/>
      <c r="I1235" s="600"/>
      <c r="J1235" s="600"/>
      <c r="K1235" s="149" t="s">
        <v>942</v>
      </c>
      <c r="L1235" s="149" t="s">
        <v>629</v>
      </c>
      <c r="M1235" s="149" t="s">
        <v>629</v>
      </c>
      <c r="N1235" s="153" t="s">
        <v>586</v>
      </c>
      <c r="O1235" s="143"/>
      <c r="P1235" s="139"/>
      <c r="Q1235" s="139" t="s">
        <v>743</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IF(AI1235:AI1386="PENDIENTE","PENDIENTE",IF(COUNTIF(AI1235:AI1386,"FALLO"),"FALTA","COMPLETO"))</f>
        <v>COMPLETO</v>
      </c>
      <c r="AK1235" s="14"/>
      <c r="AL1235" s="14"/>
    </row>
    <row r="1236" spans="1:38" ht="15.75" customHeight="1" x14ac:dyDescent="0.2">
      <c r="A1236" s="158"/>
      <c r="B1236" s="603" t="s">
        <v>589</v>
      </c>
      <c r="C1236" s="599"/>
      <c r="D1236" s="606" t="s">
        <v>581</v>
      </c>
      <c r="E1236" s="598" t="s">
        <v>943</v>
      </c>
      <c r="F1236" s="598"/>
      <c r="G1236" s="607">
        <f>1+G1227</f>
        <v>136</v>
      </c>
      <c r="H1236" s="598" t="s">
        <v>944</v>
      </c>
      <c r="I1236" s="612"/>
      <c r="J1236" s="602" t="s">
        <v>945</v>
      </c>
      <c r="K1236" s="148" t="s">
        <v>590</v>
      </c>
      <c r="L1236" s="149" t="s">
        <v>583</v>
      </c>
      <c r="M1236" s="149" t="s">
        <v>583</v>
      </c>
      <c r="N1236" s="153" t="s">
        <v>586</v>
      </c>
      <c r="O1236" s="143"/>
      <c r="P1236" s="139"/>
      <c r="Q1236" s="139" t="s">
        <v>743</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IF(AI1236:AI1386="PENDIENTE","PENDIENTE",IF(COUNTIF(AI1236:AI1386,"FALLO"),"FALTA","COMPLETO"))</f>
        <v>COMPLETO</v>
      </c>
      <c r="AK1236" s="14"/>
      <c r="AL1236" s="14"/>
    </row>
    <row r="1237" spans="1:38" ht="15.75" customHeight="1" x14ac:dyDescent="0.2">
      <c r="A1237" s="158"/>
      <c r="B1237" s="604"/>
      <c r="C1237" s="599"/>
      <c r="D1237" s="599"/>
      <c r="E1237" s="599"/>
      <c r="F1237" s="599"/>
      <c r="G1237" s="599"/>
      <c r="H1237" s="599"/>
      <c r="I1237" s="599"/>
      <c r="J1237" s="599"/>
      <c r="K1237" s="148" t="s">
        <v>614</v>
      </c>
      <c r="L1237" s="149" t="s">
        <v>585</v>
      </c>
      <c r="M1237" s="149" t="s">
        <v>585</v>
      </c>
      <c r="N1237" s="153" t="s">
        <v>586</v>
      </c>
      <c r="O1237" s="143"/>
      <c r="P1237" s="139"/>
      <c r="Q1237" s="139" t="s">
        <v>743</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IF(AI1237:AI1386="PENDIENTE","PENDIENTE",IF(COUNTIF(AI1237:AI1386,"FALLO"),"FALTA","COMPLETO"))</f>
        <v>COMPLETO</v>
      </c>
      <c r="AK1237" s="14"/>
      <c r="AL1237" s="14"/>
    </row>
    <row r="1238" spans="1:38" ht="15.75" customHeight="1" x14ac:dyDescent="0.2">
      <c r="A1238" s="158"/>
      <c r="B1238" s="604"/>
      <c r="C1238" s="599"/>
      <c r="D1238" s="599"/>
      <c r="E1238" s="599"/>
      <c r="F1238" s="599"/>
      <c r="G1238" s="599"/>
      <c r="H1238" s="599"/>
      <c r="I1238" s="599"/>
      <c r="J1238" s="599"/>
      <c r="K1238" s="148" t="s">
        <v>592</v>
      </c>
      <c r="L1238" s="148" t="s">
        <v>587</v>
      </c>
      <c r="M1238" s="148" t="s">
        <v>587</v>
      </c>
      <c r="N1238" s="153" t="s">
        <v>586</v>
      </c>
      <c r="O1238" s="143"/>
      <c r="P1238" s="139"/>
      <c r="Q1238" s="139" t="s">
        <v>743</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IF(AI1238:AI1386="PENDIENTE","PENDIENTE",IF(COUNTIF(AI1238:AI1386,"FALLO"),"FALTA","COMPLETO"))</f>
        <v>COMPLETO</v>
      </c>
      <c r="AK1238" s="14"/>
      <c r="AL1238" s="14"/>
    </row>
    <row r="1239" spans="1:38" ht="15.75" customHeight="1" x14ac:dyDescent="0.2">
      <c r="A1239" s="158"/>
      <c r="B1239" s="604"/>
      <c r="C1239" s="599"/>
      <c r="D1239" s="599"/>
      <c r="E1239" s="599"/>
      <c r="F1239" s="599"/>
      <c r="G1239" s="599"/>
      <c r="H1239" s="599"/>
      <c r="I1239" s="599"/>
      <c r="J1239" s="599"/>
      <c r="K1239" s="148" t="s">
        <v>593</v>
      </c>
      <c r="L1239" s="148" t="s">
        <v>615</v>
      </c>
      <c r="M1239" s="148" t="s">
        <v>615</v>
      </c>
      <c r="N1239" s="153" t="s">
        <v>586</v>
      </c>
      <c r="O1239" s="143"/>
      <c r="P1239" s="139"/>
      <c r="Q1239" s="139" t="s">
        <v>743</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IF(AI1239:AI1396="PENDIENTE","PENDIENTE",IF(COUNTIF(AI1239:AI1396,"FALLO"),"FALTA","COMPLETO"))</f>
        <v>COMPLETO</v>
      </c>
      <c r="AK1239" s="14"/>
      <c r="AL1239" s="14"/>
    </row>
    <row r="1240" spans="1:38" ht="15.75" customHeight="1" x14ac:dyDescent="0.2">
      <c r="A1240" s="158"/>
      <c r="B1240" s="604"/>
      <c r="C1240" s="599"/>
      <c r="D1240" s="599"/>
      <c r="E1240" s="599"/>
      <c r="F1240" s="599"/>
      <c r="G1240" s="599"/>
      <c r="H1240" s="599"/>
      <c r="I1240" s="599"/>
      <c r="J1240" s="599"/>
      <c r="K1240" s="149" t="s">
        <v>594</v>
      </c>
      <c r="L1240" s="149" t="s">
        <v>595</v>
      </c>
      <c r="M1240" s="149" t="s">
        <v>595</v>
      </c>
      <c r="N1240" s="153" t="s">
        <v>586</v>
      </c>
      <c r="O1240" s="143"/>
      <c r="P1240" s="139"/>
      <c r="Q1240" s="139" t="s">
        <v>743</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IF(AI1240:AI1392="PENDIENTE","PENDIENTE",IF(COUNTIF(AI1240:AI1392,"FALLO"),"FALTA","COMPLETO"))</f>
        <v>COMPLETO</v>
      </c>
      <c r="AK1240" s="14"/>
      <c r="AL1240" s="14"/>
    </row>
    <row r="1241" spans="1:38" ht="15.75" customHeight="1" x14ac:dyDescent="0.2">
      <c r="A1241" s="158"/>
      <c r="B1241" s="604"/>
      <c r="C1241" s="599"/>
      <c r="D1241" s="599"/>
      <c r="E1241" s="599"/>
      <c r="F1241" s="599"/>
      <c r="G1241" s="599"/>
      <c r="H1241" s="599"/>
      <c r="I1241" s="599"/>
      <c r="J1241" s="599"/>
      <c r="K1241" s="149" t="s">
        <v>616</v>
      </c>
      <c r="L1241" s="149" t="s">
        <v>617</v>
      </c>
      <c r="M1241" s="149" t="s">
        <v>617</v>
      </c>
      <c r="N1241" s="153" t="s">
        <v>586</v>
      </c>
      <c r="O1241" s="143"/>
      <c r="P1241" s="139"/>
      <c r="Q1241" s="139" t="s">
        <v>743</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IF(AI1241:AI1392="PENDIENTE","PENDIENTE",IF(COUNTIF(AI1241:AI1392,"FALLO"),"FALTA","COMPLETO"))</f>
        <v>COMPLETO</v>
      </c>
      <c r="AK1241" s="14"/>
      <c r="AL1241" s="14"/>
    </row>
    <row r="1242" spans="1:38" ht="15.75" customHeight="1" x14ac:dyDescent="0.2">
      <c r="A1242" s="157"/>
      <c r="B1242" s="604"/>
      <c r="C1242" s="599"/>
      <c r="D1242" s="599"/>
      <c r="E1242" s="599"/>
      <c r="F1242" s="599"/>
      <c r="G1242" s="599"/>
      <c r="H1242" s="599"/>
      <c r="I1242" s="599"/>
      <c r="J1242" s="599"/>
      <c r="K1242" s="149" t="s">
        <v>597</v>
      </c>
      <c r="L1242" s="149" t="s">
        <v>598</v>
      </c>
      <c r="M1242" s="149" t="s">
        <v>598</v>
      </c>
      <c r="N1242" s="153" t="s">
        <v>586</v>
      </c>
      <c r="O1242" s="143"/>
      <c r="P1242" s="139"/>
      <c r="Q1242" s="139" t="s">
        <v>743</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IF(AI1242:AI1392="PENDIENTE","PENDIENTE",IF(COUNTIF(AI1242:AI1392,"FALLO"),"FALTA","COMPLETO"))</f>
        <v>COMPLETO</v>
      </c>
      <c r="AK1242" s="14"/>
      <c r="AL1242" s="14"/>
    </row>
    <row r="1243" spans="1:38" ht="15.75" customHeight="1" x14ac:dyDescent="0.2">
      <c r="A1243" s="158"/>
      <c r="B1243" s="604"/>
      <c r="C1243" s="599"/>
      <c r="D1243" s="599"/>
      <c r="E1243" s="599"/>
      <c r="F1243" s="599"/>
      <c r="G1243" s="599"/>
      <c r="H1243" s="599"/>
      <c r="I1243" s="599"/>
      <c r="J1243" s="599"/>
      <c r="K1243" s="149" t="s">
        <v>599</v>
      </c>
      <c r="L1243" s="149" t="s">
        <v>618</v>
      </c>
      <c r="M1243" s="149" t="s">
        <v>618</v>
      </c>
      <c r="N1243" s="153" t="s">
        <v>586</v>
      </c>
      <c r="O1243" s="143"/>
      <c r="P1243" s="139"/>
      <c r="Q1243" s="139" t="s">
        <v>743</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IF(AI1243:AI1392="PENDIENTE","PENDIENTE",IF(COUNTIF(AI1243:AI1392,"FALLO"),"FALTA","COMPLETO"))</f>
        <v>COMPLETO</v>
      </c>
      <c r="AK1243" s="14"/>
      <c r="AL1243" s="14"/>
    </row>
    <row r="1244" spans="1:38" ht="15.75" customHeight="1" x14ac:dyDescent="0.2">
      <c r="A1244" s="158"/>
      <c r="B1244" s="605"/>
      <c r="C1244" s="599"/>
      <c r="D1244" s="600"/>
      <c r="E1244" s="600"/>
      <c r="F1244" s="600"/>
      <c r="G1244" s="600"/>
      <c r="H1244" s="600"/>
      <c r="I1244" s="600"/>
      <c r="J1244" s="600"/>
      <c r="K1244" s="149" t="s">
        <v>946</v>
      </c>
      <c r="L1244" s="149" t="s">
        <v>629</v>
      </c>
      <c r="M1244" s="149" t="s">
        <v>629</v>
      </c>
      <c r="N1244" s="153" t="s">
        <v>586</v>
      </c>
      <c r="O1244" s="143"/>
      <c r="P1244" s="139"/>
      <c r="Q1244" s="139" t="s">
        <v>743</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IF(AI1244:AI1392="PENDIENTE","PENDIENTE",IF(COUNTIF(AI1244:AI1392,"FALLO"),"FALTA","COMPLETO"))</f>
        <v>COMPLETO</v>
      </c>
      <c r="AK1244" s="14"/>
      <c r="AL1244" s="14"/>
    </row>
    <row r="1245" spans="1:38" ht="15.75" customHeight="1" x14ac:dyDescent="0.2">
      <c r="A1245" s="158"/>
      <c r="B1245" s="603" t="s">
        <v>589</v>
      </c>
      <c r="C1245" s="599"/>
      <c r="D1245" s="606" t="s">
        <v>581</v>
      </c>
      <c r="E1245" s="598" t="s">
        <v>674</v>
      </c>
      <c r="F1245" s="598"/>
      <c r="G1245" s="607">
        <f>1+G1236</f>
        <v>137</v>
      </c>
      <c r="H1245" s="598" t="s">
        <v>947</v>
      </c>
      <c r="I1245" s="612"/>
      <c r="J1245" s="613" t="s">
        <v>948</v>
      </c>
      <c r="K1245" s="149" t="s">
        <v>677</v>
      </c>
      <c r="L1245" s="149" t="s">
        <v>678</v>
      </c>
      <c r="M1245" s="149" t="s">
        <v>678</v>
      </c>
      <c r="N1245" s="153" t="s">
        <v>586</v>
      </c>
      <c r="O1245" s="143"/>
      <c r="P1245" s="139"/>
      <c r="Q1245" s="139" t="s">
        <v>743</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IF(AI1245:AI1402="PENDIENTE","PENDIENTE",IF(COUNTIF(AI1245:AI1402,"FALLO"),"FALTA","COMPLETO"))</f>
        <v>COMPLETO</v>
      </c>
      <c r="AK1245" s="14"/>
      <c r="AL1245" s="14"/>
    </row>
    <row r="1246" spans="1:38" ht="15.75" customHeight="1" x14ac:dyDescent="0.2">
      <c r="A1246" s="158"/>
      <c r="B1246" s="604"/>
      <c r="C1246" s="599"/>
      <c r="D1246" s="599"/>
      <c r="E1246" s="599"/>
      <c r="F1246" s="599"/>
      <c r="G1246" s="599"/>
      <c r="H1246" s="599"/>
      <c r="I1246" s="599"/>
      <c r="J1246" s="599"/>
      <c r="K1246" s="149" t="s">
        <v>679</v>
      </c>
      <c r="L1246" s="149" t="s">
        <v>680</v>
      </c>
      <c r="M1246" s="149" t="s">
        <v>680</v>
      </c>
      <c r="N1246" s="153" t="s">
        <v>586</v>
      </c>
      <c r="O1246" s="143"/>
      <c r="P1246" s="139"/>
      <c r="Q1246" s="139" t="s">
        <v>743</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IF(AI1246:AI1398="PENDIENTE","PENDIENTE",IF(COUNTIF(AI1246:AI1398,"FALLO"),"FALTA","COMPLETO"))</f>
        <v>COMPLETO</v>
      </c>
      <c r="AK1246" s="14"/>
      <c r="AL1246" s="14"/>
    </row>
    <row r="1247" spans="1:38" ht="15.75" customHeight="1" x14ac:dyDescent="0.2">
      <c r="A1247" s="158"/>
      <c r="B1247" s="604"/>
      <c r="C1247" s="599"/>
      <c r="D1247" s="599"/>
      <c r="E1247" s="599"/>
      <c r="F1247" s="599"/>
      <c r="G1247" s="599"/>
      <c r="H1247" s="599"/>
      <c r="I1247" s="599"/>
      <c r="J1247" s="599"/>
      <c r="K1247" s="149" t="s">
        <v>681</v>
      </c>
      <c r="L1247" s="149" t="s">
        <v>682</v>
      </c>
      <c r="M1247" s="149" t="s">
        <v>682</v>
      </c>
      <c r="N1247" s="153" t="s">
        <v>586</v>
      </c>
      <c r="O1247" s="143"/>
      <c r="P1247" s="139"/>
      <c r="Q1247" s="139" t="s">
        <v>743</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IF(AI1247:AI1398="PENDIENTE","PENDIENTE",IF(COUNTIF(AI1247:AI1398,"FALLO"),"FALTA","COMPLETO"))</f>
        <v>COMPLETO</v>
      </c>
      <c r="AK1247" s="14"/>
      <c r="AL1247" s="14"/>
    </row>
    <row r="1248" spans="1:38" ht="15.75" customHeight="1" x14ac:dyDescent="0.2">
      <c r="A1248" s="158"/>
      <c r="B1248" s="604"/>
      <c r="C1248" s="599"/>
      <c r="D1248" s="599"/>
      <c r="E1248" s="599"/>
      <c r="F1248" s="599"/>
      <c r="G1248" s="599"/>
      <c r="H1248" s="599"/>
      <c r="I1248" s="599"/>
      <c r="J1248" s="599"/>
      <c r="K1248" s="149" t="s">
        <v>683</v>
      </c>
      <c r="L1248" s="149" t="s">
        <v>684</v>
      </c>
      <c r="M1248" s="149" t="s">
        <v>684</v>
      </c>
      <c r="N1248" s="153" t="s">
        <v>586</v>
      </c>
      <c r="O1248" s="143"/>
      <c r="P1248" s="139"/>
      <c r="Q1248" s="139" t="s">
        <v>743</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IF(AI1248:AI1398="PENDIENTE","PENDIENTE",IF(COUNTIF(AI1248:AI1398,"FALLO"),"FALTA","COMPLETO"))</f>
        <v>COMPLETO</v>
      </c>
      <c r="AK1248" s="14"/>
      <c r="AL1248" s="14"/>
    </row>
    <row r="1249" spans="1:38" ht="15.75" customHeight="1" x14ac:dyDescent="0.2">
      <c r="A1249" s="158"/>
      <c r="B1249" s="605"/>
      <c r="C1249" s="599"/>
      <c r="D1249" s="600"/>
      <c r="E1249" s="600"/>
      <c r="F1249" s="600"/>
      <c r="G1249" s="600"/>
      <c r="H1249" s="600"/>
      <c r="I1249" s="600"/>
      <c r="J1249" s="600"/>
      <c r="K1249" s="149" t="s">
        <v>686</v>
      </c>
      <c r="L1249" s="149" t="s">
        <v>687</v>
      </c>
      <c r="M1249" s="149" t="s">
        <v>687</v>
      </c>
      <c r="N1249" s="153" t="s">
        <v>586</v>
      </c>
      <c r="O1249" s="143"/>
      <c r="P1249" s="139"/>
      <c r="Q1249" s="139" t="s">
        <v>743</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IF(AI1249:AI1398="PENDIENTE","PENDIENTE",IF(COUNTIF(AI1249:AI1398,"FALLO"),"FALTA","COMPLETO"))</f>
        <v>COMPLETO</v>
      </c>
      <c r="AK1249" s="14"/>
      <c r="AL1249" s="14"/>
    </row>
    <row r="1250" spans="1:38" ht="15.75" customHeight="1" x14ac:dyDescent="0.2">
      <c r="A1250" s="158"/>
      <c r="B1250" s="603" t="s">
        <v>589</v>
      </c>
      <c r="C1250" s="599"/>
      <c r="D1250" s="598" t="s">
        <v>581</v>
      </c>
      <c r="E1250" s="598" t="s">
        <v>754</v>
      </c>
      <c r="F1250" s="598"/>
      <c r="G1250" s="608">
        <f>1+G1245</f>
        <v>138</v>
      </c>
      <c r="H1250" s="606" t="s">
        <v>949</v>
      </c>
      <c r="I1250" s="608"/>
      <c r="J1250" s="611" t="s">
        <v>950</v>
      </c>
      <c r="K1250" s="148" t="s">
        <v>590</v>
      </c>
      <c r="L1250" s="149" t="s">
        <v>583</v>
      </c>
      <c r="M1250" s="149" t="s">
        <v>583</v>
      </c>
      <c r="N1250" s="153" t="s">
        <v>586</v>
      </c>
      <c r="O1250" s="143"/>
      <c r="P1250" s="139"/>
      <c r="Q1250" s="139" t="s">
        <v>743</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IF(AI1250:AI1398="PENDIENTE","PENDIENTE",IF(COUNTIF(AI1250:AI1398,"FALLO"),"FALTA","COMPLETO"))</f>
        <v>COMPLETO</v>
      </c>
      <c r="AK1250" s="14"/>
      <c r="AL1250" s="14"/>
    </row>
    <row r="1251" spans="1:38" ht="15.75" customHeight="1" x14ac:dyDescent="0.2">
      <c r="A1251" s="157"/>
      <c r="B1251" s="604"/>
      <c r="C1251" s="599"/>
      <c r="D1251" s="599"/>
      <c r="E1251" s="599"/>
      <c r="F1251" s="599"/>
      <c r="G1251" s="599"/>
      <c r="H1251" s="599"/>
      <c r="I1251" s="599"/>
      <c r="J1251" s="599"/>
      <c r="K1251" s="148" t="s">
        <v>744</v>
      </c>
      <c r="L1251" s="149" t="s">
        <v>591</v>
      </c>
      <c r="M1251" s="149" t="s">
        <v>591</v>
      </c>
      <c r="N1251" s="153" t="s">
        <v>586</v>
      </c>
      <c r="O1251" s="143"/>
      <c r="P1251" s="139"/>
      <c r="Q1251" s="139" t="s">
        <v>743</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IF(AI1251:AI1408="PENDIENTE","PENDIENTE",IF(COUNTIF(AI1251:AI1408,"FALLO"),"FALTA","COMPLETO"))</f>
        <v>COMPLETO</v>
      </c>
      <c r="AK1251" s="14"/>
      <c r="AL1251" s="14"/>
    </row>
    <row r="1252" spans="1:38" ht="15.75" customHeight="1" x14ac:dyDescent="0.2">
      <c r="A1252" s="158"/>
      <c r="B1252" s="604"/>
      <c r="C1252" s="599"/>
      <c r="D1252" s="599"/>
      <c r="E1252" s="599"/>
      <c r="F1252" s="599"/>
      <c r="G1252" s="599"/>
      <c r="H1252" s="599"/>
      <c r="I1252" s="599"/>
      <c r="J1252" s="599"/>
      <c r="K1252" s="148" t="s">
        <v>592</v>
      </c>
      <c r="L1252" s="148" t="s">
        <v>587</v>
      </c>
      <c r="M1252" s="148" t="s">
        <v>587</v>
      </c>
      <c r="N1252" s="153" t="s">
        <v>586</v>
      </c>
      <c r="O1252" s="143"/>
      <c r="P1252" s="139"/>
      <c r="Q1252" s="139" t="s">
        <v>743</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IF(AI1252:AI1404="PENDIENTE","PENDIENTE",IF(COUNTIF(AI1252:AI1404,"FALLO"),"FALTA","COMPLETO"))</f>
        <v>COMPLETO</v>
      </c>
      <c r="AK1252" s="14"/>
      <c r="AL1252" s="14"/>
    </row>
    <row r="1253" spans="1:38" ht="15.75" customHeight="1" x14ac:dyDescent="0.2">
      <c r="A1253" s="158"/>
      <c r="B1253" s="604"/>
      <c r="C1253" s="599"/>
      <c r="D1253" s="599"/>
      <c r="E1253" s="599"/>
      <c r="F1253" s="599"/>
      <c r="G1253" s="599"/>
      <c r="H1253" s="599"/>
      <c r="I1253" s="599"/>
      <c r="J1253" s="599"/>
      <c r="K1253" s="148" t="s">
        <v>593</v>
      </c>
      <c r="L1253" s="148" t="s">
        <v>603</v>
      </c>
      <c r="M1253" s="148" t="s">
        <v>603</v>
      </c>
      <c r="N1253" s="153" t="s">
        <v>586</v>
      </c>
      <c r="O1253" s="143"/>
      <c r="P1253" s="139"/>
      <c r="Q1253" s="139" t="s">
        <v>743</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IF(AI1253:AI1404="PENDIENTE","PENDIENTE",IF(COUNTIF(AI1253:AI1404,"FALLO"),"FALTA","COMPLETO"))</f>
        <v>COMPLETO</v>
      </c>
      <c r="AK1253" s="14"/>
      <c r="AL1253" s="14"/>
    </row>
    <row r="1254" spans="1:38" ht="15.75" customHeight="1" x14ac:dyDescent="0.2">
      <c r="A1254" s="158"/>
      <c r="B1254" s="604"/>
      <c r="C1254" s="599"/>
      <c r="D1254" s="599"/>
      <c r="E1254" s="599"/>
      <c r="F1254" s="599"/>
      <c r="G1254" s="599"/>
      <c r="H1254" s="599"/>
      <c r="I1254" s="599"/>
      <c r="J1254" s="599"/>
      <c r="K1254" s="149" t="s">
        <v>594</v>
      </c>
      <c r="L1254" s="149" t="s">
        <v>595</v>
      </c>
      <c r="M1254" s="149" t="s">
        <v>595</v>
      </c>
      <c r="N1254" s="153" t="s">
        <v>586</v>
      </c>
      <c r="O1254" s="143"/>
      <c r="P1254" s="139"/>
      <c r="Q1254" s="139" t="s">
        <v>743</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IF(AI1254:AI1404="PENDIENTE","PENDIENTE",IF(COUNTIF(AI1254:AI1404,"FALLO"),"FALTA","COMPLETO"))</f>
        <v>COMPLETO</v>
      </c>
      <c r="AK1254" s="14"/>
      <c r="AL1254" s="14"/>
    </row>
    <row r="1255" spans="1:38" ht="15.75" customHeight="1" x14ac:dyDescent="0.2">
      <c r="A1255" s="158"/>
      <c r="B1255" s="604"/>
      <c r="C1255" s="599"/>
      <c r="D1255" s="599"/>
      <c r="E1255" s="599"/>
      <c r="F1255" s="599"/>
      <c r="G1255" s="599"/>
      <c r="H1255" s="599"/>
      <c r="I1255" s="599"/>
      <c r="J1255" s="599"/>
      <c r="K1255" s="149" t="s">
        <v>745</v>
      </c>
      <c r="L1255" s="149" t="s">
        <v>611</v>
      </c>
      <c r="M1255" s="149" t="s">
        <v>611</v>
      </c>
      <c r="N1255" s="153" t="s">
        <v>586</v>
      </c>
      <c r="O1255" s="143"/>
      <c r="P1255" s="139"/>
      <c r="Q1255" s="139" t="s">
        <v>743</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IF(AI1255:AI1404="PENDIENTE","PENDIENTE",IF(COUNTIF(AI1255:AI1404,"FALLO"),"FALTA","COMPLETO"))</f>
        <v>COMPLETO</v>
      </c>
      <c r="AK1255" s="14"/>
      <c r="AL1255" s="14"/>
    </row>
    <row r="1256" spans="1:38" ht="15.75" customHeight="1" x14ac:dyDescent="0.2">
      <c r="A1256" s="158"/>
      <c r="B1256" s="604"/>
      <c r="C1256" s="599"/>
      <c r="D1256" s="599"/>
      <c r="E1256" s="599"/>
      <c r="F1256" s="599"/>
      <c r="G1256" s="599"/>
      <c r="H1256" s="599"/>
      <c r="I1256" s="599"/>
      <c r="J1256" s="599"/>
      <c r="K1256" s="149" t="s">
        <v>597</v>
      </c>
      <c r="L1256" s="149" t="s">
        <v>598</v>
      </c>
      <c r="M1256" s="149" t="s">
        <v>598</v>
      </c>
      <c r="N1256" s="153" t="s">
        <v>586</v>
      </c>
      <c r="O1256" s="143"/>
      <c r="P1256" s="139"/>
      <c r="Q1256" s="139" t="s">
        <v>743</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IF(AI1256:AI1404="PENDIENTE","PENDIENTE",IF(COUNTIF(AI1256:AI1404,"FALLO"),"FALTA","COMPLETO"))</f>
        <v>COMPLETO</v>
      </c>
      <c r="AK1256" s="14"/>
      <c r="AL1256" s="14"/>
    </row>
    <row r="1257" spans="1:38" ht="15.75" customHeight="1" x14ac:dyDescent="0.2">
      <c r="A1257" s="158"/>
      <c r="B1257" s="604"/>
      <c r="C1257" s="599"/>
      <c r="D1257" s="599"/>
      <c r="E1257" s="599"/>
      <c r="F1257" s="599"/>
      <c r="G1257" s="599"/>
      <c r="H1257" s="599"/>
      <c r="I1257" s="599"/>
      <c r="J1257" s="599"/>
      <c r="K1257" s="149" t="s">
        <v>599</v>
      </c>
      <c r="L1257" s="149" t="s">
        <v>605</v>
      </c>
      <c r="M1257" s="149" t="s">
        <v>605</v>
      </c>
      <c r="N1257" s="153" t="s">
        <v>586</v>
      </c>
      <c r="O1257" s="143"/>
      <c r="P1257" s="139"/>
      <c r="Q1257" s="139" t="s">
        <v>743</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IF(AI1257:AI1414="PENDIENTE","PENDIENTE",IF(COUNTIF(AI1257:AI1414,"FALLO"),"FALTA","COMPLETO"))</f>
        <v>COMPLETO</v>
      </c>
      <c r="AK1257" s="14"/>
      <c r="AL1257" s="14"/>
    </row>
    <row r="1258" spans="1:38" ht="15.75" customHeight="1" x14ac:dyDescent="0.2">
      <c r="A1258" s="158"/>
      <c r="B1258" s="604"/>
      <c r="C1258" s="599"/>
      <c r="D1258" s="599"/>
      <c r="E1258" s="599"/>
      <c r="F1258" s="599"/>
      <c r="G1258" s="599"/>
      <c r="H1258" s="599"/>
      <c r="I1258" s="599"/>
      <c r="J1258" s="599"/>
      <c r="K1258" s="149" t="s">
        <v>606</v>
      </c>
      <c r="L1258" s="149" t="s">
        <v>607</v>
      </c>
      <c r="M1258" s="149" t="s">
        <v>607</v>
      </c>
      <c r="N1258" s="153" t="s">
        <v>586</v>
      </c>
      <c r="O1258" s="143"/>
      <c r="P1258" s="139"/>
      <c r="Q1258" s="139" t="s">
        <v>743</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IF(AI1258:AI1410="PENDIENTE","PENDIENTE",IF(COUNTIF(AI1258:AI1410,"FALLO"),"FALTA","COMPLETO"))</f>
        <v>COMPLETO</v>
      </c>
      <c r="AK1258" s="14"/>
      <c r="AL1258" s="14"/>
    </row>
    <row r="1259" spans="1:38" ht="15.75" customHeight="1" x14ac:dyDescent="0.2">
      <c r="A1259" s="158"/>
      <c r="B1259" s="605"/>
      <c r="C1259" s="600"/>
      <c r="D1259" s="600"/>
      <c r="E1259" s="600"/>
      <c r="F1259" s="600"/>
      <c r="G1259" s="600"/>
      <c r="H1259" s="600"/>
      <c r="I1259" s="600"/>
      <c r="J1259" s="600"/>
      <c r="K1259" s="149" t="s">
        <v>951</v>
      </c>
      <c r="L1259" s="148" t="s">
        <v>952</v>
      </c>
      <c r="M1259" s="148" t="s">
        <v>952</v>
      </c>
      <c r="N1259" s="153" t="s">
        <v>586</v>
      </c>
      <c r="O1259" s="143"/>
      <c r="P1259" s="139"/>
      <c r="Q1259" s="139" t="s">
        <v>743</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IF(AI1259:AI1410="PENDIENTE","PENDIENTE",IF(COUNTIF(AI1259:AI1410,"FALLO"),"FALTA","COMPLETO"))</f>
        <v>COMPLETO</v>
      </c>
      <c r="AK1259" s="14"/>
      <c r="AL1259" s="14"/>
    </row>
    <row r="1260" spans="1:38" ht="15.75" customHeight="1" x14ac:dyDescent="0.2">
      <c r="A1260" s="157"/>
      <c r="B1260" s="603"/>
      <c r="C1260" s="598" t="s">
        <v>534</v>
      </c>
      <c r="D1260" s="598" t="s">
        <v>581</v>
      </c>
      <c r="E1260" s="598"/>
      <c r="F1260" s="598"/>
      <c r="G1260" s="608">
        <f>1+G1250</f>
        <v>139</v>
      </c>
      <c r="H1260" s="606" t="s">
        <v>689</v>
      </c>
      <c r="I1260" s="608"/>
      <c r="J1260" s="609" t="s">
        <v>948</v>
      </c>
      <c r="K1260" s="148" t="s">
        <v>691</v>
      </c>
      <c r="L1260" s="149" t="s">
        <v>692</v>
      </c>
      <c r="M1260" s="149" t="s">
        <v>692</v>
      </c>
      <c r="N1260" s="153" t="s">
        <v>586</v>
      </c>
      <c r="O1260" s="143"/>
      <c r="P1260" s="139"/>
      <c r="Q1260" s="139" t="s">
        <v>743</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IF(AI1260:AI1410="PENDIENTE","PENDIENTE",IF(COUNTIF(AI1260:AI1410,"FALLO"),"FALTA","COMPLETO"))</f>
        <v>COMPLETO</v>
      </c>
      <c r="AK1260" s="14"/>
      <c r="AL1260" s="14"/>
    </row>
    <row r="1261" spans="1:38" ht="15.75" customHeight="1" x14ac:dyDescent="0.2">
      <c r="A1261" s="158"/>
      <c r="B1261" s="604"/>
      <c r="C1261" s="599"/>
      <c r="D1261" s="599"/>
      <c r="E1261" s="599"/>
      <c r="F1261" s="599"/>
      <c r="G1261" s="599"/>
      <c r="H1261" s="599"/>
      <c r="I1261" s="599"/>
      <c r="J1261" s="599"/>
      <c r="K1261" s="148" t="s">
        <v>694</v>
      </c>
      <c r="L1261" s="149" t="s">
        <v>695</v>
      </c>
      <c r="M1261" s="149" t="s">
        <v>695</v>
      </c>
      <c r="N1261" s="153" t="s">
        <v>586</v>
      </c>
      <c r="O1261" s="143"/>
      <c r="P1261" s="139"/>
      <c r="Q1261" s="139" t="s">
        <v>743</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IF(AI1261:AI1410="PENDIENTE","PENDIENTE",IF(COUNTIF(AI1261:AI1410,"FALLO"),"FALTA","COMPLETO"))</f>
        <v>COMPLETO</v>
      </c>
      <c r="AK1261" s="14"/>
      <c r="AL1261" s="14"/>
    </row>
    <row r="1262" spans="1:38" ht="15.75" customHeight="1" x14ac:dyDescent="0.2">
      <c r="A1262" s="158"/>
      <c r="B1262" s="604"/>
      <c r="C1262" s="599"/>
      <c r="D1262" s="599"/>
      <c r="E1262" s="599"/>
      <c r="F1262" s="599"/>
      <c r="G1262" s="599"/>
      <c r="H1262" s="599"/>
      <c r="I1262" s="599"/>
      <c r="J1262" s="599"/>
      <c r="K1262" s="148" t="s">
        <v>696</v>
      </c>
      <c r="L1262" s="148" t="s">
        <v>697</v>
      </c>
      <c r="M1262" s="148" t="s">
        <v>697</v>
      </c>
      <c r="N1262" s="153" t="s">
        <v>586</v>
      </c>
      <c r="O1262" s="143"/>
      <c r="P1262" s="139"/>
      <c r="Q1262" s="139" t="s">
        <v>743</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IF(AI1262:AI1410="PENDIENTE","PENDIENTE",IF(COUNTIF(AI1262:AI1410,"FALLO"),"FALTA","COMPLETO"))</f>
        <v>COMPLETO</v>
      </c>
      <c r="AK1262" s="14"/>
      <c r="AL1262" s="14"/>
    </row>
    <row r="1263" spans="1:38" ht="15.75" customHeight="1" x14ac:dyDescent="0.2">
      <c r="A1263" s="158"/>
      <c r="B1263" s="604"/>
      <c r="C1263" s="599"/>
      <c r="D1263" s="599"/>
      <c r="E1263" s="599"/>
      <c r="F1263" s="599"/>
      <c r="G1263" s="599"/>
      <c r="H1263" s="599"/>
      <c r="I1263" s="599"/>
      <c r="J1263" s="610"/>
      <c r="K1263" s="148" t="s">
        <v>698</v>
      </c>
      <c r="L1263" s="148" t="s">
        <v>699</v>
      </c>
      <c r="M1263" s="148" t="s">
        <v>699</v>
      </c>
      <c r="N1263" s="153" t="s">
        <v>586</v>
      </c>
      <c r="O1263" s="143"/>
      <c r="P1263" s="139"/>
      <c r="Q1263" s="139" t="s">
        <v>743</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IF(AI1263:AI1420="PENDIENTE","PENDIENTE",IF(COUNTIF(AI1263:AI1420,"FALLO"),"FALTA","COMPLETO"))</f>
        <v>COMPLETO</v>
      </c>
      <c r="AK1263" s="14"/>
      <c r="AL1263" s="14"/>
    </row>
    <row r="1264" spans="1:38" ht="15.75" customHeight="1" x14ac:dyDescent="0.2">
      <c r="A1264" s="158"/>
      <c r="B1264" s="603"/>
      <c r="C1264" s="598" t="s">
        <v>535</v>
      </c>
      <c r="D1264" s="598" t="s">
        <v>581</v>
      </c>
      <c r="E1264" s="598"/>
      <c r="F1264" s="598"/>
      <c r="G1264" s="608">
        <f>1+G1260</f>
        <v>140</v>
      </c>
      <c r="H1264" s="606" t="s">
        <v>701</v>
      </c>
      <c r="I1264" s="608"/>
      <c r="J1264" s="609" t="s">
        <v>948</v>
      </c>
      <c r="K1264" s="148" t="s">
        <v>691</v>
      </c>
      <c r="L1264" s="149" t="s">
        <v>692</v>
      </c>
      <c r="M1264" s="149" t="s">
        <v>692</v>
      </c>
      <c r="N1264" s="153" t="s">
        <v>586</v>
      </c>
      <c r="O1264" s="143"/>
      <c r="P1264" s="139"/>
      <c r="Q1264" s="139" t="s">
        <v>743</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IF(AI1264:AI1422="PENDIENTE","PENDIENTE",IF(COUNTIF(AI1264:AI1422,"FALLO"),"FALTA","COMPLETO"))</f>
        <v>COMPLETO</v>
      </c>
      <c r="AK1264" s="14"/>
      <c r="AL1264" s="14"/>
    </row>
    <row r="1265" spans="1:38" ht="15.75" customHeight="1" x14ac:dyDescent="0.2">
      <c r="A1265" s="158"/>
      <c r="B1265" s="604"/>
      <c r="C1265" s="599"/>
      <c r="D1265" s="599"/>
      <c r="E1265" s="599"/>
      <c r="F1265" s="599"/>
      <c r="G1265" s="599"/>
      <c r="H1265" s="599"/>
      <c r="I1265" s="599"/>
      <c r="J1265" s="599"/>
      <c r="K1265" s="148" t="s">
        <v>694</v>
      </c>
      <c r="L1265" s="149" t="s">
        <v>695</v>
      </c>
      <c r="M1265" s="149" t="s">
        <v>695</v>
      </c>
      <c r="N1265" s="153" t="s">
        <v>586</v>
      </c>
      <c r="O1265" s="143"/>
      <c r="P1265" s="139"/>
      <c r="Q1265" s="139" t="s">
        <v>743</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IF(AI1265:AI1422="PENDIENTE","PENDIENTE",IF(COUNTIF(AI1265:AI1422,"FALLO"),"FALTA","COMPLETO"))</f>
        <v>COMPLETO</v>
      </c>
      <c r="AK1265" s="14"/>
      <c r="AL1265" s="14"/>
    </row>
    <row r="1266" spans="1:38" ht="15.75" customHeight="1" x14ac:dyDescent="0.2">
      <c r="A1266" s="158"/>
      <c r="B1266" s="604"/>
      <c r="C1266" s="599"/>
      <c r="D1266" s="599"/>
      <c r="E1266" s="599"/>
      <c r="F1266" s="599"/>
      <c r="G1266" s="599"/>
      <c r="H1266" s="599"/>
      <c r="I1266" s="599"/>
      <c r="J1266" s="599"/>
      <c r="K1266" s="148" t="s">
        <v>696</v>
      </c>
      <c r="L1266" s="148" t="s">
        <v>697</v>
      </c>
      <c r="M1266" s="148" t="s">
        <v>697</v>
      </c>
      <c r="N1266" s="153" t="s">
        <v>586</v>
      </c>
      <c r="O1266" s="143"/>
      <c r="P1266" s="139"/>
      <c r="Q1266" s="139" t="s">
        <v>743</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IF(AI1266:AI1422="PENDIENTE","PENDIENTE",IF(COUNTIF(AI1266:AI1422,"FALLO"),"FALTA","COMPLETO"))</f>
        <v>COMPLETO</v>
      </c>
      <c r="AK1266" s="14"/>
      <c r="AL1266" s="14"/>
    </row>
    <row r="1267" spans="1:38" ht="15.75" customHeight="1" x14ac:dyDescent="0.2">
      <c r="A1267" s="158"/>
      <c r="B1267" s="604"/>
      <c r="C1267" s="599"/>
      <c r="D1267" s="599"/>
      <c r="E1267" s="599"/>
      <c r="F1267" s="599"/>
      <c r="G1267" s="599"/>
      <c r="H1267" s="599"/>
      <c r="I1267" s="599"/>
      <c r="J1267" s="610"/>
      <c r="K1267" s="148" t="s">
        <v>698</v>
      </c>
      <c r="L1267" s="148" t="s">
        <v>699</v>
      </c>
      <c r="M1267" s="148" t="s">
        <v>699</v>
      </c>
      <c r="N1267" s="153" t="s">
        <v>586</v>
      </c>
      <c r="O1267" s="143"/>
      <c r="P1267" s="139"/>
      <c r="Q1267" s="139" t="s">
        <v>743</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IF(AI1267:AI1422="PENDIENTE","PENDIENTE",IF(COUNTIF(AI1267:AI1422,"FALLO"),"FALTA","COMPLETO"))</f>
        <v>COMPLETO</v>
      </c>
      <c r="AK1267" s="14"/>
      <c r="AL1267" s="14"/>
    </row>
    <row r="1268" spans="1:38" ht="15.75" customHeight="1" x14ac:dyDescent="0.2">
      <c r="A1268" s="158"/>
      <c r="B1268" s="603"/>
      <c r="C1268" s="598" t="s">
        <v>953</v>
      </c>
      <c r="D1268" s="598" t="s">
        <v>581</v>
      </c>
      <c r="E1268" s="598"/>
      <c r="F1268" s="598"/>
      <c r="G1268" s="608">
        <f>1+G1264</f>
        <v>141</v>
      </c>
      <c r="H1268" s="606" t="s">
        <v>954</v>
      </c>
      <c r="I1268" s="608"/>
      <c r="J1268" s="609" t="s">
        <v>948</v>
      </c>
      <c r="K1268" s="148" t="s">
        <v>691</v>
      </c>
      <c r="L1268" s="149" t="s">
        <v>692</v>
      </c>
      <c r="M1268" s="149" t="s">
        <v>692</v>
      </c>
      <c r="N1268" s="153" t="s">
        <v>586</v>
      </c>
      <c r="O1268" s="143"/>
      <c r="P1268" s="139"/>
      <c r="Q1268" s="139" t="s">
        <v>743</v>
      </c>
      <c r="R1268" s="140"/>
      <c r="S1268" s="154"/>
      <c r="T1268" s="155"/>
      <c r="U1268" s="143"/>
      <c r="V1268" s="139"/>
      <c r="W1268" s="139"/>
      <c r="X1268" s="139"/>
      <c r="Y1268" s="155"/>
      <c r="Z1268" s="143"/>
      <c r="AA1268" s="139"/>
      <c r="AB1268" s="139"/>
      <c r="AC1268" s="139"/>
      <c r="AD1268" s="154"/>
      <c r="AE1268" s="155"/>
      <c r="AF1268" s="143"/>
      <c r="AG1268" s="139"/>
      <c r="AH1268" s="156"/>
      <c r="AI1268" s="141" t="str">
        <f t="shared" si="5"/>
        <v>OK</v>
      </c>
      <c r="AJ1268" s="142" t="str">
        <f>IF(AI1268:AI1428="PENDIENTE","PENDIENTE",IF(COUNTIF(AI1268:AI1428,"FALLO"),"FALTA","COMPLETO"))</f>
        <v>COMPLETO</v>
      </c>
      <c r="AK1268" s="14"/>
      <c r="AL1268" s="14"/>
    </row>
    <row r="1269" spans="1:38" ht="15.75" customHeight="1" x14ac:dyDescent="0.2">
      <c r="A1269" s="158"/>
      <c r="B1269" s="604"/>
      <c r="C1269" s="599"/>
      <c r="D1269" s="599"/>
      <c r="E1269" s="599"/>
      <c r="F1269" s="599"/>
      <c r="G1269" s="599"/>
      <c r="H1269" s="599"/>
      <c r="I1269" s="599"/>
      <c r="J1269" s="599"/>
      <c r="K1269" s="148" t="s">
        <v>694</v>
      </c>
      <c r="L1269" s="149" t="s">
        <v>695</v>
      </c>
      <c r="M1269" s="149" t="s">
        <v>695</v>
      </c>
      <c r="N1269" s="153" t="s">
        <v>586</v>
      </c>
      <c r="O1269" s="143"/>
      <c r="P1269" s="139"/>
      <c r="Q1269" s="139" t="s">
        <v>743</v>
      </c>
      <c r="R1269" s="140"/>
      <c r="S1269" s="154"/>
      <c r="T1269" s="155"/>
      <c r="U1269" s="143"/>
      <c r="V1269" s="139"/>
      <c r="W1269" s="139"/>
      <c r="X1269" s="139"/>
      <c r="Y1269" s="155"/>
      <c r="Z1269" s="143"/>
      <c r="AA1269" s="139"/>
      <c r="AB1269" s="139"/>
      <c r="AC1269" s="139"/>
      <c r="AD1269" s="154"/>
      <c r="AE1269" s="155"/>
      <c r="AF1269" s="143"/>
      <c r="AG1269" s="139"/>
      <c r="AH1269" s="156"/>
      <c r="AI1269" s="141" t="str">
        <f t="shared" si="5"/>
        <v>OK</v>
      </c>
      <c r="AJ1269" s="142" t="str">
        <f>IF(AI1269:AI1438="PENDIENTE","PENDIENTE",IF(COUNTIF(AI1269:AI1438,"FALLO"),"FALTA","COMPLETO"))</f>
        <v>COMPLETO</v>
      </c>
      <c r="AK1269" s="14"/>
      <c r="AL1269" s="14"/>
    </row>
    <row r="1270" spans="1:38" ht="15.75" customHeight="1" x14ac:dyDescent="0.2">
      <c r="A1270" s="158"/>
      <c r="B1270" s="604"/>
      <c r="C1270" s="599"/>
      <c r="D1270" s="599"/>
      <c r="E1270" s="599"/>
      <c r="F1270" s="599"/>
      <c r="G1270" s="599"/>
      <c r="H1270" s="599"/>
      <c r="I1270" s="599"/>
      <c r="J1270" s="599"/>
      <c r="K1270" s="148" t="s">
        <v>696</v>
      </c>
      <c r="L1270" s="148" t="s">
        <v>697</v>
      </c>
      <c r="M1270" s="148" t="s">
        <v>697</v>
      </c>
      <c r="N1270" s="153" t="s">
        <v>586</v>
      </c>
      <c r="O1270" s="143"/>
      <c r="P1270" s="139"/>
      <c r="Q1270" s="139" t="s">
        <v>743</v>
      </c>
      <c r="R1270" s="140"/>
      <c r="S1270" s="154"/>
      <c r="T1270" s="155"/>
      <c r="U1270" s="143"/>
      <c r="V1270" s="139"/>
      <c r="W1270" s="139"/>
      <c r="X1270" s="139"/>
      <c r="Y1270" s="155"/>
      <c r="Z1270" s="143"/>
      <c r="AA1270" s="139"/>
      <c r="AB1270" s="139"/>
      <c r="AC1270" s="139"/>
      <c r="AD1270" s="154"/>
      <c r="AE1270" s="155"/>
      <c r="AF1270" s="143"/>
      <c r="AG1270" s="139"/>
      <c r="AH1270" s="156"/>
      <c r="AI1270" s="141" t="str">
        <f t="shared" si="5"/>
        <v>OK</v>
      </c>
      <c r="AJ1270" s="142" t="str">
        <f>IF(AI1270:AI1434="PENDIENTE","PENDIENTE",IF(COUNTIF(AI1270:AI1434,"FALLO"),"FALTA","COMPLETO"))</f>
        <v>COMPLETO</v>
      </c>
      <c r="AK1270" s="14"/>
      <c r="AL1270" s="14"/>
    </row>
    <row r="1271" spans="1:38" ht="15.75" customHeight="1" x14ac:dyDescent="0.2">
      <c r="A1271" s="158"/>
      <c r="B1271" s="604"/>
      <c r="C1271" s="599"/>
      <c r="D1271" s="599"/>
      <c r="E1271" s="599"/>
      <c r="F1271" s="599"/>
      <c r="G1271" s="599"/>
      <c r="H1271" s="599"/>
      <c r="I1271" s="599"/>
      <c r="J1271" s="610"/>
      <c r="K1271" s="148" t="s">
        <v>698</v>
      </c>
      <c r="L1271" s="148" t="s">
        <v>699</v>
      </c>
      <c r="M1271" s="148" t="s">
        <v>699</v>
      </c>
      <c r="N1271" s="153" t="s">
        <v>586</v>
      </c>
      <c r="O1271" s="143"/>
      <c r="P1271" s="139"/>
      <c r="Q1271" s="139" t="s">
        <v>743</v>
      </c>
      <c r="R1271" s="140"/>
      <c r="S1271" s="154"/>
      <c r="T1271" s="155"/>
      <c r="U1271" s="143"/>
      <c r="V1271" s="139"/>
      <c r="W1271" s="139"/>
      <c r="X1271" s="139"/>
      <c r="Y1271" s="155"/>
      <c r="Z1271" s="143"/>
      <c r="AA1271" s="139"/>
      <c r="AB1271" s="139"/>
      <c r="AC1271" s="139"/>
      <c r="AD1271" s="154"/>
      <c r="AE1271" s="155"/>
      <c r="AF1271" s="143"/>
      <c r="AG1271" s="139"/>
      <c r="AH1271" s="156"/>
      <c r="AI1271" s="141" t="str">
        <f t="shared" si="5"/>
        <v>OK</v>
      </c>
      <c r="AJ1271" s="142" t="str">
        <f>IF(AI1271:AI1434="PENDIENTE","PENDIENTE",IF(COUNTIF(AI1271:AI1434,"FALLO"),"FALTA","COMPLETO"))</f>
        <v>COMPLETO</v>
      </c>
      <c r="AK1271" s="14"/>
      <c r="AL1271" s="14"/>
    </row>
    <row r="1272" spans="1:38" ht="15.75" customHeight="1" x14ac:dyDescent="0.2">
      <c r="A1272" s="158"/>
      <c r="B1272" s="159"/>
      <c r="C1272" s="160"/>
      <c r="D1272" s="160" t="s">
        <v>581</v>
      </c>
      <c r="E1272" s="160"/>
      <c r="F1272" s="160"/>
      <c r="G1272" s="161">
        <f>1+G1268</f>
        <v>142</v>
      </c>
      <c r="H1272" s="162" t="s">
        <v>955</v>
      </c>
      <c r="I1272" s="160"/>
      <c r="J1272" s="163" t="s">
        <v>948</v>
      </c>
      <c r="K1272" s="158"/>
      <c r="L1272" s="158"/>
      <c r="M1272" s="158"/>
      <c r="N1272" s="153" t="s">
        <v>586</v>
      </c>
      <c r="O1272" s="143"/>
      <c r="P1272" s="139"/>
      <c r="Q1272" s="139" t="s">
        <v>743</v>
      </c>
      <c r="R1272" s="140"/>
      <c r="S1272" s="154"/>
      <c r="T1272" s="155"/>
      <c r="U1272" s="143"/>
      <c r="V1272" s="139"/>
      <c r="W1272" s="139"/>
      <c r="X1272" s="139"/>
      <c r="Y1272" s="155"/>
      <c r="Z1272" s="143"/>
      <c r="AA1272" s="139"/>
      <c r="AB1272" s="139"/>
      <c r="AC1272" s="139"/>
      <c r="AD1272" s="154"/>
      <c r="AE1272" s="155"/>
      <c r="AF1272" s="143"/>
      <c r="AG1272" s="139"/>
      <c r="AH1272" s="156"/>
      <c r="AI1272" s="164" t="str">
        <f t="shared" si="5"/>
        <v>OK</v>
      </c>
      <c r="AJ1272" s="165" t="str">
        <f>IF(AI1272:AI1440="PENDIENTE","PENDIENTE",IF(COUNTIF(AI1272:AI1440,"FALLO"),"FALTA","COMPLETO"))</f>
        <v>COMPLETO</v>
      </c>
      <c r="AK1272" s="14"/>
      <c r="AL1272" s="14"/>
    </row>
    <row r="1273" spans="1:38" ht="10.5" customHeight="1" x14ac:dyDescent="0.2">
      <c r="A1273" s="166"/>
      <c r="B1273" s="167"/>
      <c r="C1273" s="134"/>
      <c r="D1273" s="134"/>
      <c r="E1273" s="134"/>
      <c r="F1273" s="134"/>
      <c r="G1273" s="134"/>
      <c r="H1273" s="167"/>
      <c r="I1273" s="167"/>
      <c r="J1273" s="167"/>
      <c r="K1273" s="14"/>
      <c r="L1273" s="14"/>
      <c r="M1273" s="14"/>
      <c r="N1273" s="168"/>
      <c r="O1273" s="169"/>
      <c r="P1273" s="170"/>
      <c r="Q1273" s="170"/>
      <c r="R1273" s="170"/>
      <c r="S1273" s="171"/>
      <c r="T1273" s="172"/>
      <c r="U1273" s="169"/>
      <c r="V1273" s="170"/>
      <c r="W1273" s="170"/>
      <c r="X1273" s="170"/>
      <c r="Y1273" s="172"/>
      <c r="Z1273" s="169"/>
      <c r="AA1273" s="170"/>
      <c r="AB1273" s="170"/>
      <c r="AC1273" s="170"/>
      <c r="AD1273" s="171"/>
      <c r="AE1273" s="172"/>
      <c r="AF1273" s="169"/>
      <c r="AG1273" s="170"/>
      <c r="AH1273" s="14"/>
      <c r="AI1273" s="172"/>
      <c r="AJ1273" s="172"/>
      <c r="AK1273" s="14"/>
      <c r="AL1273" s="14"/>
    </row>
    <row r="1274" spans="1:38" ht="10.5" customHeight="1" x14ac:dyDescent="0.2">
      <c r="A1274" s="166"/>
      <c r="B1274" s="167"/>
      <c r="C1274" s="134"/>
      <c r="D1274" s="134"/>
      <c r="E1274" s="134"/>
      <c r="F1274" s="134"/>
      <c r="G1274" s="134"/>
      <c r="H1274" s="167"/>
      <c r="I1274" s="167"/>
      <c r="J1274" s="167"/>
      <c r="K1274" s="14"/>
      <c r="L1274" s="14"/>
      <c r="M1274" s="14"/>
      <c r="N1274" s="168"/>
      <c r="O1274" s="169"/>
      <c r="P1274" s="170"/>
      <c r="Q1274" s="170"/>
      <c r="R1274" s="170"/>
      <c r="S1274" s="171"/>
      <c r="T1274" s="172"/>
      <c r="U1274" s="169"/>
      <c r="V1274" s="170"/>
      <c r="W1274" s="170"/>
      <c r="X1274" s="170"/>
      <c r="Y1274" s="172"/>
      <c r="Z1274" s="169"/>
      <c r="AA1274" s="170"/>
      <c r="AB1274" s="170"/>
      <c r="AC1274" s="170"/>
      <c r="AD1274" s="171"/>
      <c r="AE1274" s="172"/>
      <c r="AF1274" s="169"/>
      <c r="AG1274" s="170"/>
      <c r="AH1274" s="14"/>
      <c r="AI1274" s="172"/>
      <c r="AJ1274" s="172"/>
      <c r="AK1274" s="14"/>
      <c r="AL1274" s="14"/>
    </row>
    <row r="1275" spans="1:38" ht="10.5" customHeight="1" x14ac:dyDescent="0.2">
      <c r="A1275" s="166"/>
      <c r="B1275" s="167"/>
      <c r="C1275" s="173" t="e">
        <f>COUNTIF(#REF!,"&lt;&gt;"&amp;"")</f>
        <v>#REF!</v>
      </c>
      <c r="D1275" s="173"/>
      <c r="E1275" s="173"/>
      <c r="F1275" s="173"/>
      <c r="G1275" s="173"/>
      <c r="H1275" s="174" t="e">
        <f>COUNTIF(#REF!,"&lt;&gt;"&amp;"")</f>
        <v>#REF!</v>
      </c>
      <c r="I1275" s="174"/>
      <c r="J1275" s="174"/>
      <c r="K1275" s="14"/>
      <c r="L1275" s="14"/>
      <c r="M1275" s="14"/>
      <c r="N1275" s="175" t="e">
        <f>(COUNTIF(#REF!,"OK")*100)/(931-7)</f>
        <v>#REF!</v>
      </c>
      <c r="O1275" s="169"/>
      <c r="P1275" s="170"/>
      <c r="Q1275" s="170"/>
      <c r="R1275" s="170"/>
      <c r="S1275" s="176" t="s">
        <v>956</v>
      </c>
      <c r="T1275" s="177" t="e">
        <f>(COUNTIF(#REF!,"OK")*100)/(931-7)</f>
        <v>#REF!</v>
      </c>
      <c r="U1275" s="169"/>
      <c r="V1275" s="170"/>
      <c r="W1275" s="170"/>
      <c r="X1275" s="170"/>
      <c r="Y1275" s="177" t="e">
        <f>(COUNTIF(#REF!,"OK")*100)/(931-7)</f>
        <v>#REF!</v>
      </c>
      <c r="Z1275" s="169"/>
      <c r="AA1275" s="170"/>
      <c r="AB1275" s="170"/>
      <c r="AC1275" s="170"/>
      <c r="AD1275" s="176" t="s">
        <v>956</v>
      </c>
      <c r="AE1275" s="177" t="e">
        <f>(COUNTIF(#REF!,"OK")*100)/(931-7)</f>
        <v>#REF!</v>
      </c>
      <c r="AF1275" s="169"/>
      <c r="AG1275" s="170"/>
      <c r="AH1275" s="178"/>
      <c r="AI1275" s="174" t="e">
        <f>(COUNTIF(#REF!,"OK")*100)/(COUNTIF(#REF!,"*"))</f>
        <v>#REF!</v>
      </c>
      <c r="AJ1275" s="174" t="e">
        <f>(COUNTIF(#REF!,"COMPLETO")*100)/(COUNTIF(#REF!,"*"))</f>
        <v>#REF!</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79" t="e">
        <f>(COUNTIF(#REF!,"&lt;&gt;"&amp;"OK")*100)/(931-7)</f>
        <v>#REF!</v>
      </c>
      <c r="O1276" s="169"/>
      <c r="P1276" s="170"/>
      <c r="Q1276" s="170"/>
      <c r="R1276" s="170"/>
      <c r="S1276" s="176" t="s">
        <v>957</v>
      </c>
      <c r="T1276" s="180" t="e">
        <f>(COUNTIF(#REF!,"&lt;&gt;"&amp;"OK")*100)/(931-7)</f>
        <v>#REF!</v>
      </c>
      <c r="U1276" s="169"/>
      <c r="V1276" s="170"/>
      <c r="W1276" s="170"/>
      <c r="X1276" s="170"/>
      <c r="Y1276" s="180" t="e">
        <f>(COUNTIF(#REF!,"&lt;&gt;"&amp;"OK")*100)/(931-7)</f>
        <v>#REF!</v>
      </c>
      <c r="Z1276" s="169"/>
      <c r="AA1276" s="170"/>
      <c r="AB1276" s="170"/>
      <c r="AC1276" s="170"/>
      <c r="AD1276" s="176" t="s">
        <v>957</v>
      </c>
      <c r="AE1276" s="180" t="e">
        <f>(COUNTIF(#REF!,"&lt;&gt;"&amp;"OK")*100)/(931-7)</f>
        <v>#REF!</v>
      </c>
      <c r="AF1276" s="169"/>
      <c r="AG1276" s="170"/>
      <c r="AH1276" s="178"/>
      <c r="AI1276" s="174" t="e">
        <f t="shared" ref="AI1276:AJ1276" si="6">(COUNTIF(#REF!,"PENDIENTE")*100)/(COUNTIF(#REF!,"*"))</f>
        <v>#REF!</v>
      </c>
      <c r="AJ1276" s="174" t="e">
        <f t="shared" si="6"/>
        <v>#REF!</v>
      </c>
      <c r="AK1276" s="14"/>
      <c r="AL1276" s="14"/>
    </row>
    <row r="1277" spans="1:38" ht="10.5" customHeight="1" x14ac:dyDescent="0.2">
      <c r="A1277" s="181"/>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78"/>
      <c r="AI1277" s="174" t="e">
        <f t="shared" ref="AI1277:AJ1277" si="7">(COUNTIF(#REF!,"VALIDAR")*100)/(COUNTIF(#REF!,"*"))</f>
        <v>#REF!</v>
      </c>
      <c r="AJ1277" s="174" t="e">
        <f t="shared" si="7"/>
        <v>#REF!</v>
      </c>
      <c r="AK1277" s="14"/>
      <c r="AL1277" s="14"/>
    </row>
    <row r="1278" spans="1:38" ht="10.5" customHeight="1" x14ac:dyDescent="0.2">
      <c r="A1278" s="166"/>
      <c r="B1278" s="167"/>
      <c r="C1278" s="134"/>
      <c r="D1278" s="134"/>
      <c r="E1278" s="134"/>
      <c r="F1278" s="134"/>
      <c r="G1278" s="134"/>
      <c r="H1278" s="167"/>
      <c r="I1278" s="167"/>
      <c r="J1278" s="167"/>
      <c r="K1278" s="14"/>
      <c r="L1278" s="14"/>
      <c r="M1278" s="14"/>
      <c r="N1278" s="168"/>
      <c r="O1278" s="169"/>
      <c r="P1278" s="170"/>
      <c r="Q1278" s="170"/>
      <c r="R1278" s="170"/>
      <c r="S1278" s="171"/>
      <c r="T1278" s="172"/>
      <c r="U1278" s="169"/>
      <c r="V1278" s="170"/>
      <c r="W1278" s="170"/>
      <c r="X1278" s="170"/>
      <c r="Y1278" s="172"/>
      <c r="Z1278" s="169"/>
      <c r="AA1278" s="170"/>
      <c r="AB1278" s="170"/>
      <c r="AC1278" s="170"/>
      <c r="AD1278" s="171"/>
      <c r="AE1278" s="172"/>
      <c r="AF1278" s="169"/>
      <c r="AG1278" s="170"/>
      <c r="AH1278" s="178"/>
      <c r="AI1278" s="174" t="e">
        <f>(COUNTIF(#REF!,"NA")*100)/(COUNTIF(#REF!,"*"))</f>
        <v>#REF!</v>
      </c>
      <c r="AJ1278" s="174" t="e">
        <f>(COUNTIF(#REF!,"NOAPLICA")*100)/(COUNTIF(#REF!,"*"))</f>
        <v>#REF!</v>
      </c>
      <c r="AK1278" s="14"/>
      <c r="AL1278" s="14"/>
    </row>
    <row r="1279" spans="1:38" ht="10.5" customHeight="1" x14ac:dyDescent="0.2">
      <c r="A1279" s="166"/>
      <c r="B1279" s="167"/>
      <c r="C1279" s="134"/>
      <c r="D1279" s="134"/>
      <c r="E1279" s="134"/>
      <c r="F1279" s="134"/>
      <c r="G1279" s="134"/>
      <c r="H1279" s="167"/>
      <c r="I1279" s="167"/>
      <c r="J1279" s="167"/>
      <c r="K1279" s="14"/>
      <c r="L1279" s="14"/>
      <c r="M1279" s="14"/>
      <c r="N1279" s="168"/>
      <c r="O1279" s="169"/>
      <c r="P1279" s="170"/>
      <c r="Q1279" s="170"/>
      <c r="R1279" s="170"/>
      <c r="S1279" s="171"/>
      <c r="T1279" s="172"/>
      <c r="U1279" s="169"/>
      <c r="V1279" s="170"/>
      <c r="W1279" s="170"/>
      <c r="X1279" s="170"/>
      <c r="Y1279" s="172"/>
      <c r="Z1279" s="169"/>
      <c r="AA1279" s="170"/>
      <c r="AB1279" s="170"/>
      <c r="AC1279" s="170"/>
      <c r="AD1279" s="171"/>
      <c r="AE1279" s="172"/>
      <c r="AF1279" s="169"/>
      <c r="AG1279" s="170"/>
      <c r="AH1279" s="178"/>
      <c r="AI1279" s="174" t="e">
        <f t="shared" ref="AI1279:AJ1279" si="8">(COUNTIF(#REF!,"REVISAR")*100)/(COUNTIF(#REF!,"*"))</f>
        <v>#REF!</v>
      </c>
      <c r="AJ1279" s="174" t="e">
        <f t="shared" si="8"/>
        <v>#REF!</v>
      </c>
      <c r="AK1279" s="14"/>
      <c r="AL1279" s="14"/>
    </row>
    <row r="1280" spans="1:38" ht="10.5" customHeight="1" x14ac:dyDescent="0.2">
      <c r="A1280" s="166"/>
      <c r="B1280" s="167"/>
      <c r="C1280" s="134"/>
      <c r="D1280" s="134"/>
      <c r="E1280" s="134"/>
      <c r="F1280" s="134"/>
      <c r="G1280" s="134"/>
      <c r="H1280" s="167"/>
      <c r="I1280" s="167"/>
      <c r="J1280" s="167"/>
      <c r="K1280" s="14"/>
      <c r="L1280" s="14"/>
      <c r="M1280" s="14"/>
      <c r="N1280" s="168"/>
      <c r="O1280" s="169"/>
      <c r="P1280" s="170"/>
      <c r="Q1280" s="170"/>
      <c r="R1280" s="170"/>
      <c r="S1280" s="171"/>
      <c r="T1280" s="172"/>
      <c r="U1280" s="169"/>
      <c r="V1280" s="170"/>
      <c r="W1280" s="170"/>
      <c r="X1280" s="170"/>
      <c r="Y1280" s="172"/>
      <c r="Z1280" s="169"/>
      <c r="AA1280" s="170"/>
      <c r="AB1280" s="170"/>
      <c r="AC1280" s="170"/>
      <c r="AD1280" s="171"/>
      <c r="AE1280" s="172"/>
      <c r="AF1280" s="169"/>
      <c r="AG1280" s="170"/>
      <c r="AH1280" s="14"/>
      <c r="AI1280" s="172"/>
      <c r="AJ1280" s="172"/>
      <c r="AK1280" s="14"/>
      <c r="AL1280" s="1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4"/>
      <c r="AI1281" s="172"/>
      <c r="AJ1281" s="172"/>
      <c r="AK1281" s="14"/>
      <c r="AL1281" s="14"/>
    </row>
    <row r="1282" spans="1:38" ht="10.5" customHeight="1" x14ac:dyDescent="0.2">
      <c r="A1282" s="166"/>
      <c r="B1282" s="167"/>
      <c r="C1282" s="134"/>
      <c r="D1282" s="134"/>
      <c r="E1282" s="134"/>
      <c r="F1282" s="134"/>
      <c r="G1282" s="134"/>
      <c r="H1282" s="167"/>
      <c r="I1282" s="167"/>
      <c r="J1282" s="167"/>
      <c r="K1282" s="14"/>
      <c r="L1282" s="14"/>
      <c r="M1282" s="14"/>
      <c r="N1282" s="168"/>
      <c r="O1282" s="169"/>
      <c r="P1282" s="170"/>
      <c r="Q1282" s="170"/>
      <c r="R1282" s="170"/>
      <c r="S1282" s="171"/>
      <c r="T1282" s="172"/>
      <c r="U1282" s="169"/>
      <c r="V1282" s="170"/>
      <c r="W1282" s="170"/>
      <c r="X1282" s="170"/>
      <c r="Y1282" s="172"/>
      <c r="Z1282" s="169"/>
      <c r="AA1282" s="170"/>
      <c r="AB1282" s="170"/>
      <c r="AC1282" s="170"/>
      <c r="AD1282" s="171"/>
      <c r="AE1282" s="172"/>
      <c r="AF1282" s="169"/>
      <c r="AG1282" s="170"/>
      <c r="AH1282" s="14"/>
      <c r="AI1282" s="172"/>
      <c r="AJ1282" s="172"/>
      <c r="AK1282" s="14"/>
      <c r="AL1282" s="14"/>
    </row>
    <row r="1283" spans="1:38" ht="10.5" customHeight="1" x14ac:dyDescent="0.2">
      <c r="A1283" s="166"/>
      <c r="B1283" s="167"/>
      <c r="C1283" s="134"/>
      <c r="D1283" s="134"/>
      <c r="E1283" s="134"/>
      <c r="F1283" s="134"/>
      <c r="G1283" s="134"/>
      <c r="H1283" s="167"/>
      <c r="I1283" s="167"/>
      <c r="J1283" s="167"/>
      <c r="K1283" s="14"/>
      <c r="L1283" s="14"/>
      <c r="M1283" s="14"/>
      <c r="N1283" s="168"/>
      <c r="O1283" s="169"/>
      <c r="P1283" s="170"/>
      <c r="Q1283" s="170"/>
      <c r="R1283" s="170"/>
      <c r="S1283" s="171"/>
      <c r="T1283" s="172"/>
      <c r="U1283" s="169"/>
      <c r="V1283" s="170"/>
      <c r="W1283" s="170"/>
      <c r="X1283" s="170"/>
      <c r="Y1283" s="172"/>
      <c r="Z1283" s="169"/>
      <c r="AA1283" s="170"/>
      <c r="AB1283" s="170"/>
      <c r="AC1283" s="170"/>
      <c r="AD1283" s="171"/>
      <c r="AE1283" s="172"/>
      <c r="AF1283" s="169"/>
      <c r="AG1283" s="170"/>
      <c r="AH1283" s="14"/>
      <c r="AI1283" s="172"/>
      <c r="AJ1283" s="172"/>
      <c r="AK1283" s="14"/>
      <c r="AL1283" s="14"/>
    </row>
    <row r="1284" spans="1:38" ht="10.5" customHeight="1" x14ac:dyDescent="0.2">
      <c r="A1284" s="166"/>
      <c r="B1284" s="182"/>
      <c r="C1284" s="183"/>
      <c r="D1284" s="183"/>
      <c r="E1284" s="183"/>
      <c r="F1284" s="183"/>
      <c r="G1284" s="183"/>
      <c r="H1284" s="182"/>
      <c r="I1284" s="182"/>
      <c r="J1284" s="182"/>
      <c r="K1284" s="184"/>
      <c r="L1284" s="184"/>
      <c r="M1284" s="184"/>
      <c r="N1284" s="185"/>
      <c r="O1284" s="186"/>
      <c r="P1284" s="187"/>
      <c r="Q1284" s="187"/>
      <c r="R1284" s="187"/>
      <c r="S1284" s="188"/>
      <c r="T1284" s="189"/>
      <c r="U1284" s="186"/>
      <c r="V1284" s="187"/>
      <c r="W1284" s="187"/>
      <c r="X1284" s="187"/>
      <c r="Y1284" s="189"/>
      <c r="Z1284" s="186"/>
      <c r="AA1284" s="187"/>
      <c r="AB1284" s="187"/>
      <c r="AC1284" s="187"/>
      <c r="AD1284" s="188"/>
      <c r="AE1284" s="189"/>
      <c r="AF1284" s="186"/>
      <c r="AG1284" s="187"/>
      <c r="AH1284" s="184"/>
      <c r="AI1284" s="189"/>
      <c r="AJ1284" s="189"/>
      <c r="AK1284" s="184"/>
      <c r="AL1284" s="184"/>
    </row>
    <row r="1285" spans="1:38" ht="10.5" customHeight="1" x14ac:dyDescent="0.2">
      <c r="A1285" s="166"/>
      <c r="B1285" s="167"/>
      <c r="C1285" s="134"/>
      <c r="D1285" s="134"/>
      <c r="E1285" s="134"/>
      <c r="F1285" s="134"/>
      <c r="G1285" s="134"/>
      <c r="H1285" s="167"/>
      <c r="I1285" s="167"/>
      <c r="J1285" s="167"/>
      <c r="K1285" s="14"/>
      <c r="L1285" s="14"/>
      <c r="M1285" s="14"/>
      <c r="N1285" s="168"/>
      <c r="O1285" s="169"/>
      <c r="P1285" s="170"/>
      <c r="Q1285" s="170"/>
      <c r="R1285" s="170"/>
      <c r="S1285" s="171"/>
      <c r="T1285" s="172"/>
      <c r="U1285" s="169"/>
      <c r="V1285" s="170"/>
      <c r="W1285" s="170"/>
      <c r="X1285" s="170"/>
      <c r="Y1285" s="172"/>
      <c r="Z1285" s="169"/>
      <c r="AA1285" s="170"/>
      <c r="AB1285" s="170"/>
      <c r="AC1285" s="170"/>
      <c r="AD1285" s="171"/>
      <c r="AE1285" s="172"/>
      <c r="AF1285" s="169"/>
      <c r="AG1285" s="170"/>
      <c r="AH1285" s="14"/>
      <c r="AI1285" s="172"/>
      <c r="AJ1285" s="172"/>
      <c r="AK1285" s="14"/>
      <c r="AL1285" s="14"/>
    </row>
    <row r="1286" spans="1:38" ht="15" customHeight="1" x14ac:dyDescent="0.2">
      <c r="A1286" s="166"/>
      <c r="B1286" s="166"/>
    </row>
    <row r="1287" spans="1:38" ht="15" customHeight="1" x14ac:dyDescent="0.2">
      <c r="A1287" s="190"/>
      <c r="B1287" s="166"/>
    </row>
    <row r="1288" spans="1:38" ht="15" customHeight="1" x14ac:dyDescent="0.2">
      <c r="A1288" s="191"/>
    </row>
    <row r="1289" spans="1:38" ht="15" customHeight="1" x14ac:dyDescent="0.2">
      <c r="A1289" s="191"/>
    </row>
    <row r="1290" spans="1:38" ht="15" customHeight="1" x14ac:dyDescent="0.2">
      <c r="A1290" s="191"/>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1"/>
    </row>
    <row r="1296" spans="1:38" ht="15" customHeight="1" x14ac:dyDescent="0.2">
      <c r="A1296" s="191"/>
    </row>
    <row r="1297" spans="1:1" ht="15" customHeight="1" x14ac:dyDescent="0.2">
      <c r="A1297" s="191"/>
    </row>
    <row r="1298" spans="1:1" ht="15" customHeight="1" x14ac:dyDescent="0.2">
      <c r="A1298" s="191"/>
    </row>
    <row r="1299" spans="1:1" ht="15" customHeight="1" x14ac:dyDescent="0.2">
      <c r="A1299" s="192"/>
    </row>
    <row r="1300" spans="1:1" ht="15" customHeight="1" x14ac:dyDescent="0.2">
      <c r="A1300" s="191"/>
    </row>
  </sheetData>
  <mergeCells count="1277">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 ref="H67:H77"/>
    <mergeCell ref="I67:I77"/>
    <mergeCell ref="J67:J77"/>
    <mergeCell ref="A67:A77"/>
    <mergeCell ref="B67:B77"/>
    <mergeCell ref="C67:C77"/>
    <mergeCell ref="D67:D77"/>
    <mergeCell ref="E67:E77"/>
    <mergeCell ref="F67:F77"/>
    <mergeCell ref="G67:G77"/>
    <mergeCell ref="A57:A66"/>
    <mergeCell ref="B57:B66"/>
    <mergeCell ref="C57:C66"/>
    <mergeCell ref="D57:D66"/>
    <mergeCell ref="E57:E66"/>
    <mergeCell ref="F57:F66"/>
    <mergeCell ref="G57:G66"/>
    <mergeCell ref="H57:H66"/>
    <mergeCell ref="I57:I66"/>
    <mergeCell ref="J57:J66"/>
    <mergeCell ref="H78:H88"/>
    <mergeCell ref="I78:I88"/>
    <mergeCell ref="J78:J88"/>
    <mergeCell ref="A78:A88"/>
    <mergeCell ref="B78:B88"/>
    <mergeCell ref="C78:C88"/>
    <mergeCell ref="D78:D88"/>
    <mergeCell ref="E78:E88"/>
    <mergeCell ref="F78:F88"/>
    <mergeCell ref="G78:G88"/>
    <mergeCell ref="H100:H105"/>
    <mergeCell ref="I100:I105"/>
    <mergeCell ref="J100:J105"/>
    <mergeCell ref="A100:A105"/>
    <mergeCell ref="B100:B105"/>
    <mergeCell ref="C100:C105"/>
    <mergeCell ref="D100:D105"/>
    <mergeCell ref="E100:E105"/>
    <mergeCell ref="F100:F105"/>
    <mergeCell ref="G100:G105"/>
    <mergeCell ref="H106:H113"/>
    <mergeCell ref="I106:I113"/>
    <mergeCell ref="J106:J113"/>
    <mergeCell ref="A106:A113"/>
    <mergeCell ref="B106:B113"/>
    <mergeCell ref="C106:C113"/>
    <mergeCell ref="D106:D113"/>
    <mergeCell ref="E106:E113"/>
    <mergeCell ref="F106:F113"/>
    <mergeCell ref="G106:G113"/>
    <mergeCell ref="H114:H122"/>
    <mergeCell ref="I114:I122"/>
    <mergeCell ref="J114:J122"/>
    <mergeCell ref="A114:A122"/>
    <mergeCell ref="B114:B122"/>
    <mergeCell ref="C114:C122"/>
    <mergeCell ref="D114:D122"/>
    <mergeCell ref="E114:E122"/>
    <mergeCell ref="F114:F122"/>
    <mergeCell ref="G114:G122"/>
    <mergeCell ref="H123:H131"/>
    <mergeCell ref="I123:I131"/>
    <mergeCell ref="J123:J131"/>
    <mergeCell ref="A123:A131"/>
    <mergeCell ref="B123:B131"/>
    <mergeCell ref="C123:C131"/>
    <mergeCell ref="D123:D131"/>
    <mergeCell ref="E123:E131"/>
    <mergeCell ref="F123:F131"/>
    <mergeCell ref="G123:G131"/>
    <mergeCell ref="H132:H140"/>
    <mergeCell ref="I132:I140"/>
    <mergeCell ref="J132:J140"/>
    <mergeCell ref="A132:A140"/>
    <mergeCell ref="B132:B140"/>
    <mergeCell ref="C132:C140"/>
    <mergeCell ref="D132:D140"/>
    <mergeCell ref="E132:E140"/>
    <mergeCell ref="F132:F140"/>
    <mergeCell ref="G132:G140"/>
    <mergeCell ref="H141:H149"/>
    <mergeCell ref="I141:I149"/>
    <mergeCell ref="J141:J149"/>
    <mergeCell ref="A141:A149"/>
    <mergeCell ref="B141:B149"/>
    <mergeCell ref="C141:C149"/>
    <mergeCell ref="D141:D149"/>
    <mergeCell ref="E141:E149"/>
    <mergeCell ref="F141:F149"/>
    <mergeCell ref="G141:G149"/>
    <mergeCell ref="H150:H158"/>
    <mergeCell ref="I150:I158"/>
    <mergeCell ref="J150:J158"/>
    <mergeCell ref="A150:A158"/>
    <mergeCell ref="B150:B158"/>
    <mergeCell ref="C150:C158"/>
    <mergeCell ref="D150:D158"/>
    <mergeCell ref="E150:E158"/>
    <mergeCell ref="F150:F158"/>
    <mergeCell ref="G150:G158"/>
    <mergeCell ref="H159:H167"/>
    <mergeCell ref="I159:I167"/>
    <mergeCell ref="J159:J167"/>
    <mergeCell ref="A159:A167"/>
    <mergeCell ref="B159:B167"/>
    <mergeCell ref="C159:C167"/>
    <mergeCell ref="D159:D167"/>
    <mergeCell ref="E159:E167"/>
    <mergeCell ref="F159:F167"/>
    <mergeCell ref="G159:G167"/>
    <mergeCell ref="H168:H176"/>
    <mergeCell ref="I168:I176"/>
    <mergeCell ref="J168:J176"/>
    <mergeCell ref="A168:A176"/>
    <mergeCell ref="B168:B176"/>
    <mergeCell ref="C168:C176"/>
    <mergeCell ref="D168:D176"/>
    <mergeCell ref="E168:E176"/>
    <mergeCell ref="F168:F176"/>
    <mergeCell ref="G168:G176"/>
    <mergeCell ref="H177:H185"/>
    <mergeCell ref="I177:I185"/>
    <mergeCell ref="J177:J185"/>
    <mergeCell ref="A177:A185"/>
    <mergeCell ref="B177:B185"/>
    <mergeCell ref="C177:C185"/>
    <mergeCell ref="D177:D185"/>
    <mergeCell ref="E177:E185"/>
    <mergeCell ref="F177:F185"/>
    <mergeCell ref="G177:G185"/>
    <mergeCell ref="H186:H194"/>
    <mergeCell ref="I186:I194"/>
    <mergeCell ref="J186:J194"/>
    <mergeCell ref="A186:A194"/>
    <mergeCell ref="B186:B194"/>
    <mergeCell ref="C186:C194"/>
    <mergeCell ref="D186:D194"/>
    <mergeCell ref="E186:E194"/>
    <mergeCell ref="F186:F194"/>
    <mergeCell ref="G186:G194"/>
    <mergeCell ref="H195:H203"/>
    <mergeCell ref="I195:I203"/>
    <mergeCell ref="J195:J203"/>
    <mergeCell ref="A195:A203"/>
    <mergeCell ref="B195:B203"/>
    <mergeCell ref="C195:C203"/>
    <mergeCell ref="D195:D203"/>
    <mergeCell ref="E195:E203"/>
    <mergeCell ref="F195:F203"/>
    <mergeCell ref="G195:G203"/>
    <mergeCell ref="H204:H212"/>
    <mergeCell ref="I204:I212"/>
    <mergeCell ref="J204:J212"/>
    <mergeCell ref="A204:A212"/>
    <mergeCell ref="B204:B212"/>
    <mergeCell ref="C204:C212"/>
    <mergeCell ref="D204:D212"/>
    <mergeCell ref="E204:E212"/>
    <mergeCell ref="F204:F212"/>
    <mergeCell ref="G204:G212"/>
    <mergeCell ref="J231:J234"/>
    <mergeCell ref="A231:A234"/>
    <mergeCell ref="B231:B234"/>
    <mergeCell ref="C231:C234"/>
    <mergeCell ref="D231:D234"/>
    <mergeCell ref="E231:E234"/>
    <mergeCell ref="F231:F234"/>
    <mergeCell ref="G231:G234"/>
    <mergeCell ref="H213:H221"/>
    <mergeCell ref="I213:I221"/>
    <mergeCell ref="J213:J221"/>
    <mergeCell ref="A213:A221"/>
    <mergeCell ref="B213:B221"/>
    <mergeCell ref="C213:C221"/>
    <mergeCell ref="D213:D221"/>
    <mergeCell ref="E213:E221"/>
    <mergeCell ref="F213:F221"/>
    <mergeCell ref="G213:G221"/>
    <mergeCell ref="H222:H226"/>
    <mergeCell ref="I222:I226"/>
    <mergeCell ref="J222:J226"/>
    <mergeCell ref="A222:A226"/>
    <mergeCell ref="B222:B226"/>
    <mergeCell ref="C222:C226"/>
    <mergeCell ref="D222:D226"/>
    <mergeCell ref="E222:E226"/>
    <mergeCell ref="F222:F226"/>
    <mergeCell ref="G222:G226"/>
    <mergeCell ref="H235:H238"/>
    <mergeCell ref="I235:I238"/>
    <mergeCell ref="J235:J238"/>
    <mergeCell ref="A235:A238"/>
    <mergeCell ref="B235:B238"/>
    <mergeCell ref="C235:C238"/>
    <mergeCell ref="D235:D238"/>
    <mergeCell ref="E235:E238"/>
    <mergeCell ref="F235:F238"/>
    <mergeCell ref="G235:G238"/>
    <mergeCell ref="H89:H99"/>
    <mergeCell ref="I89:I99"/>
    <mergeCell ref="J89:J99"/>
    <mergeCell ref="A89:A99"/>
    <mergeCell ref="B89:B99"/>
    <mergeCell ref="C89:C99"/>
    <mergeCell ref="D89:D99"/>
    <mergeCell ref="E89:E99"/>
    <mergeCell ref="F89:F99"/>
    <mergeCell ref="G89:G99"/>
    <mergeCell ref="H227:H230"/>
    <mergeCell ref="I227:I230"/>
    <mergeCell ref="J227:J230"/>
    <mergeCell ref="A227:A230"/>
    <mergeCell ref="B227:B230"/>
    <mergeCell ref="C227:C230"/>
    <mergeCell ref="D227:D230"/>
    <mergeCell ref="E227:E230"/>
    <mergeCell ref="F227:F230"/>
    <mergeCell ref="G227:G230"/>
    <mergeCell ref="H231:H234"/>
    <mergeCell ref="I231:I234"/>
    <mergeCell ref="H239:H249"/>
    <mergeCell ref="I239:I249"/>
    <mergeCell ref="J239:J249"/>
    <mergeCell ref="A239:A249"/>
    <mergeCell ref="B239:B249"/>
    <mergeCell ref="C239:C249"/>
    <mergeCell ref="D239:D249"/>
    <mergeCell ref="E239:E249"/>
    <mergeCell ref="F239:F249"/>
    <mergeCell ref="G239:G249"/>
    <mergeCell ref="H251:H259"/>
    <mergeCell ref="I251:I259"/>
    <mergeCell ref="J251:J259"/>
    <mergeCell ref="A251:A259"/>
    <mergeCell ref="B251:B259"/>
    <mergeCell ref="C251:C259"/>
    <mergeCell ref="D251:D259"/>
    <mergeCell ref="E251:E259"/>
    <mergeCell ref="F251:F259"/>
    <mergeCell ref="G251:G259"/>
    <mergeCell ref="H260:H268"/>
    <mergeCell ref="I260:I268"/>
    <mergeCell ref="J260:J268"/>
    <mergeCell ref="A260:A268"/>
    <mergeCell ref="B260:B268"/>
    <mergeCell ref="C260:C268"/>
    <mergeCell ref="D260:D268"/>
    <mergeCell ref="E260:E268"/>
    <mergeCell ref="F260:F268"/>
    <mergeCell ref="G260:G268"/>
    <mergeCell ref="H269:H279"/>
    <mergeCell ref="I269:I279"/>
    <mergeCell ref="J269:J279"/>
    <mergeCell ref="A269:A279"/>
    <mergeCell ref="B269:B279"/>
    <mergeCell ref="C269:C279"/>
    <mergeCell ref="D269:D279"/>
    <mergeCell ref="E269:E279"/>
    <mergeCell ref="F269:F279"/>
    <mergeCell ref="G269:G279"/>
    <mergeCell ref="H280:H290"/>
    <mergeCell ref="I280:I290"/>
    <mergeCell ref="J280:J290"/>
    <mergeCell ref="A280:A290"/>
    <mergeCell ref="B280:B290"/>
    <mergeCell ref="C280:C290"/>
    <mergeCell ref="D280:D290"/>
    <mergeCell ref="E280:E290"/>
    <mergeCell ref="F280:F290"/>
    <mergeCell ref="G280:G290"/>
    <mergeCell ref="H291:H301"/>
    <mergeCell ref="I291:I301"/>
    <mergeCell ref="J291:J301"/>
    <mergeCell ref="A291:A301"/>
    <mergeCell ref="B291:B301"/>
    <mergeCell ref="C291:C301"/>
    <mergeCell ref="D291:D301"/>
    <mergeCell ref="E291:E301"/>
    <mergeCell ref="F291:F301"/>
    <mergeCell ref="G291:G301"/>
    <mergeCell ref="H302:H312"/>
    <mergeCell ref="I302:I312"/>
    <mergeCell ref="J302:J312"/>
    <mergeCell ref="A302:A312"/>
    <mergeCell ref="B302:B312"/>
    <mergeCell ref="C302:C312"/>
    <mergeCell ref="D302:D312"/>
    <mergeCell ref="E302:E312"/>
    <mergeCell ref="F302:F312"/>
    <mergeCell ref="G302:G312"/>
    <mergeCell ref="H313:H323"/>
    <mergeCell ref="I313:I323"/>
    <mergeCell ref="J313:J323"/>
    <mergeCell ref="A313:A323"/>
    <mergeCell ref="B313:B323"/>
    <mergeCell ref="C313:C323"/>
    <mergeCell ref="D313:D323"/>
    <mergeCell ref="E313:E323"/>
    <mergeCell ref="F313:F323"/>
    <mergeCell ref="G313:G323"/>
    <mergeCell ref="H324:H334"/>
    <mergeCell ref="I324:I334"/>
    <mergeCell ref="J324:J334"/>
    <mergeCell ref="A324:A334"/>
    <mergeCell ref="B324:B334"/>
    <mergeCell ref="C324:C334"/>
    <mergeCell ref="D324:D334"/>
    <mergeCell ref="E324:E334"/>
    <mergeCell ref="F324:F334"/>
    <mergeCell ref="G324:G334"/>
    <mergeCell ref="H346:H354"/>
    <mergeCell ref="I346:I354"/>
    <mergeCell ref="J346:J354"/>
    <mergeCell ref="A346:A354"/>
    <mergeCell ref="B346:B354"/>
    <mergeCell ref="C346:C354"/>
    <mergeCell ref="D346:D354"/>
    <mergeCell ref="E346:E354"/>
    <mergeCell ref="F346:F354"/>
    <mergeCell ref="G346:G354"/>
    <mergeCell ref="A335:A345"/>
    <mergeCell ref="H355:H363"/>
    <mergeCell ref="I355:I363"/>
    <mergeCell ref="J355:J363"/>
    <mergeCell ref="A355:A363"/>
    <mergeCell ref="B355:B363"/>
    <mergeCell ref="C355:C363"/>
    <mergeCell ref="D355:D363"/>
    <mergeCell ref="E355:E363"/>
    <mergeCell ref="F355:F363"/>
    <mergeCell ref="G355:G363"/>
    <mergeCell ref="H364:H372"/>
    <mergeCell ref="I364:I372"/>
    <mergeCell ref="J364:J372"/>
    <mergeCell ref="A364:A372"/>
    <mergeCell ref="B364:B372"/>
    <mergeCell ref="C364:C372"/>
    <mergeCell ref="D364:D372"/>
    <mergeCell ref="E364:E372"/>
    <mergeCell ref="F364:F372"/>
    <mergeCell ref="G364:G372"/>
    <mergeCell ref="H373:H378"/>
    <mergeCell ref="I373:I378"/>
    <mergeCell ref="J373:J378"/>
    <mergeCell ref="A373:A378"/>
    <mergeCell ref="B373:B378"/>
    <mergeCell ref="C373:C378"/>
    <mergeCell ref="D373:D378"/>
    <mergeCell ref="E373:E378"/>
    <mergeCell ref="F373:F378"/>
    <mergeCell ref="G373:G378"/>
    <mergeCell ref="D500:D510"/>
    <mergeCell ref="E500:E510"/>
    <mergeCell ref="G489:G499"/>
    <mergeCell ref="F500:F510"/>
    <mergeCell ref="G500:G510"/>
    <mergeCell ref="E467:E477"/>
    <mergeCell ref="F467:F477"/>
    <mergeCell ref="B489:B499"/>
    <mergeCell ref="D489:D499"/>
    <mergeCell ref="E489:E499"/>
    <mergeCell ref="F489:F499"/>
    <mergeCell ref="B500:B510"/>
    <mergeCell ref="H467:H477"/>
    <mergeCell ref="I467:I477"/>
    <mergeCell ref="J467:J477"/>
    <mergeCell ref="D434:D444"/>
    <mergeCell ref="D445:D455"/>
    <mergeCell ref="E445:E455"/>
    <mergeCell ref="F445:F455"/>
    <mergeCell ref="B445:B455"/>
    <mergeCell ref="B456:B466"/>
    <mergeCell ref="D456:D466"/>
    <mergeCell ref="B534:B542"/>
    <mergeCell ref="B543:B551"/>
    <mergeCell ref="B552:B560"/>
    <mergeCell ref="B561:B569"/>
    <mergeCell ref="B570:B578"/>
    <mergeCell ref="B511:B516"/>
    <mergeCell ref="D511:D516"/>
    <mergeCell ref="B517:B524"/>
    <mergeCell ref="D517:D524"/>
    <mergeCell ref="B525:B533"/>
    <mergeCell ref="D525:D533"/>
    <mergeCell ref="D534:D542"/>
    <mergeCell ref="D543:D551"/>
    <mergeCell ref="E543:E551"/>
    <mergeCell ref="F543:F551"/>
    <mergeCell ref="G543:G551"/>
    <mergeCell ref="D552:D560"/>
    <mergeCell ref="E552:E560"/>
    <mergeCell ref="F552:F560"/>
    <mergeCell ref="G552:G560"/>
    <mergeCell ref="D561:D569"/>
    <mergeCell ref="E561:E569"/>
    <mergeCell ref="G534:G542"/>
    <mergeCell ref="I445:I455"/>
    <mergeCell ref="J445:J455"/>
    <mergeCell ref="H456:H466"/>
    <mergeCell ref="I511:I516"/>
    <mergeCell ref="J511:J516"/>
    <mergeCell ref="H489:H499"/>
    <mergeCell ref="I489:I499"/>
    <mergeCell ref="J489:J499"/>
    <mergeCell ref="H500:H510"/>
    <mergeCell ref="I500:I510"/>
    <mergeCell ref="J500:J510"/>
    <mergeCell ref="H511:H516"/>
    <mergeCell ref="I534:I542"/>
    <mergeCell ref="E511:E516"/>
    <mergeCell ref="F511:F516"/>
    <mergeCell ref="G511:G516"/>
    <mergeCell ref="E517:E524"/>
    <mergeCell ref="F517:F524"/>
    <mergeCell ref="G517:G524"/>
    <mergeCell ref="E525:E533"/>
    <mergeCell ref="F525:F533"/>
    <mergeCell ref="J534:J542"/>
    <mergeCell ref="H517:H524"/>
    <mergeCell ref="I517:I524"/>
    <mergeCell ref="J517:J524"/>
    <mergeCell ref="H525:H533"/>
    <mergeCell ref="I525:I533"/>
    <mergeCell ref="J525:J533"/>
    <mergeCell ref="H534:H542"/>
    <mergeCell ref="G525:G533"/>
    <mergeCell ref="E534:E542"/>
    <mergeCell ref="F534:F542"/>
    <mergeCell ref="H597:H605"/>
    <mergeCell ref="I597:I605"/>
    <mergeCell ref="I1155:I1163"/>
    <mergeCell ref="J1155:J1163"/>
    <mergeCell ref="H1137:H1145"/>
    <mergeCell ref="I1137:I1145"/>
    <mergeCell ref="J1137:J1145"/>
    <mergeCell ref="H1146:H1154"/>
    <mergeCell ref="I1146:I1154"/>
    <mergeCell ref="J1146:J1154"/>
    <mergeCell ref="H1155:H1163"/>
    <mergeCell ref="I696:I704"/>
    <mergeCell ref="J696:J704"/>
    <mergeCell ref="H678:H686"/>
    <mergeCell ref="I678:I686"/>
    <mergeCell ref="J678:J686"/>
    <mergeCell ref="H687:H695"/>
    <mergeCell ref="I687:I695"/>
    <mergeCell ref="J687:J695"/>
    <mergeCell ref="H696:H704"/>
    <mergeCell ref="I723:I731"/>
    <mergeCell ref="J723:J731"/>
    <mergeCell ref="H705:H713"/>
    <mergeCell ref="I705:I713"/>
    <mergeCell ref="J705:J713"/>
    <mergeCell ref="H714:H722"/>
    <mergeCell ref="I714:I722"/>
    <mergeCell ref="J714:J722"/>
    <mergeCell ref="H723:H731"/>
    <mergeCell ref="I750:I758"/>
    <mergeCell ref="J750:J758"/>
    <mergeCell ref="H732:H740"/>
    <mergeCell ref="I732:I740"/>
    <mergeCell ref="J732:J740"/>
    <mergeCell ref="H741:H749"/>
    <mergeCell ref="I741:I749"/>
    <mergeCell ref="J741:J749"/>
    <mergeCell ref="H750:H758"/>
    <mergeCell ref="H1164:H1172"/>
    <mergeCell ref="I1164:I1172"/>
    <mergeCell ref="J1164:J1172"/>
    <mergeCell ref="I966:I974"/>
    <mergeCell ref="J966:J974"/>
    <mergeCell ref="H948:H956"/>
    <mergeCell ref="I948:I956"/>
    <mergeCell ref="J948:J956"/>
    <mergeCell ref="H957:H965"/>
    <mergeCell ref="I957:I965"/>
    <mergeCell ref="J957:J965"/>
    <mergeCell ref="H966:H974"/>
    <mergeCell ref="I993:I1001"/>
    <mergeCell ref="J993:J1001"/>
    <mergeCell ref="H975:H983"/>
    <mergeCell ref="I975:I983"/>
    <mergeCell ref="J975:J983"/>
    <mergeCell ref="H984:H992"/>
    <mergeCell ref="I984:I992"/>
    <mergeCell ref="J984:J992"/>
    <mergeCell ref="H993:H1001"/>
    <mergeCell ref="I1020:I1028"/>
    <mergeCell ref="J1020:J1028"/>
    <mergeCell ref="H1002:H1010"/>
    <mergeCell ref="I1002:I1010"/>
    <mergeCell ref="J1002:J1010"/>
    <mergeCell ref="H1011:H1019"/>
    <mergeCell ref="I1011:I1019"/>
    <mergeCell ref="J1011:J1019"/>
    <mergeCell ref="H1020:H1028"/>
    <mergeCell ref="I1047:I1055"/>
    <mergeCell ref="J1047:J1055"/>
    <mergeCell ref="H1029:H1037"/>
    <mergeCell ref="I1029:I1037"/>
    <mergeCell ref="J1029:J1037"/>
    <mergeCell ref="H1038:H1046"/>
    <mergeCell ref="I1038:I1046"/>
    <mergeCell ref="J1038:J1046"/>
    <mergeCell ref="H1047:H1055"/>
    <mergeCell ref="I1074:I1082"/>
    <mergeCell ref="J1074:J1082"/>
    <mergeCell ref="H1056:H1064"/>
    <mergeCell ref="I1056:I1064"/>
    <mergeCell ref="J1056:J1064"/>
    <mergeCell ref="H1065:H1073"/>
    <mergeCell ref="I1065:I1073"/>
    <mergeCell ref="J1065:J1073"/>
    <mergeCell ref="H1074:H1082"/>
    <mergeCell ref="I1101:I1109"/>
    <mergeCell ref="J1101:J1109"/>
    <mergeCell ref="H1083:H1091"/>
    <mergeCell ref="I1083:I1091"/>
    <mergeCell ref="J1083:J1091"/>
    <mergeCell ref="H1092:H1100"/>
    <mergeCell ref="I1092:I1100"/>
    <mergeCell ref="J1092:J1100"/>
    <mergeCell ref="H1101:H1109"/>
    <mergeCell ref="I1128:I1136"/>
    <mergeCell ref="J1128:J1136"/>
    <mergeCell ref="H1110:H1118"/>
    <mergeCell ref="I1110:I1118"/>
    <mergeCell ref="J1110:J1118"/>
    <mergeCell ref="H1119:H1127"/>
    <mergeCell ref="I1119:I1127"/>
    <mergeCell ref="J1119:J1127"/>
    <mergeCell ref="H1128:H1136"/>
    <mergeCell ref="H47:H56"/>
    <mergeCell ref="I47:I56"/>
    <mergeCell ref="J47:J56"/>
    <mergeCell ref="A47:A56"/>
    <mergeCell ref="B47:B56"/>
    <mergeCell ref="C47:C56"/>
    <mergeCell ref="D47:D56"/>
    <mergeCell ref="E47:E56"/>
    <mergeCell ref="F47:F56"/>
    <mergeCell ref="G47:G56"/>
    <mergeCell ref="H36:H46"/>
    <mergeCell ref="I36:I46"/>
    <mergeCell ref="J36:J46"/>
    <mergeCell ref="A36:A46"/>
    <mergeCell ref="B36:B46"/>
    <mergeCell ref="C36:C46"/>
    <mergeCell ref="D36:D46"/>
    <mergeCell ref="E36:E46"/>
    <mergeCell ref="F36:F46"/>
    <mergeCell ref="G36:G46"/>
    <mergeCell ref="B434:B444"/>
    <mergeCell ref="B478:B488"/>
    <mergeCell ref="I478:I488"/>
    <mergeCell ref="J478:J488"/>
    <mergeCell ref="B467:B477"/>
    <mergeCell ref="D467:D477"/>
    <mergeCell ref="D478:D488"/>
    <mergeCell ref="E478:E488"/>
    <mergeCell ref="F478:F488"/>
    <mergeCell ref="G478:G488"/>
    <mergeCell ref="H478:H488"/>
    <mergeCell ref="H335:H345"/>
    <mergeCell ref="I335:I345"/>
    <mergeCell ref="J335:J345"/>
    <mergeCell ref="B335:B345"/>
    <mergeCell ref="C335:C345"/>
    <mergeCell ref="D335:D345"/>
    <mergeCell ref="E335:E345"/>
    <mergeCell ref="F335:F345"/>
    <mergeCell ref="G335:G345"/>
    <mergeCell ref="H379:H389"/>
    <mergeCell ref="I379:I389"/>
    <mergeCell ref="J379:J389"/>
    <mergeCell ref="H401:H411"/>
    <mergeCell ref="I401:I411"/>
    <mergeCell ref="J401:J411"/>
    <mergeCell ref="I456:I466"/>
    <mergeCell ref="J456:J466"/>
    <mergeCell ref="H434:H444"/>
    <mergeCell ref="I434:I444"/>
    <mergeCell ref="J434:J444"/>
    <mergeCell ref="H445:H455"/>
    <mergeCell ref="A379:A389"/>
    <mergeCell ref="B379:B389"/>
    <mergeCell ref="C379:C389"/>
    <mergeCell ref="D379:D389"/>
    <mergeCell ref="E379:E389"/>
    <mergeCell ref="F379:F389"/>
    <mergeCell ref="G379:G389"/>
    <mergeCell ref="H390:H400"/>
    <mergeCell ref="I390:I400"/>
    <mergeCell ref="J390:J400"/>
    <mergeCell ref="A390:A400"/>
    <mergeCell ref="B390:B400"/>
    <mergeCell ref="C390:C400"/>
    <mergeCell ref="D390:D400"/>
    <mergeCell ref="E390:E400"/>
    <mergeCell ref="F390:F400"/>
    <mergeCell ref="G390:G400"/>
    <mergeCell ref="A401:A411"/>
    <mergeCell ref="B401:B411"/>
    <mergeCell ref="C401:C411"/>
    <mergeCell ref="D401:D411"/>
    <mergeCell ref="E401:E411"/>
    <mergeCell ref="F401:F411"/>
    <mergeCell ref="G401:G411"/>
    <mergeCell ref="H412:H422"/>
    <mergeCell ref="I412:I422"/>
    <mergeCell ref="J412:J422"/>
    <mergeCell ref="D423:D433"/>
    <mergeCell ref="E423:E433"/>
    <mergeCell ref="F423:F433"/>
    <mergeCell ref="G423:G433"/>
    <mergeCell ref="H423:H433"/>
    <mergeCell ref="I423:I433"/>
    <mergeCell ref="J423:J433"/>
    <mergeCell ref="A412:A422"/>
    <mergeCell ref="B412:B422"/>
    <mergeCell ref="D412:D422"/>
    <mergeCell ref="E412:E422"/>
    <mergeCell ref="F412:F422"/>
    <mergeCell ref="G412:G422"/>
    <mergeCell ref="B423:B433"/>
    <mergeCell ref="H543:H551"/>
    <mergeCell ref="I543:I551"/>
    <mergeCell ref="J543:J551"/>
    <mergeCell ref="H552:H560"/>
    <mergeCell ref="I552:I560"/>
    <mergeCell ref="J552:J560"/>
    <mergeCell ref="H561:H569"/>
    <mergeCell ref="I615:I623"/>
    <mergeCell ref="J615:J623"/>
    <mergeCell ref="I561:I569"/>
    <mergeCell ref="J561:J569"/>
    <mergeCell ref="J597:J605"/>
    <mergeCell ref="H606:H614"/>
    <mergeCell ref="I606:I614"/>
    <mergeCell ref="J606:J614"/>
    <mergeCell ref="H615:H623"/>
    <mergeCell ref="I642:I650"/>
    <mergeCell ref="J642:J650"/>
    <mergeCell ref="H624:H632"/>
    <mergeCell ref="I624:I632"/>
    <mergeCell ref="J624:J632"/>
    <mergeCell ref="H633:H641"/>
    <mergeCell ref="I633:I641"/>
    <mergeCell ref="I588:I596"/>
    <mergeCell ref="J588:J596"/>
    <mergeCell ref="H570:H578"/>
    <mergeCell ref="I570:I578"/>
    <mergeCell ref="J570:J578"/>
    <mergeCell ref="H579:H587"/>
    <mergeCell ref="I579:I587"/>
    <mergeCell ref="J579:J587"/>
    <mergeCell ref="H588:H596"/>
    <mergeCell ref="J633:J641"/>
    <mergeCell ref="H642:H650"/>
    <mergeCell ref="I669:I677"/>
    <mergeCell ref="J669:J677"/>
    <mergeCell ref="H651:H659"/>
    <mergeCell ref="I651:I659"/>
    <mergeCell ref="J651:J659"/>
    <mergeCell ref="H660:H668"/>
    <mergeCell ref="I660:I668"/>
    <mergeCell ref="J660:J668"/>
    <mergeCell ref="H669:H677"/>
    <mergeCell ref="C885:C893"/>
    <mergeCell ref="D885:D893"/>
    <mergeCell ref="C894:C902"/>
    <mergeCell ref="D894:D902"/>
    <mergeCell ref="E894:E902"/>
    <mergeCell ref="F894:F902"/>
    <mergeCell ref="G894:G902"/>
    <mergeCell ref="H840:H848"/>
    <mergeCell ref="I840:I848"/>
    <mergeCell ref="J840:J848"/>
    <mergeCell ref="H849:H857"/>
    <mergeCell ref="I849:I857"/>
    <mergeCell ref="J849:J857"/>
    <mergeCell ref="H858:H866"/>
    <mergeCell ref="I885:I893"/>
    <mergeCell ref="J885:J893"/>
    <mergeCell ref="H867:H875"/>
    <mergeCell ref="I867:I875"/>
    <mergeCell ref="J867:J875"/>
    <mergeCell ref="H876:H884"/>
    <mergeCell ref="I876:I884"/>
    <mergeCell ref="B894:B902"/>
    <mergeCell ref="B903:B911"/>
    <mergeCell ref="C903:C911"/>
    <mergeCell ref="D903:D911"/>
    <mergeCell ref="E903:E911"/>
    <mergeCell ref="F903:F911"/>
    <mergeCell ref="G903:G911"/>
    <mergeCell ref="E795:E803"/>
    <mergeCell ref="F795:F803"/>
    <mergeCell ref="E804:E812"/>
    <mergeCell ref="F804:F812"/>
    <mergeCell ref="G804:G812"/>
    <mergeCell ref="E813:E821"/>
    <mergeCell ref="F813:F821"/>
    <mergeCell ref="G813:G821"/>
    <mergeCell ref="B786:B794"/>
    <mergeCell ref="C786:C794"/>
    <mergeCell ref="D786:D794"/>
    <mergeCell ref="E786:E794"/>
    <mergeCell ref="F786:F794"/>
    <mergeCell ref="G786:G794"/>
    <mergeCell ref="B795:B803"/>
    <mergeCell ref="G795:G803"/>
    <mergeCell ref="B813:B821"/>
    <mergeCell ref="B822:B830"/>
    <mergeCell ref="C822:C830"/>
    <mergeCell ref="D822:D830"/>
    <mergeCell ref="E822:E830"/>
    <mergeCell ref="F822:F830"/>
    <mergeCell ref="G822:G830"/>
    <mergeCell ref="C795:C803"/>
    <mergeCell ref="D795:D803"/>
    <mergeCell ref="C804:C812"/>
    <mergeCell ref="D804:D812"/>
    <mergeCell ref="C813:C821"/>
    <mergeCell ref="D813:D821"/>
    <mergeCell ref="B831:B839"/>
    <mergeCell ref="C831:C839"/>
    <mergeCell ref="D831:D839"/>
    <mergeCell ref="E831:E839"/>
    <mergeCell ref="F831:F839"/>
    <mergeCell ref="G831:G839"/>
    <mergeCell ref="B840:B848"/>
    <mergeCell ref="G840:G848"/>
    <mergeCell ref="B858:B866"/>
    <mergeCell ref="B867:B875"/>
    <mergeCell ref="C867:C875"/>
    <mergeCell ref="D867:D875"/>
    <mergeCell ref="E867:E875"/>
    <mergeCell ref="F867:F875"/>
    <mergeCell ref="G867:G875"/>
    <mergeCell ref="E858:E866"/>
    <mergeCell ref="F858:F866"/>
    <mergeCell ref="G858:G866"/>
    <mergeCell ref="C858:C866"/>
    <mergeCell ref="D858:D866"/>
    <mergeCell ref="C921:C929"/>
    <mergeCell ref="D921:D929"/>
    <mergeCell ref="G921:G929"/>
    <mergeCell ref="I777:I785"/>
    <mergeCell ref="J777:J785"/>
    <mergeCell ref="H759:H767"/>
    <mergeCell ref="I759:I767"/>
    <mergeCell ref="J759:J767"/>
    <mergeCell ref="H768:H776"/>
    <mergeCell ref="I768:I776"/>
    <mergeCell ref="J768:J776"/>
    <mergeCell ref="H777:H785"/>
    <mergeCell ref="I804:I812"/>
    <mergeCell ref="J804:J812"/>
    <mergeCell ref="H786:H794"/>
    <mergeCell ref="I786:I794"/>
    <mergeCell ref="J786:J794"/>
    <mergeCell ref="H795:H803"/>
    <mergeCell ref="I795:I803"/>
    <mergeCell ref="J795:J803"/>
    <mergeCell ref="H804:H812"/>
    <mergeCell ref="I831:I839"/>
    <mergeCell ref="J831:J839"/>
    <mergeCell ref="H813:H821"/>
    <mergeCell ref="I813:I821"/>
    <mergeCell ref="J813:J821"/>
    <mergeCell ref="H822:H830"/>
    <mergeCell ref="I822:I830"/>
    <mergeCell ref="J822:J830"/>
    <mergeCell ref="H831:H839"/>
    <mergeCell ref="I858:I866"/>
    <mergeCell ref="J858:J866"/>
    <mergeCell ref="J876:J884"/>
    <mergeCell ref="H885:H893"/>
    <mergeCell ref="I912:I920"/>
    <mergeCell ref="J912:J920"/>
    <mergeCell ref="H894:H902"/>
    <mergeCell ref="I894:I902"/>
    <mergeCell ref="J894:J902"/>
    <mergeCell ref="H903:H911"/>
    <mergeCell ref="I903:I911"/>
    <mergeCell ref="J903:J911"/>
    <mergeCell ref="H912:H920"/>
    <mergeCell ref="I939:I947"/>
    <mergeCell ref="J939:J947"/>
    <mergeCell ref="H921:H929"/>
    <mergeCell ref="I921:I929"/>
    <mergeCell ref="J921:J929"/>
    <mergeCell ref="H930:H938"/>
    <mergeCell ref="I930:I938"/>
    <mergeCell ref="J930:J938"/>
    <mergeCell ref="H939:H947"/>
    <mergeCell ref="F687:F695"/>
    <mergeCell ref="G687:G695"/>
    <mergeCell ref="E669:E677"/>
    <mergeCell ref="F669:F677"/>
    <mergeCell ref="G669:G677"/>
    <mergeCell ref="E678:E686"/>
    <mergeCell ref="F678:F686"/>
    <mergeCell ref="G678:G686"/>
    <mergeCell ref="E687:E695"/>
    <mergeCell ref="F714:F722"/>
    <mergeCell ref="G714:G722"/>
    <mergeCell ref="E696:E704"/>
    <mergeCell ref="F696:F704"/>
    <mergeCell ref="G696:G704"/>
    <mergeCell ref="E705:E713"/>
    <mergeCell ref="F705:F713"/>
    <mergeCell ref="G705:G713"/>
    <mergeCell ref="E714:E722"/>
    <mergeCell ref="E579:E587"/>
    <mergeCell ref="F579:F587"/>
    <mergeCell ref="G579:G587"/>
    <mergeCell ref="E588:E596"/>
    <mergeCell ref="F588:F596"/>
    <mergeCell ref="G588:G596"/>
    <mergeCell ref="C412:C422"/>
    <mergeCell ref="C423:C605"/>
    <mergeCell ref="E434:E444"/>
    <mergeCell ref="F434:F444"/>
    <mergeCell ref="G434:G444"/>
    <mergeCell ref="G445:G455"/>
    <mergeCell ref="G467:G477"/>
    <mergeCell ref="G597:G605"/>
    <mergeCell ref="E456:E466"/>
    <mergeCell ref="F456:F466"/>
    <mergeCell ref="G456:G466"/>
    <mergeCell ref="F561:F569"/>
    <mergeCell ref="G561:G569"/>
    <mergeCell ref="D570:D578"/>
    <mergeCell ref="E570:E578"/>
    <mergeCell ref="F570:F578"/>
    <mergeCell ref="G570:G578"/>
    <mergeCell ref="E606:E614"/>
    <mergeCell ref="F606:F614"/>
    <mergeCell ref="G606:G614"/>
    <mergeCell ref="B615:B623"/>
    <mergeCell ref="C615:C623"/>
    <mergeCell ref="D615:D623"/>
    <mergeCell ref="E615:E623"/>
    <mergeCell ref="F615:F623"/>
    <mergeCell ref="G615:G623"/>
    <mergeCell ref="E624:E632"/>
    <mergeCell ref="E597:E605"/>
    <mergeCell ref="F597:F605"/>
    <mergeCell ref="F651:F659"/>
    <mergeCell ref="G651:G659"/>
    <mergeCell ref="E660:E668"/>
    <mergeCell ref="F660:F668"/>
    <mergeCell ref="G660:G668"/>
    <mergeCell ref="E642:E650"/>
    <mergeCell ref="E651:E659"/>
    <mergeCell ref="F624:F632"/>
    <mergeCell ref="G624:G632"/>
    <mergeCell ref="E633:E641"/>
    <mergeCell ref="F633:F641"/>
    <mergeCell ref="G633:G641"/>
    <mergeCell ref="F642:F650"/>
    <mergeCell ref="G642:G650"/>
    <mergeCell ref="B714:B722"/>
    <mergeCell ref="C714:C722"/>
    <mergeCell ref="D714:D722"/>
    <mergeCell ref="B723:B731"/>
    <mergeCell ref="B579:B587"/>
    <mergeCell ref="D579:D587"/>
    <mergeCell ref="B588:B596"/>
    <mergeCell ref="D588:D596"/>
    <mergeCell ref="B597:B605"/>
    <mergeCell ref="D597:D605"/>
    <mergeCell ref="B606:B614"/>
    <mergeCell ref="C642:C650"/>
    <mergeCell ref="D642:D650"/>
    <mergeCell ref="B624:B632"/>
    <mergeCell ref="C624:C632"/>
    <mergeCell ref="D624:D632"/>
    <mergeCell ref="B633:B641"/>
    <mergeCell ref="C633:C641"/>
    <mergeCell ref="D633:D641"/>
    <mergeCell ref="B642:B650"/>
    <mergeCell ref="C669:C677"/>
    <mergeCell ref="D669:D677"/>
    <mergeCell ref="B651:B659"/>
    <mergeCell ref="C651:C659"/>
    <mergeCell ref="D651:D659"/>
    <mergeCell ref="B660:B668"/>
    <mergeCell ref="C660:C668"/>
    <mergeCell ref="D660:D668"/>
    <mergeCell ref="B669:B677"/>
    <mergeCell ref="C606:C614"/>
    <mergeCell ref="D606:D614"/>
    <mergeCell ref="B741:B749"/>
    <mergeCell ref="C741:C749"/>
    <mergeCell ref="D741:D749"/>
    <mergeCell ref="E741:E749"/>
    <mergeCell ref="F741:F749"/>
    <mergeCell ref="G741:G749"/>
    <mergeCell ref="B750:B758"/>
    <mergeCell ref="G750:G758"/>
    <mergeCell ref="B768:B776"/>
    <mergeCell ref="C696:C704"/>
    <mergeCell ref="D696:D704"/>
    <mergeCell ref="B678:B686"/>
    <mergeCell ref="C678:C686"/>
    <mergeCell ref="D678:D686"/>
    <mergeCell ref="B687:B695"/>
    <mergeCell ref="C687:C695"/>
    <mergeCell ref="D687:D695"/>
    <mergeCell ref="B696:B704"/>
    <mergeCell ref="C723:C731"/>
    <mergeCell ref="D723:D731"/>
    <mergeCell ref="E723:E731"/>
    <mergeCell ref="F723:F731"/>
    <mergeCell ref="G723:G731"/>
    <mergeCell ref="B732:B740"/>
    <mergeCell ref="C732:C740"/>
    <mergeCell ref="D732:D740"/>
    <mergeCell ref="E732:E740"/>
    <mergeCell ref="F732:F740"/>
    <mergeCell ref="G732:G740"/>
    <mergeCell ref="B705:B713"/>
    <mergeCell ref="C705:C713"/>
    <mergeCell ref="D705:D713"/>
    <mergeCell ref="B777:B785"/>
    <mergeCell ref="C777:C785"/>
    <mergeCell ref="D777:D785"/>
    <mergeCell ref="E777:E785"/>
    <mergeCell ref="F777:F785"/>
    <mergeCell ref="G777:G785"/>
    <mergeCell ref="C750:C758"/>
    <mergeCell ref="D750:D758"/>
    <mergeCell ref="B759:B767"/>
    <mergeCell ref="C759:C767"/>
    <mergeCell ref="D759:D767"/>
    <mergeCell ref="C768:C776"/>
    <mergeCell ref="D768:D776"/>
    <mergeCell ref="E840:E848"/>
    <mergeCell ref="F840:F848"/>
    <mergeCell ref="E849:E857"/>
    <mergeCell ref="F849:F857"/>
    <mergeCell ref="G849:G857"/>
    <mergeCell ref="C840:C848"/>
    <mergeCell ref="D840:D848"/>
    <mergeCell ref="B849:B857"/>
    <mergeCell ref="C849:C857"/>
    <mergeCell ref="D849:D857"/>
    <mergeCell ref="E750:E758"/>
    <mergeCell ref="F750:F758"/>
    <mergeCell ref="E759:E767"/>
    <mergeCell ref="F759:F767"/>
    <mergeCell ref="G759:G767"/>
    <mergeCell ref="E768:E776"/>
    <mergeCell ref="F768:F776"/>
    <mergeCell ref="G768:G776"/>
    <mergeCell ref="B804:B812"/>
    <mergeCell ref="E885:E893"/>
    <mergeCell ref="F885:F893"/>
    <mergeCell ref="B876:B884"/>
    <mergeCell ref="C876:C884"/>
    <mergeCell ref="D876:D884"/>
    <mergeCell ref="E876:E884"/>
    <mergeCell ref="F876:F884"/>
    <mergeCell ref="G876:G884"/>
    <mergeCell ref="B885:B893"/>
    <mergeCell ref="G885:G893"/>
    <mergeCell ref="E984:E992"/>
    <mergeCell ref="F984:F992"/>
    <mergeCell ref="B975:B983"/>
    <mergeCell ref="C975:C983"/>
    <mergeCell ref="D975:D983"/>
    <mergeCell ref="E975:E983"/>
    <mergeCell ref="F975:F983"/>
    <mergeCell ref="G975:G983"/>
    <mergeCell ref="B984:B992"/>
    <mergeCell ref="G984:G992"/>
    <mergeCell ref="C930:C938"/>
    <mergeCell ref="D930:D938"/>
    <mergeCell ref="E930:E938"/>
    <mergeCell ref="F930:F938"/>
    <mergeCell ref="G930:G938"/>
    <mergeCell ref="B939:B947"/>
    <mergeCell ref="G939:G947"/>
    <mergeCell ref="B957:B965"/>
    <mergeCell ref="B966:B974"/>
    <mergeCell ref="C966:C974"/>
    <mergeCell ref="D966:D974"/>
    <mergeCell ref="E966:E974"/>
    <mergeCell ref="C1092:C1100"/>
    <mergeCell ref="D1092:D1100"/>
    <mergeCell ref="C1101:C1109"/>
    <mergeCell ref="D1101:D1109"/>
    <mergeCell ref="E1101:E1109"/>
    <mergeCell ref="F1101:F1109"/>
    <mergeCell ref="G1101:G1109"/>
    <mergeCell ref="B1101:B1109"/>
    <mergeCell ref="B1110:B1118"/>
    <mergeCell ref="C1110:C1118"/>
    <mergeCell ref="D1110:D1118"/>
    <mergeCell ref="E1110:E1118"/>
    <mergeCell ref="F1110:F1118"/>
    <mergeCell ref="G1110:G1118"/>
    <mergeCell ref="E921:E929"/>
    <mergeCell ref="F921:F929"/>
    <mergeCell ref="B912:B920"/>
    <mergeCell ref="C912:C920"/>
    <mergeCell ref="D912:D920"/>
    <mergeCell ref="E912:E920"/>
    <mergeCell ref="F912:F920"/>
    <mergeCell ref="G912:G920"/>
    <mergeCell ref="B921:B929"/>
    <mergeCell ref="E939:E947"/>
    <mergeCell ref="F939:F947"/>
    <mergeCell ref="E948:E956"/>
    <mergeCell ref="F948:F956"/>
    <mergeCell ref="G948:G956"/>
    <mergeCell ref="E957:E965"/>
    <mergeCell ref="F957:F965"/>
    <mergeCell ref="G957:G965"/>
    <mergeCell ref="B930:B938"/>
    <mergeCell ref="F966:F974"/>
    <mergeCell ref="G966:G974"/>
    <mergeCell ref="C939:C947"/>
    <mergeCell ref="D939:D947"/>
    <mergeCell ref="B948:B956"/>
    <mergeCell ref="C948:C956"/>
    <mergeCell ref="D948:D956"/>
    <mergeCell ref="C957:C965"/>
    <mergeCell ref="D957:D965"/>
    <mergeCell ref="C1128:C1136"/>
    <mergeCell ref="D1128:D1136"/>
    <mergeCell ref="G1128:G1136"/>
    <mergeCell ref="F1209:F1217"/>
    <mergeCell ref="G1209:G1217"/>
    <mergeCell ref="B1200:B1208"/>
    <mergeCell ref="D1200:D1208"/>
    <mergeCell ref="E1200:E1208"/>
    <mergeCell ref="F1200:F1208"/>
    <mergeCell ref="G1200:G1208"/>
    <mergeCell ref="C1200:C1208"/>
    <mergeCell ref="F1011:F1019"/>
    <mergeCell ref="G1011:G1019"/>
    <mergeCell ref="B1020:B1028"/>
    <mergeCell ref="G1020:G1028"/>
    <mergeCell ref="C1020:C1028"/>
    <mergeCell ref="D1020:D1028"/>
    <mergeCell ref="C1029:C1037"/>
    <mergeCell ref="D1029:D1037"/>
    <mergeCell ref="E1029:E1037"/>
    <mergeCell ref="F1029:F1037"/>
    <mergeCell ref="G1029:G1037"/>
    <mergeCell ref="B1029:B1037"/>
    <mergeCell ref="B1209:B1217"/>
    <mergeCell ref="H1209:H1217"/>
    <mergeCell ref="D1218:D1226"/>
    <mergeCell ref="D1227:D1235"/>
    <mergeCell ref="E1227:E1235"/>
    <mergeCell ref="F1227:F1235"/>
    <mergeCell ref="D1209:D1217"/>
    <mergeCell ref="E1209:E1217"/>
    <mergeCell ref="B1218:B1226"/>
    <mergeCell ref="E1218:E1226"/>
    <mergeCell ref="F1218:F1226"/>
    <mergeCell ref="G1218:G1226"/>
    <mergeCell ref="B1227:B1235"/>
    <mergeCell ref="G1227:G1235"/>
    <mergeCell ref="I1182:I1190"/>
    <mergeCell ref="J1182:J1190"/>
    <mergeCell ref="B1182:B1190"/>
    <mergeCell ref="C1182:C1190"/>
    <mergeCell ref="D1182:D1190"/>
    <mergeCell ref="E1182:E1190"/>
    <mergeCell ref="F1182:F1190"/>
    <mergeCell ref="G1182:G1190"/>
    <mergeCell ref="H1182:H1190"/>
    <mergeCell ref="I1191:I1199"/>
    <mergeCell ref="J1191:J1199"/>
    <mergeCell ref="B1191:B1199"/>
    <mergeCell ref="C1191:C1199"/>
    <mergeCell ref="D1191:D1199"/>
    <mergeCell ref="E1191:E1199"/>
    <mergeCell ref="F1191:F1199"/>
    <mergeCell ref="G1191:G1199"/>
    <mergeCell ref="H1191:H1199"/>
    <mergeCell ref="I1200:I1208"/>
    <mergeCell ref="J1200:J1208"/>
    <mergeCell ref="I1209:I1217"/>
    <mergeCell ref="J1209:J1217"/>
    <mergeCell ref="H1236:H1244"/>
    <mergeCell ref="I1236:I1244"/>
    <mergeCell ref="H1245:H1249"/>
    <mergeCell ref="I1245:I1249"/>
    <mergeCell ref="J1245:J1249"/>
    <mergeCell ref="G1236:G1244"/>
    <mergeCell ref="G1245:G1249"/>
    <mergeCell ref="H1218:H1226"/>
    <mergeCell ref="I1218:I1226"/>
    <mergeCell ref="J1218:J1226"/>
    <mergeCell ref="H1227:H1235"/>
    <mergeCell ref="I1227:I1235"/>
    <mergeCell ref="J1227:J1235"/>
    <mergeCell ref="J1236:J1244"/>
    <mergeCell ref="H1200:H1208"/>
    <mergeCell ref="I1268:I1271"/>
    <mergeCell ref="J1268:J1271"/>
    <mergeCell ref="B1268:B1271"/>
    <mergeCell ref="C1268:C1271"/>
    <mergeCell ref="D1268:D1271"/>
    <mergeCell ref="E1268:E1271"/>
    <mergeCell ref="F1268:F1271"/>
    <mergeCell ref="G1268:G1271"/>
    <mergeCell ref="H1268:H1271"/>
    <mergeCell ref="D1245:D1249"/>
    <mergeCell ref="E1245:E1249"/>
    <mergeCell ref="D1250:D1259"/>
    <mergeCell ref="E1250:E1259"/>
    <mergeCell ref="G1250:G1259"/>
    <mergeCell ref="H1250:H1259"/>
    <mergeCell ref="I1250:I1259"/>
    <mergeCell ref="J1250:J1259"/>
    <mergeCell ref="C1209:C1259"/>
    <mergeCell ref="B1236:B1244"/>
    <mergeCell ref="D1236:D1244"/>
    <mergeCell ref="E1236:E1244"/>
    <mergeCell ref="F1236:F1244"/>
    <mergeCell ref="F1245:F1249"/>
    <mergeCell ref="F1250:F1259"/>
    <mergeCell ref="G1260:G1263"/>
    <mergeCell ref="H1260:H1263"/>
    <mergeCell ref="I1260:I1263"/>
    <mergeCell ref="J1260:J1263"/>
    <mergeCell ref="B1245:B1249"/>
    <mergeCell ref="B1250:B1259"/>
    <mergeCell ref="B1260:B1263"/>
    <mergeCell ref="C1260:C1263"/>
    <mergeCell ref="D1260:D1263"/>
    <mergeCell ref="E1260:E1263"/>
    <mergeCell ref="F1260:F1263"/>
    <mergeCell ref="I1264:I1267"/>
    <mergeCell ref="J1264:J1267"/>
    <mergeCell ref="B1264:B1267"/>
    <mergeCell ref="C1264:C1267"/>
    <mergeCell ref="D1264:D1267"/>
    <mergeCell ref="E1264:E1267"/>
    <mergeCell ref="F1264:F1267"/>
    <mergeCell ref="G1264:G1267"/>
    <mergeCell ref="H1264:H1267"/>
    <mergeCell ref="C984:C992"/>
    <mergeCell ref="D984:D992"/>
    <mergeCell ref="C993:C1001"/>
    <mergeCell ref="D993:D1001"/>
    <mergeCell ref="E993:E1001"/>
    <mergeCell ref="F993:F1001"/>
    <mergeCell ref="G993:G1001"/>
    <mergeCell ref="B993:B1001"/>
    <mergeCell ref="B1002:B1010"/>
    <mergeCell ref="C1002:C1010"/>
    <mergeCell ref="D1002:D1010"/>
    <mergeCell ref="E1002:E1010"/>
    <mergeCell ref="F1002:F1010"/>
    <mergeCell ref="G1002:G1010"/>
    <mergeCell ref="E1020:E1028"/>
    <mergeCell ref="F1020:F1028"/>
    <mergeCell ref="B1011:B1019"/>
    <mergeCell ref="C1011:C1019"/>
    <mergeCell ref="D1011:D1019"/>
    <mergeCell ref="E1011:E1019"/>
    <mergeCell ref="B1038:B1046"/>
    <mergeCell ref="C1038:C1046"/>
    <mergeCell ref="D1038:D1046"/>
    <mergeCell ref="E1038:E1046"/>
    <mergeCell ref="F1038:F1046"/>
    <mergeCell ref="G1038:G1046"/>
    <mergeCell ref="E1056:E1064"/>
    <mergeCell ref="F1056:F1064"/>
    <mergeCell ref="B1047:B1055"/>
    <mergeCell ref="C1047:C1055"/>
    <mergeCell ref="D1047:D1055"/>
    <mergeCell ref="E1047:E1055"/>
    <mergeCell ref="F1047:F1055"/>
    <mergeCell ref="G1047:G1055"/>
    <mergeCell ref="B1056:B1064"/>
    <mergeCell ref="G1056:G1064"/>
    <mergeCell ref="C1056:C1064"/>
    <mergeCell ref="D1056:D1064"/>
    <mergeCell ref="G1137:G1145"/>
    <mergeCell ref="B1146:B1154"/>
    <mergeCell ref="G1146:G1154"/>
    <mergeCell ref="C1146:C1154"/>
    <mergeCell ref="D1146:D1154"/>
    <mergeCell ref="B1155:B1163"/>
    <mergeCell ref="C1155:C1163"/>
    <mergeCell ref="D1155:D1163"/>
    <mergeCell ref="C1164:C1172"/>
    <mergeCell ref="D1164:D1172"/>
    <mergeCell ref="C1065:C1073"/>
    <mergeCell ref="D1065:D1073"/>
    <mergeCell ref="E1065:E1073"/>
    <mergeCell ref="F1065:F1073"/>
    <mergeCell ref="G1065:G1073"/>
    <mergeCell ref="B1065:B1073"/>
    <mergeCell ref="B1074:B1082"/>
    <mergeCell ref="C1074:C1082"/>
    <mergeCell ref="D1074:D1082"/>
    <mergeCell ref="E1074:E1082"/>
    <mergeCell ref="F1074:F1082"/>
    <mergeCell ref="G1074:G1082"/>
    <mergeCell ref="E1092:E1100"/>
    <mergeCell ref="F1092:F1100"/>
    <mergeCell ref="B1083:B1091"/>
    <mergeCell ref="C1083:C1091"/>
    <mergeCell ref="D1083:D1091"/>
    <mergeCell ref="E1083:E1091"/>
    <mergeCell ref="F1083:F1091"/>
    <mergeCell ref="G1083:G1091"/>
    <mergeCell ref="B1092:B1100"/>
    <mergeCell ref="G1092:G1100"/>
    <mergeCell ref="H1173:H1181"/>
    <mergeCell ref="I1173:I1181"/>
    <mergeCell ref="J1173:J1181"/>
    <mergeCell ref="B1164:B1172"/>
    <mergeCell ref="B1173:B1181"/>
    <mergeCell ref="C1173:C1181"/>
    <mergeCell ref="D1173:D1181"/>
    <mergeCell ref="E1173:E1181"/>
    <mergeCell ref="F1173:F1181"/>
    <mergeCell ref="G1173:G1181"/>
    <mergeCell ref="E1128:E1136"/>
    <mergeCell ref="F1128:F1136"/>
    <mergeCell ref="B1119:B1127"/>
    <mergeCell ref="C1119:C1127"/>
    <mergeCell ref="D1119:D1127"/>
    <mergeCell ref="E1119:E1127"/>
    <mergeCell ref="F1119:F1127"/>
    <mergeCell ref="G1119:G1127"/>
    <mergeCell ref="B1128:B1136"/>
    <mergeCell ref="E1146:E1154"/>
    <mergeCell ref="F1146:F1154"/>
    <mergeCell ref="E1155:E1163"/>
    <mergeCell ref="F1155:F1163"/>
    <mergeCell ref="G1155:G1163"/>
    <mergeCell ref="E1164:E1172"/>
    <mergeCell ref="F1164:F1172"/>
    <mergeCell ref="G1164:G1172"/>
    <mergeCell ref="B1137:B1145"/>
    <mergeCell ref="C1137:C1145"/>
    <mergeCell ref="D1137:D1145"/>
    <mergeCell ref="E1137:E1145"/>
    <mergeCell ref="F1137:F1145"/>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1000"/>
  <sheetViews>
    <sheetView showGridLines="0" tabSelected="1" topLeftCell="C1" zoomScale="90" zoomScaleNormal="90" workbookViewId="0">
      <selection activeCell="G7" sqref="G7"/>
    </sheetView>
  </sheetViews>
  <sheetFormatPr baseColWidth="10" defaultColWidth="12.625" defaultRowHeight="15" customHeight="1" x14ac:dyDescent="0.2"/>
  <cols>
    <col min="1" max="1" width="10" customWidth="1"/>
    <col min="2" max="2" width="10.875" customWidth="1"/>
    <col min="3" max="3" width="15.25" customWidth="1"/>
    <col min="4" max="4" width="12" customWidth="1"/>
    <col min="5" max="5" width="11.5" customWidth="1"/>
    <col min="6" max="6" width="64.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57" t="s">
        <v>960</v>
      </c>
      <c r="B1" s="658"/>
      <c r="C1" s="659"/>
      <c r="D1" s="659"/>
      <c r="E1" s="659"/>
      <c r="F1" s="659"/>
      <c r="G1" s="659"/>
      <c r="H1" s="659"/>
      <c r="I1" s="659"/>
      <c r="J1" s="659"/>
      <c r="K1" s="643"/>
      <c r="L1" s="659"/>
      <c r="M1" s="659"/>
      <c r="N1" s="659"/>
      <c r="O1" s="659"/>
      <c r="P1" s="659"/>
      <c r="Q1" s="643"/>
      <c r="R1" s="1"/>
      <c r="S1" s="1"/>
      <c r="T1" s="1"/>
      <c r="U1" s="1"/>
      <c r="V1" s="1"/>
      <c r="W1" s="1"/>
      <c r="X1" s="1"/>
      <c r="Y1" s="1"/>
      <c r="Z1" s="1"/>
      <c r="AA1" s="1"/>
    </row>
    <row r="2" spans="1:27" ht="48" customHeight="1" x14ac:dyDescent="0.25">
      <c r="A2" s="193" t="s">
        <v>961</v>
      </c>
      <c r="B2" s="193" t="s">
        <v>962</v>
      </c>
      <c r="C2" s="193" t="s">
        <v>1250</v>
      </c>
      <c r="D2" s="193" t="s">
        <v>963</v>
      </c>
      <c r="E2" s="193" t="s">
        <v>964</v>
      </c>
      <c r="F2" s="246" t="s">
        <v>965</v>
      </c>
      <c r="G2" s="193" t="s">
        <v>460</v>
      </c>
      <c r="H2" s="193" t="s">
        <v>958</v>
      </c>
      <c r="I2" s="193" t="s">
        <v>966</v>
      </c>
      <c r="J2" s="246" t="s">
        <v>967</v>
      </c>
      <c r="K2" s="230" t="s">
        <v>1252</v>
      </c>
      <c r="L2" s="193" t="s">
        <v>968</v>
      </c>
      <c r="M2" s="193" t="s">
        <v>494</v>
      </c>
      <c r="N2" s="230" t="s">
        <v>533</v>
      </c>
      <c r="O2" s="193" t="s">
        <v>969</v>
      </c>
      <c r="P2" s="193" t="s">
        <v>970</v>
      </c>
      <c r="Q2" s="193" t="s">
        <v>391</v>
      </c>
      <c r="R2" s="1"/>
      <c r="S2" s="1"/>
      <c r="T2" s="1"/>
      <c r="U2" s="1"/>
      <c r="V2" s="1"/>
      <c r="W2" s="1"/>
      <c r="X2" s="1"/>
      <c r="Y2" s="1"/>
      <c r="Z2" s="1"/>
      <c r="AA2" s="1"/>
    </row>
    <row r="3" spans="1:27" x14ac:dyDescent="0.25">
      <c r="A3" s="237">
        <v>404</v>
      </c>
      <c r="B3" s="223" t="s">
        <v>1334</v>
      </c>
      <c r="C3" s="238" t="s">
        <v>1335</v>
      </c>
      <c r="D3" s="223">
        <v>45406</v>
      </c>
      <c r="E3" s="244">
        <v>0</v>
      </c>
      <c r="F3" s="248" t="s">
        <v>1358</v>
      </c>
      <c r="G3" s="245" t="s">
        <v>495</v>
      </c>
      <c r="H3" s="194"/>
      <c r="I3" s="244" t="s">
        <v>365</v>
      </c>
      <c r="J3" s="254" t="s">
        <v>1336</v>
      </c>
      <c r="K3" s="253" t="s">
        <v>1251</v>
      </c>
      <c r="L3" s="194" t="s">
        <v>1029</v>
      </c>
      <c r="M3" s="194" t="s">
        <v>1059</v>
      </c>
      <c r="N3" s="194" t="s">
        <v>492</v>
      </c>
      <c r="O3" s="194">
        <v>1</v>
      </c>
      <c r="P3" s="194" t="s">
        <v>974</v>
      </c>
      <c r="Q3" s="1"/>
      <c r="R3" s="1"/>
      <c r="S3" s="1"/>
      <c r="T3" s="1"/>
      <c r="U3" s="1"/>
      <c r="V3" s="1"/>
      <c r="W3" s="1"/>
      <c r="X3" s="1"/>
      <c r="Y3" s="1"/>
      <c r="Z3" s="1"/>
      <c r="AA3" s="1"/>
    </row>
    <row r="4" spans="1:27" x14ac:dyDescent="0.25">
      <c r="A4" s="237">
        <v>404</v>
      </c>
      <c r="B4" s="223" t="s">
        <v>1334</v>
      </c>
      <c r="C4" s="242" t="s">
        <v>1337</v>
      </c>
      <c r="D4" s="223">
        <v>45406</v>
      </c>
      <c r="E4" s="244">
        <v>0</v>
      </c>
      <c r="F4" s="249" t="s">
        <v>1338</v>
      </c>
      <c r="G4" s="245" t="s">
        <v>495</v>
      </c>
      <c r="H4" s="194"/>
      <c r="I4" s="244" t="s">
        <v>365</v>
      </c>
      <c r="J4" s="254" t="s">
        <v>1336</v>
      </c>
      <c r="K4" s="253" t="s">
        <v>1251</v>
      </c>
      <c r="L4" s="194" t="s">
        <v>972</v>
      </c>
      <c r="M4" s="194" t="s">
        <v>1059</v>
      </c>
      <c r="N4" s="194" t="s">
        <v>492</v>
      </c>
      <c r="O4" s="194">
        <v>1</v>
      </c>
      <c r="P4" s="194" t="s">
        <v>1030</v>
      </c>
      <c r="Q4" s="1"/>
      <c r="R4" s="1"/>
      <c r="S4" s="1"/>
      <c r="T4" s="1"/>
      <c r="U4" s="1"/>
      <c r="V4" s="1"/>
      <c r="W4" s="1"/>
      <c r="X4" s="1"/>
      <c r="Y4" s="1"/>
      <c r="Z4" s="1"/>
      <c r="AA4" s="1"/>
    </row>
    <row r="5" spans="1:27" x14ac:dyDescent="0.25">
      <c r="A5" s="237">
        <v>404</v>
      </c>
      <c r="B5" s="223" t="s">
        <v>1334</v>
      </c>
      <c r="C5" s="242" t="s">
        <v>1339</v>
      </c>
      <c r="D5" s="223">
        <v>45406</v>
      </c>
      <c r="E5" s="244">
        <v>0</v>
      </c>
      <c r="F5" s="249" t="s">
        <v>1340</v>
      </c>
      <c r="G5" s="662" t="s">
        <v>971</v>
      </c>
      <c r="H5" s="194"/>
      <c r="I5" s="244" t="s">
        <v>365</v>
      </c>
      <c r="J5" s="254" t="s">
        <v>1336</v>
      </c>
      <c r="K5" s="253" t="s">
        <v>1251</v>
      </c>
      <c r="L5" s="194" t="s">
        <v>1029</v>
      </c>
      <c r="M5" s="194" t="s">
        <v>496</v>
      </c>
      <c r="N5" s="229" t="s">
        <v>1007</v>
      </c>
      <c r="O5" s="194">
        <v>1</v>
      </c>
      <c r="P5" s="194" t="s">
        <v>974</v>
      </c>
      <c r="Q5" s="1"/>
      <c r="R5" s="1"/>
      <c r="S5" s="1"/>
      <c r="T5" s="1"/>
      <c r="U5" s="1"/>
      <c r="V5" s="1"/>
      <c r="W5" s="1"/>
      <c r="X5" s="1"/>
      <c r="Y5" s="1"/>
      <c r="Z5" s="1"/>
      <c r="AA5" s="1"/>
    </row>
    <row r="6" spans="1:27" ht="16.5" x14ac:dyDescent="0.25">
      <c r="A6" s="237"/>
      <c r="B6" s="223" t="s">
        <v>1334</v>
      </c>
      <c r="C6" s="241" t="s">
        <v>1341</v>
      </c>
      <c r="D6" s="223">
        <v>45406</v>
      </c>
      <c r="E6" s="244">
        <v>0</v>
      </c>
      <c r="F6" s="250" t="s">
        <v>1342</v>
      </c>
      <c r="G6" s="662" t="s">
        <v>971</v>
      </c>
      <c r="H6" s="194"/>
      <c r="I6" s="244" t="s">
        <v>365</v>
      </c>
      <c r="J6" s="254" t="s">
        <v>1336</v>
      </c>
      <c r="K6" s="253" t="s">
        <v>1251</v>
      </c>
      <c r="L6" s="194" t="s">
        <v>1040</v>
      </c>
      <c r="M6" s="194" t="s">
        <v>1082</v>
      </c>
      <c r="N6" s="194" t="s">
        <v>493</v>
      </c>
      <c r="O6" s="194">
        <v>1</v>
      </c>
      <c r="P6" s="194" t="s">
        <v>989</v>
      </c>
      <c r="Q6" s="1"/>
      <c r="R6" s="1"/>
      <c r="S6" s="1"/>
      <c r="T6" s="1"/>
      <c r="U6" s="1"/>
      <c r="V6" s="1"/>
      <c r="W6" s="1"/>
      <c r="X6" s="1"/>
      <c r="Y6" s="1"/>
      <c r="Z6" s="1"/>
      <c r="AA6" s="1"/>
    </row>
    <row r="7" spans="1:27" x14ac:dyDescent="0.25">
      <c r="A7" s="237">
        <v>404</v>
      </c>
      <c r="B7" s="223" t="s">
        <v>1334</v>
      </c>
      <c r="C7" s="243" t="s">
        <v>1343</v>
      </c>
      <c r="D7" s="223">
        <v>45406</v>
      </c>
      <c r="E7" s="244">
        <v>0</v>
      </c>
      <c r="F7" s="250" t="s">
        <v>1344</v>
      </c>
      <c r="G7" s="245" t="s">
        <v>495</v>
      </c>
      <c r="H7" s="194"/>
      <c r="I7" s="244" t="s">
        <v>365</v>
      </c>
      <c r="J7" s="255" t="s">
        <v>1345</v>
      </c>
      <c r="K7" s="253" t="s">
        <v>1251</v>
      </c>
      <c r="L7" s="194" t="s">
        <v>972</v>
      </c>
      <c r="M7" s="194" t="s">
        <v>973</v>
      </c>
      <c r="N7" s="194" t="s">
        <v>493</v>
      </c>
      <c r="O7" s="194">
        <v>1</v>
      </c>
      <c r="P7" s="194" t="s">
        <v>1030</v>
      </c>
      <c r="Q7" s="1"/>
      <c r="R7" s="1"/>
      <c r="S7" s="1"/>
      <c r="T7" s="1"/>
      <c r="U7" s="1"/>
      <c r="V7" s="1"/>
      <c r="W7" s="1"/>
      <c r="X7" s="1"/>
      <c r="Y7" s="1"/>
      <c r="Z7" s="1"/>
      <c r="AA7" s="1"/>
    </row>
    <row r="8" spans="1:27" ht="16.5" x14ac:dyDescent="0.25">
      <c r="A8" s="237"/>
      <c r="B8" s="223" t="s">
        <v>1334</v>
      </c>
      <c r="C8" s="243" t="s">
        <v>1346</v>
      </c>
      <c r="D8" s="223">
        <v>45406</v>
      </c>
      <c r="E8" s="244">
        <v>0</v>
      </c>
      <c r="F8" s="251" t="s">
        <v>1347</v>
      </c>
      <c r="G8" s="662" t="s">
        <v>971</v>
      </c>
      <c r="H8" s="194"/>
      <c r="I8" s="244" t="s">
        <v>365</v>
      </c>
      <c r="J8" s="256" t="s">
        <v>365</v>
      </c>
      <c r="K8" s="253" t="s">
        <v>1251</v>
      </c>
      <c r="L8" s="194" t="s">
        <v>1040</v>
      </c>
      <c r="M8" s="194" t="s">
        <v>1082</v>
      </c>
      <c r="N8" s="194" t="s">
        <v>493</v>
      </c>
      <c r="O8" s="194">
        <v>1</v>
      </c>
      <c r="P8" s="194" t="s">
        <v>974</v>
      </c>
      <c r="Q8" s="1"/>
      <c r="R8" s="1"/>
      <c r="S8" s="1"/>
      <c r="T8" s="1"/>
      <c r="U8" s="1"/>
      <c r="V8" s="1"/>
      <c r="W8" s="1"/>
      <c r="X8" s="1"/>
      <c r="Y8" s="1"/>
      <c r="Z8" s="1"/>
      <c r="AA8" s="1"/>
    </row>
    <row r="9" spans="1:27" ht="16.5" x14ac:dyDescent="0.3">
      <c r="A9" s="237"/>
      <c r="B9" s="223" t="s">
        <v>1334</v>
      </c>
      <c r="C9" s="243" t="s">
        <v>1348</v>
      </c>
      <c r="D9" s="223">
        <v>45406</v>
      </c>
      <c r="E9" s="244">
        <v>0</v>
      </c>
      <c r="F9" s="248" t="s">
        <v>1349</v>
      </c>
      <c r="G9" s="662" t="s">
        <v>971</v>
      </c>
      <c r="H9" s="194"/>
      <c r="I9" s="194" t="s">
        <v>365</v>
      </c>
      <c r="J9" s="247" t="s">
        <v>365</v>
      </c>
      <c r="K9" s="229" t="s">
        <v>1251</v>
      </c>
      <c r="L9" s="194" t="s">
        <v>1040</v>
      </c>
      <c r="M9" s="194" t="s">
        <v>1082</v>
      </c>
      <c r="N9" s="194" t="s">
        <v>493</v>
      </c>
      <c r="O9" s="194">
        <v>1</v>
      </c>
      <c r="P9" s="194" t="s">
        <v>989</v>
      </c>
      <c r="Q9" s="1"/>
      <c r="R9" s="1"/>
      <c r="S9" s="1"/>
      <c r="T9" s="1"/>
      <c r="U9" s="1"/>
      <c r="V9" s="1"/>
      <c r="W9" s="1"/>
      <c r="X9" s="1"/>
      <c r="Y9" s="1"/>
      <c r="Z9" s="1"/>
      <c r="AA9" s="1"/>
    </row>
    <row r="10" spans="1:27" ht="16.5" x14ac:dyDescent="0.3">
      <c r="A10" s="237"/>
      <c r="B10" s="223" t="s">
        <v>1334</v>
      </c>
      <c r="C10" s="243" t="s">
        <v>1350</v>
      </c>
      <c r="D10" s="223">
        <v>45406</v>
      </c>
      <c r="E10" s="244">
        <v>0</v>
      </c>
      <c r="F10" s="252" t="s">
        <v>1351</v>
      </c>
      <c r="G10" s="662" t="s">
        <v>971</v>
      </c>
      <c r="H10" s="194"/>
      <c r="I10" s="194" t="s">
        <v>365</v>
      </c>
      <c r="J10" s="194" t="s">
        <v>365</v>
      </c>
      <c r="K10" s="229" t="s">
        <v>1251</v>
      </c>
      <c r="L10" s="194" t="s">
        <v>1040</v>
      </c>
      <c r="M10" s="194" t="s">
        <v>1082</v>
      </c>
      <c r="N10" s="194" t="s">
        <v>493</v>
      </c>
      <c r="O10" s="194">
        <v>1</v>
      </c>
      <c r="P10" s="194" t="s">
        <v>989</v>
      </c>
      <c r="Q10" s="1"/>
      <c r="R10" s="1"/>
      <c r="S10" s="1"/>
      <c r="T10" s="1"/>
      <c r="U10" s="1"/>
      <c r="V10" s="1"/>
      <c r="W10" s="1"/>
      <c r="X10" s="1"/>
      <c r="Y10" s="1"/>
      <c r="Z10" s="1"/>
      <c r="AA10" s="1"/>
    </row>
    <row r="11" spans="1:27" x14ac:dyDescent="0.25">
      <c r="A11" s="237" t="s">
        <v>975</v>
      </c>
      <c r="B11" s="223"/>
      <c r="C11" s="223"/>
      <c r="D11" s="236"/>
      <c r="E11" s="194"/>
      <c r="F11" s="247"/>
      <c r="G11" s="194"/>
      <c r="H11" s="194"/>
      <c r="I11" s="194"/>
      <c r="J11" s="194"/>
      <c r="K11" s="194"/>
      <c r="L11" s="194"/>
      <c r="M11" s="194"/>
      <c r="N11" s="194"/>
      <c r="O11" s="194"/>
      <c r="P11" s="194"/>
      <c r="Q11" s="1"/>
      <c r="R11" s="1"/>
      <c r="S11" s="1"/>
      <c r="T11" s="1"/>
      <c r="U11" s="1"/>
      <c r="V11" s="1"/>
      <c r="W11" s="1"/>
      <c r="X11" s="1"/>
      <c r="Y11" s="1"/>
      <c r="Z11" s="1"/>
      <c r="AA11" s="1"/>
    </row>
    <row r="12" spans="1:27" x14ac:dyDescent="0.25">
      <c r="A12" s="237" t="s">
        <v>975</v>
      </c>
      <c r="B12" s="223"/>
      <c r="C12" s="223"/>
      <c r="D12" s="236"/>
      <c r="E12" s="194"/>
      <c r="F12" s="194"/>
      <c r="G12" s="194"/>
      <c r="H12" s="194"/>
      <c r="I12" s="194"/>
      <c r="J12" s="194"/>
      <c r="K12" s="194"/>
      <c r="L12" s="194"/>
      <c r="M12" s="194"/>
      <c r="N12" s="194"/>
      <c r="O12" s="194"/>
      <c r="P12" s="194"/>
      <c r="Q12" s="1"/>
      <c r="R12" s="1"/>
      <c r="S12" s="1"/>
      <c r="T12" s="1"/>
      <c r="U12" s="1"/>
      <c r="V12" s="1"/>
      <c r="W12" s="1"/>
      <c r="X12" s="1"/>
      <c r="Y12" s="1"/>
      <c r="Z12" s="1"/>
      <c r="AA12" s="1"/>
    </row>
    <row r="13" spans="1:27" x14ac:dyDescent="0.25">
      <c r="A13" s="237" t="s">
        <v>975</v>
      </c>
      <c r="B13" s="223"/>
      <c r="C13" s="223"/>
      <c r="D13" s="236"/>
      <c r="E13" s="194"/>
      <c r="F13" s="194"/>
      <c r="G13" s="194"/>
      <c r="H13" s="194"/>
      <c r="I13" s="194"/>
      <c r="J13" s="194"/>
      <c r="K13" s="194"/>
      <c r="L13" s="194"/>
      <c r="M13" s="194"/>
      <c r="N13" s="194"/>
      <c r="O13" s="194"/>
      <c r="P13" s="194"/>
      <c r="Q13" s="1"/>
      <c r="R13" s="1"/>
      <c r="S13" s="1"/>
      <c r="T13" s="1"/>
      <c r="U13" s="1"/>
      <c r="V13" s="1"/>
      <c r="W13" s="1"/>
      <c r="X13" s="1"/>
      <c r="Y13" s="1"/>
      <c r="Z13" s="1"/>
      <c r="AA13" s="1"/>
    </row>
    <row r="14" spans="1:27" x14ac:dyDescent="0.25">
      <c r="A14" s="237" t="s">
        <v>975</v>
      </c>
      <c r="B14" s="223"/>
      <c r="C14" s="223"/>
      <c r="D14" s="236"/>
      <c r="E14" s="194"/>
      <c r="F14" s="194"/>
      <c r="G14" s="194"/>
      <c r="H14" s="194"/>
      <c r="I14" s="194"/>
      <c r="J14" s="194"/>
      <c r="K14" s="194"/>
      <c r="L14" s="194"/>
      <c r="M14" s="194"/>
      <c r="N14" s="194"/>
      <c r="O14" s="194"/>
      <c r="P14" s="194"/>
      <c r="Q14" s="1"/>
      <c r="R14" s="1"/>
      <c r="S14" s="1"/>
      <c r="T14" s="1"/>
      <c r="U14" s="1"/>
      <c r="V14" s="1"/>
      <c r="W14" s="1"/>
      <c r="X14" s="1"/>
      <c r="Y14" s="1"/>
      <c r="Z14" s="1"/>
      <c r="AA14" s="1"/>
    </row>
    <row r="15" spans="1:27" x14ac:dyDescent="0.25">
      <c r="A15" s="237" t="s">
        <v>975</v>
      </c>
      <c r="B15" s="223"/>
      <c r="C15" s="223"/>
      <c r="D15" s="236"/>
      <c r="E15" s="194"/>
      <c r="F15" s="194"/>
      <c r="G15" s="194"/>
      <c r="H15" s="194"/>
      <c r="I15" s="194"/>
      <c r="J15" s="194"/>
      <c r="K15" s="194"/>
      <c r="L15" s="194"/>
      <c r="M15" s="194"/>
      <c r="N15" s="194"/>
      <c r="O15" s="194"/>
      <c r="P15" s="194"/>
      <c r="Q15" s="1"/>
      <c r="R15" s="1"/>
      <c r="S15" s="1"/>
      <c r="T15" s="1"/>
      <c r="U15" s="1"/>
      <c r="V15" s="1"/>
      <c r="W15" s="1"/>
      <c r="X15" s="1"/>
      <c r="Y15" s="1"/>
      <c r="Z15" s="1"/>
      <c r="AA15" s="1"/>
    </row>
    <row r="16" spans="1:27" x14ac:dyDescent="0.25">
      <c r="A16" s="237" t="s">
        <v>975</v>
      </c>
      <c r="B16" s="223"/>
      <c r="C16" s="223"/>
      <c r="D16" s="236"/>
      <c r="E16" s="194"/>
      <c r="F16" s="194"/>
      <c r="G16" s="194"/>
      <c r="H16" s="194"/>
      <c r="I16" s="194"/>
      <c r="J16" s="194"/>
      <c r="K16" s="194"/>
      <c r="L16" s="194"/>
      <c r="M16" s="194"/>
      <c r="N16" s="194"/>
      <c r="O16" s="194"/>
      <c r="P16" s="194"/>
      <c r="Q16" s="1"/>
      <c r="R16" s="1"/>
      <c r="S16" s="1"/>
      <c r="T16" s="1"/>
      <c r="U16" s="1"/>
      <c r="V16" s="1"/>
      <c r="W16" s="1"/>
      <c r="X16" s="1"/>
      <c r="Y16" s="1"/>
      <c r="Z16" s="1"/>
      <c r="AA16" s="1"/>
    </row>
    <row r="17" spans="1:27" x14ac:dyDescent="0.25">
      <c r="A17" s="237" t="s">
        <v>975</v>
      </c>
      <c r="B17" s="223"/>
      <c r="C17" s="223"/>
      <c r="D17" s="236"/>
      <c r="E17" s="194"/>
      <c r="F17" s="194"/>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223"/>
      <c r="D18" s="240"/>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39"/>
      <c r="C19" s="223"/>
      <c r="D19" s="240"/>
      <c r="E19" s="194"/>
      <c r="F19" s="194"/>
      <c r="G19" s="194"/>
      <c r="H19" s="194"/>
      <c r="I19" s="194"/>
      <c r="J19" s="194"/>
      <c r="K19" s="194"/>
      <c r="L19" s="194"/>
      <c r="M19" s="194"/>
      <c r="N19" s="194"/>
      <c r="O19" s="194"/>
      <c r="P19" s="194"/>
      <c r="Q19" s="1"/>
      <c r="R19" s="1"/>
      <c r="S19" s="1"/>
      <c r="T19" s="1"/>
      <c r="U19" s="1"/>
      <c r="V19" s="1"/>
      <c r="W19" s="1"/>
      <c r="X19" s="1"/>
      <c r="Y19" s="1"/>
      <c r="Z19" s="1"/>
      <c r="AA19" s="1"/>
    </row>
    <row r="20" spans="1:27" x14ac:dyDescent="0.25">
      <c r="A20" s="194"/>
      <c r="B20" s="195"/>
      <c r="C20" s="223"/>
      <c r="D20" s="240"/>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223"/>
      <c r="D21" s="240"/>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223"/>
      <c r="D22" s="239"/>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223"/>
      <c r="D23" s="239"/>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223"/>
      <c r="D24" s="239"/>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223"/>
      <c r="D25" s="239"/>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223"/>
      <c r="D26" s="239"/>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223"/>
      <c r="D27" s="239"/>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39"/>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94"/>
      <c r="B200" s="195"/>
      <c r="C200" s="195"/>
      <c r="D200" s="195"/>
      <c r="E200" s="194"/>
      <c r="F200" s="194"/>
      <c r="G200" s="194"/>
      <c r="H200" s="194"/>
      <c r="I200" s="194"/>
      <c r="J200" s="194"/>
      <c r="K200" s="194"/>
      <c r="L200" s="194"/>
      <c r="M200" s="194"/>
      <c r="N200" s="194"/>
      <c r="O200" s="194"/>
      <c r="P200" s="194"/>
      <c r="Q200" s="1"/>
      <c r="R200" s="1"/>
      <c r="S200" s="1"/>
      <c r="T200" s="1"/>
      <c r="U200" s="1"/>
      <c r="V200" s="1"/>
      <c r="W200" s="1"/>
      <c r="X200" s="1"/>
      <c r="Y200" s="1"/>
      <c r="Z200" s="1"/>
      <c r="AA200" s="1"/>
    </row>
    <row r="201" spans="1:27" ht="15.75" customHeight="1" x14ac:dyDescent="0.25">
      <c r="A201" s="1" t="s">
        <v>959</v>
      </c>
      <c r="B201" s="1" t="s">
        <v>959</v>
      </c>
      <c r="C201" s="1" t="s">
        <v>959</v>
      </c>
      <c r="D201" s="1" t="s">
        <v>959</v>
      </c>
      <c r="E201" s="1" t="s">
        <v>959</v>
      </c>
      <c r="F201" s="1" t="s">
        <v>959</v>
      </c>
      <c r="G201" s="1" t="s">
        <v>959</v>
      </c>
      <c r="H201" s="1"/>
      <c r="I201" s="1" t="s">
        <v>959</v>
      </c>
      <c r="J201" s="1" t="s">
        <v>976</v>
      </c>
      <c r="K201" s="1"/>
      <c r="L201" s="1"/>
      <c r="M201" s="1" t="s">
        <v>959</v>
      </c>
      <c r="N201" s="1" t="s">
        <v>959</v>
      </c>
      <c r="O201" s="1" t="s">
        <v>959</v>
      </c>
      <c r="P201" s="1" t="s">
        <v>959</v>
      </c>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spans="1:27"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row>
    <row r="402" spans="1:27" ht="15.75" customHeight="1" x14ac:dyDescent="0.2"/>
    <row r="403" spans="1:27" ht="15.75" customHeight="1" x14ac:dyDescent="0.2"/>
    <row r="404" spans="1:27" ht="15.75" customHeight="1" x14ac:dyDescent="0.2"/>
    <row r="405" spans="1:27" ht="15.75" customHeight="1" x14ac:dyDescent="0.2"/>
    <row r="406" spans="1:27" ht="15.75" customHeight="1" x14ac:dyDescent="0.2"/>
    <row r="407" spans="1:27" ht="15.75" customHeight="1" x14ac:dyDescent="0.2"/>
    <row r="408" spans="1:27" ht="15.75" customHeight="1" x14ac:dyDescent="0.2"/>
    <row r="409" spans="1:27" ht="15.75" customHeight="1" x14ac:dyDescent="0.2"/>
    <row r="410" spans="1:27" ht="15.75" customHeight="1" x14ac:dyDescent="0.2"/>
    <row r="411" spans="1:27" ht="15.75" customHeight="1" x14ac:dyDescent="0.2"/>
    <row r="412" spans="1:27" ht="15.75" customHeight="1" x14ac:dyDescent="0.2"/>
    <row r="413" spans="1:27" ht="15.75" customHeight="1" x14ac:dyDescent="0.2"/>
    <row r="414" spans="1:27" ht="15.75" customHeight="1" x14ac:dyDescent="0.2"/>
    <row r="415" spans="1:27" ht="15.75" customHeight="1" x14ac:dyDescent="0.2"/>
    <row r="416" spans="1:27"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A2:Q17" xr:uid="{00000000-0001-0000-1500-000000000000}"/>
  <mergeCells count="1">
    <mergeCell ref="A1:Q1"/>
  </mergeCells>
  <dataValidations count="6">
    <dataValidation type="list" allowBlank="1" showErrorMessage="1" sqref="H3:H200" xr:uid="{00000000-0002-0000-1500-000000000000}">
      <formula1>Aplicativo</formula1>
    </dataValidation>
    <dataValidation type="list" allowBlank="1" showErrorMessage="1" sqref="G3:G52" xr:uid="{00000000-0002-0000-1500-000001000000}">
      <formula1>EstadoIssue</formula1>
    </dataValidation>
    <dataValidation type="list" allowBlank="1" showErrorMessage="1" sqref="L3:L200" xr:uid="{00000000-0002-0000-1500-000003000000}">
      <formula1>TipoIssue</formula1>
    </dataValidation>
    <dataValidation type="list" allowBlank="1" showErrorMessage="1" sqref="N3:N200" xr:uid="{00000000-0002-0000-1500-000004000000}">
      <formula1>ImpactoIssue</formula1>
    </dataValidation>
    <dataValidation type="list" allowBlank="1" showErrorMessage="1" sqref="P3:P200" xr:uid="{00000000-0002-0000-1500-000005000000}">
      <formula1>EtapaInyeccion</formula1>
    </dataValidation>
    <dataValidation type="list" allowBlank="1" showErrorMessage="1" sqref="M3:M200"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X24" sqref="X24"/>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68"/>
      <c r="D3" s="269"/>
      <c r="E3" s="269"/>
      <c r="F3" s="269"/>
      <c r="G3" s="269"/>
      <c r="H3" s="269"/>
      <c r="I3" s="269"/>
      <c r="J3" s="269"/>
      <c r="K3" s="269"/>
      <c r="L3" s="269"/>
      <c r="M3" s="269"/>
      <c r="N3" s="269"/>
      <c r="O3" s="270"/>
      <c r="P3" s="276" t="s">
        <v>983</v>
      </c>
      <c r="Q3" s="269"/>
      <c r="R3" s="269"/>
      <c r="S3" s="269"/>
      <c r="T3" s="269"/>
      <c r="U3" s="269"/>
      <c r="V3" s="269"/>
      <c r="W3" s="269"/>
      <c r="X3" s="269"/>
      <c r="Y3" s="269"/>
      <c r="Z3" s="269"/>
      <c r="AA3" s="269"/>
      <c r="AB3" s="269"/>
      <c r="AC3" s="269"/>
      <c r="AD3" s="269"/>
      <c r="AE3" s="269"/>
      <c r="AF3" s="269"/>
      <c r="AG3" s="269"/>
      <c r="AH3" s="269"/>
      <c r="AI3" s="269"/>
      <c r="AJ3" s="269"/>
      <c r="AK3" s="269"/>
      <c r="AL3" s="269"/>
      <c r="AM3" s="269"/>
      <c r="AN3" s="269"/>
      <c r="AO3" s="269"/>
      <c r="AP3" s="269"/>
      <c r="AQ3" s="269"/>
      <c r="AR3" s="269"/>
      <c r="AS3" s="269"/>
      <c r="AT3" s="269"/>
      <c r="AU3" s="269"/>
      <c r="AV3" s="269"/>
      <c r="AW3" s="269"/>
      <c r="AX3" s="269"/>
      <c r="AY3" s="269"/>
      <c r="AZ3" s="269"/>
      <c r="BA3" s="269"/>
      <c r="BB3" s="269"/>
      <c r="BC3" s="269"/>
      <c r="BD3" s="269"/>
      <c r="BE3" s="269"/>
      <c r="BF3" s="269"/>
      <c r="BG3" s="269"/>
      <c r="BH3" s="269"/>
      <c r="BI3" s="269"/>
      <c r="BJ3" s="270"/>
      <c r="BK3" t="s">
        <v>1239</v>
      </c>
    </row>
    <row r="4" spans="1:63" ht="15" x14ac:dyDescent="0.25">
      <c r="B4" s="1"/>
      <c r="C4" s="271"/>
      <c r="D4" s="263"/>
      <c r="E4" s="263"/>
      <c r="F4" s="263"/>
      <c r="G4" s="263"/>
      <c r="H4" s="263"/>
      <c r="I4" s="263"/>
      <c r="J4" s="263"/>
      <c r="K4" s="263"/>
      <c r="L4" s="263"/>
      <c r="M4" s="263"/>
      <c r="N4" s="263"/>
      <c r="O4" s="272"/>
      <c r="P4" s="271"/>
      <c r="Q4" s="263"/>
      <c r="R4" s="263"/>
      <c r="S4" s="263"/>
      <c r="T4" s="263"/>
      <c r="U4" s="263"/>
      <c r="V4" s="263"/>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263"/>
      <c r="AV4" s="263"/>
      <c r="AW4" s="263"/>
      <c r="AX4" s="263"/>
      <c r="AY4" s="263"/>
      <c r="AZ4" s="263"/>
      <c r="BA4" s="263"/>
      <c r="BB4" s="263"/>
      <c r="BC4" s="263"/>
      <c r="BD4" s="263"/>
      <c r="BE4" s="263"/>
      <c r="BF4" s="263"/>
      <c r="BG4" s="263"/>
      <c r="BH4" s="263"/>
      <c r="BI4" s="263"/>
      <c r="BJ4" s="272"/>
    </row>
    <row r="5" spans="1:63" ht="15" x14ac:dyDescent="0.25">
      <c r="B5" s="1"/>
      <c r="C5" s="271"/>
      <c r="D5" s="263"/>
      <c r="E5" s="263"/>
      <c r="F5" s="263"/>
      <c r="G5" s="263"/>
      <c r="H5" s="263"/>
      <c r="I5" s="263"/>
      <c r="J5" s="263"/>
      <c r="K5" s="263"/>
      <c r="L5" s="263"/>
      <c r="M5" s="263"/>
      <c r="N5" s="263"/>
      <c r="O5" s="272"/>
      <c r="P5" s="271"/>
      <c r="Q5" s="263"/>
      <c r="R5" s="263"/>
      <c r="S5" s="263"/>
      <c r="T5" s="263"/>
      <c r="U5" s="263"/>
      <c r="V5" s="263"/>
      <c r="W5" s="263"/>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263"/>
      <c r="AW5" s="263"/>
      <c r="AX5" s="263"/>
      <c r="AY5" s="263"/>
      <c r="AZ5" s="263"/>
      <c r="BA5" s="263"/>
      <c r="BB5" s="263"/>
      <c r="BC5" s="263"/>
      <c r="BD5" s="263"/>
      <c r="BE5" s="263"/>
      <c r="BF5" s="263"/>
      <c r="BG5" s="263"/>
      <c r="BH5" s="263"/>
      <c r="BI5" s="263"/>
      <c r="BJ5" s="272"/>
    </row>
    <row r="6" spans="1:63" ht="15" x14ac:dyDescent="0.25">
      <c r="B6" s="1"/>
      <c r="C6" s="273"/>
      <c r="D6" s="274"/>
      <c r="E6" s="274"/>
      <c r="F6" s="274"/>
      <c r="G6" s="274"/>
      <c r="H6" s="274"/>
      <c r="I6" s="274"/>
      <c r="J6" s="274"/>
      <c r="K6" s="274"/>
      <c r="L6" s="274"/>
      <c r="M6" s="274"/>
      <c r="N6" s="274"/>
      <c r="O6" s="275"/>
      <c r="P6" s="273"/>
      <c r="Q6" s="274"/>
      <c r="R6" s="274"/>
      <c r="S6" s="274"/>
      <c r="T6" s="274"/>
      <c r="U6" s="274"/>
      <c r="V6" s="274"/>
      <c r="W6" s="274"/>
      <c r="X6" s="274"/>
      <c r="Y6" s="274"/>
      <c r="Z6" s="274"/>
      <c r="AA6" s="274"/>
      <c r="AB6" s="274"/>
      <c r="AC6" s="274"/>
      <c r="AD6" s="274"/>
      <c r="AE6" s="274"/>
      <c r="AF6" s="274"/>
      <c r="AG6" s="274"/>
      <c r="AH6" s="274"/>
      <c r="AI6" s="274"/>
      <c r="AJ6" s="274"/>
      <c r="AK6" s="274"/>
      <c r="AL6" s="274"/>
      <c r="AM6" s="274"/>
      <c r="AN6" s="274"/>
      <c r="AO6" s="274"/>
      <c r="AP6" s="274"/>
      <c r="AQ6" s="274"/>
      <c r="AR6" s="274"/>
      <c r="AS6" s="274"/>
      <c r="AT6" s="274"/>
      <c r="AU6" s="274"/>
      <c r="AV6" s="274"/>
      <c r="AW6" s="274"/>
      <c r="AX6" s="274"/>
      <c r="AY6" s="274"/>
      <c r="AZ6" s="274"/>
      <c r="BA6" s="274"/>
      <c r="BB6" s="274"/>
      <c r="BC6" s="274"/>
      <c r="BD6" s="274"/>
      <c r="BE6" s="274"/>
      <c r="BF6" s="274"/>
      <c r="BG6" s="274"/>
      <c r="BH6" s="274"/>
      <c r="BI6" s="274"/>
      <c r="BJ6" s="275"/>
    </row>
    <row r="7" spans="1:63" ht="15" x14ac:dyDescent="0.25">
      <c r="B7" s="1"/>
      <c r="C7" s="1"/>
      <c r="D7" s="1"/>
      <c r="E7" s="1"/>
      <c r="F7" s="1"/>
      <c r="G7" s="1"/>
      <c r="H7" s="1"/>
      <c r="I7" s="1"/>
      <c r="J7" s="1"/>
      <c r="K7" s="1"/>
      <c r="L7" s="1"/>
    </row>
    <row r="8" spans="1:63" x14ac:dyDescent="0.2">
      <c r="C8" s="320" t="s">
        <v>371</v>
      </c>
      <c r="D8" s="321"/>
      <c r="E8" s="321"/>
      <c r="F8" s="321"/>
      <c r="G8" s="321"/>
      <c r="H8" s="321"/>
      <c r="I8" s="321"/>
      <c r="J8" s="321"/>
      <c r="K8" s="321"/>
      <c r="L8" s="322"/>
      <c r="M8" s="346" t="str">
        <f>IF(TRIM(PlanDePruebas!O16)="","",TRIM(PlanDePruebas!O16))</f>
        <v>Solicitud de Afiliación</v>
      </c>
      <c r="N8" s="321"/>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c r="AV8" s="321"/>
      <c r="AW8" s="321"/>
      <c r="AX8" s="321"/>
      <c r="AY8" s="321"/>
      <c r="AZ8" s="321"/>
      <c r="BA8" s="321"/>
      <c r="BB8" s="321"/>
      <c r="BC8" s="321"/>
      <c r="BD8" s="321"/>
      <c r="BE8" s="321"/>
      <c r="BF8" s="321"/>
      <c r="BG8" s="321"/>
      <c r="BH8" s="321"/>
      <c r="BI8" s="321"/>
      <c r="BJ8" s="322"/>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344" t="s">
        <v>532</v>
      </c>
      <c r="D10" s="321"/>
      <c r="E10" s="321"/>
      <c r="F10" s="321"/>
      <c r="G10" s="322"/>
      <c r="H10" s="344" t="s">
        <v>388</v>
      </c>
      <c r="I10" s="321"/>
      <c r="J10" s="321"/>
      <c r="K10" s="321"/>
      <c r="L10" s="321"/>
      <c r="M10" s="321"/>
      <c r="N10" s="321"/>
      <c r="O10" s="321"/>
      <c r="P10" s="321"/>
      <c r="Q10" s="321"/>
      <c r="R10" s="321"/>
      <c r="S10" s="321"/>
      <c r="T10" s="321"/>
      <c r="U10" s="321"/>
      <c r="V10" s="321"/>
      <c r="W10" s="321"/>
      <c r="X10" s="321"/>
      <c r="Y10" s="321"/>
      <c r="Z10" s="321"/>
      <c r="AA10" s="322"/>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74" t="s">
        <v>533</v>
      </c>
      <c r="AW10" s="321"/>
      <c r="AX10" s="321"/>
      <c r="AY10" s="321"/>
      <c r="AZ10" s="322"/>
      <c r="BA10" s="474" t="s">
        <v>461</v>
      </c>
      <c r="BB10" s="321"/>
      <c r="BC10" s="321"/>
      <c r="BD10" s="321"/>
      <c r="BE10" s="322"/>
      <c r="BF10" s="344" t="s">
        <v>460</v>
      </c>
      <c r="BG10" s="321"/>
      <c r="BH10" s="321"/>
      <c r="BI10" s="321"/>
      <c r="BJ10" s="322"/>
    </row>
    <row r="11" spans="1:63" x14ac:dyDescent="0.2">
      <c r="B11" s="78">
        <f t="shared" ref="B11:B20" si="0">COUNTA(C11:BJ11)</f>
        <v>0</v>
      </c>
      <c r="C11" s="381"/>
      <c r="D11" s="321"/>
      <c r="E11" s="321"/>
      <c r="F11" s="321"/>
      <c r="G11" s="322"/>
      <c r="H11" s="339"/>
      <c r="I11" s="321"/>
      <c r="J11" s="321"/>
      <c r="K11" s="321"/>
      <c r="L11" s="321"/>
      <c r="M11" s="321"/>
      <c r="N11" s="321"/>
      <c r="O11" s="321"/>
      <c r="P11" s="321"/>
      <c r="Q11" s="321"/>
      <c r="R11" s="321"/>
      <c r="S11" s="321"/>
      <c r="T11" s="321"/>
      <c r="U11" s="321"/>
      <c r="V11" s="321"/>
      <c r="W11" s="321"/>
      <c r="X11" s="321"/>
      <c r="Y11" s="321"/>
      <c r="Z11" s="321"/>
      <c r="AA11" s="322"/>
      <c r="AB11" s="576"/>
      <c r="AC11" s="321"/>
      <c r="AD11" s="321"/>
      <c r="AE11" s="321"/>
      <c r="AF11" s="321"/>
      <c r="AG11" s="321"/>
      <c r="AH11" s="321"/>
      <c r="AI11" s="321"/>
      <c r="AJ11" s="321"/>
      <c r="AK11" s="321"/>
      <c r="AL11" s="321"/>
      <c r="AM11" s="321"/>
      <c r="AN11" s="321"/>
      <c r="AO11" s="321"/>
      <c r="AP11" s="321"/>
      <c r="AQ11" s="321"/>
      <c r="AR11" s="321"/>
      <c r="AS11" s="321"/>
      <c r="AT11" s="321"/>
      <c r="AU11" s="322"/>
      <c r="AV11" s="381"/>
      <c r="AW11" s="321"/>
      <c r="AX11" s="321"/>
      <c r="AY11" s="321"/>
      <c r="AZ11" s="322"/>
      <c r="BA11" s="381"/>
      <c r="BB11" s="321"/>
      <c r="BC11" s="321"/>
      <c r="BD11" s="321"/>
      <c r="BE11" s="322"/>
      <c r="BF11" s="340"/>
      <c r="BG11" s="321"/>
      <c r="BH11" s="321"/>
      <c r="BI11" s="321"/>
      <c r="BJ11" s="322"/>
    </row>
    <row r="12" spans="1:63" ht="14.1" customHeight="1" x14ac:dyDescent="0.2">
      <c r="B12" s="78">
        <f t="shared" si="0"/>
        <v>0</v>
      </c>
      <c r="C12" s="381"/>
      <c r="D12" s="321"/>
      <c r="E12" s="321"/>
      <c r="F12" s="321"/>
      <c r="G12" s="322"/>
      <c r="H12" s="339"/>
      <c r="I12" s="321"/>
      <c r="J12" s="321"/>
      <c r="K12" s="321"/>
      <c r="L12" s="321"/>
      <c r="M12" s="321"/>
      <c r="N12" s="321"/>
      <c r="O12" s="321"/>
      <c r="P12" s="321"/>
      <c r="Q12" s="321"/>
      <c r="R12" s="321"/>
      <c r="S12" s="321"/>
      <c r="T12" s="321"/>
      <c r="U12" s="321"/>
      <c r="V12" s="321"/>
      <c r="W12" s="321"/>
      <c r="X12" s="321"/>
      <c r="Y12" s="321"/>
      <c r="Z12" s="321"/>
      <c r="AA12" s="322"/>
      <c r="AB12" s="576"/>
      <c r="AC12" s="321"/>
      <c r="AD12" s="321"/>
      <c r="AE12" s="321"/>
      <c r="AF12" s="321"/>
      <c r="AG12" s="321"/>
      <c r="AH12" s="321"/>
      <c r="AI12" s="321"/>
      <c r="AJ12" s="321"/>
      <c r="AK12" s="321"/>
      <c r="AL12" s="321"/>
      <c r="AM12" s="321"/>
      <c r="AN12" s="321"/>
      <c r="AO12" s="321"/>
      <c r="AP12" s="321"/>
      <c r="AQ12" s="321"/>
      <c r="AR12" s="321"/>
      <c r="AS12" s="321"/>
      <c r="AT12" s="321"/>
      <c r="AU12" s="322"/>
      <c r="AV12" s="381"/>
      <c r="AW12" s="321"/>
      <c r="AX12" s="321"/>
      <c r="AY12" s="321"/>
      <c r="AZ12" s="322"/>
      <c r="BA12" s="381"/>
      <c r="BB12" s="321"/>
      <c r="BC12" s="321"/>
      <c r="BD12" s="321"/>
      <c r="BE12" s="322"/>
      <c r="BF12" s="340"/>
      <c r="BG12" s="321"/>
      <c r="BH12" s="321"/>
      <c r="BI12" s="321"/>
      <c r="BJ12" s="322"/>
    </row>
    <row r="13" spans="1:63" ht="14.1" customHeight="1" x14ac:dyDescent="0.2">
      <c r="B13" s="78">
        <f t="shared" si="0"/>
        <v>0</v>
      </c>
      <c r="C13" s="381"/>
      <c r="D13" s="321"/>
      <c r="E13" s="321"/>
      <c r="F13" s="321"/>
      <c r="G13" s="322"/>
      <c r="H13" s="339"/>
      <c r="I13" s="321"/>
      <c r="J13" s="321"/>
      <c r="K13" s="321"/>
      <c r="L13" s="321"/>
      <c r="M13" s="321"/>
      <c r="N13" s="321"/>
      <c r="O13" s="321"/>
      <c r="P13" s="321"/>
      <c r="Q13" s="321"/>
      <c r="R13" s="321"/>
      <c r="S13" s="321"/>
      <c r="T13" s="321"/>
      <c r="U13" s="321"/>
      <c r="V13" s="321"/>
      <c r="W13" s="321"/>
      <c r="X13" s="321"/>
      <c r="Y13" s="321"/>
      <c r="Z13" s="321"/>
      <c r="AA13" s="322"/>
      <c r="AB13" s="576"/>
      <c r="AC13" s="321"/>
      <c r="AD13" s="321"/>
      <c r="AE13" s="321"/>
      <c r="AF13" s="321"/>
      <c r="AG13" s="321"/>
      <c r="AH13" s="321"/>
      <c r="AI13" s="321"/>
      <c r="AJ13" s="321"/>
      <c r="AK13" s="321"/>
      <c r="AL13" s="321"/>
      <c r="AM13" s="321"/>
      <c r="AN13" s="321"/>
      <c r="AO13" s="321"/>
      <c r="AP13" s="321"/>
      <c r="AQ13" s="321"/>
      <c r="AR13" s="321"/>
      <c r="AS13" s="321"/>
      <c r="AT13" s="321"/>
      <c r="AU13" s="322"/>
      <c r="AV13" s="381"/>
      <c r="AW13" s="321"/>
      <c r="AX13" s="321"/>
      <c r="AY13" s="321"/>
      <c r="AZ13" s="322"/>
      <c r="BA13" s="381"/>
      <c r="BB13" s="321"/>
      <c r="BC13" s="321"/>
      <c r="BD13" s="321"/>
      <c r="BE13" s="322"/>
      <c r="BF13" s="340"/>
      <c r="BG13" s="321"/>
      <c r="BH13" s="321"/>
      <c r="BI13" s="321"/>
      <c r="BJ13" s="322"/>
    </row>
    <row r="14" spans="1:63" ht="14.1" customHeight="1" x14ac:dyDescent="0.2">
      <c r="B14" s="78">
        <f t="shared" si="0"/>
        <v>0</v>
      </c>
      <c r="C14" s="381"/>
      <c r="D14" s="321"/>
      <c r="E14" s="321"/>
      <c r="F14" s="321"/>
      <c r="G14" s="322"/>
      <c r="H14" s="339"/>
      <c r="I14" s="321"/>
      <c r="J14" s="321"/>
      <c r="K14" s="321"/>
      <c r="L14" s="321"/>
      <c r="M14" s="321"/>
      <c r="N14" s="321"/>
      <c r="O14" s="321"/>
      <c r="P14" s="321"/>
      <c r="Q14" s="321"/>
      <c r="R14" s="321"/>
      <c r="S14" s="321"/>
      <c r="T14" s="321"/>
      <c r="U14" s="321"/>
      <c r="V14" s="321"/>
      <c r="W14" s="321"/>
      <c r="X14" s="321"/>
      <c r="Y14" s="321"/>
      <c r="Z14" s="321"/>
      <c r="AA14" s="322"/>
      <c r="AB14" s="576"/>
      <c r="AC14" s="321"/>
      <c r="AD14" s="321"/>
      <c r="AE14" s="321"/>
      <c r="AF14" s="321"/>
      <c r="AG14" s="321"/>
      <c r="AH14" s="321"/>
      <c r="AI14" s="321"/>
      <c r="AJ14" s="321"/>
      <c r="AK14" s="321"/>
      <c r="AL14" s="321"/>
      <c r="AM14" s="321"/>
      <c r="AN14" s="321"/>
      <c r="AO14" s="321"/>
      <c r="AP14" s="321"/>
      <c r="AQ14" s="321"/>
      <c r="AR14" s="321"/>
      <c r="AS14" s="321"/>
      <c r="AT14" s="321"/>
      <c r="AU14" s="322"/>
      <c r="AV14" s="381"/>
      <c r="AW14" s="321"/>
      <c r="AX14" s="321"/>
      <c r="AY14" s="321"/>
      <c r="AZ14" s="322"/>
      <c r="BA14" s="381"/>
      <c r="BB14" s="321"/>
      <c r="BC14" s="321"/>
      <c r="BD14" s="321"/>
      <c r="BE14" s="322"/>
      <c r="BF14" s="340"/>
      <c r="BG14" s="321"/>
      <c r="BH14" s="321"/>
      <c r="BI14" s="321"/>
      <c r="BJ14" s="322"/>
    </row>
    <row r="15" spans="1:63" ht="14.1" customHeight="1" x14ac:dyDescent="0.2">
      <c r="B15" s="78">
        <f t="shared" si="0"/>
        <v>0</v>
      </c>
      <c r="C15" s="381"/>
      <c r="D15" s="321"/>
      <c r="E15" s="321"/>
      <c r="F15" s="321"/>
      <c r="G15" s="322"/>
      <c r="H15" s="339"/>
      <c r="I15" s="321"/>
      <c r="J15" s="321"/>
      <c r="K15" s="321"/>
      <c r="L15" s="321"/>
      <c r="M15" s="321"/>
      <c r="N15" s="321"/>
      <c r="O15" s="321"/>
      <c r="P15" s="321"/>
      <c r="Q15" s="321"/>
      <c r="R15" s="321"/>
      <c r="S15" s="321"/>
      <c r="T15" s="321"/>
      <c r="U15" s="321"/>
      <c r="V15" s="321"/>
      <c r="W15" s="321"/>
      <c r="X15" s="321"/>
      <c r="Y15" s="321"/>
      <c r="Z15" s="321"/>
      <c r="AA15" s="322"/>
      <c r="AB15" s="576"/>
      <c r="AC15" s="321"/>
      <c r="AD15" s="321"/>
      <c r="AE15" s="321"/>
      <c r="AF15" s="321"/>
      <c r="AG15" s="321"/>
      <c r="AH15" s="321"/>
      <c r="AI15" s="321"/>
      <c r="AJ15" s="321"/>
      <c r="AK15" s="321"/>
      <c r="AL15" s="321"/>
      <c r="AM15" s="321"/>
      <c r="AN15" s="321"/>
      <c r="AO15" s="321"/>
      <c r="AP15" s="321"/>
      <c r="AQ15" s="321"/>
      <c r="AR15" s="321"/>
      <c r="AS15" s="321"/>
      <c r="AT15" s="321"/>
      <c r="AU15" s="322"/>
      <c r="AV15" s="381"/>
      <c r="AW15" s="321"/>
      <c r="AX15" s="321"/>
      <c r="AY15" s="321"/>
      <c r="AZ15" s="322"/>
      <c r="BA15" s="381"/>
      <c r="BB15" s="321"/>
      <c r="BC15" s="321"/>
      <c r="BD15" s="321"/>
      <c r="BE15" s="322"/>
      <c r="BF15" s="340"/>
      <c r="BG15" s="321"/>
      <c r="BH15" s="321"/>
      <c r="BI15" s="321"/>
      <c r="BJ15" s="322"/>
    </row>
    <row r="16" spans="1:63" ht="14.1" customHeight="1" x14ac:dyDescent="0.2">
      <c r="B16" s="78">
        <f t="shared" si="0"/>
        <v>0</v>
      </c>
      <c r="C16" s="381"/>
      <c r="D16" s="321"/>
      <c r="E16" s="321"/>
      <c r="F16" s="321"/>
      <c r="G16" s="322"/>
      <c r="H16" s="339"/>
      <c r="I16" s="321"/>
      <c r="J16" s="321"/>
      <c r="K16" s="321"/>
      <c r="L16" s="321"/>
      <c r="M16" s="321"/>
      <c r="N16" s="321"/>
      <c r="O16" s="321"/>
      <c r="P16" s="321"/>
      <c r="Q16" s="321"/>
      <c r="R16" s="321"/>
      <c r="S16" s="321"/>
      <c r="T16" s="321"/>
      <c r="U16" s="321"/>
      <c r="V16" s="321"/>
      <c r="W16" s="321"/>
      <c r="X16" s="321"/>
      <c r="Y16" s="321"/>
      <c r="Z16" s="321"/>
      <c r="AA16" s="322"/>
      <c r="AB16" s="576"/>
      <c r="AC16" s="321"/>
      <c r="AD16" s="321"/>
      <c r="AE16" s="321"/>
      <c r="AF16" s="321"/>
      <c r="AG16" s="321"/>
      <c r="AH16" s="321"/>
      <c r="AI16" s="321"/>
      <c r="AJ16" s="321"/>
      <c r="AK16" s="321"/>
      <c r="AL16" s="321"/>
      <c r="AM16" s="321"/>
      <c r="AN16" s="321"/>
      <c r="AO16" s="321"/>
      <c r="AP16" s="321"/>
      <c r="AQ16" s="321"/>
      <c r="AR16" s="321"/>
      <c r="AS16" s="321"/>
      <c r="AT16" s="321"/>
      <c r="AU16" s="322"/>
      <c r="AV16" s="381"/>
      <c r="AW16" s="321"/>
      <c r="AX16" s="321"/>
      <c r="AY16" s="321"/>
      <c r="AZ16" s="322"/>
      <c r="BA16" s="381"/>
      <c r="BB16" s="321"/>
      <c r="BC16" s="321"/>
      <c r="BD16" s="321"/>
      <c r="BE16" s="322"/>
      <c r="BF16" s="340"/>
      <c r="BG16" s="321"/>
      <c r="BH16" s="321"/>
      <c r="BI16" s="321"/>
      <c r="BJ16" s="322"/>
    </row>
    <row r="17" spans="1:63" ht="14.1" customHeight="1" x14ac:dyDescent="0.2">
      <c r="B17" s="78">
        <f t="shared" si="0"/>
        <v>0</v>
      </c>
      <c r="C17" s="381"/>
      <c r="D17" s="321"/>
      <c r="E17" s="321"/>
      <c r="F17" s="321"/>
      <c r="G17" s="322"/>
      <c r="H17" s="339"/>
      <c r="I17" s="321"/>
      <c r="J17" s="321"/>
      <c r="K17" s="321"/>
      <c r="L17" s="321"/>
      <c r="M17" s="321"/>
      <c r="N17" s="321"/>
      <c r="O17" s="321"/>
      <c r="P17" s="321"/>
      <c r="Q17" s="321"/>
      <c r="R17" s="321"/>
      <c r="S17" s="321"/>
      <c r="T17" s="321"/>
      <c r="U17" s="321"/>
      <c r="V17" s="321"/>
      <c r="W17" s="321"/>
      <c r="X17" s="321"/>
      <c r="Y17" s="321"/>
      <c r="Z17" s="321"/>
      <c r="AA17" s="322"/>
      <c r="AB17" s="576"/>
      <c r="AC17" s="321"/>
      <c r="AD17" s="321"/>
      <c r="AE17" s="321"/>
      <c r="AF17" s="321"/>
      <c r="AG17" s="321"/>
      <c r="AH17" s="321"/>
      <c r="AI17" s="321"/>
      <c r="AJ17" s="321"/>
      <c r="AK17" s="321"/>
      <c r="AL17" s="321"/>
      <c r="AM17" s="321"/>
      <c r="AN17" s="321"/>
      <c r="AO17" s="321"/>
      <c r="AP17" s="321"/>
      <c r="AQ17" s="321"/>
      <c r="AR17" s="321"/>
      <c r="AS17" s="321"/>
      <c r="AT17" s="321"/>
      <c r="AU17" s="322"/>
      <c r="AV17" s="381"/>
      <c r="AW17" s="321"/>
      <c r="AX17" s="321"/>
      <c r="AY17" s="321"/>
      <c r="AZ17" s="322"/>
      <c r="BA17" s="381"/>
      <c r="BB17" s="321"/>
      <c r="BC17" s="321"/>
      <c r="BD17" s="321"/>
      <c r="BE17" s="322"/>
      <c r="BF17" s="340"/>
      <c r="BG17" s="321"/>
      <c r="BH17" s="321"/>
      <c r="BI17" s="321"/>
      <c r="BJ17" s="322"/>
    </row>
    <row r="18" spans="1:63" ht="14.1" customHeight="1" x14ac:dyDescent="0.2">
      <c r="B18" s="78">
        <f t="shared" si="0"/>
        <v>0</v>
      </c>
      <c r="C18" s="381"/>
      <c r="D18" s="321"/>
      <c r="E18" s="321"/>
      <c r="F18" s="321"/>
      <c r="G18" s="322"/>
      <c r="H18" s="339"/>
      <c r="I18" s="321"/>
      <c r="J18" s="321"/>
      <c r="K18" s="321"/>
      <c r="L18" s="321"/>
      <c r="M18" s="321"/>
      <c r="N18" s="321"/>
      <c r="O18" s="321"/>
      <c r="P18" s="321"/>
      <c r="Q18" s="321"/>
      <c r="R18" s="321"/>
      <c r="S18" s="321"/>
      <c r="T18" s="321"/>
      <c r="U18" s="321"/>
      <c r="V18" s="321"/>
      <c r="W18" s="321"/>
      <c r="X18" s="321"/>
      <c r="Y18" s="321"/>
      <c r="Z18" s="321"/>
      <c r="AA18" s="322"/>
      <c r="AB18" s="339"/>
      <c r="AC18" s="321"/>
      <c r="AD18" s="321"/>
      <c r="AE18" s="321"/>
      <c r="AF18" s="321"/>
      <c r="AG18" s="321"/>
      <c r="AH18" s="321"/>
      <c r="AI18" s="321"/>
      <c r="AJ18" s="321"/>
      <c r="AK18" s="321"/>
      <c r="AL18" s="321"/>
      <c r="AM18" s="321"/>
      <c r="AN18" s="321"/>
      <c r="AO18" s="321"/>
      <c r="AP18" s="321"/>
      <c r="AQ18" s="321"/>
      <c r="AR18" s="321"/>
      <c r="AS18" s="321"/>
      <c r="AT18" s="321"/>
      <c r="AU18" s="322"/>
      <c r="AV18" s="381"/>
      <c r="AW18" s="321"/>
      <c r="AX18" s="321"/>
      <c r="AY18" s="321"/>
      <c r="AZ18" s="322"/>
      <c r="BA18" s="381"/>
      <c r="BB18" s="321"/>
      <c r="BC18" s="321"/>
      <c r="BD18" s="321"/>
      <c r="BE18" s="322"/>
      <c r="BF18" s="340"/>
      <c r="BG18" s="321"/>
      <c r="BH18" s="321"/>
      <c r="BI18" s="321"/>
      <c r="BJ18" s="322"/>
    </row>
    <row r="19" spans="1:63" ht="14.1" customHeight="1" x14ac:dyDescent="0.2">
      <c r="B19" s="78">
        <f t="shared" si="0"/>
        <v>0</v>
      </c>
      <c r="C19" s="381"/>
      <c r="D19" s="321"/>
      <c r="E19" s="321"/>
      <c r="F19" s="321"/>
      <c r="G19" s="322"/>
      <c r="H19" s="339"/>
      <c r="I19" s="321"/>
      <c r="J19" s="321"/>
      <c r="K19" s="321"/>
      <c r="L19" s="321"/>
      <c r="M19" s="321"/>
      <c r="N19" s="321"/>
      <c r="O19" s="321"/>
      <c r="P19" s="321"/>
      <c r="Q19" s="321"/>
      <c r="R19" s="321"/>
      <c r="S19" s="321"/>
      <c r="T19" s="321"/>
      <c r="U19" s="321"/>
      <c r="V19" s="321"/>
      <c r="W19" s="321"/>
      <c r="X19" s="321"/>
      <c r="Y19" s="321"/>
      <c r="Z19" s="321"/>
      <c r="AA19" s="322"/>
      <c r="AB19" s="339"/>
      <c r="AC19" s="321"/>
      <c r="AD19" s="321"/>
      <c r="AE19" s="321"/>
      <c r="AF19" s="321"/>
      <c r="AG19" s="321"/>
      <c r="AH19" s="321"/>
      <c r="AI19" s="321"/>
      <c r="AJ19" s="321"/>
      <c r="AK19" s="321"/>
      <c r="AL19" s="321"/>
      <c r="AM19" s="321"/>
      <c r="AN19" s="321"/>
      <c r="AO19" s="321"/>
      <c r="AP19" s="321"/>
      <c r="AQ19" s="321"/>
      <c r="AR19" s="321"/>
      <c r="AS19" s="321"/>
      <c r="AT19" s="321"/>
      <c r="AU19" s="322"/>
      <c r="AV19" s="381"/>
      <c r="AW19" s="321"/>
      <c r="AX19" s="321"/>
      <c r="AY19" s="321"/>
      <c r="AZ19" s="322"/>
      <c r="BA19" s="381"/>
      <c r="BB19" s="321"/>
      <c r="BC19" s="321"/>
      <c r="BD19" s="321"/>
      <c r="BE19" s="322"/>
      <c r="BF19" s="340"/>
      <c r="BG19" s="321"/>
      <c r="BH19" s="321"/>
      <c r="BI19" s="321"/>
      <c r="BJ19" s="322"/>
    </row>
    <row r="20" spans="1:63" ht="15" x14ac:dyDescent="0.25">
      <c r="B20" s="78">
        <f t="shared" si="0"/>
        <v>0</v>
      </c>
      <c r="C20" s="383"/>
      <c r="D20" s="327"/>
      <c r="E20" s="327"/>
      <c r="F20" s="327"/>
      <c r="G20" s="328"/>
      <c r="H20" s="339"/>
      <c r="I20" s="321"/>
      <c r="J20" s="321"/>
      <c r="K20" s="321"/>
      <c r="L20" s="321"/>
      <c r="M20" s="321"/>
      <c r="N20" s="321"/>
      <c r="O20" s="321"/>
      <c r="P20" s="321"/>
      <c r="Q20" s="321"/>
      <c r="R20" s="321"/>
      <c r="S20" s="321"/>
      <c r="T20" s="321"/>
      <c r="U20" s="321"/>
      <c r="V20" s="321"/>
      <c r="W20" s="321"/>
      <c r="X20" s="321"/>
      <c r="Y20" s="321"/>
      <c r="Z20" s="321"/>
      <c r="AA20" s="322"/>
      <c r="AB20" s="335"/>
      <c r="AC20" s="327"/>
      <c r="AD20" s="327"/>
      <c r="AE20" s="327"/>
      <c r="AF20" s="327"/>
      <c r="AG20" s="327"/>
      <c r="AH20" s="327"/>
      <c r="AI20" s="327"/>
      <c r="AJ20" s="327"/>
      <c r="AK20" s="327"/>
      <c r="AL20" s="327"/>
      <c r="AM20" s="327"/>
      <c r="AN20" s="327"/>
      <c r="AO20" s="327"/>
      <c r="AP20" s="327"/>
      <c r="AQ20" s="327"/>
      <c r="AR20" s="327"/>
      <c r="AS20" s="327"/>
      <c r="AT20" s="327"/>
      <c r="AU20" s="328"/>
      <c r="AV20" s="381"/>
      <c r="AW20" s="321"/>
      <c r="AX20" s="321"/>
      <c r="AY20" s="321"/>
      <c r="AZ20" s="322"/>
      <c r="BA20" s="381"/>
      <c r="BB20" s="321"/>
      <c r="BC20" s="321"/>
      <c r="BD20" s="321"/>
      <c r="BE20" s="322"/>
      <c r="BF20" s="384"/>
      <c r="BG20" s="327"/>
      <c r="BH20" s="327"/>
      <c r="BI20" s="327"/>
      <c r="BJ20" s="328"/>
      <c r="BK20" s="43"/>
    </row>
    <row r="21" spans="1:63" ht="15" x14ac:dyDescent="0.2">
      <c r="C21" s="280" t="s">
        <v>368</v>
      </c>
      <c r="D21" s="281"/>
      <c r="E21" s="281"/>
      <c r="F21" s="281"/>
      <c r="G21" s="281"/>
      <c r="H21" s="281"/>
      <c r="I21" s="281"/>
      <c r="J21" s="281"/>
      <c r="K21" s="281"/>
      <c r="L21" s="281"/>
      <c r="M21" s="281"/>
      <c r="N21" s="281"/>
      <c r="O21" s="281"/>
      <c r="P21" s="281"/>
      <c r="Q21" s="281"/>
      <c r="R21" s="281"/>
      <c r="S21" s="281"/>
      <c r="T21" s="281"/>
      <c r="U21" s="281"/>
      <c r="V21" s="281"/>
      <c r="W21" s="281"/>
      <c r="X21" s="281"/>
      <c r="Y21" s="281"/>
      <c r="Z21" s="281"/>
      <c r="AA21" s="281"/>
      <c r="AB21" s="281"/>
      <c r="AC21" s="281"/>
      <c r="AD21" s="281"/>
      <c r="AE21" s="281"/>
      <c r="AF21" s="281"/>
      <c r="AG21" s="281"/>
      <c r="AH21" s="281"/>
      <c r="AI21" s="281"/>
      <c r="AJ21" s="281"/>
      <c r="AK21" s="281"/>
      <c r="AL21" s="281"/>
      <c r="AM21" s="281"/>
      <c r="AN21" s="281"/>
      <c r="AO21" s="281"/>
      <c r="AP21" s="281"/>
      <c r="AQ21" s="281"/>
      <c r="AR21" s="281"/>
      <c r="AS21" s="281"/>
      <c r="AT21" s="281"/>
      <c r="AU21" s="281"/>
      <c r="AV21" s="281"/>
      <c r="AW21" s="281"/>
      <c r="AX21" s="281"/>
      <c r="AY21" s="281"/>
      <c r="AZ21" s="281"/>
      <c r="BA21" s="281"/>
      <c r="BB21" s="281"/>
      <c r="BC21" s="281"/>
      <c r="BD21" s="281"/>
      <c r="BE21" s="281"/>
      <c r="BF21" s="282"/>
      <c r="BG21" s="283" t="s">
        <v>304</v>
      </c>
      <c r="BH21" s="282"/>
      <c r="BI21" s="283" t="s">
        <v>369</v>
      </c>
      <c r="BJ21" s="282"/>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355" t="s">
        <v>525</v>
      </c>
      <c r="L25" s="356"/>
      <c r="M25" s="356"/>
      <c r="N25" s="356"/>
      <c r="O25" s="356"/>
      <c r="P25" s="356"/>
      <c r="Q25" s="356"/>
      <c r="R25" s="356"/>
      <c r="S25" s="356"/>
      <c r="T25" s="356"/>
      <c r="U25" s="356"/>
      <c r="V25" s="356"/>
      <c r="W25" s="356"/>
      <c r="X25" s="356"/>
      <c r="Y25" s="356"/>
      <c r="Z25" s="356"/>
      <c r="AA25" s="356"/>
      <c r="AB25" s="356"/>
      <c r="AC25" s="356"/>
      <c r="AD25" s="356"/>
      <c r="AE25" s="356"/>
      <c r="AF25" s="356"/>
      <c r="AG25" s="356"/>
      <c r="AH25" s="356"/>
      <c r="AI25" s="356"/>
      <c r="AJ25" s="356"/>
      <c r="AK25" s="356"/>
      <c r="AL25" s="356"/>
      <c r="AM25" s="356"/>
      <c r="AN25" s="356"/>
      <c r="AO25" s="356"/>
      <c r="AP25" s="356"/>
      <c r="AQ25" s="356"/>
      <c r="AR25" s="356"/>
      <c r="AS25" s="356"/>
      <c r="AT25" s="356"/>
      <c r="AU25" s="356"/>
      <c r="AV25" s="356"/>
      <c r="AW25" s="356"/>
      <c r="AX25" s="356"/>
      <c r="AY25" s="356"/>
      <c r="AZ25" s="356"/>
      <c r="BA25" s="356"/>
      <c r="BB25" s="356"/>
      <c r="BC25" s="356"/>
      <c r="BD25" s="356"/>
      <c r="BE25" s="356"/>
      <c r="BF25" s="356"/>
      <c r="BG25" s="356"/>
      <c r="BH25" s="356"/>
      <c r="BI25" s="356"/>
      <c r="BJ25" s="357"/>
      <c r="BK25" s="1"/>
    </row>
    <row r="26" spans="1:63" ht="15" x14ac:dyDescent="0.25">
      <c r="A26" s="1"/>
      <c r="B26" s="1"/>
      <c r="C26" s="1"/>
      <c r="D26" s="1"/>
      <c r="E26" s="1"/>
      <c r="F26" s="1"/>
      <c r="G26" s="1"/>
      <c r="H26" s="1"/>
      <c r="I26" s="1"/>
      <c r="J26" s="1"/>
      <c r="K26" s="358"/>
      <c r="L26" s="359"/>
      <c r="M26" s="359"/>
      <c r="N26" s="359"/>
      <c r="O26" s="359"/>
      <c r="P26" s="359"/>
      <c r="Q26" s="359"/>
      <c r="R26" s="359"/>
      <c r="S26" s="359"/>
      <c r="T26" s="359"/>
      <c r="U26" s="359"/>
      <c r="V26" s="359"/>
      <c r="W26" s="359"/>
      <c r="X26" s="359"/>
      <c r="Y26" s="359"/>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60"/>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60" t="s">
        <v>356</v>
      </c>
      <c r="D28" s="261"/>
      <c r="E28" s="261"/>
      <c r="F28" s="261"/>
      <c r="G28" s="261"/>
      <c r="H28" s="261"/>
      <c r="I28" s="261"/>
      <c r="J28" s="261"/>
      <c r="K28" s="261"/>
      <c r="L28" s="261"/>
      <c r="M28" s="261"/>
      <c r="N28" s="261"/>
      <c r="O28" s="261"/>
      <c r="P28" s="261"/>
      <c r="Q28" s="261"/>
      <c r="R28" s="261"/>
      <c r="S28" s="261"/>
      <c r="T28" s="261"/>
      <c r="U28" s="261"/>
      <c r="V28" s="261"/>
      <c r="W28" s="261"/>
      <c r="X28" s="261"/>
      <c r="Y28" s="261"/>
      <c r="Z28" s="261"/>
      <c r="AA28" s="261"/>
      <c r="AB28" s="261"/>
      <c r="AC28" s="261"/>
      <c r="AD28" s="261"/>
      <c r="AE28" s="261"/>
      <c r="AF28" s="261"/>
      <c r="AG28" s="261"/>
      <c r="AH28" s="261"/>
      <c r="AI28" s="261"/>
      <c r="AJ28" s="261"/>
      <c r="AK28" s="261"/>
      <c r="AL28" s="261"/>
      <c r="AM28" s="261"/>
      <c r="AN28" s="261"/>
      <c r="AO28" s="261"/>
      <c r="AP28" s="261"/>
      <c r="AQ28" s="261"/>
      <c r="AR28" s="261"/>
      <c r="AS28" s="261"/>
      <c r="AT28" s="261"/>
      <c r="AU28" s="261"/>
      <c r="AV28" s="261"/>
      <c r="AW28" s="261"/>
      <c r="AX28" s="261"/>
      <c r="AY28" s="261"/>
      <c r="AZ28" s="261"/>
      <c r="BA28" s="261"/>
      <c r="BB28" s="261"/>
      <c r="BC28" s="261"/>
      <c r="BD28" s="261"/>
      <c r="BE28" s="261"/>
      <c r="BF28" s="261"/>
      <c r="BG28" s="1"/>
      <c r="BH28" s="1"/>
      <c r="BI28" s="1"/>
      <c r="BJ28" s="1"/>
      <c r="BK28" s="1"/>
    </row>
    <row r="29" spans="1:63" ht="15" x14ac:dyDescent="0.25">
      <c r="A29" s="1"/>
      <c r="B29" s="1"/>
      <c r="C29" s="262" t="str">
        <f>"versión "&amp;Parametros!A1&amp;"   -   CONFIDENCIAL"</f>
        <v>versión 3.5   -   CONFIDENCIAL</v>
      </c>
      <c r="D29" s="263"/>
      <c r="E29" s="263"/>
      <c r="F29" s="263"/>
      <c r="G29" s="263"/>
      <c r="H29" s="263"/>
      <c r="I29" s="263"/>
      <c r="J29" s="263"/>
      <c r="K29" s="263"/>
      <c r="L29" s="263"/>
      <c r="M29" s="263"/>
      <c r="N29" s="263"/>
      <c r="O29" s="263"/>
      <c r="P29" s="263"/>
      <c r="Q29" s="263"/>
      <c r="R29" s="263"/>
      <c r="S29" s="263"/>
      <c r="T29" s="263"/>
      <c r="U29" s="263"/>
      <c r="V29" s="263"/>
      <c r="W29" s="263"/>
      <c r="X29" s="263"/>
      <c r="Y29" s="263"/>
      <c r="Z29" s="263"/>
      <c r="AA29" s="263"/>
      <c r="AB29" s="263"/>
      <c r="AC29" s="263"/>
      <c r="AD29" s="263"/>
      <c r="AE29" s="263"/>
      <c r="AF29" s="263"/>
      <c r="AG29" s="263"/>
      <c r="AH29" s="263"/>
      <c r="AI29" s="263"/>
      <c r="AJ29" s="263"/>
      <c r="AK29" s="263"/>
      <c r="AL29" s="263"/>
      <c r="AM29" s="263"/>
      <c r="AN29" s="263"/>
      <c r="AO29" s="263"/>
      <c r="AP29" s="263"/>
      <c r="AQ29" s="263"/>
      <c r="AR29" s="263"/>
      <c r="AS29" s="263"/>
      <c r="AT29" s="263"/>
      <c r="AU29" s="263"/>
      <c r="AV29" s="263"/>
      <c r="AW29" s="263"/>
      <c r="AX29" s="263"/>
      <c r="AY29" s="263"/>
      <c r="AZ29" s="263"/>
      <c r="BA29" s="263"/>
      <c r="BB29" s="263"/>
      <c r="BC29" s="263"/>
      <c r="BD29" s="263"/>
      <c r="BE29" s="263"/>
      <c r="BF29" s="263"/>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 ref="BF13:BJ13"/>
    <mergeCell ref="C12:G12"/>
    <mergeCell ref="H12:AA12"/>
    <mergeCell ref="AB12:AU12"/>
    <mergeCell ref="AV12:AZ12"/>
    <mergeCell ref="BA12:BE12"/>
    <mergeCell ref="BF12:BJ12"/>
    <mergeCell ref="C13:G13"/>
    <mergeCell ref="H13:AA13"/>
    <mergeCell ref="AB13:AU13"/>
    <mergeCell ref="AV13:AZ13"/>
    <mergeCell ref="BA13:BE13"/>
    <mergeCell ref="BF15:BJ15"/>
    <mergeCell ref="C14:G14"/>
    <mergeCell ref="H14:AA14"/>
    <mergeCell ref="AB14:AU14"/>
    <mergeCell ref="AV14:AZ14"/>
    <mergeCell ref="BA14:BE14"/>
    <mergeCell ref="BF14:BJ14"/>
    <mergeCell ref="C15:G15"/>
    <mergeCell ref="H15:AA15"/>
    <mergeCell ref="AB15:AU15"/>
    <mergeCell ref="AV15:AZ15"/>
    <mergeCell ref="BA15:BE15"/>
    <mergeCell ref="BF17:BJ17"/>
    <mergeCell ref="C16:G16"/>
    <mergeCell ref="H16:AA16"/>
    <mergeCell ref="AB16:AU16"/>
    <mergeCell ref="AV16:AZ16"/>
    <mergeCell ref="BA16:BE16"/>
    <mergeCell ref="BF16:BJ16"/>
    <mergeCell ref="C17:G17"/>
    <mergeCell ref="H17:AA17"/>
    <mergeCell ref="AB17:AU17"/>
    <mergeCell ref="AV17:AZ17"/>
    <mergeCell ref="BA17:BE17"/>
    <mergeCell ref="BF19:BJ19"/>
    <mergeCell ref="C18:G18"/>
    <mergeCell ref="H18:AA18"/>
    <mergeCell ref="AB18:AU18"/>
    <mergeCell ref="AV18:AZ18"/>
    <mergeCell ref="BA18:BE18"/>
    <mergeCell ref="BF18:BJ18"/>
    <mergeCell ref="C19:G19"/>
    <mergeCell ref="H19:AA19"/>
    <mergeCell ref="AB19:AU19"/>
    <mergeCell ref="AV19:AZ19"/>
    <mergeCell ref="BA19:BE19"/>
    <mergeCell ref="C29:BF29"/>
    <mergeCell ref="C20:G20"/>
    <mergeCell ref="H20:AA20"/>
    <mergeCell ref="AB20:AU20"/>
    <mergeCell ref="AV20:AZ20"/>
    <mergeCell ref="BA20:BE20"/>
    <mergeCell ref="BF20:BJ20"/>
    <mergeCell ref="C21:BF21"/>
    <mergeCell ref="BG21:BH21"/>
    <mergeCell ref="BI21:BJ21"/>
    <mergeCell ref="K25:BJ26"/>
    <mergeCell ref="C28:BF28"/>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977</v>
      </c>
      <c r="B1" s="196" t="s">
        <v>978</v>
      </c>
      <c r="C1" s="197" t="s">
        <v>979</v>
      </c>
      <c r="D1" s="198" t="s">
        <v>980</v>
      </c>
      <c r="E1" s="197" t="s">
        <v>981</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982</v>
      </c>
      <c r="B2" s="201" t="s">
        <v>983</v>
      </c>
      <c r="C2" s="202" t="s">
        <v>374</v>
      </c>
      <c r="D2" s="203" t="s">
        <v>387</v>
      </c>
      <c r="E2" s="202" t="s">
        <v>984</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985</v>
      </c>
      <c r="B3" s="201" t="s">
        <v>986</v>
      </c>
      <c r="C3" s="202" t="s">
        <v>987</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988</v>
      </c>
      <c r="B4" s="201" t="s">
        <v>989</v>
      </c>
      <c r="C4" s="202" t="s">
        <v>990</v>
      </c>
      <c r="D4" s="199"/>
      <c r="E4" s="202" t="s">
        <v>991</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992</v>
      </c>
      <c r="B5" s="201" t="s">
        <v>993</v>
      </c>
      <c r="C5" s="202" t="s">
        <v>994</v>
      </c>
      <c r="D5" s="199"/>
      <c r="E5" s="202" t="s">
        <v>995</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996</v>
      </c>
      <c r="B6" s="201" t="s">
        <v>997</v>
      </c>
      <c r="C6" s="202" t="s">
        <v>998</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999</v>
      </c>
      <c r="B7" s="201" t="s">
        <v>1000</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1001</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1002</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1003</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1004</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1005</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1006</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958</v>
      </c>
      <c r="B1" s="196" t="s">
        <v>1010</v>
      </c>
      <c r="C1" s="196" t="s">
        <v>361</v>
      </c>
      <c r="D1" s="197" t="s">
        <v>1011</v>
      </c>
      <c r="E1" s="197" t="s">
        <v>1012</v>
      </c>
      <c r="F1" s="197" t="s">
        <v>1013</v>
      </c>
      <c r="G1" s="197" t="s">
        <v>1014</v>
      </c>
      <c r="H1" s="197" t="s">
        <v>1015</v>
      </c>
      <c r="I1" s="197" t="s">
        <v>1016</v>
      </c>
      <c r="J1" s="197" t="s">
        <v>1017</v>
      </c>
      <c r="K1" s="197" t="s">
        <v>1018</v>
      </c>
      <c r="L1" s="197" t="s">
        <v>526</v>
      </c>
      <c r="M1" s="198" t="s">
        <v>1019</v>
      </c>
      <c r="N1" s="197" t="s">
        <v>981</v>
      </c>
      <c r="O1" s="207" t="s">
        <v>1020</v>
      </c>
      <c r="P1" s="207" t="s">
        <v>2</v>
      </c>
      <c r="Q1" s="197" t="s">
        <v>1021</v>
      </c>
      <c r="R1" s="197" t="s">
        <v>1022</v>
      </c>
      <c r="S1" s="208" t="s">
        <v>1023</v>
      </c>
      <c r="T1" s="209" t="s">
        <v>977</v>
      </c>
      <c r="U1" s="197" t="s">
        <v>1024</v>
      </c>
      <c r="V1" s="199"/>
      <c r="W1" s="199"/>
      <c r="X1" s="199"/>
      <c r="Y1" s="199"/>
      <c r="Z1" s="199"/>
    </row>
    <row r="2" spans="1:26" ht="24.75" customHeight="1" x14ac:dyDescent="0.2">
      <c r="A2" s="210" t="s">
        <v>1025</v>
      </c>
      <c r="B2" s="211" t="s">
        <v>1026</v>
      </c>
      <c r="C2" s="200" t="s">
        <v>1027</v>
      </c>
      <c r="D2" s="202" t="s">
        <v>1028</v>
      </c>
      <c r="E2" s="212" t="s">
        <v>495</v>
      </c>
      <c r="F2" s="212" t="s">
        <v>1029</v>
      </c>
      <c r="G2" s="212" t="s">
        <v>496</v>
      </c>
      <c r="H2" s="212" t="s">
        <v>1007</v>
      </c>
      <c r="I2" s="212" t="s">
        <v>464</v>
      </c>
      <c r="J2" s="212" t="s">
        <v>464</v>
      </c>
      <c r="K2" s="212" t="s">
        <v>464</v>
      </c>
      <c r="L2" s="212" t="s">
        <v>536</v>
      </c>
      <c r="M2" s="203" t="s">
        <v>1030</v>
      </c>
      <c r="N2" s="204" t="s">
        <v>984</v>
      </c>
      <c r="O2" s="213" t="s">
        <v>1031</v>
      </c>
      <c r="P2" s="214" t="s">
        <v>1032</v>
      </c>
      <c r="Q2" s="211" t="s">
        <v>1033</v>
      </c>
      <c r="R2" s="211" t="s">
        <v>1034</v>
      </c>
      <c r="S2" s="212" t="s">
        <v>364</v>
      </c>
      <c r="T2" s="200" t="s">
        <v>982</v>
      </c>
      <c r="U2" s="202" t="s">
        <v>541</v>
      </c>
      <c r="V2" s="199"/>
      <c r="W2" s="199"/>
      <c r="X2" s="199"/>
      <c r="Y2" s="199"/>
      <c r="Z2" s="199"/>
    </row>
    <row r="3" spans="1:26" ht="24.75" customHeight="1" x14ac:dyDescent="0.2">
      <c r="A3" s="210" t="s">
        <v>1035</v>
      </c>
      <c r="B3" s="211" t="s">
        <v>1036</v>
      </c>
      <c r="C3" s="200" t="s">
        <v>1037</v>
      </c>
      <c r="D3" s="202" t="s">
        <v>1038</v>
      </c>
      <c r="E3" s="212" t="s">
        <v>1039</v>
      </c>
      <c r="F3" s="212" t="s">
        <v>1040</v>
      </c>
      <c r="G3" s="212" t="s">
        <v>1041</v>
      </c>
      <c r="H3" s="212" t="s">
        <v>491</v>
      </c>
      <c r="I3" s="212" t="s">
        <v>374</v>
      </c>
      <c r="J3" s="212" t="s">
        <v>374</v>
      </c>
      <c r="K3" s="212" t="s">
        <v>374</v>
      </c>
      <c r="L3" s="212" t="s">
        <v>540</v>
      </c>
      <c r="M3" s="203" t="s">
        <v>989</v>
      </c>
      <c r="N3" s="204" t="s">
        <v>373</v>
      </c>
      <c r="O3" s="213" t="s">
        <v>1042</v>
      </c>
      <c r="P3" s="214" t="s">
        <v>378</v>
      </c>
      <c r="Q3" s="211" t="s">
        <v>1043</v>
      </c>
      <c r="R3" s="211" t="s">
        <v>584</v>
      </c>
      <c r="S3" s="212" t="s">
        <v>1044</v>
      </c>
      <c r="T3" s="200" t="s">
        <v>985</v>
      </c>
      <c r="U3" s="202" t="s">
        <v>1045</v>
      </c>
      <c r="V3" s="199"/>
      <c r="W3" s="199"/>
      <c r="X3" s="199"/>
      <c r="Y3" s="199"/>
      <c r="Z3" s="199"/>
    </row>
    <row r="4" spans="1:26" ht="24.75" customHeight="1" x14ac:dyDescent="0.2">
      <c r="A4" s="215" t="s">
        <v>1046</v>
      </c>
      <c r="B4" s="211" t="s">
        <v>1047</v>
      </c>
      <c r="C4" s="212" t="s">
        <v>1048</v>
      </c>
      <c r="D4" s="202" t="s">
        <v>1049</v>
      </c>
      <c r="E4" s="212" t="s">
        <v>497</v>
      </c>
      <c r="F4" s="212" t="s">
        <v>972</v>
      </c>
      <c r="G4" s="212" t="s">
        <v>500</v>
      </c>
      <c r="H4" s="212" t="s">
        <v>492</v>
      </c>
      <c r="I4" s="212" t="s">
        <v>1050</v>
      </c>
      <c r="J4" s="212" t="s">
        <v>465</v>
      </c>
      <c r="K4" s="212" t="s">
        <v>465</v>
      </c>
      <c r="L4" s="212" t="s">
        <v>542</v>
      </c>
      <c r="M4" s="203" t="s">
        <v>974</v>
      </c>
      <c r="N4" s="204" t="s">
        <v>991</v>
      </c>
      <c r="O4" s="213" t="s">
        <v>1051</v>
      </c>
      <c r="P4" s="214" t="s">
        <v>1052</v>
      </c>
      <c r="Q4" s="211" t="s">
        <v>1053</v>
      </c>
      <c r="R4" s="199"/>
      <c r="S4" s="212" t="s">
        <v>1054</v>
      </c>
      <c r="T4" s="200" t="s">
        <v>988</v>
      </c>
      <c r="U4" s="202" t="s">
        <v>1055</v>
      </c>
      <c r="V4" s="199"/>
      <c r="W4" s="199"/>
      <c r="X4" s="199"/>
      <c r="Y4" s="199"/>
      <c r="Z4" s="199"/>
    </row>
    <row r="5" spans="1:26" ht="24.75" customHeight="1" x14ac:dyDescent="0.2">
      <c r="A5" s="216" t="s">
        <v>1056</v>
      </c>
      <c r="B5" s="211" t="s">
        <v>1057</v>
      </c>
      <c r="C5" s="20"/>
      <c r="D5" s="202" t="s">
        <v>1058</v>
      </c>
      <c r="E5" s="212" t="s">
        <v>971</v>
      </c>
      <c r="F5" s="199"/>
      <c r="G5" s="212" t="s">
        <v>1059</v>
      </c>
      <c r="H5" s="212" t="s">
        <v>493</v>
      </c>
      <c r="I5" s="199"/>
      <c r="J5" s="212" t="s">
        <v>467</v>
      </c>
      <c r="K5" s="212" t="s">
        <v>467</v>
      </c>
      <c r="L5" s="212" t="s">
        <v>543</v>
      </c>
      <c r="M5" s="199"/>
      <c r="N5" s="204" t="s">
        <v>995</v>
      </c>
      <c r="O5" s="213" t="s">
        <v>1032</v>
      </c>
      <c r="P5" s="214" t="s">
        <v>1060</v>
      </c>
      <c r="Q5" s="199"/>
      <c r="R5" s="199"/>
      <c r="S5" s="212" t="s">
        <v>1061</v>
      </c>
      <c r="T5" s="200" t="s">
        <v>992</v>
      </c>
      <c r="U5" s="202" t="s">
        <v>375</v>
      </c>
      <c r="V5" s="199"/>
      <c r="W5" s="199"/>
      <c r="X5" s="199"/>
      <c r="Y5" s="199"/>
      <c r="Z5" s="199"/>
    </row>
    <row r="6" spans="1:26" ht="24.75" customHeight="1" x14ac:dyDescent="0.2">
      <c r="A6" s="215" t="s">
        <v>1062</v>
      </c>
      <c r="B6" s="211" t="s">
        <v>1063</v>
      </c>
      <c r="C6" s="20"/>
      <c r="D6" s="202" t="s">
        <v>1064</v>
      </c>
      <c r="E6" s="212" t="s">
        <v>499</v>
      </c>
      <c r="F6" s="199"/>
      <c r="G6" s="212" t="s">
        <v>973</v>
      </c>
      <c r="H6" s="199"/>
      <c r="I6" s="199"/>
      <c r="J6" s="212" t="s">
        <v>466</v>
      </c>
      <c r="K6" s="199"/>
      <c r="L6" s="212" t="s">
        <v>544</v>
      </c>
      <c r="M6" s="199"/>
      <c r="N6" s="199"/>
      <c r="O6" s="213" t="s">
        <v>1065</v>
      </c>
      <c r="P6" s="214" t="s">
        <v>1066</v>
      </c>
      <c r="Q6" s="199"/>
      <c r="R6" s="199"/>
      <c r="S6" s="199"/>
      <c r="T6" s="200" t="s">
        <v>996</v>
      </c>
      <c r="U6" s="202" t="s">
        <v>1049</v>
      </c>
      <c r="V6" s="199"/>
      <c r="W6" s="199"/>
      <c r="X6" s="199"/>
      <c r="Y6" s="199"/>
      <c r="Z6" s="199"/>
    </row>
    <row r="7" spans="1:26" ht="24.75" customHeight="1" x14ac:dyDescent="0.2">
      <c r="A7" s="210" t="s">
        <v>1067</v>
      </c>
      <c r="B7" s="211" t="s">
        <v>1068</v>
      </c>
      <c r="C7" s="20"/>
      <c r="D7" s="202" t="s">
        <v>1069</v>
      </c>
      <c r="E7" s="212" t="s">
        <v>501</v>
      </c>
      <c r="F7" s="199"/>
      <c r="G7" s="212" t="s">
        <v>1070</v>
      </c>
      <c r="H7" s="199"/>
      <c r="I7" s="199"/>
      <c r="J7" s="199"/>
      <c r="K7" s="199"/>
      <c r="L7" s="212" t="s">
        <v>545</v>
      </c>
      <c r="M7" s="199"/>
      <c r="N7" s="199"/>
      <c r="O7" s="213" t="s">
        <v>1071</v>
      </c>
      <c r="P7" s="214" t="s">
        <v>1072</v>
      </c>
      <c r="Q7" s="199"/>
      <c r="R7" s="199"/>
      <c r="S7" s="199"/>
      <c r="T7" s="204" t="s">
        <v>999</v>
      </c>
      <c r="U7" s="199"/>
      <c r="V7" s="199"/>
      <c r="W7" s="199"/>
      <c r="X7" s="199"/>
      <c r="Y7" s="199"/>
      <c r="Z7" s="199"/>
    </row>
    <row r="8" spans="1:26" ht="24.75" customHeight="1" x14ac:dyDescent="0.2">
      <c r="A8" s="210" t="s">
        <v>1073</v>
      </c>
      <c r="B8" s="211" t="s">
        <v>1074</v>
      </c>
      <c r="C8" s="20"/>
      <c r="D8" s="202" t="s">
        <v>1055</v>
      </c>
      <c r="E8" s="212" t="s">
        <v>1075</v>
      </c>
      <c r="F8" s="199"/>
      <c r="G8" s="212" t="s">
        <v>1076</v>
      </c>
      <c r="H8" s="199"/>
      <c r="I8" s="199"/>
      <c r="J8" s="199"/>
      <c r="K8" s="199"/>
      <c r="L8" s="212" t="s">
        <v>546</v>
      </c>
      <c r="M8" s="199"/>
      <c r="N8" s="199"/>
      <c r="O8" s="213" t="s">
        <v>1077</v>
      </c>
      <c r="P8" s="214" t="s">
        <v>1078</v>
      </c>
      <c r="Q8" s="199"/>
      <c r="R8" s="199"/>
      <c r="S8" s="199"/>
      <c r="T8" s="205" t="s">
        <v>1001</v>
      </c>
      <c r="U8" s="199"/>
      <c r="V8" s="199"/>
      <c r="W8" s="199"/>
      <c r="X8" s="199"/>
      <c r="Y8" s="199"/>
      <c r="Z8" s="199"/>
    </row>
    <row r="9" spans="1:26" ht="24.75" customHeight="1" x14ac:dyDescent="0.2">
      <c r="A9" s="215" t="s">
        <v>1079</v>
      </c>
      <c r="B9" s="211" t="s">
        <v>1080</v>
      </c>
      <c r="C9" s="20"/>
      <c r="D9" s="202" t="s">
        <v>1081</v>
      </c>
      <c r="E9" s="212" t="s">
        <v>1008</v>
      </c>
      <c r="F9" s="199"/>
      <c r="G9" s="212" t="s">
        <v>1082</v>
      </c>
      <c r="H9" s="199"/>
      <c r="I9" s="199"/>
      <c r="J9" s="199"/>
      <c r="K9" s="199"/>
      <c r="L9" s="212" t="s">
        <v>547</v>
      </c>
      <c r="M9" s="199"/>
      <c r="N9" s="199"/>
      <c r="O9" s="213" t="s">
        <v>1083</v>
      </c>
      <c r="P9" s="214" t="s">
        <v>1084</v>
      </c>
      <c r="Q9" s="199"/>
      <c r="R9" s="199"/>
      <c r="S9" s="199"/>
      <c r="T9" s="202" t="s">
        <v>1002</v>
      </c>
      <c r="U9" s="199"/>
      <c r="V9" s="199"/>
      <c r="W9" s="199"/>
      <c r="X9" s="199"/>
      <c r="Y9" s="199"/>
      <c r="Z9" s="199"/>
    </row>
    <row r="10" spans="1:26" ht="24.75" customHeight="1" x14ac:dyDescent="0.2">
      <c r="A10" s="215" t="s">
        <v>1085</v>
      </c>
      <c r="B10" s="211" t="s">
        <v>1086</v>
      </c>
      <c r="C10" s="20"/>
      <c r="D10" s="202" t="s">
        <v>1087</v>
      </c>
      <c r="E10" s="212" t="s">
        <v>1009</v>
      </c>
      <c r="F10" s="199"/>
      <c r="G10" s="212" t="s">
        <v>1088</v>
      </c>
      <c r="H10" s="199"/>
      <c r="I10" s="199"/>
      <c r="J10" s="199"/>
      <c r="K10" s="199"/>
      <c r="L10" s="212" t="s">
        <v>548</v>
      </c>
      <c r="M10" s="199"/>
      <c r="N10" s="199"/>
      <c r="O10" s="213" t="s">
        <v>1089</v>
      </c>
      <c r="P10" s="214" t="s">
        <v>1090</v>
      </c>
      <c r="Q10" s="199"/>
      <c r="R10" s="199"/>
      <c r="S10" s="199"/>
      <c r="T10" s="202" t="s">
        <v>1003</v>
      </c>
      <c r="U10" s="199"/>
      <c r="V10" s="199"/>
      <c r="W10" s="199"/>
      <c r="X10" s="199"/>
      <c r="Y10" s="199"/>
      <c r="Z10" s="199"/>
    </row>
    <row r="11" spans="1:26" ht="24.75" customHeight="1" x14ac:dyDescent="0.2">
      <c r="A11" s="215" t="s">
        <v>1091</v>
      </c>
      <c r="B11" s="211" t="s">
        <v>1092</v>
      </c>
      <c r="C11" s="20"/>
      <c r="D11" s="202" t="s">
        <v>380</v>
      </c>
      <c r="E11" s="212" t="s">
        <v>509</v>
      </c>
      <c r="F11" s="199"/>
      <c r="G11" s="199"/>
      <c r="H11" s="199"/>
      <c r="I11" s="199"/>
      <c r="J11" s="199"/>
      <c r="K11" s="199"/>
      <c r="L11" s="212" t="s">
        <v>549</v>
      </c>
      <c r="M11" s="199"/>
      <c r="N11" s="199"/>
      <c r="O11" s="213" t="s">
        <v>1093</v>
      </c>
      <c r="P11" s="199"/>
      <c r="Q11" s="199"/>
      <c r="R11" s="199"/>
      <c r="S11" s="199"/>
      <c r="T11" s="202" t="s">
        <v>1004</v>
      </c>
      <c r="U11" s="199"/>
      <c r="V11" s="199"/>
      <c r="W11" s="199"/>
      <c r="X11" s="199"/>
      <c r="Y11" s="199"/>
      <c r="Z11" s="199"/>
    </row>
    <row r="12" spans="1:26" ht="24.75" customHeight="1" x14ac:dyDescent="0.2">
      <c r="A12" s="215" t="s">
        <v>1094</v>
      </c>
      <c r="B12" s="211" t="s">
        <v>1095</v>
      </c>
      <c r="C12" s="20"/>
      <c r="D12" s="202" t="s">
        <v>1096</v>
      </c>
      <c r="E12" s="212" t="s">
        <v>1097</v>
      </c>
      <c r="F12" s="199"/>
      <c r="G12" s="199"/>
      <c r="H12" s="199"/>
      <c r="I12" s="199"/>
      <c r="J12" s="199"/>
      <c r="K12" s="199"/>
      <c r="L12" s="212" t="s">
        <v>550</v>
      </c>
      <c r="M12" s="199"/>
      <c r="N12" s="199"/>
      <c r="O12" s="213" t="s">
        <v>1098</v>
      </c>
      <c r="P12" s="199"/>
      <c r="Q12" s="199"/>
      <c r="R12" s="199"/>
      <c r="S12" s="199"/>
      <c r="T12" s="205" t="s">
        <v>1005</v>
      </c>
      <c r="U12" s="199"/>
      <c r="V12" s="199"/>
      <c r="W12" s="199"/>
      <c r="X12" s="199"/>
      <c r="Y12" s="199"/>
      <c r="Z12" s="199"/>
    </row>
    <row r="13" spans="1:26" ht="24.75" customHeight="1" x14ac:dyDescent="0.2">
      <c r="A13" s="210" t="s">
        <v>1099</v>
      </c>
      <c r="B13" s="211" t="s">
        <v>1100</v>
      </c>
      <c r="C13" s="20"/>
      <c r="D13" s="202" t="s">
        <v>1048</v>
      </c>
      <c r="E13" s="199"/>
      <c r="F13" s="199"/>
      <c r="G13" s="199"/>
      <c r="H13" s="199"/>
      <c r="I13" s="199"/>
      <c r="J13" s="199"/>
      <c r="K13" s="199"/>
      <c r="L13" s="212" t="s">
        <v>551</v>
      </c>
      <c r="M13" s="199"/>
      <c r="N13" s="199"/>
      <c r="O13" s="213" t="s">
        <v>1101</v>
      </c>
      <c r="P13" s="199"/>
      <c r="Q13" s="199"/>
      <c r="R13" s="199"/>
      <c r="S13" s="199"/>
      <c r="T13" s="205" t="s">
        <v>1006</v>
      </c>
      <c r="U13" s="199"/>
      <c r="V13" s="199"/>
      <c r="W13" s="199"/>
      <c r="X13" s="199"/>
      <c r="Y13" s="199"/>
      <c r="Z13" s="199"/>
    </row>
    <row r="14" spans="1:26" ht="24.75" customHeight="1" x14ac:dyDescent="0.2">
      <c r="A14" s="215" t="s">
        <v>1102</v>
      </c>
      <c r="B14" s="211" t="s">
        <v>1103</v>
      </c>
      <c r="C14" s="20"/>
      <c r="D14" s="20"/>
      <c r="E14" s="199"/>
      <c r="F14" s="199"/>
      <c r="G14" s="199"/>
      <c r="H14" s="199"/>
      <c r="I14" s="199"/>
      <c r="J14" s="199"/>
      <c r="K14" s="199"/>
      <c r="L14" s="199"/>
      <c r="M14" s="199"/>
      <c r="N14" s="199"/>
      <c r="O14" s="213" t="s">
        <v>1104</v>
      </c>
      <c r="P14" s="199"/>
      <c r="Q14" s="199"/>
      <c r="R14" s="199"/>
      <c r="S14" s="199"/>
      <c r="T14" s="199"/>
      <c r="U14" s="199"/>
      <c r="V14" s="199"/>
      <c r="W14" s="199"/>
      <c r="X14" s="199"/>
      <c r="Y14" s="199"/>
      <c r="Z14" s="199"/>
    </row>
    <row r="15" spans="1:26" ht="24.75" customHeight="1" x14ac:dyDescent="0.2">
      <c r="A15" s="215" t="s">
        <v>1105</v>
      </c>
      <c r="B15" s="211" t="s">
        <v>1106</v>
      </c>
      <c r="C15" s="20"/>
      <c r="D15" s="20"/>
      <c r="E15" s="199"/>
      <c r="F15" s="199"/>
      <c r="G15" s="199"/>
      <c r="H15" s="199"/>
      <c r="I15" s="199"/>
      <c r="J15" s="199"/>
      <c r="K15" s="199"/>
      <c r="L15" s="199"/>
      <c r="M15" s="199"/>
      <c r="N15" s="199"/>
      <c r="O15" s="213" t="s">
        <v>1107</v>
      </c>
      <c r="P15" s="199"/>
      <c r="Q15" s="199"/>
      <c r="R15" s="199"/>
      <c r="S15" s="199"/>
      <c r="T15" s="199"/>
      <c r="U15" s="199"/>
      <c r="V15" s="199"/>
      <c r="W15" s="199"/>
      <c r="X15" s="199"/>
      <c r="Y15" s="199"/>
      <c r="Z15" s="199"/>
    </row>
    <row r="16" spans="1:26" ht="24.75" customHeight="1" x14ac:dyDescent="0.2">
      <c r="A16" s="215" t="s">
        <v>1108</v>
      </c>
      <c r="B16" s="211" t="s">
        <v>1109</v>
      </c>
      <c r="C16" s="20"/>
      <c r="D16" s="20"/>
      <c r="E16" s="199"/>
      <c r="F16" s="199"/>
      <c r="G16" s="199"/>
      <c r="H16" s="199"/>
      <c r="I16" s="199"/>
      <c r="J16" s="199"/>
      <c r="K16" s="199"/>
      <c r="L16" s="199"/>
      <c r="M16" s="199"/>
      <c r="N16" s="199"/>
      <c r="O16" s="213" t="s">
        <v>1110</v>
      </c>
      <c r="P16" s="199"/>
      <c r="Q16" s="199"/>
      <c r="R16" s="199"/>
      <c r="S16" s="199"/>
      <c r="T16" s="199"/>
      <c r="U16" s="199"/>
      <c r="V16" s="199"/>
      <c r="W16" s="199"/>
      <c r="X16" s="199"/>
      <c r="Y16" s="199"/>
      <c r="Z16" s="199"/>
    </row>
    <row r="17" spans="1:26" ht="24.75" customHeight="1" x14ac:dyDescent="0.2">
      <c r="A17" s="215" t="s">
        <v>1111</v>
      </c>
      <c r="B17" s="211" t="s">
        <v>1112</v>
      </c>
      <c r="C17" s="20"/>
      <c r="D17" s="20"/>
      <c r="E17" s="199"/>
      <c r="F17" s="199"/>
      <c r="G17" s="199"/>
      <c r="H17" s="199"/>
      <c r="I17" s="199"/>
      <c r="J17" s="199"/>
      <c r="K17" s="199"/>
      <c r="L17" s="199"/>
      <c r="M17" s="199"/>
      <c r="N17" s="199"/>
      <c r="O17" s="213" t="s">
        <v>1034</v>
      </c>
      <c r="P17" s="199"/>
      <c r="Q17" s="199"/>
      <c r="R17" s="199"/>
      <c r="S17" s="199"/>
      <c r="T17" s="199"/>
      <c r="U17" s="199"/>
      <c r="V17" s="199"/>
      <c r="W17" s="199"/>
      <c r="X17" s="199"/>
      <c r="Y17" s="199"/>
      <c r="Z17" s="199"/>
    </row>
    <row r="18" spans="1:26" ht="24.75" customHeight="1" x14ac:dyDescent="0.2">
      <c r="A18" s="210" t="s">
        <v>1113</v>
      </c>
      <c r="B18" s="211" t="s">
        <v>1114</v>
      </c>
      <c r="C18" s="20"/>
      <c r="D18" s="20"/>
      <c r="E18" s="199"/>
      <c r="F18" s="199"/>
      <c r="G18" s="199"/>
      <c r="H18" s="199"/>
      <c r="I18" s="199"/>
      <c r="J18" s="199"/>
      <c r="K18" s="199"/>
      <c r="L18" s="199"/>
      <c r="M18" s="199"/>
      <c r="N18" s="199"/>
      <c r="O18" s="213" t="s">
        <v>1115</v>
      </c>
      <c r="P18" s="199"/>
      <c r="Q18" s="199"/>
      <c r="R18" s="199"/>
      <c r="S18" s="199"/>
      <c r="T18" s="199"/>
      <c r="U18" s="199"/>
      <c r="V18" s="199"/>
      <c r="W18" s="199"/>
      <c r="X18" s="199"/>
      <c r="Y18" s="199"/>
      <c r="Z18" s="199"/>
    </row>
    <row r="19" spans="1:26" ht="24.75" customHeight="1" x14ac:dyDescent="0.2">
      <c r="A19" s="210" t="s">
        <v>1116</v>
      </c>
      <c r="B19" s="211" t="s">
        <v>1117</v>
      </c>
      <c r="C19" s="20"/>
      <c r="D19" s="20"/>
      <c r="E19" s="199"/>
      <c r="F19" s="199"/>
      <c r="G19" s="199"/>
      <c r="H19" s="199"/>
      <c r="I19" s="199"/>
      <c r="J19" s="199"/>
      <c r="K19" s="199"/>
      <c r="L19" s="199"/>
      <c r="M19" s="199"/>
      <c r="N19" s="199"/>
      <c r="O19" s="213" t="s">
        <v>1118</v>
      </c>
      <c r="P19" s="199"/>
      <c r="Q19" s="199"/>
      <c r="R19" s="199"/>
      <c r="S19" s="199"/>
      <c r="T19" s="199"/>
      <c r="U19" s="199"/>
      <c r="V19" s="199"/>
      <c r="W19" s="199"/>
      <c r="X19" s="199"/>
      <c r="Y19" s="199"/>
      <c r="Z19" s="199"/>
    </row>
    <row r="20" spans="1:26" ht="24.75" customHeight="1" x14ac:dyDescent="0.2">
      <c r="A20" s="210" t="s">
        <v>1119</v>
      </c>
      <c r="B20" s="211" t="s">
        <v>1120</v>
      </c>
      <c r="C20" s="20"/>
      <c r="D20" s="20"/>
      <c r="E20" s="199"/>
      <c r="F20" s="199"/>
      <c r="G20" s="199"/>
      <c r="H20" s="199"/>
      <c r="I20" s="199"/>
      <c r="J20" s="199"/>
      <c r="K20" s="199"/>
      <c r="L20" s="199"/>
      <c r="M20" s="199"/>
      <c r="N20" s="199"/>
      <c r="O20" s="213" t="s">
        <v>1121</v>
      </c>
      <c r="P20" s="199"/>
      <c r="Q20" s="199"/>
      <c r="R20" s="199"/>
      <c r="S20" s="199"/>
      <c r="T20" s="199"/>
      <c r="U20" s="199"/>
      <c r="V20" s="199"/>
      <c r="W20" s="199"/>
      <c r="X20" s="199"/>
      <c r="Y20" s="199"/>
      <c r="Z20" s="199"/>
    </row>
    <row r="21" spans="1:26" ht="24.75" customHeight="1" x14ac:dyDescent="0.2">
      <c r="A21" s="215" t="s">
        <v>1122</v>
      </c>
      <c r="B21" s="211" t="s">
        <v>1123</v>
      </c>
      <c r="C21" s="20"/>
      <c r="D21" s="20"/>
      <c r="E21" s="199"/>
      <c r="F21" s="199"/>
      <c r="G21" s="199"/>
      <c r="H21" s="199"/>
      <c r="I21" s="199"/>
      <c r="J21" s="199"/>
      <c r="K21" s="199"/>
      <c r="L21" s="199"/>
      <c r="M21" s="199"/>
      <c r="N21" s="199"/>
      <c r="O21" s="213" t="s">
        <v>1124</v>
      </c>
      <c r="P21" s="199"/>
      <c r="Q21" s="199"/>
      <c r="R21" s="199"/>
      <c r="S21" s="199"/>
      <c r="T21" s="199"/>
      <c r="U21" s="199"/>
      <c r="V21" s="199"/>
      <c r="W21" s="199"/>
      <c r="X21" s="199"/>
      <c r="Y21" s="199"/>
      <c r="Z21" s="199"/>
    </row>
    <row r="22" spans="1:26" ht="24.75" customHeight="1" x14ac:dyDescent="0.2">
      <c r="A22" s="215" t="s">
        <v>1125</v>
      </c>
      <c r="B22" s="211" t="s">
        <v>1126</v>
      </c>
      <c r="C22" s="20"/>
      <c r="D22" s="20"/>
      <c r="E22" s="199"/>
      <c r="F22" s="199"/>
      <c r="G22" s="199"/>
      <c r="H22" s="199"/>
      <c r="I22" s="199"/>
      <c r="J22" s="199"/>
      <c r="K22" s="199"/>
      <c r="L22" s="199"/>
      <c r="M22" s="199"/>
      <c r="N22" s="199"/>
      <c r="O22" s="213" t="s">
        <v>1127</v>
      </c>
      <c r="P22" s="199"/>
      <c r="Q22" s="199"/>
      <c r="R22" s="199"/>
      <c r="S22" s="199"/>
      <c r="T22" s="199"/>
      <c r="U22" s="199"/>
      <c r="V22" s="199"/>
      <c r="W22" s="199"/>
      <c r="X22" s="199"/>
      <c r="Y22" s="199"/>
      <c r="Z22" s="199"/>
    </row>
    <row r="23" spans="1:26" ht="24.75" customHeight="1" x14ac:dyDescent="0.2">
      <c r="A23" s="210" t="s">
        <v>1128</v>
      </c>
      <c r="B23" s="211" t="s">
        <v>1129</v>
      </c>
      <c r="C23" s="20"/>
      <c r="D23" s="20"/>
      <c r="E23" s="199"/>
      <c r="F23" s="199"/>
      <c r="G23" s="199"/>
      <c r="H23" s="199"/>
      <c r="I23" s="199"/>
      <c r="J23" s="199"/>
      <c r="K23" s="199"/>
      <c r="L23" s="199"/>
      <c r="M23" s="199"/>
      <c r="N23" s="199"/>
      <c r="O23" s="213" t="s">
        <v>1130</v>
      </c>
      <c r="P23" s="199"/>
      <c r="Q23" s="199"/>
      <c r="R23" s="199"/>
      <c r="S23" s="199"/>
      <c r="T23" s="199"/>
      <c r="U23" s="199"/>
      <c r="V23" s="199"/>
      <c r="W23" s="199"/>
      <c r="X23" s="199"/>
      <c r="Y23" s="199"/>
      <c r="Z23" s="199"/>
    </row>
    <row r="24" spans="1:26" ht="24.75" customHeight="1" x14ac:dyDescent="0.2">
      <c r="A24" s="215" t="s">
        <v>1131</v>
      </c>
      <c r="B24" s="211" t="s">
        <v>1132</v>
      </c>
      <c r="C24" s="20"/>
      <c r="D24" s="20"/>
      <c r="E24" s="199"/>
      <c r="F24" s="199"/>
      <c r="G24" s="199"/>
      <c r="H24" s="199"/>
      <c r="I24" s="199"/>
      <c r="J24" s="199"/>
      <c r="K24" s="199"/>
      <c r="L24" s="199"/>
      <c r="M24" s="199"/>
      <c r="N24" s="199"/>
      <c r="O24" s="213" t="s">
        <v>1133</v>
      </c>
      <c r="P24" s="199"/>
      <c r="Q24" s="199"/>
      <c r="R24" s="199"/>
      <c r="S24" s="199"/>
      <c r="T24" s="199"/>
      <c r="U24" s="199"/>
      <c r="V24" s="199"/>
      <c r="W24" s="199"/>
      <c r="X24" s="199"/>
      <c r="Y24" s="199"/>
      <c r="Z24" s="199"/>
    </row>
    <row r="25" spans="1:26" ht="24.75" customHeight="1" x14ac:dyDescent="0.2">
      <c r="A25" s="215" t="s">
        <v>1134</v>
      </c>
      <c r="B25" s="211" t="s">
        <v>1135</v>
      </c>
      <c r="C25" s="20"/>
      <c r="D25" s="20"/>
      <c r="E25" s="199"/>
      <c r="F25" s="199"/>
      <c r="G25" s="199"/>
      <c r="H25" s="199"/>
      <c r="I25" s="199"/>
      <c r="J25" s="199"/>
      <c r="K25" s="199"/>
      <c r="L25" s="199"/>
      <c r="M25" s="199"/>
      <c r="N25" s="199"/>
      <c r="O25" s="213" t="s">
        <v>1136</v>
      </c>
      <c r="P25" s="199"/>
      <c r="Q25" s="199"/>
      <c r="R25" s="199"/>
      <c r="S25" s="199"/>
      <c r="T25" s="199"/>
      <c r="U25" s="199"/>
      <c r="V25" s="199"/>
      <c r="W25" s="199"/>
      <c r="X25" s="199"/>
      <c r="Y25" s="199"/>
      <c r="Z25" s="199"/>
    </row>
    <row r="26" spans="1:26" ht="24.75" customHeight="1" x14ac:dyDescent="0.2">
      <c r="A26" s="210" t="s">
        <v>1137</v>
      </c>
      <c r="B26" s="211" t="s">
        <v>1138</v>
      </c>
      <c r="C26" s="20"/>
      <c r="D26" s="20"/>
      <c r="E26" s="199"/>
      <c r="F26" s="199"/>
      <c r="G26" s="199"/>
      <c r="H26" s="199"/>
      <c r="I26" s="199"/>
      <c r="J26" s="199"/>
      <c r="K26" s="199"/>
      <c r="L26" s="199"/>
      <c r="M26" s="199"/>
      <c r="N26" s="199"/>
      <c r="O26" s="213" t="s">
        <v>1139</v>
      </c>
      <c r="P26" s="199"/>
      <c r="Q26" s="199"/>
      <c r="R26" s="199"/>
      <c r="S26" s="199"/>
      <c r="T26" s="199"/>
      <c r="U26" s="199"/>
      <c r="V26" s="199"/>
      <c r="W26" s="199"/>
      <c r="X26" s="199"/>
      <c r="Y26" s="199"/>
      <c r="Z26" s="199"/>
    </row>
    <row r="27" spans="1:26" ht="24.75" customHeight="1" x14ac:dyDescent="0.2">
      <c r="A27" s="215" t="s">
        <v>1140</v>
      </c>
      <c r="B27" s="211" t="s">
        <v>1141</v>
      </c>
      <c r="C27" s="20"/>
      <c r="D27" s="20"/>
      <c r="E27" s="199"/>
      <c r="F27" s="199"/>
      <c r="G27" s="199"/>
      <c r="H27" s="199"/>
      <c r="I27" s="199"/>
      <c r="J27" s="199"/>
      <c r="K27" s="199"/>
      <c r="L27" s="199"/>
      <c r="M27" s="199"/>
      <c r="N27" s="199"/>
      <c r="O27" s="213" t="s">
        <v>1142</v>
      </c>
      <c r="P27" s="199"/>
      <c r="Q27" s="199"/>
      <c r="R27" s="199"/>
      <c r="S27" s="199"/>
      <c r="T27" s="199"/>
      <c r="U27" s="199"/>
      <c r="V27" s="199"/>
      <c r="W27" s="199"/>
      <c r="X27" s="199"/>
      <c r="Y27" s="199"/>
      <c r="Z27" s="199"/>
    </row>
    <row r="28" spans="1:26" ht="24.75" customHeight="1" x14ac:dyDescent="0.2">
      <c r="A28" s="215" t="s">
        <v>1143</v>
      </c>
      <c r="B28" s="211" t="s">
        <v>1144</v>
      </c>
      <c r="C28" s="20"/>
      <c r="D28" s="20"/>
      <c r="E28" s="199"/>
      <c r="F28" s="199"/>
      <c r="G28" s="199"/>
      <c r="H28" s="199"/>
      <c r="I28" s="199"/>
      <c r="J28" s="199"/>
      <c r="K28" s="199"/>
      <c r="L28" s="199"/>
      <c r="M28" s="199"/>
      <c r="N28" s="199"/>
      <c r="O28" s="213" t="s">
        <v>1145</v>
      </c>
      <c r="P28" s="199"/>
      <c r="Q28" s="199"/>
      <c r="R28" s="199"/>
      <c r="S28" s="199"/>
      <c r="T28" s="199"/>
      <c r="U28" s="199"/>
      <c r="V28" s="199"/>
      <c r="W28" s="199"/>
      <c r="X28" s="199"/>
      <c r="Y28" s="199"/>
      <c r="Z28" s="199"/>
    </row>
    <row r="29" spans="1:26" ht="24.75" customHeight="1" x14ac:dyDescent="0.2">
      <c r="A29" s="215" t="s">
        <v>1146</v>
      </c>
      <c r="B29" s="211" t="s">
        <v>1147</v>
      </c>
      <c r="C29" s="20"/>
      <c r="D29" s="20"/>
      <c r="E29" s="199"/>
      <c r="F29" s="199"/>
      <c r="G29" s="199"/>
      <c r="H29" s="199"/>
      <c r="I29" s="199"/>
      <c r="J29" s="199"/>
      <c r="K29" s="199"/>
      <c r="L29" s="199"/>
      <c r="M29" s="199"/>
      <c r="N29" s="199"/>
      <c r="O29" s="213" t="s">
        <v>1148</v>
      </c>
      <c r="P29" s="199"/>
      <c r="Q29" s="199"/>
      <c r="R29" s="199"/>
      <c r="S29" s="199"/>
      <c r="T29" s="199"/>
      <c r="U29" s="199"/>
      <c r="V29" s="199"/>
      <c r="W29" s="199"/>
      <c r="X29" s="199"/>
      <c r="Y29" s="199"/>
      <c r="Z29" s="199"/>
    </row>
    <row r="30" spans="1:26" ht="24.75" customHeight="1" x14ac:dyDescent="0.2">
      <c r="A30" s="210" t="s">
        <v>1149</v>
      </c>
      <c r="B30" s="211" t="s">
        <v>1150</v>
      </c>
      <c r="C30" s="20"/>
      <c r="D30" s="20"/>
      <c r="E30" s="199"/>
      <c r="F30" s="199"/>
      <c r="G30" s="199"/>
      <c r="H30" s="199"/>
      <c r="I30" s="199"/>
      <c r="J30" s="199"/>
      <c r="K30" s="199"/>
      <c r="L30" s="199"/>
      <c r="M30" s="199"/>
      <c r="N30" s="199"/>
      <c r="O30" s="213" t="s">
        <v>1151</v>
      </c>
      <c r="P30" s="199"/>
      <c r="Q30" s="199"/>
      <c r="R30" s="199"/>
      <c r="S30" s="199"/>
      <c r="T30" s="199"/>
      <c r="U30" s="199"/>
      <c r="V30" s="199"/>
      <c r="W30" s="199"/>
      <c r="X30" s="199"/>
      <c r="Y30" s="199"/>
      <c r="Z30" s="199"/>
    </row>
    <row r="31" spans="1:26" ht="24.75" customHeight="1" x14ac:dyDescent="0.2">
      <c r="A31" s="210" t="s">
        <v>1152</v>
      </c>
      <c r="B31" s="211" t="s">
        <v>1153</v>
      </c>
      <c r="C31" s="20"/>
      <c r="D31" s="20"/>
      <c r="E31" s="199"/>
      <c r="F31" s="199"/>
      <c r="G31" s="199"/>
      <c r="H31" s="199"/>
      <c r="I31" s="199"/>
      <c r="J31" s="199"/>
      <c r="K31" s="199"/>
      <c r="L31" s="199"/>
      <c r="M31" s="199"/>
      <c r="N31" s="199"/>
      <c r="O31" s="213" t="s">
        <v>1154</v>
      </c>
      <c r="P31" s="199"/>
      <c r="Q31" s="199"/>
      <c r="R31" s="199"/>
      <c r="S31" s="199"/>
      <c r="T31" s="199"/>
      <c r="U31" s="199"/>
      <c r="V31" s="199"/>
      <c r="W31" s="199"/>
      <c r="X31" s="199"/>
      <c r="Y31" s="199"/>
      <c r="Z31" s="199"/>
    </row>
    <row r="32" spans="1:26" ht="24.75" customHeight="1" x14ac:dyDescent="0.2">
      <c r="A32" s="215" t="s">
        <v>1155</v>
      </c>
      <c r="B32" s="211" t="s">
        <v>1156</v>
      </c>
      <c r="C32" s="20"/>
      <c r="D32" s="20"/>
      <c r="E32" s="199"/>
      <c r="F32" s="199"/>
      <c r="G32" s="199"/>
      <c r="H32" s="199"/>
      <c r="I32" s="199"/>
      <c r="J32" s="199"/>
      <c r="K32" s="199"/>
      <c r="L32" s="199"/>
      <c r="M32" s="199"/>
      <c r="N32" s="199"/>
      <c r="O32" s="213" t="s">
        <v>1157</v>
      </c>
      <c r="P32" s="199"/>
      <c r="Q32" s="199"/>
      <c r="R32" s="199"/>
      <c r="S32" s="199"/>
      <c r="T32" s="199"/>
      <c r="U32" s="199"/>
      <c r="V32" s="199"/>
      <c r="W32" s="199"/>
      <c r="X32" s="199"/>
      <c r="Y32" s="199"/>
      <c r="Z32" s="199"/>
    </row>
    <row r="33" spans="1:26" ht="24.75" customHeight="1" x14ac:dyDescent="0.2">
      <c r="A33" s="215" t="s">
        <v>1158</v>
      </c>
      <c r="B33" s="211" t="s">
        <v>1159</v>
      </c>
      <c r="C33" s="20"/>
      <c r="D33" s="20"/>
      <c r="E33" s="199"/>
      <c r="F33" s="199"/>
      <c r="G33" s="199"/>
      <c r="H33" s="199"/>
      <c r="I33" s="199"/>
      <c r="J33" s="199"/>
      <c r="K33" s="199"/>
      <c r="L33" s="199"/>
      <c r="M33" s="199"/>
      <c r="N33" s="199"/>
      <c r="O33" s="213" t="s">
        <v>1160</v>
      </c>
      <c r="P33" s="199"/>
      <c r="Q33" s="199"/>
      <c r="R33" s="199"/>
      <c r="S33" s="199"/>
      <c r="T33" s="199"/>
      <c r="U33" s="199"/>
      <c r="V33" s="199"/>
      <c r="W33" s="199"/>
      <c r="X33" s="199"/>
      <c r="Y33" s="199"/>
      <c r="Z33" s="199"/>
    </row>
    <row r="34" spans="1:26" ht="24.75" customHeight="1" x14ac:dyDescent="0.2">
      <c r="A34" s="210" t="s">
        <v>1161</v>
      </c>
      <c r="B34" s="211" t="s">
        <v>1162</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1163</v>
      </c>
      <c r="B35" s="202" t="s">
        <v>1164</v>
      </c>
      <c r="C35" s="20"/>
      <c r="D35" s="20"/>
      <c r="E35" s="199"/>
      <c r="F35" s="199"/>
      <c r="G35" s="199"/>
      <c r="H35" s="199"/>
      <c r="I35" s="199"/>
      <c r="J35" s="199"/>
      <c r="K35" s="199"/>
      <c r="L35" s="199"/>
      <c r="M35" s="199"/>
      <c r="N35" s="199"/>
      <c r="O35" s="213" t="s">
        <v>1165</v>
      </c>
      <c r="P35" s="199"/>
      <c r="Q35" s="199"/>
      <c r="R35" s="199"/>
      <c r="S35" s="199"/>
      <c r="T35" s="199"/>
      <c r="U35" s="199"/>
      <c r="V35" s="199"/>
      <c r="W35" s="199"/>
      <c r="X35" s="199"/>
      <c r="Y35" s="199"/>
      <c r="Z35" s="199"/>
    </row>
    <row r="36" spans="1:26" ht="24.75" customHeight="1" x14ac:dyDescent="0.2">
      <c r="A36" s="215" t="s">
        <v>1166</v>
      </c>
      <c r="B36" s="202" t="s">
        <v>1167</v>
      </c>
      <c r="C36" s="20"/>
      <c r="D36" s="20"/>
      <c r="E36" s="199"/>
      <c r="F36" s="199"/>
      <c r="G36" s="199"/>
      <c r="H36" s="199"/>
      <c r="I36" s="199"/>
      <c r="J36" s="199"/>
      <c r="K36" s="199"/>
      <c r="L36" s="199"/>
      <c r="M36" s="199"/>
      <c r="N36" s="199"/>
      <c r="O36" s="213" t="s">
        <v>1168</v>
      </c>
      <c r="P36" s="199"/>
      <c r="Q36" s="199"/>
      <c r="R36" s="199"/>
      <c r="S36" s="199"/>
      <c r="T36" s="199"/>
      <c r="U36" s="199"/>
      <c r="V36" s="199"/>
      <c r="W36" s="199"/>
      <c r="X36" s="199"/>
      <c r="Y36" s="199"/>
      <c r="Z36" s="199"/>
    </row>
    <row r="37" spans="1:26" ht="24.75" customHeight="1" x14ac:dyDescent="0.2">
      <c r="A37" s="215" t="s">
        <v>1169</v>
      </c>
      <c r="B37" s="202" t="s">
        <v>1170</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1171</v>
      </c>
      <c r="B38" s="202" t="s">
        <v>1172</v>
      </c>
      <c r="C38" s="20"/>
      <c r="D38" s="20"/>
      <c r="E38" s="199"/>
      <c r="F38" s="199"/>
      <c r="G38" s="199"/>
      <c r="H38" s="199"/>
      <c r="I38" s="199"/>
      <c r="J38" s="199"/>
      <c r="K38" s="199"/>
      <c r="L38" s="199"/>
      <c r="M38" s="199"/>
      <c r="N38" s="199"/>
      <c r="O38" s="213" t="s">
        <v>1173</v>
      </c>
      <c r="P38" s="199"/>
      <c r="Q38" s="199"/>
      <c r="R38" s="199"/>
      <c r="S38" s="199"/>
      <c r="T38" s="199"/>
      <c r="U38" s="199"/>
      <c r="V38" s="199"/>
      <c r="W38" s="199"/>
      <c r="X38" s="199"/>
      <c r="Y38" s="199"/>
      <c r="Z38" s="199"/>
    </row>
    <row r="39" spans="1:26" ht="24.75" customHeight="1" x14ac:dyDescent="0.2">
      <c r="A39" s="215" t="s">
        <v>1174</v>
      </c>
      <c r="B39" s="202" t="s">
        <v>1175</v>
      </c>
      <c r="C39" s="20"/>
      <c r="D39" s="20"/>
      <c r="E39" s="199"/>
      <c r="F39" s="199"/>
      <c r="G39" s="199"/>
      <c r="H39" s="199"/>
      <c r="I39" s="199"/>
      <c r="J39" s="199"/>
      <c r="K39" s="199"/>
      <c r="L39" s="199"/>
      <c r="M39" s="199"/>
      <c r="N39" s="199"/>
      <c r="O39" s="213" t="s">
        <v>1176</v>
      </c>
      <c r="P39" s="199"/>
      <c r="Q39" s="199"/>
      <c r="R39" s="199"/>
      <c r="S39" s="199"/>
      <c r="T39" s="199"/>
      <c r="U39" s="199"/>
      <c r="V39" s="199"/>
      <c r="W39" s="199"/>
      <c r="X39" s="199"/>
      <c r="Y39" s="199"/>
      <c r="Z39" s="199"/>
    </row>
    <row r="40" spans="1:26" ht="12" customHeight="1" x14ac:dyDescent="0.2">
      <c r="A40" s="215" t="s">
        <v>1177</v>
      </c>
      <c r="B40" s="199"/>
      <c r="C40" s="199"/>
      <c r="D40" s="20"/>
      <c r="E40" s="199"/>
      <c r="F40" s="199"/>
      <c r="G40" s="199"/>
      <c r="H40" s="199"/>
      <c r="I40" s="199"/>
      <c r="J40" s="199"/>
      <c r="K40" s="199"/>
      <c r="L40" s="199"/>
      <c r="M40" s="199"/>
      <c r="N40" s="199"/>
      <c r="O40" s="213" t="s">
        <v>1178</v>
      </c>
      <c r="P40" s="199"/>
      <c r="Q40" s="199"/>
      <c r="R40" s="199"/>
      <c r="S40" s="199"/>
      <c r="T40" s="199"/>
      <c r="U40" s="199"/>
      <c r="V40" s="199"/>
      <c r="W40" s="199"/>
      <c r="X40" s="199"/>
      <c r="Y40" s="199"/>
      <c r="Z40" s="199"/>
    </row>
    <row r="41" spans="1:26" ht="12" customHeight="1" x14ac:dyDescent="0.2">
      <c r="A41" s="215" t="s">
        <v>1179</v>
      </c>
      <c r="B41" s="199"/>
      <c r="C41" s="199"/>
      <c r="D41" s="20"/>
      <c r="E41" s="199"/>
      <c r="F41" s="199"/>
      <c r="G41" s="199"/>
      <c r="H41" s="199"/>
      <c r="I41" s="199"/>
      <c r="J41" s="199"/>
      <c r="K41" s="199"/>
      <c r="L41" s="199"/>
      <c r="M41" s="199"/>
      <c r="N41" s="199"/>
      <c r="O41" s="213" t="s">
        <v>1180</v>
      </c>
      <c r="P41" s="199"/>
      <c r="Q41" s="199"/>
      <c r="R41" s="199"/>
      <c r="S41" s="199"/>
      <c r="T41" s="199"/>
      <c r="U41" s="199"/>
      <c r="V41" s="199"/>
      <c r="W41" s="199"/>
      <c r="X41" s="199"/>
      <c r="Y41" s="199"/>
      <c r="Z41" s="199"/>
    </row>
    <row r="42" spans="1:26" ht="12" customHeight="1" x14ac:dyDescent="0.2">
      <c r="A42" s="210" t="s">
        <v>1181</v>
      </c>
      <c r="B42" s="199"/>
      <c r="C42" s="199"/>
      <c r="D42" s="20"/>
      <c r="E42" s="199"/>
      <c r="F42" s="199"/>
      <c r="G42" s="199"/>
      <c r="H42" s="199"/>
      <c r="I42" s="199"/>
      <c r="J42" s="199"/>
      <c r="K42" s="199"/>
      <c r="L42" s="199"/>
      <c r="M42" s="199"/>
      <c r="N42" s="199"/>
      <c r="O42" s="213" t="s">
        <v>1182</v>
      </c>
      <c r="P42" s="199"/>
      <c r="Q42" s="199"/>
      <c r="R42" s="199"/>
      <c r="S42" s="199"/>
      <c r="T42" s="199"/>
      <c r="U42" s="199"/>
      <c r="V42" s="199"/>
      <c r="W42" s="199"/>
      <c r="X42" s="199"/>
      <c r="Y42" s="199"/>
      <c r="Z42" s="199"/>
    </row>
    <row r="43" spans="1:26" ht="12" customHeight="1" x14ac:dyDescent="0.2">
      <c r="A43" s="210" t="s">
        <v>1183</v>
      </c>
      <c r="B43" s="199"/>
      <c r="C43" s="199"/>
      <c r="D43" s="20"/>
      <c r="E43" s="199"/>
      <c r="F43" s="199"/>
      <c r="G43" s="199"/>
      <c r="H43" s="199"/>
      <c r="I43" s="199"/>
      <c r="J43" s="199"/>
      <c r="K43" s="199"/>
      <c r="L43" s="199"/>
      <c r="M43" s="199"/>
      <c r="N43" s="199"/>
      <c r="O43" s="213" t="s">
        <v>1184</v>
      </c>
      <c r="P43" s="199"/>
      <c r="Q43" s="199"/>
      <c r="R43" s="199"/>
      <c r="S43" s="199"/>
      <c r="T43" s="199"/>
      <c r="U43" s="199"/>
      <c r="V43" s="199"/>
      <c r="W43" s="199"/>
      <c r="X43" s="199"/>
      <c r="Y43" s="199"/>
      <c r="Z43" s="199"/>
    </row>
    <row r="44" spans="1:26" ht="12" customHeight="1" x14ac:dyDescent="0.2">
      <c r="A44" s="210" t="s">
        <v>1185</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1186</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1187</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1188</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1189</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1190</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1191</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1192</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1193</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1194</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1195</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1196</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1197</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1198</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1199</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1200</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1201</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1202</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1203</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1204</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1205</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1206</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1207</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1208</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1209</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1210</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1211</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1212</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1213</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1214</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1215</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1216</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1217</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1218</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1219</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1220</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1221</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1222</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1223</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1224</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1225</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1226</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1227</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1228</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1229</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1230</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1231</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1232</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1233</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68"/>
      <c r="C2" s="269"/>
      <c r="D2" s="269"/>
      <c r="E2" s="270"/>
      <c r="F2" s="276" t="s">
        <v>1234</v>
      </c>
      <c r="G2" s="269"/>
      <c r="H2" s="269"/>
      <c r="I2" s="269"/>
      <c r="J2" s="269"/>
      <c r="K2" s="269"/>
      <c r="L2" s="269"/>
      <c r="M2" s="269"/>
      <c r="N2" s="270"/>
      <c r="O2" s="1"/>
      <c r="P2" s="1"/>
      <c r="Q2" s="1"/>
      <c r="R2" s="1"/>
      <c r="S2" s="1"/>
      <c r="T2" s="1"/>
      <c r="U2" s="1"/>
      <c r="V2" s="1"/>
      <c r="W2" s="1"/>
      <c r="X2" s="1"/>
      <c r="Y2" s="1"/>
      <c r="Z2" s="1"/>
    </row>
    <row r="3" spans="1:26" ht="15" customHeight="1" x14ac:dyDescent="0.25">
      <c r="A3" s="1"/>
      <c r="B3" s="271"/>
      <c r="C3" s="263"/>
      <c r="D3" s="263"/>
      <c r="E3" s="272"/>
      <c r="F3" s="271"/>
      <c r="G3" s="263"/>
      <c r="H3" s="263"/>
      <c r="I3" s="263"/>
      <c r="J3" s="263"/>
      <c r="K3" s="263"/>
      <c r="L3" s="263"/>
      <c r="M3" s="263"/>
      <c r="N3" s="272"/>
      <c r="O3" s="1"/>
      <c r="P3" s="1"/>
      <c r="Q3" s="1"/>
      <c r="R3" s="1"/>
      <c r="S3" s="1"/>
      <c r="T3" s="1"/>
      <c r="U3" s="1"/>
      <c r="V3" s="1"/>
      <c r="W3" s="1"/>
      <c r="X3" s="1"/>
      <c r="Y3" s="1"/>
      <c r="Z3" s="1"/>
    </row>
    <row r="4" spans="1:26" ht="15" customHeight="1" x14ac:dyDescent="0.25">
      <c r="A4" s="1"/>
      <c r="B4" s="271"/>
      <c r="C4" s="263"/>
      <c r="D4" s="263"/>
      <c r="E4" s="272"/>
      <c r="F4" s="271"/>
      <c r="G4" s="263"/>
      <c r="H4" s="263"/>
      <c r="I4" s="263"/>
      <c r="J4" s="263"/>
      <c r="K4" s="263"/>
      <c r="L4" s="263"/>
      <c r="M4" s="263"/>
      <c r="N4" s="272"/>
      <c r="O4" s="1"/>
      <c r="P4" s="1"/>
      <c r="Q4" s="1"/>
      <c r="R4" s="1"/>
      <c r="S4" s="1"/>
      <c r="T4" s="1"/>
      <c r="U4" s="1"/>
      <c r="V4" s="1"/>
      <c r="W4" s="1"/>
      <c r="X4" s="1"/>
      <c r="Y4" s="1"/>
      <c r="Z4" s="1"/>
    </row>
    <row r="5" spans="1:26" x14ac:dyDescent="0.25">
      <c r="A5" s="1"/>
      <c r="B5" s="273"/>
      <c r="C5" s="274"/>
      <c r="D5" s="274"/>
      <c r="E5" s="275"/>
      <c r="F5" s="271"/>
      <c r="G5" s="263"/>
      <c r="H5" s="263"/>
      <c r="I5" s="263"/>
      <c r="J5" s="263"/>
      <c r="K5" s="263"/>
      <c r="L5" s="263"/>
      <c r="M5" s="263"/>
      <c r="N5" s="272"/>
      <c r="O5" s="1"/>
      <c r="P5" s="1"/>
      <c r="Q5" s="1"/>
      <c r="R5" s="1"/>
      <c r="S5" s="1"/>
      <c r="T5" s="1"/>
      <c r="U5" s="1"/>
      <c r="V5" s="1"/>
      <c r="W5" s="1"/>
      <c r="X5" s="1"/>
      <c r="Y5" s="1"/>
      <c r="Z5" s="1"/>
    </row>
    <row r="6" spans="1:26" x14ac:dyDescent="0.25">
      <c r="B6" s="217" t="s">
        <v>528</v>
      </c>
      <c r="C6" s="660" t="s">
        <v>1235</v>
      </c>
      <c r="D6" s="647"/>
      <c r="E6" s="660" t="s">
        <v>1236</v>
      </c>
      <c r="F6" s="647"/>
      <c r="G6" s="660" t="s">
        <v>1237</v>
      </c>
      <c r="H6" s="646"/>
      <c r="I6" s="646"/>
      <c r="J6" s="646"/>
      <c r="K6" s="646"/>
      <c r="L6" s="646"/>
      <c r="M6" s="646"/>
      <c r="N6" s="647"/>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1238</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1047</v>
      </c>
      <c r="B2" s="1" t="s">
        <v>1037</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40</vt:i4>
      </vt:variant>
    </vt:vector>
  </HeadingPairs>
  <TitlesOfParts>
    <vt:vector size="64"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Hecho</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2024-04-26T15:40:58Z</dcterms:modified>
</cp:coreProperties>
</file>