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ols\source\NS3\src\lte\model\BLER\"/>
    </mc:Choice>
  </mc:AlternateContent>
  <xr:revisionPtr revIDLastSave="0" documentId="13_ncr:1_{E7F15C38-1F11-49AB-BDB3-1F242B7EA542}" xr6:coauthVersionLast="45" xr6:coauthVersionMax="45" xr10:uidLastSave="{00000000-0000-0000-0000-000000000000}"/>
  <bookViews>
    <workbookView xWindow="0" yWindow="1418" windowWidth="28050" windowHeight="13117" activeTab="7" xr2:uid="{00000000-000D-0000-FFFF-FFFF00000000}"/>
  </bookViews>
  <sheets>
    <sheet name="MCS Index Table" sheetId="1" r:id="rId1"/>
    <sheet name="Numerology 0" sheetId="2" r:id="rId2"/>
    <sheet name="Numerology 1-4" sheetId="3" r:id="rId3"/>
    <sheet name="Numerology 5" sheetId="4" r:id="rId4"/>
    <sheet name="Resource Block capacity(symbols" sheetId="5" r:id="rId5"/>
    <sheet name="Transport block capacity(bits)" sheetId="6" r:id="rId6"/>
    <sheet name="DCI - Control Information" sheetId="7" state="hidden" r:id="rId7"/>
    <sheet name="TBS index table" sheetId="8" r:id="rId8"/>
    <sheet name="Numerology 0 resource grid" sheetId="9" r:id="rId9"/>
    <sheet name="Numerology 1 Resource grid" sheetId="10" r:id="rId10"/>
    <sheet name="Página4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9" i="11" l="1"/>
  <c r="H29" i="11"/>
  <c r="K29" i="11" s="1"/>
  <c r="D29" i="11"/>
  <c r="C29" i="11"/>
  <c r="I28" i="11"/>
  <c r="H28" i="11"/>
  <c r="K28" i="11" s="1"/>
  <c r="C28" i="11"/>
  <c r="D28" i="11" s="1"/>
  <c r="H27" i="11"/>
  <c r="D27" i="11"/>
  <c r="C27" i="11"/>
  <c r="H26" i="11"/>
  <c r="D26" i="11"/>
  <c r="C26" i="11"/>
  <c r="K25" i="11"/>
  <c r="I25" i="11"/>
  <c r="H25" i="11"/>
  <c r="C25" i="11"/>
  <c r="D25" i="11" s="1"/>
  <c r="H24" i="11"/>
  <c r="C24" i="11"/>
  <c r="D24" i="11" s="1"/>
  <c r="L23" i="11"/>
  <c r="K23" i="11"/>
  <c r="J23" i="11" s="1"/>
  <c r="I23" i="11"/>
  <c r="H23" i="11"/>
  <c r="D23" i="11"/>
  <c r="C23" i="11"/>
  <c r="H22" i="11"/>
  <c r="C22" i="11"/>
  <c r="D22" i="11" s="1"/>
  <c r="K21" i="11"/>
  <c r="L21" i="11" s="1"/>
  <c r="J21" i="11"/>
  <c r="I21" i="11"/>
  <c r="H21" i="11"/>
  <c r="D21" i="11"/>
  <c r="C21" i="11"/>
  <c r="I20" i="11"/>
  <c r="H20" i="11"/>
  <c r="K20" i="11" s="1"/>
  <c r="J20" i="11" s="1"/>
  <c r="C20" i="11"/>
  <c r="D20" i="11" s="1"/>
  <c r="H19" i="11"/>
  <c r="I19" i="11" s="1"/>
  <c r="D19" i="11"/>
  <c r="C19" i="11"/>
  <c r="L18" i="11"/>
  <c r="K18" i="11"/>
  <c r="J18" i="11"/>
  <c r="H18" i="11"/>
  <c r="I18" i="11" s="1"/>
  <c r="C18" i="11"/>
  <c r="D18" i="11" s="1"/>
  <c r="K17" i="11"/>
  <c r="I17" i="11"/>
  <c r="H17" i="11"/>
  <c r="D17" i="11"/>
  <c r="C17" i="11"/>
  <c r="H16" i="11"/>
  <c r="K16" i="11" s="1"/>
  <c r="J16" i="11" s="1"/>
  <c r="C16" i="11"/>
  <c r="D16" i="11" s="1"/>
  <c r="K15" i="11"/>
  <c r="J15" i="11" s="1"/>
  <c r="I15" i="11"/>
  <c r="H15" i="11"/>
  <c r="D15" i="11"/>
  <c r="C15" i="11"/>
  <c r="H14" i="11"/>
  <c r="I14" i="11" s="1"/>
  <c r="C14" i="11"/>
  <c r="D14" i="11" s="1"/>
  <c r="K13" i="11"/>
  <c r="L13" i="11" s="1"/>
  <c r="J13" i="11"/>
  <c r="I13" i="11"/>
  <c r="H13" i="11"/>
  <c r="D13" i="11"/>
  <c r="C13" i="11"/>
  <c r="H12" i="11"/>
  <c r="K12" i="11" s="1"/>
  <c r="L12" i="11" s="1"/>
  <c r="C12" i="11"/>
  <c r="D12" i="11" s="1"/>
  <c r="K11" i="11"/>
  <c r="J11" i="11" s="1"/>
  <c r="I11" i="11"/>
  <c r="H11" i="11"/>
  <c r="D11" i="11"/>
  <c r="C11" i="11"/>
  <c r="H10" i="11"/>
  <c r="C10" i="11"/>
  <c r="D10" i="11" s="1"/>
  <c r="K9" i="11"/>
  <c r="L9" i="11" s="1"/>
  <c r="I9" i="11"/>
  <c r="H9" i="11"/>
  <c r="D9" i="11"/>
  <c r="C9" i="11"/>
  <c r="H8" i="11"/>
  <c r="C8" i="11"/>
  <c r="D8" i="11" s="1"/>
  <c r="I7" i="11"/>
  <c r="H7" i="11"/>
  <c r="K7" i="11" s="1"/>
  <c r="D7" i="11"/>
  <c r="C7" i="11"/>
  <c r="H6" i="11"/>
  <c r="I6" i="11" s="1"/>
  <c r="C6" i="11"/>
  <c r="D6" i="11" s="1"/>
  <c r="K5" i="11"/>
  <c r="L5" i="11" s="1"/>
  <c r="J5" i="11"/>
  <c r="I5" i="11"/>
  <c r="H5" i="11"/>
  <c r="D5" i="11"/>
  <c r="C5" i="11"/>
  <c r="L4" i="11"/>
  <c r="J4" i="11"/>
  <c r="I4" i="11"/>
  <c r="H4" i="11"/>
  <c r="K4" i="11" s="1"/>
  <c r="C4" i="11"/>
  <c r="D4" i="11" s="1"/>
  <c r="H3" i="11"/>
  <c r="K3" i="11" s="1"/>
  <c r="D3" i="11"/>
  <c r="C3" i="11"/>
  <c r="EH49" i="8"/>
  <c r="EG49" i="8"/>
  <c r="EF49" i="8"/>
  <c r="ED49" i="8"/>
  <c r="EC49" i="8"/>
  <c r="EB49" i="8"/>
  <c r="DZ49" i="8"/>
  <c r="DX49" i="8"/>
  <c r="DV49" i="8"/>
  <c r="DU49" i="8"/>
  <c r="DT49" i="8"/>
  <c r="DR49" i="8"/>
  <c r="DQ49" i="8"/>
  <c r="DP49" i="8"/>
  <c r="DN49" i="8"/>
  <c r="DM49" i="8"/>
  <c r="DL49" i="8"/>
  <c r="DJ49" i="8"/>
  <c r="DH49" i="8"/>
  <c r="DF49" i="8"/>
  <c r="DE49" i="8"/>
  <c r="DD49" i="8"/>
  <c r="DB49" i="8"/>
  <c r="DA49" i="8"/>
  <c r="CZ49" i="8"/>
  <c r="CX49" i="8"/>
  <c r="CW49" i="8"/>
  <c r="CV49" i="8"/>
  <c r="CT49" i="8"/>
  <c r="CR49" i="8"/>
  <c r="CP49" i="8"/>
  <c r="CO49" i="8"/>
  <c r="CN49" i="8"/>
  <c r="CL49" i="8"/>
  <c r="CK49" i="8"/>
  <c r="CJ49" i="8"/>
  <c r="CH49" i="8"/>
  <c r="CG49" i="8"/>
  <c r="CF49" i="8"/>
  <c r="CD49" i="8"/>
  <c r="CB49" i="8"/>
  <c r="BZ49" i="8"/>
  <c r="BY49" i="8"/>
  <c r="BX49" i="8"/>
  <c r="BV49" i="8"/>
  <c r="BU49" i="8"/>
  <c r="BT49" i="8"/>
  <c r="BR49" i="8"/>
  <c r="BQ49" i="8"/>
  <c r="BP49" i="8"/>
  <c r="BN49" i="8"/>
  <c r="BL49" i="8"/>
  <c r="BJ49" i="8"/>
  <c r="BI49" i="8"/>
  <c r="BH49" i="8"/>
  <c r="BF49" i="8"/>
  <c r="BE49" i="8"/>
  <c r="BD49" i="8"/>
  <c r="BB49" i="8"/>
  <c r="BA49" i="8"/>
  <c r="AZ49" i="8"/>
  <c r="AX49" i="8"/>
  <c r="AV49" i="8"/>
  <c r="AT49" i="8"/>
  <c r="AS49" i="8"/>
  <c r="AR49" i="8"/>
  <c r="AP49" i="8"/>
  <c r="AO49" i="8"/>
  <c r="AN49" i="8"/>
  <c r="AL49" i="8"/>
  <c r="AK49" i="8"/>
  <c r="AJ49" i="8"/>
  <c r="AH49" i="8"/>
  <c r="AF49" i="8"/>
  <c r="AD49" i="8"/>
  <c r="AC49" i="8"/>
  <c r="AB49" i="8"/>
  <c r="Z49" i="8"/>
  <c r="Y49" i="8"/>
  <c r="X49" i="8"/>
  <c r="V49" i="8"/>
  <c r="U49" i="8"/>
  <c r="T49" i="8"/>
  <c r="R49" i="8"/>
  <c r="P49" i="8"/>
  <c r="N49" i="8"/>
  <c r="M49" i="8"/>
  <c r="L49" i="8"/>
  <c r="J49" i="8"/>
  <c r="I49" i="8"/>
  <c r="H49" i="8"/>
  <c r="G49" i="8"/>
  <c r="EE49" i="8" s="1"/>
  <c r="D49" i="8"/>
  <c r="EA48" i="8"/>
  <c r="DW48" i="8"/>
  <c r="DU48" i="8"/>
  <c r="DT48" i="8"/>
  <c r="DS48" i="8"/>
  <c r="DF48" i="8"/>
  <c r="DC48" i="8"/>
  <c r="DB48" i="8"/>
  <c r="DA48" i="8"/>
  <c r="CY48" i="8"/>
  <c r="CW48" i="8"/>
  <c r="CL48" i="8"/>
  <c r="CG48" i="8"/>
  <c r="CE48" i="8"/>
  <c r="CD48" i="8"/>
  <c r="CC48" i="8"/>
  <c r="CA48" i="8"/>
  <c r="BS48" i="8"/>
  <c r="BO48" i="8"/>
  <c r="BN48" i="8"/>
  <c r="BK48" i="8"/>
  <c r="BJ48" i="8"/>
  <c r="BI48" i="8"/>
  <c r="BH48" i="8"/>
  <c r="BG48" i="8"/>
  <c r="AW48" i="8"/>
  <c r="AT48" i="8"/>
  <c r="AS48" i="8"/>
  <c r="AQ48" i="8"/>
  <c r="AP48" i="8"/>
  <c r="AO48" i="8"/>
  <c r="AM48" i="8"/>
  <c r="AK48" i="8"/>
  <c r="AB48" i="8"/>
  <c r="Z48" i="8"/>
  <c r="Y48" i="8"/>
  <c r="U48" i="8"/>
  <c r="T48" i="8"/>
  <c r="S48" i="8"/>
  <c r="R48" i="8"/>
  <c r="Q48" i="8"/>
  <c r="I48" i="8"/>
  <c r="G48" i="8"/>
  <c r="DZ48" i="8" s="1"/>
  <c r="D48" i="8"/>
  <c r="EH47" i="8"/>
  <c r="EG47" i="8"/>
  <c r="EF47" i="8"/>
  <c r="EE47" i="8"/>
  <c r="ED47" i="8"/>
  <c r="EB47" i="8"/>
  <c r="EA47" i="8"/>
  <c r="DT47" i="8"/>
  <c r="DR47" i="8"/>
  <c r="DQ47" i="8"/>
  <c r="DP47" i="8"/>
  <c r="DO47" i="8"/>
  <c r="DN47" i="8"/>
  <c r="DL47" i="8"/>
  <c r="DK47" i="8"/>
  <c r="DJ47" i="8"/>
  <c r="DI47" i="8"/>
  <c r="DH47" i="8"/>
  <c r="CZ47" i="8"/>
  <c r="CY47" i="8"/>
  <c r="CX47" i="8"/>
  <c r="CV47" i="8"/>
  <c r="CU47" i="8"/>
  <c r="CT47" i="8"/>
  <c r="CS47" i="8"/>
  <c r="CR47" i="8"/>
  <c r="CQ47" i="8"/>
  <c r="CP47" i="8"/>
  <c r="CN47" i="8"/>
  <c r="CF47" i="8"/>
  <c r="CE47" i="8"/>
  <c r="CD47" i="8"/>
  <c r="CC47" i="8"/>
  <c r="CB47" i="8"/>
  <c r="CA47" i="8"/>
  <c r="BZ47" i="8"/>
  <c r="BX47" i="8"/>
  <c r="BV47" i="8"/>
  <c r="BU47" i="8"/>
  <c r="BT47" i="8"/>
  <c r="BM47" i="8"/>
  <c r="BL47" i="8"/>
  <c r="BK47" i="8"/>
  <c r="BJ47" i="8"/>
  <c r="BH47" i="8"/>
  <c r="BF47" i="8"/>
  <c r="BE47" i="8"/>
  <c r="BD47" i="8"/>
  <c r="BC47" i="8"/>
  <c r="BB47" i="8"/>
  <c r="AZ47" i="8"/>
  <c r="AT47" i="8"/>
  <c r="AR47" i="8"/>
  <c r="AP47" i="8"/>
  <c r="AO47" i="8"/>
  <c r="AN47" i="8"/>
  <c r="AM47" i="8"/>
  <c r="AL47" i="8"/>
  <c r="AJ47" i="8"/>
  <c r="AI47" i="8"/>
  <c r="AH47" i="8"/>
  <c r="AG47" i="8"/>
  <c r="Y47" i="8"/>
  <c r="X47" i="8"/>
  <c r="W47" i="8"/>
  <c r="V47" i="8"/>
  <c r="T47" i="8"/>
  <c r="S47" i="8"/>
  <c r="R47" i="8"/>
  <c r="Q47" i="8"/>
  <c r="P47" i="8"/>
  <c r="O47" i="8"/>
  <c r="N47" i="8"/>
  <c r="L47" i="8"/>
  <c r="G47" i="8"/>
  <c r="D47" i="8"/>
  <c r="EG46" i="8"/>
  <c r="EF46" i="8"/>
  <c r="EE46" i="8"/>
  <c r="ED46" i="8"/>
  <c r="EC46" i="8"/>
  <c r="EB46" i="8"/>
  <c r="EA46" i="8"/>
  <c r="DY46" i="8"/>
  <c r="DW46" i="8"/>
  <c r="DV46" i="8"/>
  <c r="DN46" i="8"/>
  <c r="DM46" i="8"/>
  <c r="DL46" i="8"/>
  <c r="DK46" i="8"/>
  <c r="DI46" i="8"/>
  <c r="DG46" i="8"/>
  <c r="DF46" i="8"/>
  <c r="DE46" i="8"/>
  <c r="DD46" i="8"/>
  <c r="DC46" i="8"/>
  <c r="CV46" i="8"/>
  <c r="CU46" i="8"/>
  <c r="CS46" i="8"/>
  <c r="CQ46" i="8"/>
  <c r="CP46" i="8"/>
  <c r="CO46" i="8"/>
  <c r="CN46" i="8"/>
  <c r="CM46" i="8"/>
  <c r="CK46" i="8"/>
  <c r="CJ46" i="8"/>
  <c r="CI46" i="8"/>
  <c r="CA46" i="8"/>
  <c r="BZ46" i="8"/>
  <c r="BY46" i="8"/>
  <c r="BX46" i="8"/>
  <c r="BW46" i="8"/>
  <c r="BU46" i="8"/>
  <c r="BT46" i="8"/>
  <c r="BS46" i="8"/>
  <c r="BR46" i="8"/>
  <c r="BQ46" i="8"/>
  <c r="BP46" i="8"/>
  <c r="BH46" i="8"/>
  <c r="BG46" i="8"/>
  <c r="BE46" i="8"/>
  <c r="BD46" i="8"/>
  <c r="BC46" i="8"/>
  <c r="BB46" i="8"/>
  <c r="BA46" i="8"/>
  <c r="AZ46" i="8"/>
  <c r="AY46" i="8"/>
  <c r="AW46" i="8"/>
  <c r="AU46" i="8"/>
  <c r="AN46" i="8"/>
  <c r="AM46" i="8"/>
  <c r="AL46" i="8"/>
  <c r="AK46" i="8"/>
  <c r="AJ46" i="8"/>
  <c r="AI46" i="8"/>
  <c r="AG46" i="8"/>
  <c r="AE46" i="8"/>
  <c r="AD46" i="8"/>
  <c r="AC46" i="8"/>
  <c r="AB46" i="8"/>
  <c r="U46" i="8"/>
  <c r="T46" i="8"/>
  <c r="S46" i="8"/>
  <c r="Q46" i="8"/>
  <c r="O46" i="8"/>
  <c r="N46" i="8"/>
  <c r="M46" i="8"/>
  <c r="L46" i="8"/>
  <c r="K46" i="8"/>
  <c r="I46" i="8"/>
  <c r="H46" i="8"/>
  <c r="G46" i="8"/>
  <c r="DT46" i="8" s="1"/>
  <c r="D46" i="8"/>
  <c r="EH45" i="8"/>
  <c r="EG45" i="8"/>
  <c r="EF45" i="8"/>
  <c r="ED45" i="8"/>
  <c r="EB45" i="8"/>
  <c r="EA45" i="8"/>
  <c r="DZ45" i="8"/>
  <c r="DY45" i="8"/>
  <c r="DX45" i="8"/>
  <c r="DV45" i="8"/>
  <c r="DU45" i="8"/>
  <c r="DT45" i="8"/>
  <c r="DS45" i="8"/>
  <c r="DR45" i="8"/>
  <c r="DQ45" i="8"/>
  <c r="DP45" i="8"/>
  <c r="DN45" i="8"/>
  <c r="DL45" i="8"/>
  <c r="DK45" i="8"/>
  <c r="DJ45" i="8"/>
  <c r="DI45" i="8"/>
  <c r="DH45" i="8"/>
  <c r="DF45" i="8"/>
  <c r="DE45" i="8"/>
  <c r="DD45" i="8"/>
  <c r="DC45" i="8"/>
  <c r="DB45" i="8"/>
  <c r="DA45" i="8"/>
  <c r="CZ45" i="8"/>
  <c r="CX45" i="8"/>
  <c r="CV45" i="8"/>
  <c r="CU45" i="8"/>
  <c r="CT45" i="8"/>
  <c r="CS45" i="8"/>
  <c r="CR45" i="8"/>
  <c r="CP45" i="8"/>
  <c r="CO45" i="8"/>
  <c r="CN45" i="8"/>
  <c r="CM45" i="8"/>
  <c r="CL45" i="8"/>
  <c r="CK45" i="8"/>
  <c r="CJ45" i="8"/>
  <c r="CH45" i="8"/>
  <c r="CF45" i="8"/>
  <c r="CE45" i="8"/>
  <c r="CD45" i="8"/>
  <c r="CC45" i="8"/>
  <c r="CB45" i="8"/>
  <c r="BZ45" i="8"/>
  <c r="BY45" i="8"/>
  <c r="BX45" i="8"/>
  <c r="BW45" i="8"/>
  <c r="BV45" i="8"/>
  <c r="BU45" i="8"/>
  <c r="BT45" i="8"/>
  <c r="BR45" i="8"/>
  <c r="BP45" i="8"/>
  <c r="BO45" i="8"/>
  <c r="BN45" i="8"/>
  <c r="BM45" i="8"/>
  <c r="BL45" i="8"/>
  <c r="BJ45" i="8"/>
  <c r="BI45" i="8"/>
  <c r="BH45" i="8"/>
  <c r="BG45" i="8"/>
  <c r="BF45" i="8"/>
  <c r="BE45" i="8"/>
  <c r="BD45" i="8"/>
  <c r="BB45" i="8"/>
  <c r="AZ45" i="8"/>
  <c r="AY45" i="8"/>
  <c r="AX45" i="8"/>
  <c r="AW45" i="8"/>
  <c r="AV45" i="8"/>
  <c r="AT45" i="8"/>
  <c r="AS45" i="8"/>
  <c r="AR45" i="8"/>
  <c r="AQ45" i="8"/>
  <c r="AP45" i="8"/>
  <c r="AO45" i="8"/>
  <c r="AN45" i="8"/>
  <c r="AL45" i="8"/>
  <c r="AJ45" i="8"/>
  <c r="AI45" i="8"/>
  <c r="AH45" i="8"/>
  <c r="AG45" i="8"/>
  <c r="AF45" i="8"/>
  <c r="AD45" i="8"/>
  <c r="AC45" i="8"/>
  <c r="AB45" i="8"/>
  <c r="AA45" i="8"/>
  <c r="Z45" i="8"/>
  <c r="Y45" i="8"/>
  <c r="X45" i="8"/>
  <c r="V45" i="8"/>
  <c r="T45" i="8"/>
  <c r="S45" i="8"/>
  <c r="R45" i="8"/>
  <c r="Q45" i="8"/>
  <c r="P45" i="8"/>
  <c r="N45" i="8"/>
  <c r="M45" i="8"/>
  <c r="L45" i="8"/>
  <c r="K45" i="8"/>
  <c r="J45" i="8"/>
  <c r="I45" i="8"/>
  <c r="H45" i="8"/>
  <c r="G45" i="8"/>
  <c r="EE45" i="8" s="1"/>
  <c r="D45" i="8"/>
  <c r="EG44" i="8"/>
  <c r="EF44" i="8"/>
  <c r="ED44" i="8"/>
  <c r="EA44" i="8"/>
  <c r="DZ44" i="8"/>
  <c r="DY44" i="8"/>
  <c r="DX44" i="8"/>
  <c r="DW44" i="8"/>
  <c r="DV44" i="8"/>
  <c r="DU44" i="8"/>
  <c r="DT44" i="8"/>
  <c r="DS44" i="8"/>
  <c r="DQ44" i="8"/>
  <c r="DP44" i="8"/>
  <c r="DO44" i="8"/>
  <c r="DN44" i="8"/>
  <c r="DK44" i="8"/>
  <c r="DI44" i="8"/>
  <c r="DH44" i="8"/>
  <c r="DG44" i="8"/>
  <c r="DF44" i="8"/>
  <c r="DE44" i="8"/>
  <c r="DD44" i="8"/>
  <c r="DC44" i="8"/>
  <c r="DA44" i="8"/>
  <c r="CZ44" i="8"/>
  <c r="CY44" i="8"/>
  <c r="CX44" i="8"/>
  <c r="CW44" i="8"/>
  <c r="CU44" i="8"/>
  <c r="CS44" i="8"/>
  <c r="CQ44" i="8"/>
  <c r="CP44" i="8"/>
  <c r="CO44" i="8"/>
  <c r="CN44" i="8"/>
  <c r="CM44" i="8"/>
  <c r="CK44" i="8"/>
  <c r="CJ44" i="8"/>
  <c r="CI44" i="8"/>
  <c r="CH44" i="8"/>
  <c r="CG44" i="8"/>
  <c r="CE44" i="8"/>
  <c r="CD44" i="8"/>
  <c r="CC44" i="8"/>
  <c r="CA44" i="8"/>
  <c r="BY44" i="8"/>
  <c r="BX44" i="8"/>
  <c r="BW44" i="8"/>
  <c r="BU44" i="8"/>
  <c r="BT44" i="8"/>
  <c r="BS44" i="8"/>
  <c r="BR44" i="8"/>
  <c r="BQ44" i="8"/>
  <c r="BO44" i="8"/>
  <c r="BN44" i="8"/>
  <c r="BM44" i="8"/>
  <c r="BL44" i="8"/>
  <c r="BK44" i="8"/>
  <c r="BI44" i="8"/>
  <c r="BG44" i="8"/>
  <c r="BE44" i="8"/>
  <c r="BD44" i="8"/>
  <c r="BC44" i="8"/>
  <c r="BB44" i="8"/>
  <c r="BA44" i="8"/>
  <c r="AY44" i="8"/>
  <c r="AX44" i="8"/>
  <c r="AW44" i="8"/>
  <c r="AV44" i="8"/>
  <c r="AU44" i="8"/>
  <c r="AT44" i="8"/>
  <c r="AS44" i="8"/>
  <c r="AQ44" i="8"/>
  <c r="AN44" i="8"/>
  <c r="AM44" i="8"/>
  <c r="AL44" i="8"/>
  <c r="AK44" i="8"/>
  <c r="AI44" i="8"/>
  <c r="AH44" i="8"/>
  <c r="AG44" i="8"/>
  <c r="AF44" i="8"/>
  <c r="AE44" i="8"/>
  <c r="AD44" i="8"/>
  <c r="AC44" i="8"/>
  <c r="AB44" i="8"/>
  <c r="AA44" i="8"/>
  <c r="X44" i="8"/>
  <c r="V44" i="8"/>
  <c r="U44" i="8"/>
  <c r="S44" i="8"/>
  <c r="R44" i="8"/>
  <c r="Q44" i="8"/>
  <c r="P44" i="8"/>
  <c r="O44" i="8"/>
  <c r="N44" i="8"/>
  <c r="M44" i="8"/>
  <c r="L44" i="8"/>
  <c r="K44" i="8"/>
  <c r="I44" i="8"/>
  <c r="H44" i="8"/>
  <c r="G44" i="8"/>
  <c r="EC44" i="8" s="1"/>
  <c r="D44" i="8"/>
  <c r="DT43" i="8"/>
  <c r="DL43" i="8"/>
  <c r="DK43" i="8"/>
  <c r="BR43" i="8"/>
  <c r="BJ43" i="8"/>
  <c r="BH43" i="8"/>
  <c r="BF43" i="8"/>
  <c r="AN43" i="8"/>
  <c r="AL43" i="8"/>
  <c r="G43" i="8"/>
  <c r="CI43" i="8" s="1"/>
  <c r="D43" i="8"/>
  <c r="EH42" i="8"/>
  <c r="EG42" i="8"/>
  <c r="DN42" i="8"/>
  <c r="DM42" i="8"/>
  <c r="DK42" i="8"/>
  <c r="DJ42" i="8"/>
  <c r="DI42" i="8"/>
  <c r="BN42" i="8"/>
  <c r="BK42" i="8"/>
  <c r="BI42" i="8"/>
  <c r="BG42" i="8"/>
  <c r="AP42" i="8"/>
  <c r="AN42" i="8"/>
  <c r="AM42" i="8"/>
  <c r="AL42" i="8"/>
  <c r="H42" i="8"/>
  <c r="G42" i="8"/>
  <c r="DP42" i="8" s="1"/>
  <c r="D42" i="8"/>
  <c r="DT41" i="8"/>
  <c r="DS41" i="8"/>
  <c r="DR41" i="8"/>
  <c r="DP41" i="8"/>
  <c r="DO41" i="8"/>
  <c r="DN41" i="8"/>
  <c r="DM41" i="8"/>
  <c r="DL41" i="8"/>
  <c r="CW41" i="8"/>
  <c r="CV41" i="8"/>
  <c r="CT41" i="8"/>
  <c r="CS41" i="8"/>
  <c r="CR41" i="8"/>
  <c r="CM41" i="8"/>
  <c r="CL41" i="8"/>
  <c r="CJ41" i="8"/>
  <c r="BZ41" i="8"/>
  <c r="BT41" i="8"/>
  <c r="BS41" i="8"/>
  <c r="BR41" i="8"/>
  <c r="BQ41" i="8"/>
  <c r="BP41" i="8"/>
  <c r="BN41" i="8"/>
  <c r="BM41" i="8"/>
  <c r="AX41" i="8"/>
  <c r="AW41" i="8"/>
  <c r="AV41" i="8"/>
  <c r="AU41" i="8"/>
  <c r="AT41" i="8"/>
  <c r="AS41" i="8"/>
  <c r="AR41" i="8"/>
  <c r="AQ41" i="8"/>
  <c r="AB41" i="8"/>
  <c r="AA41" i="8"/>
  <c r="Z41" i="8"/>
  <c r="X41" i="8"/>
  <c r="W41" i="8"/>
  <c r="Q41" i="8"/>
  <c r="P41" i="8"/>
  <c r="O41" i="8"/>
  <c r="G41" i="8"/>
  <c r="DU41" i="8" s="1"/>
  <c r="D41" i="8"/>
  <c r="DZ40" i="8"/>
  <c r="DX40" i="8"/>
  <c r="DW40" i="8"/>
  <c r="DG40" i="8"/>
  <c r="DD40" i="8"/>
  <c r="DC40" i="8"/>
  <c r="DB40" i="8"/>
  <c r="CI40" i="8"/>
  <c r="CG40" i="8"/>
  <c r="CE40" i="8"/>
  <c r="BS40" i="8"/>
  <c r="BQ40" i="8"/>
  <c r="BO40" i="8"/>
  <c r="BL40" i="8"/>
  <c r="AT40" i="8"/>
  <c r="AR40" i="8"/>
  <c r="AQ40" i="8"/>
  <c r="AD40" i="8"/>
  <c r="AC40" i="8"/>
  <c r="AB40" i="8"/>
  <c r="AA40" i="8"/>
  <c r="Z40" i="8"/>
  <c r="H40" i="8"/>
  <c r="G40" i="8"/>
  <c r="DU40" i="8" s="1"/>
  <c r="D40" i="8"/>
  <c r="EH39" i="8"/>
  <c r="EF39" i="8"/>
  <c r="ED39" i="8"/>
  <c r="EC39" i="8"/>
  <c r="EB39" i="8"/>
  <c r="EA39" i="8"/>
  <c r="DZ39" i="8"/>
  <c r="DY39" i="8"/>
  <c r="DX39" i="8"/>
  <c r="DW39" i="8"/>
  <c r="DV39" i="8"/>
  <c r="DU39" i="8"/>
  <c r="DT39" i="8"/>
  <c r="DS39" i="8"/>
  <c r="DR39" i="8"/>
  <c r="DP39" i="8"/>
  <c r="DN39" i="8"/>
  <c r="DM39" i="8"/>
  <c r="DL39" i="8"/>
  <c r="DK39" i="8"/>
  <c r="DJ39" i="8"/>
  <c r="DI39" i="8"/>
  <c r="DH39" i="8"/>
  <c r="DG39" i="8"/>
  <c r="DF39" i="8"/>
  <c r="DE39" i="8"/>
  <c r="DD39" i="8"/>
  <c r="DC39" i="8"/>
  <c r="DB39" i="8"/>
  <c r="CZ39" i="8"/>
  <c r="CX39" i="8"/>
  <c r="CW39" i="8"/>
  <c r="CV39" i="8"/>
  <c r="CU39" i="8"/>
  <c r="CT39" i="8"/>
  <c r="CS39" i="8"/>
  <c r="CR39" i="8"/>
  <c r="CQ39" i="8"/>
  <c r="CP39" i="8"/>
  <c r="CO39" i="8"/>
  <c r="CN39" i="8"/>
  <c r="CM39" i="8"/>
  <c r="CL39" i="8"/>
  <c r="CJ39" i="8"/>
  <c r="CH39" i="8"/>
  <c r="CG39" i="8"/>
  <c r="CF39" i="8"/>
  <c r="CE39" i="8"/>
  <c r="CD39" i="8"/>
  <c r="CC39" i="8"/>
  <c r="CB39" i="8"/>
  <c r="CA39" i="8"/>
  <c r="BZ39" i="8"/>
  <c r="BY39" i="8"/>
  <c r="BX39" i="8"/>
  <c r="BW39" i="8"/>
  <c r="BV39" i="8"/>
  <c r="BU39" i="8"/>
  <c r="BT39" i="8"/>
  <c r="BR39" i="8"/>
  <c r="BQ39" i="8"/>
  <c r="BP39" i="8"/>
  <c r="BO39" i="8"/>
  <c r="BN39" i="8"/>
  <c r="BM39" i="8"/>
  <c r="BL39" i="8"/>
  <c r="BK39" i="8"/>
  <c r="BJ39" i="8"/>
  <c r="BI39" i="8"/>
  <c r="BH39" i="8"/>
  <c r="BG39" i="8"/>
  <c r="BF39" i="8"/>
  <c r="BE39" i="8"/>
  <c r="BD39" i="8"/>
  <c r="BB39" i="8"/>
  <c r="BA39" i="8"/>
  <c r="AZ39" i="8"/>
  <c r="AY39" i="8"/>
  <c r="AX39" i="8"/>
  <c r="AW39" i="8"/>
  <c r="AV39" i="8"/>
  <c r="AU39" i="8"/>
  <c r="AT39" i="8"/>
  <c r="AS39" i="8"/>
  <c r="AR39" i="8"/>
  <c r="AQ39" i="8"/>
  <c r="AP39" i="8"/>
  <c r="AO39" i="8"/>
  <c r="AN39" i="8"/>
  <c r="AL39" i="8"/>
  <c r="AK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EG39" i="8" s="1"/>
  <c r="D39" i="8"/>
  <c r="EE38" i="8"/>
  <c r="ED38" i="8"/>
  <c r="EC38" i="8"/>
  <c r="EB38" i="8"/>
  <c r="EA38" i="8"/>
  <c r="DZ38" i="8"/>
  <c r="DQ38" i="8"/>
  <c r="DP38" i="8"/>
  <c r="DO38" i="8"/>
  <c r="DN38" i="8"/>
  <c r="DM38" i="8"/>
  <c r="DG38" i="8"/>
  <c r="CY38" i="8"/>
  <c r="CX38" i="8"/>
  <c r="CW38" i="8"/>
  <c r="CV38" i="8"/>
  <c r="CU38" i="8"/>
  <c r="CT38" i="8"/>
  <c r="CS38" i="8"/>
  <c r="CR38" i="8"/>
  <c r="CQ38" i="8"/>
  <c r="CO38" i="8"/>
  <c r="CC38" i="8"/>
  <c r="CB38" i="8"/>
  <c r="CA38" i="8"/>
  <c r="BY38" i="8"/>
  <c r="BW38" i="8"/>
  <c r="BV38" i="8"/>
  <c r="BU38" i="8"/>
  <c r="BO38" i="8"/>
  <c r="BN38" i="8"/>
  <c r="BM38" i="8"/>
  <c r="BL38" i="8"/>
  <c r="BD38" i="8"/>
  <c r="BC38" i="8"/>
  <c r="AW38" i="8"/>
  <c r="AV38" i="8"/>
  <c r="AU38" i="8"/>
  <c r="AS38" i="8"/>
  <c r="AQ38" i="8"/>
  <c r="AP38" i="8"/>
  <c r="AO38" i="8"/>
  <c r="AN38" i="8"/>
  <c r="AM38" i="8"/>
  <c r="AA38" i="8"/>
  <c r="Z38" i="8"/>
  <c r="Y38" i="8"/>
  <c r="X38" i="8"/>
  <c r="W38" i="8"/>
  <c r="V38" i="8"/>
  <c r="U38" i="8"/>
  <c r="T38" i="8"/>
  <c r="N38" i="8"/>
  <c r="M38" i="8"/>
  <c r="K38" i="8"/>
  <c r="G38" i="8"/>
  <c r="EF38" i="8" s="1"/>
  <c r="D38" i="8"/>
  <c r="EG37" i="8"/>
  <c r="DZ37" i="8"/>
  <c r="DX37" i="8"/>
  <c r="DV37" i="8"/>
  <c r="DT37" i="8"/>
  <c r="DD37" i="8"/>
  <c r="DB37" i="8"/>
  <c r="CZ37" i="8"/>
  <c r="CX37" i="8"/>
  <c r="CQ37" i="8"/>
  <c r="CP37" i="8"/>
  <c r="CI37" i="8"/>
  <c r="CH37" i="8"/>
  <c r="CG37" i="8"/>
  <c r="BZ37" i="8"/>
  <c r="BX37" i="8"/>
  <c r="BV37" i="8"/>
  <c r="BF37" i="8"/>
  <c r="BD37" i="8"/>
  <c r="BB37" i="8"/>
  <c r="AZ37" i="8"/>
  <c r="AY37" i="8"/>
  <c r="AR37" i="8"/>
  <c r="AK37" i="8"/>
  <c r="AJ37" i="8"/>
  <c r="AI37" i="8"/>
  <c r="AH37" i="8"/>
  <c r="Z37" i="8"/>
  <c r="X37" i="8"/>
  <c r="H37" i="8"/>
  <c r="G37" i="8"/>
  <c r="D37" i="8"/>
  <c r="EH36" i="8"/>
  <c r="EG36" i="8"/>
  <c r="EF36" i="8"/>
  <c r="EE36" i="8"/>
  <c r="ED36" i="8"/>
  <c r="EC36" i="8"/>
  <c r="DV36" i="8"/>
  <c r="DU36" i="8"/>
  <c r="DT36" i="8"/>
  <c r="DS36" i="8"/>
  <c r="DR36" i="8"/>
  <c r="DQ36" i="8"/>
  <c r="DP36" i="8"/>
  <c r="DO36" i="8"/>
  <c r="DN36" i="8"/>
  <c r="DM36" i="8"/>
  <c r="DG36" i="8"/>
  <c r="DF36" i="8"/>
  <c r="DE36" i="8"/>
  <c r="DD36" i="8"/>
  <c r="DC36" i="8"/>
  <c r="DA36" i="8"/>
  <c r="CZ36" i="8"/>
  <c r="CY36" i="8"/>
  <c r="CX36" i="8"/>
  <c r="CW36" i="8"/>
  <c r="CQ36" i="8"/>
  <c r="CP36" i="8"/>
  <c r="CO36" i="8"/>
  <c r="CN36" i="8"/>
  <c r="CM36" i="8"/>
  <c r="CL36" i="8"/>
  <c r="CK36" i="8"/>
  <c r="CJ36" i="8"/>
  <c r="CI36" i="8"/>
  <c r="CH36" i="8"/>
  <c r="CD36" i="8"/>
  <c r="CA36" i="8"/>
  <c r="BZ36" i="8"/>
  <c r="BY36" i="8"/>
  <c r="BX36" i="8"/>
  <c r="BW36" i="8"/>
  <c r="BV36" i="8"/>
  <c r="BU36" i="8"/>
  <c r="BT36" i="8"/>
  <c r="BS36" i="8"/>
  <c r="BR36" i="8"/>
  <c r="BQ36" i="8"/>
  <c r="BN36" i="8"/>
  <c r="BL36" i="8"/>
  <c r="BK36" i="8"/>
  <c r="BI36" i="8"/>
  <c r="BH36" i="8"/>
  <c r="BG36" i="8"/>
  <c r="BF36" i="8"/>
  <c r="BE36" i="8"/>
  <c r="BD36" i="8"/>
  <c r="BC36" i="8"/>
  <c r="BB36" i="8"/>
  <c r="BA36" i="8"/>
  <c r="AX36" i="8"/>
  <c r="AV36" i="8"/>
  <c r="AU36" i="8"/>
  <c r="AT36" i="8"/>
  <c r="AS36" i="8"/>
  <c r="AR36" i="8"/>
  <c r="AP36" i="8"/>
  <c r="AO36" i="8"/>
  <c r="AN36" i="8"/>
  <c r="AM36" i="8"/>
  <c r="AL36" i="8"/>
  <c r="AK36" i="8"/>
  <c r="AH36" i="8"/>
  <c r="AG36" i="8"/>
  <c r="AF36" i="8"/>
  <c r="AE36" i="8"/>
  <c r="AD36" i="8"/>
  <c r="AC36" i="8"/>
  <c r="AB36" i="8"/>
  <c r="AA36" i="8"/>
  <c r="Z36" i="8"/>
  <c r="X36" i="8"/>
  <c r="W36" i="8"/>
  <c r="V36" i="8"/>
  <c r="U36" i="8"/>
  <c r="R36" i="8"/>
  <c r="Q36" i="8"/>
  <c r="P36" i="8"/>
  <c r="O36" i="8"/>
  <c r="N36" i="8"/>
  <c r="M36" i="8"/>
  <c r="L36" i="8"/>
  <c r="K36" i="8"/>
  <c r="J36" i="8"/>
  <c r="I36" i="8"/>
  <c r="H36" i="8"/>
  <c r="G36" i="8"/>
  <c r="D36" i="8"/>
  <c r="EC35" i="8"/>
  <c r="EB35" i="8"/>
  <c r="EA35" i="8"/>
  <c r="DZ35" i="8"/>
  <c r="DY35" i="8"/>
  <c r="DX35" i="8"/>
  <c r="DW35" i="8"/>
  <c r="DV35" i="8"/>
  <c r="DU35" i="8"/>
  <c r="DT35" i="8"/>
  <c r="DS35" i="8"/>
  <c r="DK35" i="8"/>
  <c r="DJ35" i="8"/>
  <c r="DI35" i="8"/>
  <c r="DH35" i="8"/>
  <c r="DG35" i="8"/>
  <c r="DF35" i="8"/>
  <c r="DE35" i="8"/>
  <c r="DD35" i="8"/>
  <c r="DC35" i="8"/>
  <c r="DB35" i="8"/>
  <c r="CY35" i="8"/>
  <c r="CS35" i="8"/>
  <c r="CR35" i="8"/>
  <c r="CQ35" i="8"/>
  <c r="CP35" i="8"/>
  <c r="CO35" i="8"/>
  <c r="CN35" i="8"/>
  <c r="CM35" i="8"/>
  <c r="CL35" i="8"/>
  <c r="CI35" i="8"/>
  <c r="CH35" i="8"/>
  <c r="CG35" i="8"/>
  <c r="CA35" i="8"/>
  <c r="BZ35" i="8"/>
  <c r="BY35" i="8"/>
  <c r="BX35" i="8"/>
  <c r="BW35" i="8"/>
  <c r="BV35" i="8"/>
  <c r="BS35" i="8"/>
  <c r="BR35" i="8"/>
  <c r="BQ35" i="8"/>
  <c r="BP35" i="8"/>
  <c r="BO35" i="8"/>
  <c r="BI35" i="8"/>
  <c r="BH35" i="8"/>
  <c r="BG35" i="8"/>
  <c r="BF35" i="8"/>
  <c r="BC35" i="8"/>
  <c r="BB35" i="8"/>
  <c r="BA35" i="8"/>
  <c r="AZ35" i="8"/>
  <c r="AY35" i="8"/>
  <c r="AX35" i="8"/>
  <c r="AW35" i="8"/>
  <c r="AQ35" i="8"/>
  <c r="AP35" i="8"/>
  <c r="AM35" i="8"/>
  <c r="AL35" i="8"/>
  <c r="AK35" i="8"/>
  <c r="AJ35" i="8"/>
  <c r="AI35" i="8"/>
  <c r="AH35" i="8"/>
  <c r="AG35" i="8"/>
  <c r="AF35" i="8"/>
  <c r="AE35" i="8"/>
  <c r="W35" i="8"/>
  <c r="V35" i="8"/>
  <c r="U35" i="8"/>
  <c r="T35" i="8"/>
  <c r="S35" i="8"/>
  <c r="R35" i="8"/>
  <c r="Q35" i="8"/>
  <c r="P35" i="8"/>
  <c r="O35" i="8"/>
  <c r="N35" i="8"/>
  <c r="M35" i="8"/>
  <c r="G35" i="8"/>
  <c r="ED35" i="8" s="1"/>
  <c r="D35" i="8"/>
  <c r="EF34" i="8"/>
  <c r="ED34" i="8"/>
  <c r="EB34" i="8"/>
  <c r="EA34" i="8"/>
  <c r="DZ34" i="8"/>
  <c r="DL34" i="8"/>
  <c r="DI34" i="8"/>
  <c r="DG34" i="8"/>
  <c r="DD34" i="8"/>
  <c r="CX34" i="8"/>
  <c r="CW34" i="8"/>
  <c r="CV34" i="8"/>
  <c r="CM34" i="8"/>
  <c r="CE34" i="8"/>
  <c r="CC34" i="8"/>
  <c r="CB34" i="8"/>
  <c r="CA34" i="8"/>
  <c r="BX34" i="8"/>
  <c r="BW34" i="8"/>
  <c r="BL34" i="8"/>
  <c r="BK34" i="8"/>
  <c r="BF34" i="8"/>
  <c r="BE34" i="8"/>
  <c r="BD34" i="8"/>
  <c r="BC34" i="8"/>
  <c r="BB34" i="8"/>
  <c r="AV34" i="8"/>
  <c r="AU34" i="8"/>
  <c r="AM34" i="8"/>
  <c r="AL34" i="8"/>
  <c r="AB34" i="8"/>
  <c r="AA34" i="8"/>
  <c r="Z34" i="8"/>
  <c r="Y34" i="8"/>
  <c r="X34" i="8"/>
  <c r="W34" i="8"/>
  <c r="V34" i="8"/>
  <c r="I34" i="8"/>
  <c r="H34" i="8"/>
  <c r="G34" i="8"/>
  <c r="EG34" i="8" s="1"/>
  <c r="D34" i="8"/>
  <c r="EH33" i="8"/>
  <c r="EG33" i="8"/>
  <c r="EF33" i="8"/>
  <c r="EE33" i="8"/>
  <c r="ED33" i="8"/>
  <c r="EC33" i="8"/>
  <c r="DX33" i="8"/>
  <c r="DW33" i="8"/>
  <c r="DV33" i="8"/>
  <c r="DU33" i="8"/>
  <c r="DT33" i="8"/>
  <c r="DS33" i="8"/>
  <c r="DR33" i="8"/>
  <c r="DQ33" i="8"/>
  <c r="DP33" i="8"/>
  <c r="DO33" i="8"/>
  <c r="DN33" i="8"/>
  <c r="DM33" i="8"/>
  <c r="DL33" i="8"/>
  <c r="DI33" i="8"/>
  <c r="DF33" i="8"/>
  <c r="DE33" i="8"/>
  <c r="DD33" i="8"/>
  <c r="DC33" i="8"/>
  <c r="DB33" i="8"/>
  <c r="DA33" i="8"/>
  <c r="CZ33" i="8"/>
  <c r="CY33" i="8"/>
  <c r="CX33" i="8"/>
  <c r="CW33" i="8"/>
  <c r="CV33" i="8"/>
  <c r="CS33" i="8"/>
  <c r="CR33" i="8"/>
  <c r="CQ33" i="8"/>
  <c r="CN33" i="8"/>
  <c r="CM33" i="8"/>
  <c r="CL33" i="8"/>
  <c r="CK33" i="8"/>
  <c r="CJ33" i="8"/>
  <c r="CI33" i="8"/>
  <c r="CH33" i="8"/>
  <c r="CG33" i="8"/>
  <c r="CF33" i="8"/>
  <c r="CC33" i="8"/>
  <c r="CB33" i="8"/>
  <c r="CA33" i="8"/>
  <c r="BZ33" i="8"/>
  <c r="BY33" i="8"/>
  <c r="BV33" i="8"/>
  <c r="BU33" i="8"/>
  <c r="BT33" i="8"/>
  <c r="BS33" i="8"/>
  <c r="BR33" i="8"/>
  <c r="BQ33" i="8"/>
  <c r="BP33" i="8"/>
  <c r="BN33" i="8"/>
  <c r="BM33" i="8"/>
  <c r="BL33" i="8"/>
  <c r="BK33" i="8"/>
  <c r="BJ33" i="8"/>
  <c r="BI33" i="8"/>
  <c r="BH33" i="8"/>
  <c r="BE33" i="8"/>
  <c r="BD33" i="8"/>
  <c r="BC33" i="8"/>
  <c r="BB33" i="8"/>
  <c r="BA33" i="8"/>
  <c r="AZ33" i="8"/>
  <c r="AX33" i="8"/>
  <c r="AW33" i="8"/>
  <c r="AV33" i="8"/>
  <c r="AU33" i="8"/>
  <c r="AT33" i="8"/>
  <c r="AS33" i="8"/>
  <c r="AR33" i="8"/>
  <c r="AQ33" i="8"/>
  <c r="AN33" i="8"/>
  <c r="AM33" i="8"/>
  <c r="AL33" i="8"/>
  <c r="AK33" i="8"/>
  <c r="AJ33" i="8"/>
  <c r="AH33" i="8"/>
  <c r="AG33" i="8"/>
  <c r="AF33" i="8"/>
  <c r="AE33" i="8"/>
  <c r="AD33" i="8"/>
  <c r="AC33" i="8"/>
  <c r="AB33" i="8"/>
  <c r="AA33" i="8"/>
  <c r="Z33" i="8"/>
  <c r="W33" i="8"/>
  <c r="V33" i="8"/>
  <c r="U33" i="8"/>
  <c r="T33" i="8"/>
  <c r="R33" i="8"/>
  <c r="Q33" i="8"/>
  <c r="P33" i="8"/>
  <c r="O33" i="8"/>
  <c r="N33" i="8"/>
  <c r="M33" i="8"/>
  <c r="L33" i="8"/>
  <c r="K33" i="8"/>
  <c r="J33" i="8"/>
  <c r="I33" i="8"/>
  <c r="G33" i="8"/>
  <c r="D33" i="8"/>
  <c r="DY32" i="8"/>
  <c r="BQ32" i="8"/>
  <c r="BN32" i="8"/>
  <c r="BM32" i="8"/>
  <c r="AX32" i="8"/>
  <c r="G32" i="8"/>
  <c r="BO32" i="8" s="1"/>
  <c r="D32" i="8"/>
  <c r="DX31" i="8"/>
  <c r="DV31" i="8"/>
  <c r="DS31" i="8"/>
  <c r="DR31" i="8"/>
  <c r="DB31" i="8"/>
  <c r="CZ31" i="8"/>
  <c r="CW31" i="8"/>
  <c r="CV31" i="8"/>
  <c r="CN31" i="8"/>
  <c r="CK31" i="8"/>
  <c r="CI31" i="8"/>
  <c r="CE31" i="8"/>
  <c r="CD31" i="8"/>
  <c r="CC31" i="8"/>
  <c r="BU31" i="8"/>
  <c r="BR31" i="8"/>
  <c r="BN31" i="8"/>
  <c r="BB31" i="8"/>
  <c r="AW31" i="8"/>
  <c r="AU31" i="8"/>
  <c r="AR31" i="8"/>
  <c r="AQ31" i="8"/>
  <c r="AP31" i="8"/>
  <c r="AG31" i="8"/>
  <c r="AD31" i="8"/>
  <c r="AA31" i="8"/>
  <c r="Y31" i="8"/>
  <c r="X31" i="8"/>
  <c r="W31" i="8"/>
  <c r="N31" i="8"/>
  <c r="G31" i="8"/>
  <c r="D31" i="8"/>
  <c r="EH30" i="8"/>
  <c r="EG30" i="8"/>
  <c r="EF30" i="8"/>
  <c r="ED30" i="8"/>
  <c r="EC30" i="8"/>
  <c r="EB30" i="8"/>
  <c r="EA30" i="8"/>
  <c r="DZ30" i="8"/>
  <c r="DY30" i="8"/>
  <c r="DX30" i="8"/>
  <c r="DW30" i="8"/>
  <c r="DV30" i="8"/>
  <c r="DU30" i="8"/>
  <c r="DT30" i="8"/>
  <c r="DS30" i="8"/>
  <c r="DR30" i="8"/>
  <c r="DQ30" i="8"/>
  <c r="DP30" i="8"/>
  <c r="DN30" i="8"/>
  <c r="DM30" i="8"/>
  <c r="DL30" i="8"/>
  <c r="DK30" i="8"/>
  <c r="DJ30" i="8"/>
  <c r="DI30" i="8"/>
  <c r="DH30" i="8"/>
  <c r="DG30" i="8"/>
  <c r="DF30" i="8"/>
  <c r="DE30" i="8"/>
  <c r="DD30" i="8"/>
  <c r="DC30" i="8"/>
  <c r="DB30" i="8"/>
  <c r="DA30" i="8"/>
  <c r="CZ30" i="8"/>
  <c r="CX30" i="8"/>
  <c r="CW30" i="8"/>
  <c r="CV30" i="8"/>
  <c r="CU30" i="8"/>
  <c r="CT30" i="8"/>
  <c r="CS30" i="8"/>
  <c r="CR30" i="8"/>
  <c r="CQ30" i="8"/>
  <c r="CP30" i="8"/>
  <c r="CO30" i="8"/>
  <c r="CN30" i="8"/>
  <c r="CM30" i="8"/>
  <c r="CL30" i="8"/>
  <c r="CK30" i="8"/>
  <c r="CJ30" i="8"/>
  <c r="CH30" i="8"/>
  <c r="CG30" i="8"/>
  <c r="CF30" i="8"/>
  <c r="CE30" i="8"/>
  <c r="CD30" i="8"/>
  <c r="CC30" i="8"/>
  <c r="CB30" i="8"/>
  <c r="CA30" i="8"/>
  <c r="BZ30" i="8"/>
  <c r="BY30" i="8"/>
  <c r="BX30" i="8"/>
  <c r="BW30" i="8"/>
  <c r="BV30" i="8"/>
  <c r="BU30" i="8"/>
  <c r="BT30" i="8"/>
  <c r="BR30" i="8"/>
  <c r="BQ30" i="8"/>
  <c r="BP30" i="8"/>
  <c r="BO30" i="8"/>
  <c r="BN30" i="8"/>
  <c r="BM30" i="8"/>
  <c r="BL30" i="8"/>
  <c r="BK30" i="8"/>
  <c r="BJ30" i="8"/>
  <c r="BI30" i="8"/>
  <c r="BH30" i="8"/>
  <c r="BG30" i="8"/>
  <c r="BF30" i="8"/>
  <c r="BE30" i="8"/>
  <c r="BD30" i="8"/>
  <c r="BB30" i="8"/>
  <c r="BA30" i="8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EE30" i="8" s="1"/>
  <c r="D30" i="8"/>
  <c r="DV29" i="8"/>
  <c r="DU29" i="8"/>
  <c r="DQ29" i="8"/>
  <c r="DP29" i="8"/>
  <c r="DO29" i="8"/>
  <c r="DN29" i="8"/>
  <c r="DM29" i="8"/>
  <c r="DG29" i="8"/>
  <c r="DF29" i="8"/>
  <c r="DB29" i="8"/>
  <c r="CW29" i="8"/>
  <c r="CV29" i="8"/>
  <c r="CO29" i="8"/>
  <c r="CL29" i="8"/>
  <c r="CJ29" i="8"/>
  <c r="CI29" i="8"/>
  <c r="CG29" i="8"/>
  <c r="CF29" i="8"/>
  <c r="CE29" i="8"/>
  <c r="CD29" i="8"/>
  <c r="CC29" i="8"/>
  <c r="BU29" i="8"/>
  <c r="BO29" i="8"/>
  <c r="BN29" i="8"/>
  <c r="BL29" i="8"/>
  <c r="BK29" i="8"/>
  <c r="BC29" i="8"/>
  <c r="BB29" i="8"/>
  <c r="AZ29" i="8"/>
  <c r="AY29" i="8"/>
  <c r="AW29" i="8"/>
  <c r="AV29" i="8"/>
  <c r="AU29" i="8"/>
  <c r="AT29" i="8"/>
  <c r="AH29" i="8"/>
  <c r="AG29" i="8"/>
  <c r="AD29" i="8"/>
  <c r="AC29" i="8"/>
  <c r="Z29" i="8"/>
  <c r="Y29" i="8"/>
  <c r="S29" i="8"/>
  <c r="R29" i="8"/>
  <c r="P29" i="8"/>
  <c r="O29" i="8"/>
  <c r="M29" i="8"/>
  <c r="J29" i="8"/>
  <c r="G29" i="8"/>
  <c r="EE29" i="8" s="1"/>
  <c r="D29" i="8"/>
  <c r="ED28" i="8"/>
  <c r="EC28" i="8"/>
  <c r="EB28" i="8"/>
  <c r="EA28" i="8"/>
  <c r="DZ28" i="8"/>
  <c r="DW28" i="8"/>
  <c r="DV28" i="8"/>
  <c r="DU28" i="8"/>
  <c r="DT28" i="8"/>
  <c r="DS28" i="8"/>
  <c r="DR28" i="8"/>
  <c r="DL28" i="8"/>
  <c r="DK28" i="8"/>
  <c r="DJ28" i="8"/>
  <c r="DG28" i="8"/>
  <c r="DF28" i="8"/>
  <c r="DE28" i="8"/>
  <c r="DD28" i="8"/>
  <c r="DC28" i="8"/>
  <c r="DB28" i="8"/>
  <c r="DA28" i="8"/>
  <c r="CZ28" i="8"/>
  <c r="CT28" i="8"/>
  <c r="CQ28" i="8"/>
  <c r="CP28" i="8"/>
  <c r="CO28" i="8"/>
  <c r="CN28" i="8"/>
  <c r="CM28" i="8"/>
  <c r="CL28" i="8"/>
  <c r="CK28" i="8"/>
  <c r="CJ28" i="8"/>
  <c r="CI28" i="8"/>
  <c r="CH28" i="8"/>
  <c r="BZ28" i="8"/>
  <c r="BY28" i="8"/>
  <c r="BX28" i="8"/>
  <c r="BW28" i="8"/>
  <c r="BV28" i="8"/>
  <c r="BU28" i="8"/>
  <c r="BT28" i="8"/>
  <c r="BS28" i="8"/>
  <c r="BR28" i="8"/>
  <c r="BQ28" i="8"/>
  <c r="BP28" i="8"/>
  <c r="BJ28" i="8"/>
  <c r="BH28" i="8"/>
  <c r="BG28" i="8"/>
  <c r="BF28" i="8"/>
  <c r="BE28" i="8"/>
  <c r="BD28" i="8"/>
  <c r="BC28" i="8"/>
  <c r="BB28" i="8"/>
  <c r="BA28" i="8"/>
  <c r="AZ28" i="8"/>
  <c r="AY28" i="8"/>
  <c r="AX28" i="8"/>
  <c r="AR28" i="8"/>
  <c r="AP28" i="8"/>
  <c r="AO28" i="8"/>
  <c r="AN28" i="8"/>
  <c r="AM28" i="8"/>
  <c r="AL28" i="8"/>
  <c r="AK28" i="8"/>
  <c r="AJ28" i="8"/>
  <c r="AI28" i="8"/>
  <c r="AH28" i="8"/>
  <c r="AE28" i="8"/>
  <c r="AD28" i="8"/>
  <c r="Z28" i="8"/>
  <c r="X28" i="8"/>
  <c r="W28" i="8"/>
  <c r="V28" i="8"/>
  <c r="U28" i="8"/>
  <c r="T28" i="8"/>
  <c r="S28" i="8"/>
  <c r="R28" i="8"/>
  <c r="O28" i="8"/>
  <c r="N28" i="8"/>
  <c r="M28" i="8"/>
  <c r="L28" i="8"/>
  <c r="H28" i="8"/>
  <c r="G28" i="8"/>
  <c r="D28" i="8"/>
  <c r="EF27" i="8"/>
  <c r="EE27" i="8"/>
  <c r="EB27" i="8"/>
  <c r="EA27" i="8"/>
  <c r="DZ27" i="8"/>
  <c r="DY27" i="8"/>
  <c r="DX27" i="8"/>
  <c r="DG27" i="8"/>
  <c r="DF27" i="8"/>
  <c r="DE27" i="8"/>
  <c r="CY27" i="8"/>
  <c r="CV27" i="8"/>
  <c r="CU27" i="8"/>
  <c r="CT27" i="8"/>
  <c r="CC27" i="8"/>
  <c r="CB27" i="8"/>
  <c r="CA27" i="8"/>
  <c r="BZ27" i="8"/>
  <c r="BY27" i="8"/>
  <c r="BX27" i="8"/>
  <c r="BW27" i="8"/>
  <c r="BF27" i="8"/>
  <c r="BE27" i="8"/>
  <c r="BD27" i="8"/>
  <c r="BC27" i="8"/>
  <c r="AU27" i="8"/>
  <c r="AT27" i="8"/>
  <c r="AS27" i="8"/>
  <c r="AB27" i="8"/>
  <c r="AA27" i="8"/>
  <c r="Z27" i="8"/>
  <c r="Y27" i="8"/>
  <c r="X27" i="8"/>
  <c r="W27" i="8"/>
  <c r="T27" i="8"/>
  <c r="G27" i="8"/>
  <c r="EG27" i="8" s="1"/>
  <c r="D27" i="8"/>
  <c r="EF26" i="8"/>
  <c r="EE26" i="8"/>
  <c r="EC26" i="8"/>
  <c r="DW26" i="8"/>
  <c r="DV26" i="8"/>
  <c r="DD26" i="8"/>
  <c r="DA26" i="8"/>
  <c r="CY26" i="8"/>
  <c r="CX26" i="8"/>
  <c r="CW26" i="8"/>
  <c r="CE26" i="8"/>
  <c r="CD26" i="8"/>
  <c r="CB26" i="8"/>
  <c r="CA26" i="8"/>
  <c r="BS26" i="8"/>
  <c r="BA26" i="8"/>
  <c r="AZ26" i="8"/>
  <c r="AX26" i="8"/>
  <c r="AW26" i="8"/>
  <c r="AV26" i="8"/>
  <c r="AD26" i="8"/>
  <c r="AC26" i="8"/>
  <c r="AB26" i="8"/>
  <c r="Y26" i="8"/>
  <c r="X26" i="8"/>
  <c r="W26" i="8"/>
  <c r="G26" i="8"/>
  <c r="ED26" i="8" s="1"/>
  <c r="D26" i="8"/>
  <c r="BZ25" i="8"/>
  <c r="G25" i="8"/>
  <c r="D25" i="8"/>
  <c r="DU24" i="8"/>
  <c r="DT24" i="8"/>
  <c r="DS24" i="8"/>
  <c r="DR24" i="8"/>
  <c r="DQ24" i="8"/>
  <c r="DP24" i="8"/>
  <c r="DO24" i="8"/>
  <c r="DH24" i="8"/>
  <c r="DG24" i="8"/>
  <c r="CY24" i="8"/>
  <c r="CX24" i="8"/>
  <c r="CQ24" i="8"/>
  <c r="CP24" i="8"/>
  <c r="CO24" i="8"/>
  <c r="CN24" i="8"/>
  <c r="CM24" i="8"/>
  <c r="CL24" i="8"/>
  <c r="CK24" i="8"/>
  <c r="BW24" i="8"/>
  <c r="BV24" i="8"/>
  <c r="BU24" i="8"/>
  <c r="BT24" i="8"/>
  <c r="BS24" i="8"/>
  <c r="BR24" i="8"/>
  <c r="BP24" i="8"/>
  <c r="BO24" i="8"/>
  <c r="BI24" i="8"/>
  <c r="BF24" i="8"/>
  <c r="BB24" i="8"/>
  <c r="AZ24" i="8"/>
  <c r="AY24" i="8"/>
  <c r="AX24" i="8"/>
  <c r="AR24" i="8"/>
  <c r="AQ24" i="8"/>
  <c r="AP24" i="8"/>
  <c r="AO24" i="8"/>
  <c r="AN24" i="8"/>
  <c r="AM24" i="8"/>
  <c r="AI24" i="8"/>
  <c r="Z24" i="8"/>
  <c r="Y24" i="8"/>
  <c r="X24" i="8"/>
  <c r="W24" i="8"/>
  <c r="V24" i="8"/>
  <c r="T24" i="8"/>
  <c r="S24" i="8"/>
  <c r="R24" i="8"/>
  <c r="Q24" i="8"/>
  <c r="P24" i="8"/>
  <c r="H24" i="8"/>
  <c r="G24" i="8"/>
  <c r="DX24" i="8" s="1"/>
  <c r="D24" i="8"/>
  <c r="EG23" i="8"/>
  <c r="EF23" i="8"/>
  <c r="EE23" i="8"/>
  <c r="ED23" i="8"/>
  <c r="EC23" i="8"/>
  <c r="EB23" i="8"/>
  <c r="DX23" i="8"/>
  <c r="DV23" i="8"/>
  <c r="DU23" i="8"/>
  <c r="DT23" i="8"/>
  <c r="DS23" i="8"/>
  <c r="DQ23" i="8"/>
  <c r="DP23" i="8"/>
  <c r="DO23" i="8"/>
  <c r="DN23" i="8"/>
  <c r="DM23" i="8"/>
  <c r="DL23" i="8"/>
  <c r="DK23" i="8"/>
  <c r="DG23" i="8"/>
  <c r="DE23" i="8"/>
  <c r="DD23" i="8"/>
  <c r="DC23" i="8"/>
  <c r="DA23" i="8"/>
  <c r="CZ23" i="8"/>
  <c r="CY23" i="8"/>
  <c r="CX23" i="8"/>
  <c r="CW23" i="8"/>
  <c r="CV23" i="8"/>
  <c r="CU23" i="8"/>
  <c r="CT23" i="8"/>
  <c r="CQ23" i="8"/>
  <c r="CP23" i="8"/>
  <c r="CN23" i="8"/>
  <c r="CM23" i="8"/>
  <c r="CK23" i="8"/>
  <c r="CJ23" i="8"/>
  <c r="CI23" i="8"/>
  <c r="CH23" i="8"/>
  <c r="CG23" i="8"/>
  <c r="CF23" i="8"/>
  <c r="CE23" i="8"/>
  <c r="CD23" i="8"/>
  <c r="CC23" i="8"/>
  <c r="BZ23" i="8"/>
  <c r="BY23" i="8"/>
  <c r="BW23" i="8"/>
  <c r="BU23" i="8"/>
  <c r="BT23" i="8"/>
  <c r="BS23" i="8"/>
  <c r="BR23" i="8"/>
  <c r="BQ23" i="8"/>
  <c r="BP23" i="8"/>
  <c r="BO23" i="8"/>
  <c r="BN23" i="8"/>
  <c r="BM23" i="8"/>
  <c r="BL23" i="8"/>
  <c r="BI23" i="8"/>
  <c r="BH23" i="8"/>
  <c r="BE23" i="8"/>
  <c r="BD23" i="8"/>
  <c r="BC23" i="8"/>
  <c r="BB23" i="8"/>
  <c r="BA23" i="8"/>
  <c r="AZ23" i="8"/>
  <c r="AY23" i="8"/>
  <c r="AX23" i="8"/>
  <c r="AW23" i="8"/>
  <c r="AV23" i="8"/>
  <c r="AU23" i="8"/>
  <c r="AR23" i="8"/>
  <c r="AQ23" i="8"/>
  <c r="AN23" i="8"/>
  <c r="AM23" i="8"/>
  <c r="AL23" i="8"/>
  <c r="AK23" i="8"/>
  <c r="AJ23" i="8"/>
  <c r="AI23" i="8"/>
  <c r="AH23" i="8"/>
  <c r="AG23" i="8"/>
  <c r="AF23" i="8"/>
  <c r="AE23" i="8"/>
  <c r="AD23" i="8"/>
  <c r="AA23" i="8"/>
  <c r="Y23" i="8"/>
  <c r="W23" i="8"/>
  <c r="V23" i="8"/>
  <c r="U23" i="8"/>
  <c r="T23" i="8"/>
  <c r="S23" i="8"/>
  <c r="R23" i="8"/>
  <c r="Q23" i="8"/>
  <c r="P23" i="8"/>
  <c r="O23" i="8"/>
  <c r="N23" i="8"/>
  <c r="M23" i="8"/>
  <c r="I23" i="8"/>
  <c r="H23" i="8"/>
  <c r="G23" i="8"/>
  <c r="D23" i="8"/>
  <c r="EH22" i="8"/>
  <c r="EG22" i="8"/>
  <c r="EF22" i="8"/>
  <c r="EE22" i="8"/>
  <c r="ED22" i="8"/>
  <c r="EC22" i="8"/>
  <c r="EB22" i="8"/>
  <c r="EA22" i="8"/>
  <c r="DT22" i="8"/>
  <c r="DR22" i="8"/>
  <c r="DQ22" i="8"/>
  <c r="DO22" i="8"/>
  <c r="DN22" i="8"/>
  <c r="DM22" i="8"/>
  <c r="DL22" i="8"/>
  <c r="DK22" i="8"/>
  <c r="DJ22" i="8"/>
  <c r="DI22" i="8"/>
  <c r="DH22" i="8"/>
  <c r="DE22" i="8"/>
  <c r="DD22" i="8"/>
  <c r="CZ22" i="8"/>
  <c r="CY22" i="8"/>
  <c r="CX22" i="8"/>
  <c r="CV22" i="8"/>
  <c r="CU22" i="8"/>
  <c r="CT22" i="8"/>
  <c r="CS22" i="8"/>
  <c r="CR22" i="8"/>
  <c r="CO22" i="8"/>
  <c r="CN22" i="8"/>
  <c r="CL22" i="8"/>
  <c r="CK22" i="8"/>
  <c r="CJ22" i="8"/>
  <c r="CG22" i="8"/>
  <c r="CF22" i="8"/>
  <c r="CE22" i="8"/>
  <c r="CC22" i="8"/>
  <c r="CB22" i="8"/>
  <c r="BY22" i="8"/>
  <c r="BX22" i="8"/>
  <c r="BV22" i="8"/>
  <c r="BU22" i="8"/>
  <c r="BT22" i="8"/>
  <c r="BS22" i="8"/>
  <c r="BR22" i="8"/>
  <c r="BQ22" i="8"/>
  <c r="BN22" i="8"/>
  <c r="BM22" i="8"/>
  <c r="BL22" i="8"/>
  <c r="BH22" i="8"/>
  <c r="BF22" i="8"/>
  <c r="BE22" i="8"/>
  <c r="BD22" i="8"/>
  <c r="BC22" i="8"/>
  <c r="BB22" i="8"/>
  <c r="BA22" i="8"/>
  <c r="AZ22" i="8"/>
  <c r="AY22" i="8"/>
  <c r="AX22" i="8"/>
  <c r="AS22" i="8"/>
  <c r="AR22" i="8"/>
  <c r="AP22" i="8"/>
  <c r="AO22" i="8"/>
  <c r="AN22" i="8"/>
  <c r="AM22" i="8"/>
  <c r="AL22" i="8"/>
  <c r="AK22" i="8"/>
  <c r="AJ22" i="8"/>
  <c r="AI22" i="8"/>
  <c r="AH22" i="8"/>
  <c r="AG22" i="8"/>
  <c r="AF22" i="8"/>
  <c r="AC22" i="8"/>
  <c r="Y22" i="8"/>
  <c r="X22" i="8"/>
  <c r="W22" i="8"/>
  <c r="V22" i="8"/>
  <c r="U22" i="8"/>
  <c r="T22" i="8"/>
  <c r="S22" i="8"/>
  <c r="R22" i="8"/>
  <c r="Q22" i="8"/>
  <c r="P22" i="8"/>
  <c r="M22" i="8"/>
  <c r="L22" i="8"/>
  <c r="J22" i="8"/>
  <c r="I22" i="8"/>
  <c r="G22" i="8"/>
  <c r="DP22" i="8" s="1"/>
  <c r="D22" i="8"/>
  <c r="EC21" i="8"/>
  <c r="DZ21" i="8"/>
  <c r="DY21" i="8"/>
  <c r="DW21" i="8"/>
  <c r="DV21" i="8"/>
  <c r="DU21" i="8"/>
  <c r="DT21" i="8"/>
  <c r="DS21" i="8"/>
  <c r="DG21" i="8"/>
  <c r="DF21" i="8"/>
  <c r="DE21" i="8"/>
  <c r="DD21" i="8"/>
  <c r="DC21" i="8"/>
  <c r="DB21" i="8"/>
  <c r="DA21" i="8"/>
  <c r="CZ21" i="8"/>
  <c r="CN21" i="8"/>
  <c r="CM21" i="8"/>
  <c r="CL21" i="8"/>
  <c r="CK21" i="8"/>
  <c r="CJ21" i="8"/>
  <c r="CI21" i="8"/>
  <c r="CH21" i="8"/>
  <c r="CG21" i="8"/>
  <c r="BU21" i="8"/>
  <c r="BT21" i="8"/>
  <c r="BS21" i="8"/>
  <c r="BR21" i="8"/>
  <c r="BQ21" i="8"/>
  <c r="BN21" i="8"/>
  <c r="BM21" i="8"/>
  <c r="BL21" i="8"/>
  <c r="BC21" i="8"/>
  <c r="BB21" i="8"/>
  <c r="BA21" i="8"/>
  <c r="AX21" i="8"/>
  <c r="AW21" i="8"/>
  <c r="AV21" i="8"/>
  <c r="AU21" i="8"/>
  <c r="AT21" i="8"/>
  <c r="AK21" i="8"/>
  <c r="AH21" i="8"/>
  <c r="AG21" i="8"/>
  <c r="AF21" i="8"/>
  <c r="AE21" i="8"/>
  <c r="AD21" i="8"/>
  <c r="AC21" i="8"/>
  <c r="AB21" i="8"/>
  <c r="Q21" i="8"/>
  <c r="P21" i="8"/>
  <c r="O21" i="8"/>
  <c r="N21" i="8"/>
  <c r="M21" i="8"/>
  <c r="L21" i="8"/>
  <c r="K21" i="8"/>
  <c r="J21" i="8"/>
  <c r="G21" i="8"/>
  <c r="EH21" i="8" s="1"/>
  <c r="D21" i="8"/>
  <c r="DX20" i="8"/>
  <c r="DV20" i="8"/>
  <c r="DI20" i="8"/>
  <c r="DH20" i="8"/>
  <c r="DG20" i="8"/>
  <c r="DF20" i="8"/>
  <c r="CN20" i="8"/>
  <c r="CL20" i="8"/>
  <c r="BY20" i="8"/>
  <c r="BX20" i="8"/>
  <c r="BW20" i="8"/>
  <c r="BV20" i="8"/>
  <c r="BB20" i="8"/>
  <c r="AZ20" i="8"/>
  <c r="AN20" i="8"/>
  <c r="AM20" i="8"/>
  <c r="AL20" i="8"/>
  <c r="AK20" i="8"/>
  <c r="T20" i="8"/>
  <c r="R20" i="8"/>
  <c r="Q20" i="8"/>
  <c r="G20" i="8"/>
  <c r="D20" i="8"/>
  <c r="EH19" i="8"/>
  <c r="EG19" i="8"/>
  <c r="EF19" i="8"/>
  <c r="EE19" i="8"/>
  <c r="ED19" i="8"/>
  <c r="EC19" i="8"/>
  <c r="DZ19" i="8"/>
  <c r="DY19" i="8"/>
  <c r="DU19" i="8"/>
  <c r="DT19" i="8"/>
  <c r="DS19" i="8"/>
  <c r="DR19" i="8"/>
  <c r="DQ19" i="8"/>
  <c r="DP19" i="8"/>
  <c r="DO19" i="8"/>
  <c r="DN19" i="8"/>
  <c r="DM19" i="8"/>
  <c r="DL19" i="8"/>
  <c r="DI19" i="8"/>
  <c r="DH19" i="8"/>
  <c r="DD19" i="8"/>
  <c r="DC19" i="8"/>
  <c r="DB19" i="8"/>
  <c r="DA19" i="8"/>
  <c r="CZ19" i="8"/>
  <c r="CY19" i="8"/>
  <c r="CX19" i="8"/>
  <c r="CW19" i="8"/>
  <c r="CV19" i="8"/>
  <c r="CU19" i="8"/>
  <c r="CR19" i="8"/>
  <c r="CQ19" i="8"/>
  <c r="CO19" i="8"/>
  <c r="CM19" i="8"/>
  <c r="CL19" i="8"/>
  <c r="CK19" i="8"/>
  <c r="CJ19" i="8"/>
  <c r="CI19" i="8"/>
  <c r="CH19" i="8"/>
  <c r="CG19" i="8"/>
  <c r="CF19" i="8"/>
  <c r="CE19" i="8"/>
  <c r="CD19" i="8"/>
  <c r="CA19" i="8"/>
  <c r="BY19" i="8"/>
  <c r="BX19" i="8"/>
  <c r="BV19" i="8"/>
  <c r="BU19" i="8"/>
  <c r="BT19" i="8"/>
  <c r="BS19" i="8"/>
  <c r="BR19" i="8"/>
  <c r="BQ19" i="8"/>
  <c r="BP19" i="8"/>
  <c r="BO19" i="8"/>
  <c r="BN19" i="8"/>
  <c r="BM19" i="8"/>
  <c r="BI19" i="8"/>
  <c r="BH19" i="8"/>
  <c r="BG19" i="8"/>
  <c r="BE19" i="8"/>
  <c r="BD19" i="8"/>
  <c r="BC19" i="8"/>
  <c r="BB19" i="8"/>
  <c r="BA19" i="8"/>
  <c r="AZ19" i="8"/>
  <c r="AY19" i="8"/>
  <c r="AX19" i="8"/>
  <c r="AW19" i="8"/>
  <c r="AV19" i="8"/>
  <c r="AR19" i="8"/>
  <c r="AQ19" i="8"/>
  <c r="AP19" i="8"/>
  <c r="AN19" i="8"/>
  <c r="AM19" i="8"/>
  <c r="AL19" i="8"/>
  <c r="AK19" i="8"/>
  <c r="AJ19" i="8"/>
  <c r="AI19" i="8"/>
  <c r="AH19" i="8"/>
  <c r="AG19" i="8"/>
  <c r="AF19" i="8"/>
  <c r="AE19" i="8"/>
  <c r="AB19" i="8"/>
  <c r="AA19" i="8"/>
  <c r="Z19" i="8"/>
  <c r="Y19" i="8"/>
  <c r="W19" i="8"/>
  <c r="V19" i="8"/>
  <c r="U19" i="8"/>
  <c r="T19" i="8"/>
  <c r="S19" i="8"/>
  <c r="R19" i="8"/>
  <c r="Q19" i="8"/>
  <c r="P19" i="8"/>
  <c r="O19" i="8"/>
  <c r="M19" i="8"/>
  <c r="K19" i="8"/>
  <c r="J19" i="8"/>
  <c r="I19" i="8"/>
  <c r="H19" i="8"/>
  <c r="G19" i="8"/>
  <c r="D19" i="8"/>
  <c r="ED18" i="8"/>
  <c r="DR18" i="8"/>
  <c r="DQ18" i="8"/>
  <c r="DP18" i="8"/>
  <c r="DE18" i="8"/>
  <c r="CV18" i="8"/>
  <c r="CT18" i="8"/>
  <c r="CS18" i="8"/>
  <c r="CF18" i="8"/>
  <c r="BW18" i="8"/>
  <c r="BS18" i="8"/>
  <c r="BR18" i="8"/>
  <c r="BI18" i="8"/>
  <c r="AX18" i="8"/>
  <c r="AW18" i="8"/>
  <c r="AV18" i="8"/>
  <c r="AJ18" i="8"/>
  <c r="AC18" i="8"/>
  <c r="AB18" i="8"/>
  <c r="AA18" i="8"/>
  <c r="N18" i="8"/>
  <c r="G18" i="8"/>
  <c r="D18" i="8"/>
  <c r="EE17" i="8"/>
  <c r="ED17" i="8"/>
  <c r="DV17" i="8"/>
  <c r="DL17" i="8"/>
  <c r="DK17" i="8"/>
  <c r="CD17" i="8"/>
  <c r="BV17" i="8"/>
  <c r="BS17" i="8"/>
  <c r="BR17" i="8"/>
  <c r="BJ17" i="8"/>
  <c r="AZ17" i="8"/>
  <c r="AY17" i="8"/>
  <c r="AX17" i="8"/>
  <c r="AL17" i="8"/>
  <c r="AF17" i="8"/>
  <c r="AE17" i="8"/>
  <c r="J17" i="8"/>
  <c r="G17" i="8"/>
  <c r="CP17" i="8" s="1"/>
  <c r="D17" i="8"/>
  <c r="EA16" i="8"/>
  <c r="DW16" i="8"/>
  <c r="DT16" i="8"/>
  <c r="DR16" i="8"/>
  <c r="DQ16" i="8"/>
  <c r="DP16" i="8"/>
  <c r="DO16" i="8"/>
  <c r="DC16" i="8"/>
  <c r="DA16" i="8"/>
  <c r="CZ16" i="8"/>
  <c r="CX16" i="8"/>
  <c r="CW16" i="8"/>
  <c r="CV16" i="8"/>
  <c r="CU16" i="8"/>
  <c r="CI16" i="8"/>
  <c r="CG16" i="8"/>
  <c r="CF16" i="8"/>
  <c r="CB16" i="8"/>
  <c r="CA16" i="8"/>
  <c r="BX16" i="8"/>
  <c r="BW16" i="8"/>
  <c r="BO16" i="8"/>
  <c r="BK16" i="8"/>
  <c r="BH16" i="8"/>
  <c r="BG16" i="8"/>
  <c r="BF16" i="8"/>
  <c r="BE16" i="8"/>
  <c r="BD16" i="8"/>
  <c r="BC16" i="8"/>
  <c r="AR16" i="8"/>
  <c r="AQ16" i="8"/>
  <c r="AP16" i="8"/>
  <c r="AO16" i="8"/>
  <c r="AN16" i="8"/>
  <c r="AM16" i="8"/>
  <c r="AL16" i="8"/>
  <c r="AK16" i="8"/>
  <c r="AJ16" i="8"/>
  <c r="Y16" i="8"/>
  <c r="X16" i="8"/>
  <c r="W16" i="8"/>
  <c r="V16" i="8"/>
  <c r="U16" i="8"/>
  <c r="T16" i="8"/>
  <c r="S16" i="8"/>
  <c r="P16" i="8"/>
  <c r="O16" i="8"/>
  <c r="G16" i="8"/>
  <c r="DX16" i="8" s="1"/>
  <c r="D16" i="8"/>
  <c r="EH15" i="8"/>
  <c r="EG15" i="8"/>
  <c r="EF15" i="8"/>
  <c r="ED15" i="8"/>
  <c r="EC15" i="8"/>
  <c r="EB15" i="8"/>
  <c r="EA15" i="8"/>
  <c r="DZ15" i="8"/>
  <c r="DY15" i="8"/>
  <c r="DX15" i="8"/>
  <c r="DW15" i="8"/>
  <c r="DV15" i="8"/>
  <c r="DU15" i="8"/>
  <c r="DT15" i="8"/>
  <c r="DS15" i="8"/>
  <c r="DR15" i="8"/>
  <c r="DQ15" i="8"/>
  <c r="DP15" i="8"/>
  <c r="DN15" i="8"/>
  <c r="DM15" i="8"/>
  <c r="DL15" i="8"/>
  <c r="DK15" i="8"/>
  <c r="DJ15" i="8"/>
  <c r="DI15" i="8"/>
  <c r="DH15" i="8"/>
  <c r="DG15" i="8"/>
  <c r="DF15" i="8"/>
  <c r="DE15" i="8"/>
  <c r="DD15" i="8"/>
  <c r="DC15" i="8"/>
  <c r="DB15" i="8"/>
  <c r="DA15" i="8"/>
  <c r="CZ15" i="8"/>
  <c r="CX15" i="8"/>
  <c r="CW15" i="8"/>
  <c r="CV15" i="8"/>
  <c r="CU15" i="8"/>
  <c r="CT15" i="8"/>
  <c r="CS15" i="8"/>
  <c r="CR15" i="8"/>
  <c r="CQ15" i="8"/>
  <c r="CP15" i="8"/>
  <c r="CO15" i="8"/>
  <c r="CN15" i="8"/>
  <c r="CM15" i="8"/>
  <c r="CL15" i="8"/>
  <c r="CK15" i="8"/>
  <c r="CJ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BU15" i="8"/>
  <c r="BT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EE15" i="8" s="1"/>
  <c r="D15" i="8"/>
  <c r="EH14" i="8"/>
  <c r="EG14" i="8"/>
  <c r="EF14" i="8"/>
  <c r="ED14" i="8"/>
  <c r="EC14" i="8"/>
  <c r="EB14" i="8"/>
  <c r="EA14" i="8"/>
  <c r="DZ14" i="8"/>
  <c r="DY14" i="8"/>
  <c r="DX14" i="8"/>
  <c r="DW14" i="8"/>
  <c r="DV14" i="8"/>
  <c r="DU14" i="8"/>
  <c r="DS14" i="8"/>
  <c r="DR14" i="8"/>
  <c r="DQ14" i="8"/>
  <c r="DP14" i="8"/>
  <c r="DN14" i="8"/>
  <c r="DM14" i="8"/>
  <c r="DL14" i="8"/>
  <c r="DK14" i="8"/>
  <c r="DJ14" i="8"/>
  <c r="DI14" i="8"/>
  <c r="DH14" i="8"/>
  <c r="DG14" i="8"/>
  <c r="DF14" i="8"/>
  <c r="DE14" i="8"/>
  <c r="DC14" i="8"/>
  <c r="DB14" i="8"/>
  <c r="DA14" i="8"/>
  <c r="CZ14" i="8"/>
  <c r="CX14" i="8"/>
  <c r="CW14" i="8"/>
  <c r="CV14" i="8"/>
  <c r="CU14" i="8"/>
  <c r="CT14" i="8"/>
  <c r="CS14" i="8"/>
  <c r="CR14" i="8"/>
  <c r="CQ14" i="8"/>
  <c r="CP14" i="8"/>
  <c r="CO14" i="8"/>
  <c r="CM14" i="8"/>
  <c r="CL14" i="8"/>
  <c r="CK14" i="8"/>
  <c r="CJ14" i="8"/>
  <c r="CH14" i="8"/>
  <c r="CG14" i="8"/>
  <c r="CF14" i="8"/>
  <c r="CE14" i="8"/>
  <c r="CD14" i="8"/>
  <c r="CC14" i="8"/>
  <c r="CB14" i="8"/>
  <c r="CA14" i="8"/>
  <c r="BZ14" i="8"/>
  <c r="BY14" i="8"/>
  <c r="BW14" i="8"/>
  <c r="BV14" i="8"/>
  <c r="BU14" i="8"/>
  <c r="BT14" i="8"/>
  <c r="BR14" i="8"/>
  <c r="BQ14" i="8"/>
  <c r="BP14" i="8"/>
  <c r="BO14" i="8"/>
  <c r="BN14" i="8"/>
  <c r="BM14" i="8"/>
  <c r="BL14" i="8"/>
  <c r="BK14" i="8"/>
  <c r="BJ14" i="8"/>
  <c r="BI14" i="8"/>
  <c r="BG14" i="8"/>
  <c r="BF14" i="8"/>
  <c r="BE14" i="8"/>
  <c r="BD14" i="8"/>
  <c r="BB14" i="8"/>
  <c r="BA14" i="8"/>
  <c r="AZ14" i="8"/>
  <c r="AY14" i="8"/>
  <c r="AX14" i="8"/>
  <c r="AW14" i="8"/>
  <c r="AV14" i="8"/>
  <c r="AU14" i="8"/>
  <c r="AT14" i="8"/>
  <c r="AS14" i="8"/>
  <c r="AQ14" i="8"/>
  <c r="AP14" i="8"/>
  <c r="AO14" i="8"/>
  <c r="AN14" i="8"/>
  <c r="AL14" i="8"/>
  <c r="AK14" i="8"/>
  <c r="AJ14" i="8"/>
  <c r="AI14" i="8"/>
  <c r="AH14" i="8"/>
  <c r="AG14" i="8"/>
  <c r="AF14" i="8"/>
  <c r="AE14" i="8"/>
  <c r="AD14" i="8"/>
  <c r="AC14" i="8"/>
  <c r="AA14" i="8"/>
  <c r="Z14" i="8"/>
  <c r="Y14" i="8"/>
  <c r="X14" i="8"/>
  <c r="V14" i="8"/>
  <c r="U14" i="8"/>
  <c r="T14" i="8"/>
  <c r="S14" i="8"/>
  <c r="R14" i="8"/>
  <c r="Q14" i="8"/>
  <c r="P14" i="8"/>
  <c r="O14" i="8"/>
  <c r="N14" i="8"/>
  <c r="M14" i="8"/>
  <c r="K14" i="8"/>
  <c r="J14" i="8"/>
  <c r="I14" i="8"/>
  <c r="H14" i="8"/>
  <c r="G14" i="8"/>
  <c r="DT14" i="8" s="1"/>
  <c r="D14" i="8"/>
  <c r="EH13" i="8"/>
  <c r="EG13" i="8"/>
  <c r="EF13" i="8"/>
  <c r="EE13" i="8"/>
  <c r="ED13" i="8"/>
  <c r="EC13" i="8"/>
  <c r="DU13" i="8"/>
  <c r="DS13" i="8"/>
  <c r="DR13" i="8"/>
  <c r="DQ13" i="8"/>
  <c r="DP13" i="8"/>
  <c r="DO13" i="8"/>
  <c r="DN13" i="8"/>
  <c r="DM13" i="8"/>
  <c r="DL13" i="8"/>
  <c r="DK13" i="8"/>
  <c r="DC13" i="8"/>
  <c r="DB13" i="8"/>
  <c r="DA13" i="8"/>
  <c r="CZ13" i="8"/>
  <c r="CY13" i="8"/>
  <c r="CX13" i="8"/>
  <c r="CW13" i="8"/>
  <c r="CV13" i="8"/>
  <c r="CU13" i="8"/>
  <c r="CT13" i="8"/>
  <c r="CL13" i="8"/>
  <c r="CK13" i="8"/>
  <c r="CJ13" i="8"/>
  <c r="CI13" i="8"/>
  <c r="CH13" i="8"/>
  <c r="CG13" i="8"/>
  <c r="CF13" i="8"/>
  <c r="CE13" i="8"/>
  <c r="CD13" i="8"/>
  <c r="CB13" i="8"/>
  <c r="BU13" i="8"/>
  <c r="BT13" i="8"/>
  <c r="BS13" i="8"/>
  <c r="BR13" i="8"/>
  <c r="BQ13" i="8"/>
  <c r="BP13" i="8"/>
  <c r="BO13" i="8"/>
  <c r="BN13" i="8"/>
  <c r="BL13" i="8"/>
  <c r="BK13" i="8"/>
  <c r="BD13" i="8"/>
  <c r="BC13" i="8"/>
  <c r="BB13" i="8"/>
  <c r="BA13" i="8"/>
  <c r="AZ13" i="8"/>
  <c r="AY13" i="8"/>
  <c r="AX13" i="8"/>
  <c r="AV13" i="8"/>
  <c r="AU13" i="8"/>
  <c r="AT13" i="8"/>
  <c r="AM13" i="8"/>
  <c r="AL13" i="8"/>
  <c r="AK13" i="8"/>
  <c r="AJ13" i="8"/>
  <c r="AI13" i="8"/>
  <c r="AH13" i="8"/>
  <c r="AF13" i="8"/>
  <c r="AE13" i="8"/>
  <c r="AD13" i="8"/>
  <c r="AC13" i="8"/>
  <c r="V13" i="8"/>
  <c r="U13" i="8"/>
  <c r="T13" i="8"/>
  <c r="S13" i="8"/>
  <c r="R13" i="8"/>
  <c r="P13" i="8"/>
  <c r="O13" i="8"/>
  <c r="N13" i="8"/>
  <c r="M13" i="8"/>
  <c r="L13" i="8"/>
  <c r="G13" i="8"/>
  <c r="DV13" i="8" s="1"/>
  <c r="D13" i="8"/>
  <c r="EH12" i="8"/>
  <c r="EG12" i="8"/>
  <c r="EF12" i="8"/>
  <c r="EE12" i="8"/>
  <c r="EC12" i="8"/>
  <c r="EB12" i="8"/>
  <c r="EA12" i="8"/>
  <c r="DZ12" i="8"/>
  <c r="DY12" i="8"/>
  <c r="DX12" i="8"/>
  <c r="DW12" i="8"/>
  <c r="DT12" i="8"/>
  <c r="DS12" i="8"/>
  <c r="DR12" i="8"/>
  <c r="DQ12" i="8"/>
  <c r="DP12" i="8"/>
  <c r="DO12" i="8"/>
  <c r="DM12" i="8"/>
  <c r="DL12" i="8"/>
  <c r="DK12" i="8"/>
  <c r="DJ12" i="8"/>
  <c r="DI12" i="8"/>
  <c r="DH12" i="8"/>
  <c r="DG12" i="8"/>
  <c r="DF12" i="8"/>
  <c r="DC12" i="8"/>
  <c r="DB12" i="8"/>
  <c r="DA12" i="8"/>
  <c r="CZ12" i="8"/>
  <c r="CY12" i="8"/>
  <c r="CW12" i="8"/>
  <c r="CV12" i="8"/>
  <c r="CU12" i="8"/>
  <c r="CT12" i="8"/>
  <c r="CS12" i="8"/>
  <c r="CR12" i="8"/>
  <c r="CQ12" i="8"/>
  <c r="CP12" i="8"/>
  <c r="CO12" i="8"/>
  <c r="CL12" i="8"/>
  <c r="CK12" i="8"/>
  <c r="CJ12" i="8"/>
  <c r="CI12" i="8"/>
  <c r="CG12" i="8"/>
  <c r="CF12" i="8"/>
  <c r="CE12" i="8"/>
  <c r="CD12" i="8"/>
  <c r="CC12" i="8"/>
  <c r="CB12" i="8"/>
  <c r="CA12" i="8"/>
  <c r="BZ12" i="8"/>
  <c r="BY12" i="8"/>
  <c r="BX12" i="8"/>
  <c r="BU12" i="8"/>
  <c r="BT12" i="8"/>
  <c r="BS12" i="8"/>
  <c r="BQ12" i="8"/>
  <c r="BP12" i="8"/>
  <c r="BO12" i="8"/>
  <c r="BN12" i="8"/>
  <c r="BM12" i="8"/>
  <c r="BL12" i="8"/>
  <c r="BK12" i="8"/>
  <c r="BJ12" i="8"/>
  <c r="BI12" i="8"/>
  <c r="BH12" i="8"/>
  <c r="BG12" i="8"/>
  <c r="BD12" i="8"/>
  <c r="BC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M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DU12" i="8" s="1"/>
  <c r="D12" i="8"/>
  <c r="EE11" i="8"/>
  <c r="ED11" i="8"/>
  <c r="EC11" i="8"/>
  <c r="EB11" i="8"/>
  <c r="EA11" i="8"/>
  <c r="DZ11" i="8"/>
  <c r="DY11" i="8"/>
  <c r="DX11" i="8"/>
  <c r="DW11" i="8"/>
  <c r="DV11" i="8"/>
  <c r="DN11" i="8"/>
  <c r="DH11" i="8"/>
  <c r="DG11" i="8"/>
  <c r="DF11" i="8"/>
  <c r="DE11" i="8"/>
  <c r="CW11" i="8"/>
  <c r="CV11" i="8"/>
  <c r="CU11" i="8"/>
  <c r="CT11" i="8"/>
  <c r="CS11" i="8"/>
  <c r="CR11" i="8"/>
  <c r="CQ11" i="8"/>
  <c r="CD11" i="8"/>
  <c r="CC11" i="8"/>
  <c r="CB11" i="8"/>
  <c r="CA11" i="8"/>
  <c r="BZ11" i="8"/>
  <c r="BY11" i="8"/>
  <c r="BX11" i="8"/>
  <c r="BV11" i="8"/>
  <c r="BO11" i="8"/>
  <c r="BN11" i="8"/>
  <c r="BM11" i="8"/>
  <c r="BF11" i="8"/>
  <c r="BE11" i="8"/>
  <c r="AX11" i="8"/>
  <c r="AW11" i="8"/>
  <c r="AV11" i="8"/>
  <c r="AU11" i="8"/>
  <c r="AT11" i="8"/>
  <c r="AS11" i="8"/>
  <c r="AR11" i="8"/>
  <c r="AP11" i="8"/>
  <c r="AO11" i="8"/>
  <c r="AC11" i="8"/>
  <c r="AB11" i="8"/>
  <c r="Z11" i="8"/>
  <c r="Y11" i="8"/>
  <c r="X11" i="8"/>
  <c r="W11" i="8"/>
  <c r="P11" i="8"/>
  <c r="O11" i="8"/>
  <c r="N11" i="8"/>
  <c r="M11" i="8"/>
  <c r="L11" i="8"/>
  <c r="G11" i="8"/>
  <c r="DI11" i="8" s="1"/>
  <c r="D11" i="8"/>
  <c r="BM10" i="8"/>
  <c r="AR10" i="8"/>
  <c r="AA10" i="8"/>
  <c r="X10" i="8"/>
  <c r="G10" i="8"/>
  <c r="DS10" i="8" s="1"/>
  <c r="D10" i="8"/>
  <c r="EH9" i="8"/>
  <c r="EG9" i="8"/>
  <c r="DR9" i="8"/>
  <c r="DQ9" i="8"/>
  <c r="DP9" i="8"/>
  <c r="DO9" i="8"/>
  <c r="DN9" i="8"/>
  <c r="DJ9" i="8"/>
  <c r="CY9" i="8"/>
  <c r="CX9" i="8"/>
  <c r="CT9" i="8"/>
  <c r="CS9" i="8"/>
  <c r="CR9" i="8"/>
  <c r="CQ9" i="8"/>
  <c r="CI9" i="8"/>
  <c r="CC9" i="8"/>
  <c r="CB9" i="8"/>
  <c r="CA9" i="8"/>
  <c r="BZ9" i="8"/>
  <c r="BY9" i="8"/>
  <c r="BX9" i="8"/>
  <c r="BM9" i="8"/>
  <c r="BL9" i="8"/>
  <c r="BJ9" i="8"/>
  <c r="BI9" i="8"/>
  <c r="BH9" i="8"/>
  <c r="BG9" i="8"/>
  <c r="BF9" i="8"/>
  <c r="BE9" i="8"/>
  <c r="AT9" i="8"/>
  <c r="AS9" i="8"/>
  <c r="AQ9" i="8"/>
  <c r="AP9" i="8"/>
  <c r="AO9" i="8"/>
  <c r="AN9" i="8"/>
  <c r="AM9" i="8"/>
  <c r="AL9" i="8"/>
  <c r="AA9" i="8"/>
  <c r="Z9" i="8"/>
  <c r="X9" i="8"/>
  <c r="W9" i="8"/>
  <c r="V9" i="8"/>
  <c r="S9" i="8"/>
  <c r="R9" i="8"/>
  <c r="Q9" i="8"/>
  <c r="I9" i="8"/>
  <c r="H9" i="8"/>
  <c r="G9" i="8"/>
  <c r="D9" i="8"/>
  <c r="EB8" i="8"/>
  <c r="DJ8" i="8"/>
  <c r="CR8" i="8"/>
  <c r="BZ8" i="8"/>
  <c r="BH8" i="8"/>
  <c r="AN8" i="8"/>
  <c r="V8" i="8"/>
  <c r="G8" i="8"/>
  <c r="ED8" i="8" s="1"/>
  <c r="D8" i="8"/>
  <c r="EH7" i="8"/>
  <c r="EG7" i="8"/>
  <c r="ED7" i="8"/>
  <c r="EC7" i="8"/>
  <c r="EB7" i="8"/>
  <c r="EA7" i="8"/>
  <c r="DZ7" i="8"/>
  <c r="DY7" i="8"/>
  <c r="DX7" i="8"/>
  <c r="DU7" i="8"/>
  <c r="DT7" i="8"/>
  <c r="DS7" i="8"/>
  <c r="DR7" i="8"/>
  <c r="DQ7" i="8"/>
  <c r="DP7" i="8"/>
  <c r="DO7" i="8"/>
  <c r="DL7" i="8"/>
  <c r="DK7" i="8"/>
  <c r="DJ7" i="8"/>
  <c r="DI7" i="8"/>
  <c r="DH7" i="8"/>
  <c r="DE7" i="8"/>
  <c r="DD7" i="8"/>
  <c r="DC7" i="8"/>
  <c r="DB7" i="8"/>
  <c r="DA7" i="8"/>
  <c r="CZ7" i="8"/>
  <c r="CY7" i="8"/>
  <c r="CX7" i="8"/>
  <c r="CW7" i="8"/>
  <c r="CT7" i="8"/>
  <c r="CS7" i="8"/>
  <c r="CR7" i="8"/>
  <c r="CO7" i="8"/>
  <c r="CN7" i="8"/>
  <c r="CM7" i="8"/>
  <c r="CL7" i="8"/>
  <c r="CK7" i="8"/>
  <c r="CJ7" i="8"/>
  <c r="CI7" i="8"/>
  <c r="CH7" i="8"/>
  <c r="CG7" i="8"/>
  <c r="CF7" i="8"/>
  <c r="CE7" i="8"/>
  <c r="CB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S7" i="8"/>
  <c r="AP7" i="8"/>
  <c r="AO7" i="8"/>
  <c r="AN7" i="8"/>
  <c r="AM7" i="8"/>
  <c r="AL7" i="8"/>
  <c r="AK7" i="8"/>
  <c r="AJ7" i="8"/>
  <c r="AI7" i="8"/>
  <c r="AH7" i="8"/>
  <c r="AG7" i="8"/>
  <c r="AF7" i="8"/>
  <c r="AC7" i="8"/>
  <c r="AB7" i="8"/>
  <c r="AA7" i="8"/>
  <c r="X7" i="8"/>
  <c r="W7" i="8"/>
  <c r="V7" i="8"/>
  <c r="U7" i="8"/>
  <c r="T7" i="8"/>
  <c r="S7" i="8"/>
  <c r="R7" i="8"/>
  <c r="Q7" i="8"/>
  <c r="P7" i="8"/>
  <c r="M7" i="8"/>
  <c r="L7" i="8"/>
  <c r="K7" i="8"/>
  <c r="J7" i="8"/>
  <c r="I7" i="8"/>
  <c r="G7" i="8"/>
  <c r="D7" i="8"/>
  <c r="ED6" i="8"/>
  <c r="EC6" i="8"/>
  <c r="DZ6" i="8"/>
  <c r="DY6" i="8"/>
  <c r="DX6" i="8"/>
  <c r="DW6" i="8"/>
  <c r="DV6" i="8"/>
  <c r="DU6" i="8"/>
  <c r="DT6" i="8"/>
  <c r="DJ6" i="8"/>
  <c r="DI6" i="8"/>
  <c r="DH6" i="8"/>
  <c r="DG6" i="8"/>
  <c r="DF6" i="8"/>
  <c r="DE6" i="8"/>
  <c r="DD6" i="8"/>
  <c r="DC6" i="8"/>
  <c r="DB6" i="8"/>
  <c r="CR6" i="8"/>
  <c r="CQ6" i="8"/>
  <c r="CP6" i="8"/>
  <c r="CO6" i="8"/>
  <c r="CN6" i="8"/>
  <c r="CM6" i="8"/>
  <c r="CL6" i="8"/>
  <c r="CK6" i="8"/>
  <c r="CJ6" i="8"/>
  <c r="BZ6" i="8"/>
  <c r="BY6" i="8"/>
  <c r="BX6" i="8"/>
  <c r="BW6" i="8"/>
  <c r="BV6" i="8"/>
  <c r="BU6" i="8"/>
  <c r="BT6" i="8"/>
  <c r="BS6" i="8"/>
  <c r="BR6" i="8"/>
  <c r="BH6" i="8"/>
  <c r="BG6" i="8"/>
  <c r="BF6" i="8"/>
  <c r="BE6" i="8"/>
  <c r="BD6" i="8"/>
  <c r="BC6" i="8"/>
  <c r="BB6" i="8"/>
  <c r="BA6" i="8"/>
  <c r="AX6" i="8"/>
  <c r="AP6" i="8"/>
  <c r="AO6" i="8"/>
  <c r="AN6" i="8"/>
  <c r="AM6" i="8"/>
  <c r="AL6" i="8"/>
  <c r="AK6" i="8"/>
  <c r="AH6" i="8"/>
  <c r="AG6" i="8"/>
  <c r="AF6" i="8"/>
  <c r="X6" i="8"/>
  <c r="W6" i="8"/>
  <c r="V6" i="8"/>
  <c r="U6" i="8"/>
  <c r="R6" i="8"/>
  <c r="Q6" i="8"/>
  <c r="P6" i="8"/>
  <c r="O6" i="8"/>
  <c r="N6" i="8"/>
  <c r="G6" i="8"/>
  <c r="D6" i="8"/>
  <c r="EE5" i="8"/>
  <c r="EC5" i="8"/>
  <c r="EB5" i="8"/>
  <c r="EA5" i="8"/>
  <c r="DZ5" i="8"/>
  <c r="DN5" i="8"/>
  <c r="DL5" i="8"/>
  <c r="DK5" i="8"/>
  <c r="DJ5" i="8"/>
  <c r="DI5" i="8"/>
  <c r="CW5" i="8"/>
  <c r="CU5" i="8"/>
  <c r="CT5" i="8"/>
  <c r="CS5" i="8"/>
  <c r="CR5" i="8"/>
  <c r="CG5" i="8"/>
  <c r="CE5" i="8"/>
  <c r="CD5" i="8"/>
  <c r="CC5" i="8"/>
  <c r="CB5" i="8"/>
  <c r="BQ5" i="8"/>
  <c r="BO5" i="8"/>
  <c r="BN5" i="8"/>
  <c r="BM5" i="8"/>
  <c r="BL5" i="8"/>
  <c r="BA5" i="8"/>
  <c r="AY5" i="8"/>
  <c r="AX5" i="8"/>
  <c r="AW5" i="8"/>
  <c r="AV5" i="8"/>
  <c r="AK5" i="8"/>
  <c r="AI5" i="8"/>
  <c r="AH5" i="8"/>
  <c r="AG5" i="8"/>
  <c r="AF5" i="8"/>
  <c r="U5" i="8"/>
  <c r="S5" i="8"/>
  <c r="R5" i="8"/>
  <c r="Q5" i="8"/>
  <c r="P5" i="8"/>
  <c r="G5" i="8"/>
  <c r="EF5" i="8" s="1"/>
  <c r="D5" i="8"/>
  <c r="EH4" i="8"/>
  <c r="EF4" i="8"/>
  <c r="ED4" i="8"/>
  <c r="EC4" i="8"/>
  <c r="DR4" i="8"/>
  <c r="DP4" i="8"/>
  <c r="DN4" i="8"/>
  <c r="DM4" i="8"/>
  <c r="DB4" i="8"/>
  <c r="CZ4" i="8"/>
  <c r="CX4" i="8"/>
  <c r="CW4" i="8"/>
  <c r="CL4" i="8"/>
  <c r="CJ4" i="8"/>
  <c r="CH4" i="8"/>
  <c r="CG4" i="8"/>
  <c r="BV4" i="8"/>
  <c r="BT4" i="8"/>
  <c r="BR4" i="8"/>
  <c r="BQ4" i="8"/>
  <c r="BF4" i="8"/>
  <c r="BD4" i="8"/>
  <c r="BB4" i="8"/>
  <c r="BA4" i="8"/>
  <c r="AP4" i="8"/>
  <c r="AN4" i="8"/>
  <c r="AL4" i="8"/>
  <c r="AK4" i="8"/>
  <c r="Z4" i="8"/>
  <c r="X4" i="8"/>
  <c r="V4" i="8"/>
  <c r="U4" i="8"/>
  <c r="J4" i="8"/>
  <c r="H4" i="8"/>
  <c r="G4" i="8"/>
  <c r="EB4" i="8" s="1"/>
  <c r="D4" i="8"/>
  <c r="EH3" i="8"/>
  <c r="DZ3" i="8"/>
  <c r="DY3" i="8"/>
  <c r="DX3" i="8"/>
  <c r="DW3" i="8"/>
  <c r="DV3" i="8"/>
  <c r="DU3" i="8"/>
  <c r="DT3" i="8"/>
  <c r="DS3" i="8"/>
  <c r="DR3" i="8"/>
  <c r="DJ3" i="8"/>
  <c r="DI3" i="8"/>
  <c r="DH3" i="8"/>
  <c r="DG3" i="8"/>
  <c r="DF3" i="8"/>
  <c r="DE3" i="8"/>
  <c r="DD3" i="8"/>
  <c r="DC3" i="8"/>
  <c r="DB3" i="8"/>
  <c r="CT3" i="8"/>
  <c r="CS3" i="8"/>
  <c r="CR3" i="8"/>
  <c r="CQ3" i="8"/>
  <c r="CP3" i="8"/>
  <c r="CO3" i="8"/>
  <c r="CN3" i="8"/>
  <c r="CM3" i="8"/>
  <c r="CL3" i="8"/>
  <c r="CD3" i="8"/>
  <c r="CC3" i="8"/>
  <c r="CB3" i="8"/>
  <c r="CA3" i="8"/>
  <c r="BZ3" i="8"/>
  <c r="BY3" i="8"/>
  <c r="BX3" i="8"/>
  <c r="BW3" i="8"/>
  <c r="BV3" i="8"/>
  <c r="BP3" i="8"/>
  <c r="BO3" i="8"/>
  <c r="BN3" i="8"/>
  <c r="BM3" i="8"/>
  <c r="BL3" i="8"/>
  <c r="BK3" i="8"/>
  <c r="BJ3" i="8"/>
  <c r="BI3" i="8"/>
  <c r="BH3" i="8"/>
  <c r="BG3" i="8"/>
  <c r="BF3" i="8"/>
  <c r="AZ3" i="8"/>
  <c r="AY3" i="8"/>
  <c r="AX3" i="8"/>
  <c r="AW3" i="8"/>
  <c r="AV3" i="8"/>
  <c r="AU3" i="8"/>
  <c r="AT3" i="8"/>
  <c r="AS3" i="8"/>
  <c r="AR3" i="8"/>
  <c r="AQ3" i="8"/>
  <c r="AP3" i="8"/>
  <c r="AJ3" i="8"/>
  <c r="AI3" i="8"/>
  <c r="AH3" i="8"/>
  <c r="AG3" i="8"/>
  <c r="AF3" i="8"/>
  <c r="AE3" i="8"/>
  <c r="AD3" i="8"/>
  <c r="AC3" i="8"/>
  <c r="AB3" i="8"/>
  <c r="AA3" i="8"/>
  <c r="Z3" i="8"/>
  <c r="T3" i="8"/>
  <c r="S3" i="8"/>
  <c r="R3" i="8"/>
  <c r="Q3" i="8"/>
  <c r="P3" i="8"/>
  <c r="O3" i="8"/>
  <c r="N3" i="8"/>
  <c r="M3" i="8"/>
  <c r="L3" i="8"/>
  <c r="K3" i="8"/>
  <c r="J3" i="8"/>
  <c r="G3" i="8"/>
  <c r="EG3" i="8" s="1"/>
  <c r="D3" i="8"/>
  <c r="EB2" i="8"/>
  <c r="DZ2" i="8"/>
  <c r="DY2" i="8"/>
  <c r="DX2" i="8"/>
  <c r="DW2" i="8"/>
  <c r="DL2" i="8"/>
  <c r="DJ2" i="8"/>
  <c r="DI2" i="8"/>
  <c r="DH2" i="8"/>
  <c r="DG2" i="8"/>
  <c r="CV2" i="8"/>
  <c r="CT2" i="8"/>
  <c r="CS2" i="8"/>
  <c r="CR2" i="8"/>
  <c r="CQ2" i="8"/>
  <c r="CF2" i="8"/>
  <c r="CD2" i="8"/>
  <c r="CC2" i="8"/>
  <c r="CB2" i="8"/>
  <c r="CA2" i="8"/>
  <c r="BP2" i="8"/>
  <c r="BN2" i="8"/>
  <c r="BM2" i="8"/>
  <c r="BL2" i="8"/>
  <c r="BK2" i="8"/>
  <c r="AZ2" i="8"/>
  <c r="AX2" i="8"/>
  <c r="AW2" i="8"/>
  <c r="AV2" i="8"/>
  <c r="AU2" i="8"/>
  <c r="AJ2" i="8"/>
  <c r="AH2" i="8"/>
  <c r="AG2" i="8"/>
  <c r="AF2" i="8"/>
  <c r="AE2" i="8"/>
  <c r="T2" i="8"/>
  <c r="R2" i="8"/>
  <c r="Q2" i="8"/>
  <c r="P2" i="8"/>
  <c r="O2" i="8"/>
  <c r="G2" i="8"/>
  <c r="DV2" i="8" s="1"/>
  <c r="D2" i="8"/>
  <c r="I2" i="7"/>
  <c r="K2" i="7" s="1"/>
  <c r="G2" i="7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E42" i="5"/>
  <c r="D42" i="5"/>
  <c r="C42" i="5"/>
  <c r="B42" i="5"/>
  <c r="E41" i="5"/>
  <c r="D41" i="5"/>
  <c r="C41" i="5"/>
  <c r="B41" i="5"/>
  <c r="E40" i="5"/>
  <c r="D40" i="5"/>
  <c r="C40" i="5"/>
  <c r="B40" i="5"/>
  <c r="G8" i="5"/>
  <c r="G11" i="5" s="1"/>
  <c r="F8" i="5"/>
  <c r="F11" i="5" s="1"/>
  <c r="E8" i="5"/>
  <c r="E11" i="5" s="1"/>
  <c r="D8" i="5"/>
  <c r="C8" i="5"/>
  <c r="B8" i="5"/>
  <c r="G3" i="5"/>
  <c r="G7" i="5" s="1"/>
  <c r="F3" i="5"/>
  <c r="F7" i="5" s="1"/>
  <c r="E3" i="5"/>
  <c r="E7" i="5" s="1"/>
  <c r="D3" i="5"/>
  <c r="D7" i="5" s="1"/>
  <c r="D11" i="5" s="1"/>
  <c r="C3" i="5"/>
  <c r="C7" i="5" s="1"/>
  <c r="C11" i="5" s="1"/>
  <c r="B3" i="5"/>
  <c r="B7" i="5" s="1"/>
  <c r="B11" i="5" s="1"/>
  <c r="F19" i="4"/>
  <c r="E19" i="4"/>
  <c r="D18" i="4"/>
  <c r="C18" i="4"/>
  <c r="B18" i="4"/>
  <c r="F16" i="4"/>
  <c r="E16" i="4"/>
  <c r="D16" i="4"/>
  <c r="F15" i="4"/>
  <c r="F18" i="4" s="1"/>
  <c r="E15" i="4"/>
  <c r="D15" i="4"/>
  <c r="D19" i="4" s="1"/>
  <c r="C15" i="4"/>
  <c r="B15" i="4"/>
  <c r="F13" i="4"/>
  <c r="E13" i="4"/>
  <c r="B11" i="4"/>
  <c r="F10" i="4"/>
  <c r="B10" i="4"/>
  <c r="F9" i="4"/>
  <c r="F11" i="4" s="1"/>
  <c r="E9" i="4"/>
  <c r="E11" i="4" s="1"/>
  <c r="D9" i="4"/>
  <c r="D11" i="4" s="1"/>
  <c r="C9" i="4"/>
  <c r="C11" i="4" s="1"/>
  <c r="B9" i="4"/>
  <c r="D4" i="4"/>
  <c r="B4" i="4"/>
  <c r="B5" i="4" s="1"/>
  <c r="E18" i="4" s="1"/>
  <c r="F14" i="3"/>
  <c r="E14" i="3"/>
  <c r="D14" i="3"/>
  <c r="C14" i="3"/>
  <c r="B14" i="3"/>
  <c r="F8" i="3"/>
  <c r="E8" i="3"/>
  <c r="D8" i="3"/>
  <c r="C8" i="3"/>
  <c r="B8" i="3"/>
  <c r="D4" i="3"/>
  <c r="B4" i="3"/>
  <c r="B5" i="3" s="1"/>
  <c r="F14" i="2"/>
  <c r="F18" i="2" s="1"/>
  <c r="E14" i="2"/>
  <c r="D14" i="2"/>
  <c r="C14" i="2"/>
  <c r="C16" i="2" s="1"/>
  <c r="B14" i="2"/>
  <c r="F8" i="2"/>
  <c r="E8" i="2"/>
  <c r="D8" i="2"/>
  <c r="D10" i="2" s="1"/>
  <c r="C8" i="2"/>
  <c r="B8" i="2"/>
  <c r="D4" i="2"/>
  <c r="B4" i="2"/>
  <c r="B5" i="2" s="1"/>
  <c r="F18" i="1"/>
  <c r="I18" i="1" s="1"/>
  <c r="E18" i="1"/>
  <c r="D18" i="1"/>
  <c r="E17" i="1"/>
  <c r="F17" i="1" s="1"/>
  <c r="D17" i="1"/>
  <c r="D16" i="1"/>
  <c r="E16" i="1" s="1"/>
  <c r="F16" i="1" s="1"/>
  <c r="E15" i="1"/>
  <c r="F15" i="1" s="1"/>
  <c r="D15" i="1"/>
  <c r="D14" i="1"/>
  <c r="E14" i="1" s="1"/>
  <c r="F14" i="1" s="1"/>
  <c r="E13" i="1"/>
  <c r="F13" i="1" s="1"/>
  <c r="D13" i="1"/>
  <c r="D12" i="1"/>
  <c r="E12" i="1" s="1"/>
  <c r="F12" i="1" s="1"/>
  <c r="D11" i="1"/>
  <c r="E11" i="1" s="1"/>
  <c r="F11" i="1" s="1"/>
  <c r="D10" i="1"/>
  <c r="E10" i="1" s="1"/>
  <c r="F10" i="1" s="1"/>
  <c r="E9" i="1"/>
  <c r="F9" i="1" s="1"/>
  <c r="D9" i="1"/>
  <c r="E8" i="1"/>
  <c r="F8" i="1" s="1"/>
  <c r="D8" i="1"/>
  <c r="F7" i="1"/>
  <c r="I7" i="1" s="1"/>
  <c r="E7" i="1"/>
  <c r="D7" i="1"/>
  <c r="D6" i="1"/>
  <c r="E6" i="1" s="1"/>
  <c r="F6" i="1" s="1"/>
  <c r="D5" i="1"/>
  <c r="E5" i="1" s="1"/>
  <c r="F5" i="1" s="1"/>
  <c r="D4" i="1"/>
  <c r="E4" i="1" s="1"/>
  <c r="F4" i="1" s="1"/>
  <c r="E3" i="1"/>
  <c r="F3" i="1" s="1"/>
  <c r="I3" i="1" s="1"/>
  <c r="D3" i="1"/>
  <c r="B1" i="1"/>
  <c r="I10" i="1" l="1"/>
  <c r="G10" i="1"/>
  <c r="E20" i="6"/>
  <c r="E13" i="6"/>
  <c r="E6" i="6"/>
  <c r="E15" i="6"/>
  <c r="E8" i="6"/>
  <c r="E17" i="6"/>
  <c r="E10" i="6"/>
  <c r="E19" i="6"/>
  <c r="E12" i="6"/>
  <c r="E5" i="6"/>
  <c r="E14" i="6"/>
  <c r="C15" i="5"/>
  <c r="C28" i="5" s="1"/>
  <c r="C34" i="5" s="1"/>
  <c r="E16" i="6"/>
  <c r="C12" i="5"/>
  <c r="E7" i="6"/>
  <c r="E9" i="6"/>
  <c r="E18" i="6"/>
  <c r="C16" i="5"/>
  <c r="C29" i="5" s="1"/>
  <c r="C35" i="5" s="1"/>
  <c r="C14" i="5"/>
  <c r="C27" i="5" s="1"/>
  <c r="C33" i="5" s="1"/>
  <c r="E11" i="6"/>
  <c r="C17" i="5"/>
  <c r="C30" i="5" s="1"/>
  <c r="C36" i="5" s="1"/>
  <c r="I13" i="1"/>
  <c r="G13" i="1"/>
  <c r="F13" i="6"/>
  <c r="F6" i="6"/>
  <c r="F15" i="6"/>
  <c r="F8" i="6"/>
  <c r="F17" i="6"/>
  <c r="F10" i="6"/>
  <c r="F19" i="6"/>
  <c r="F12" i="6"/>
  <c r="F5" i="6"/>
  <c r="F9" i="6"/>
  <c r="F14" i="6"/>
  <c r="D15" i="5"/>
  <c r="D28" i="5" s="1"/>
  <c r="D34" i="5" s="1"/>
  <c r="F7" i="6"/>
  <c r="F16" i="6"/>
  <c r="D12" i="5"/>
  <c r="D16" i="5"/>
  <c r="D29" i="5" s="1"/>
  <c r="D35" i="5" s="1"/>
  <c r="F18" i="6"/>
  <c r="F11" i="6"/>
  <c r="D14" i="5"/>
  <c r="D27" i="5" s="1"/>
  <c r="D33" i="5" s="1"/>
  <c r="F20" i="6"/>
  <c r="D17" i="5"/>
  <c r="D30" i="5" s="1"/>
  <c r="D36" i="5" s="1"/>
  <c r="G15" i="1"/>
  <c r="I15" i="1"/>
  <c r="I6" i="1"/>
  <c r="G6" i="1"/>
  <c r="I8" i="6"/>
  <c r="I17" i="6"/>
  <c r="I10" i="6"/>
  <c r="I19" i="6"/>
  <c r="I12" i="6"/>
  <c r="I5" i="6"/>
  <c r="I14" i="6"/>
  <c r="I7" i="6"/>
  <c r="I16" i="6"/>
  <c r="G12" i="5"/>
  <c r="I9" i="6"/>
  <c r="I18" i="6"/>
  <c r="G16" i="5"/>
  <c r="G29" i="5" s="1"/>
  <c r="G35" i="5" s="1"/>
  <c r="I11" i="6"/>
  <c r="I20" i="6"/>
  <c r="I13" i="6"/>
  <c r="I6" i="6"/>
  <c r="I15" i="6"/>
  <c r="G14" i="5"/>
  <c r="G27" i="5" s="1"/>
  <c r="G33" i="5" s="1"/>
  <c r="G17" i="5"/>
  <c r="G30" i="5" s="1"/>
  <c r="G36" i="5" s="1"/>
  <c r="G15" i="5"/>
  <c r="G28" i="5" s="1"/>
  <c r="G34" i="5" s="1"/>
  <c r="I12" i="1"/>
  <c r="G12" i="1"/>
  <c r="G4" i="1"/>
  <c r="I4" i="1"/>
  <c r="H15" i="6"/>
  <c r="H8" i="6"/>
  <c r="H17" i="6"/>
  <c r="H10" i="6"/>
  <c r="H19" i="6"/>
  <c r="H12" i="6"/>
  <c r="H5" i="6"/>
  <c r="H14" i="6"/>
  <c r="H7" i="6"/>
  <c r="H16" i="6"/>
  <c r="F12" i="5"/>
  <c r="H11" i="6"/>
  <c r="H9" i="6"/>
  <c r="H18" i="6"/>
  <c r="F16" i="5"/>
  <c r="F29" i="5" s="1"/>
  <c r="F35" i="5" s="1"/>
  <c r="H20" i="6"/>
  <c r="H13" i="6"/>
  <c r="F14" i="5"/>
  <c r="F27" i="5" s="1"/>
  <c r="F33" i="5" s="1"/>
  <c r="F17" i="5"/>
  <c r="F30" i="5" s="1"/>
  <c r="F36" i="5" s="1"/>
  <c r="H6" i="6"/>
  <c r="F15" i="5"/>
  <c r="F28" i="5" s="1"/>
  <c r="F34" i="5" s="1"/>
  <c r="I16" i="1"/>
  <c r="G16" i="1"/>
  <c r="G6" i="6"/>
  <c r="G15" i="6"/>
  <c r="G8" i="6"/>
  <c r="G17" i="6"/>
  <c r="G10" i="6"/>
  <c r="G19" i="6"/>
  <c r="G12" i="6"/>
  <c r="G5" i="6"/>
  <c r="G14" i="6"/>
  <c r="E15" i="5"/>
  <c r="E28" i="5" s="1"/>
  <c r="E34" i="5" s="1"/>
  <c r="G18" i="6"/>
  <c r="G7" i="6"/>
  <c r="G16" i="6"/>
  <c r="E12" i="5"/>
  <c r="E16" i="5"/>
  <c r="E29" i="5" s="1"/>
  <c r="E35" i="5" s="1"/>
  <c r="G9" i="6"/>
  <c r="G11" i="6"/>
  <c r="G20" i="6"/>
  <c r="G13" i="6"/>
  <c r="E14" i="5"/>
  <c r="E27" i="5" s="1"/>
  <c r="E33" i="5" s="1"/>
  <c r="E17" i="5"/>
  <c r="E30" i="5" s="1"/>
  <c r="E36" i="5" s="1"/>
  <c r="E11" i="3"/>
  <c r="C11" i="3"/>
  <c r="E9" i="3"/>
  <c r="D9" i="3"/>
  <c r="F17" i="3"/>
  <c r="D12" i="3"/>
  <c r="E12" i="3"/>
  <c r="E17" i="3"/>
  <c r="C9" i="3"/>
  <c r="C18" i="3"/>
  <c r="B18" i="3"/>
  <c r="D18" i="3"/>
  <c r="B9" i="3"/>
  <c r="B10" i="3"/>
  <c r="F12" i="3"/>
  <c r="C10" i="3"/>
  <c r="D16" i="3"/>
  <c r="D17" i="3"/>
  <c r="C12" i="3"/>
  <c r="C17" i="3"/>
  <c r="B11" i="3"/>
  <c r="C15" i="3"/>
  <c r="B17" i="3"/>
  <c r="F10" i="3"/>
  <c r="E10" i="3"/>
  <c r="F16" i="3"/>
  <c r="E16" i="3"/>
  <c r="D10" i="3"/>
  <c r="B15" i="3"/>
  <c r="F9" i="3"/>
  <c r="B18" i="2"/>
  <c r="B16" i="2"/>
  <c r="D18" i="2"/>
  <c r="E18" i="2"/>
  <c r="B15" i="2"/>
  <c r="G5" i="1"/>
  <c r="I9" i="1"/>
  <c r="G9" i="1"/>
  <c r="D11" i="6"/>
  <c r="D20" i="6"/>
  <c r="D13" i="6"/>
  <c r="D6" i="6"/>
  <c r="D15" i="6"/>
  <c r="D8" i="6"/>
  <c r="D17" i="6"/>
  <c r="D10" i="6"/>
  <c r="D19" i="6"/>
  <c r="D12" i="6"/>
  <c r="D5" i="6"/>
  <c r="D7" i="6"/>
  <c r="B12" i="5"/>
  <c r="D14" i="6"/>
  <c r="B15" i="5"/>
  <c r="B28" i="5" s="1"/>
  <c r="B34" i="5" s="1"/>
  <c r="D16" i="6"/>
  <c r="D9" i="6"/>
  <c r="B16" i="5"/>
  <c r="B29" i="5" s="1"/>
  <c r="B35" i="5" s="1"/>
  <c r="B14" i="5"/>
  <c r="B27" i="5" s="1"/>
  <c r="B33" i="5" s="1"/>
  <c r="B17" i="5"/>
  <c r="B30" i="5" s="1"/>
  <c r="B36" i="5" s="1"/>
  <c r="D18" i="6"/>
  <c r="I11" i="1"/>
  <c r="G11" i="1"/>
  <c r="B9" i="2"/>
  <c r="B17" i="2"/>
  <c r="C18" i="2"/>
  <c r="D13" i="4"/>
  <c r="D16" i="2"/>
  <c r="E9" i="2"/>
  <c r="E12" i="2"/>
  <c r="E16" i="2"/>
  <c r="B16" i="4"/>
  <c r="B19" i="4"/>
  <c r="C12" i="2"/>
  <c r="C9" i="2"/>
  <c r="F9" i="2"/>
  <c r="F12" i="2"/>
  <c r="G8" i="1"/>
  <c r="F16" i="2"/>
  <c r="C16" i="4"/>
  <c r="C19" i="4"/>
  <c r="I8" i="1"/>
  <c r="B10" i="2"/>
  <c r="C10" i="4"/>
  <c r="C10" i="2"/>
  <c r="C15" i="2"/>
  <c r="D10" i="4"/>
  <c r="I17" i="1"/>
  <c r="G17" i="1"/>
  <c r="D15" i="2"/>
  <c r="B12" i="3"/>
  <c r="E10" i="4"/>
  <c r="E10" i="2"/>
  <c r="D11" i="3"/>
  <c r="G7" i="1"/>
  <c r="I5" i="1"/>
  <c r="F15" i="2"/>
  <c r="F10" i="2"/>
  <c r="B11" i="2"/>
  <c r="G18" i="1"/>
  <c r="F11" i="3"/>
  <c r="D12" i="4"/>
  <c r="B17" i="4"/>
  <c r="G14" i="1"/>
  <c r="I14" i="1"/>
  <c r="D17" i="2"/>
  <c r="E12" i="4"/>
  <c r="C17" i="4"/>
  <c r="C17" i="2"/>
  <c r="E15" i="2"/>
  <c r="F12" i="4"/>
  <c r="D9" i="2"/>
  <c r="D12" i="2"/>
  <c r="C12" i="4"/>
  <c r="C11" i="2"/>
  <c r="B16" i="3"/>
  <c r="D11" i="2"/>
  <c r="C16" i="3"/>
  <c r="E11" i="2"/>
  <c r="E17" i="2"/>
  <c r="D15" i="3"/>
  <c r="D17" i="4"/>
  <c r="F11" i="2"/>
  <c r="F17" i="2"/>
  <c r="E18" i="3"/>
  <c r="E15" i="3"/>
  <c r="B13" i="4"/>
  <c r="E17" i="4"/>
  <c r="B12" i="2"/>
  <c r="F15" i="3"/>
  <c r="F18" i="3"/>
  <c r="B12" i="4"/>
  <c r="C13" i="4"/>
  <c r="F17" i="4"/>
  <c r="CM10" i="8"/>
  <c r="DK10" i="8"/>
  <c r="W8" i="8"/>
  <c r="AQ8" i="8"/>
  <c r="BI8" i="8"/>
  <c r="CA8" i="8"/>
  <c r="CS8" i="8"/>
  <c r="DK8" i="8"/>
  <c r="EC8" i="8"/>
  <c r="Y10" i="8"/>
  <c r="AS10" i="8"/>
  <c r="BN10" i="8"/>
  <c r="CN10" i="8"/>
  <c r="DR10" i="8"/>
  <c r="W4" i="8"/>
  <c r="AM4" i="8"/>
  <c r="BC4" i="8"/>
  <c r="BS4" i="8"/>
  <c r="CI4" i="8"/>
  <c r="CY4" i="8"/>
  <c r="DO4" i="8"/>
  <c r="EE4" i="8"/>
  <c r="X8" i="8"/>
  <c r="AR8" i="8"/>
  <c r="BJ8" i="8"/>
  <c r="CB8" i="8"/>
  <c r="CT8" i="8"/>
  <c r="DL8" i="8"/>
  <c r="Z10" i="8"/>
  <c r="AT10" i="8"/>
  <c r="BR10" i="8"/>
  <c r="CO10" i="8"/>
  <c r="EH8" i="8"/>
  <c r="DR8" i="8"/>
  <c r="DB8" i="8"/>
  <c r="CL8" i="8"/>
  <c r="BV8" i="8"/>
  <c r="BF8" i="8"/>
  <c r="AP8" i="8"/>
  <c r="Z8" i="8"/>
  <c r="J8" i="8"/>
  <c r="EG8" i="8"/>
  <c r="DQ8" i="8"/>
  <c r="DA8" i="8"/>
  <c r="CK8" i="8"/>
  <c r="BU8" i="8"/>
  <c r="BE8" i="8"/>
  <c r="AO8" i="8"/>
  <c r="Y8" i="8"/>
  <c r="I8" i="8"/>
  <c r="AA8" i="8"/>
  <c r="AS8" i="8"/>
  <c r="BK8" i="8"/>
  <c r="CC8" i="8"/>
  <c r="CU8" i="8"/>
  <c r="DM8" i="8"/>
  <c r="EE8" i="8"/>
  <c r="DX10" i="8"/>
  <c r="DH10" i="8"/>
  <c r="CR10" i="8"/>
  <c r="CB10" i="8"/>
  <c r="BL10" i="8"/>
  <c r="AV10" i="8"/>
  <c r="AF10" i="8"/>
  <c r="P10" i="8"/>
  <c r="EH10" i="8"/>
  <c r="DQ10" i="8"/>
  <c r="CZ10" i="8"/>
  <c r="CI10" i="8"/>
  <c r="EG10" i="8"/>
  <c r="DP10" i="8"/>
  <c r="CY10" i="8"/>
  <c r="CH10" i="8"/>
  <c r="BQ10" i="8"/>
  <c r="AZ10" i="8"/>
  <c r="AI10" i="8"/>
  <c r="R10" i="8"/>
  <c r="EF10" i="8"/>
  <c r="DO10" i="8"/>
  <c r="CX10" i="8"/>
  <c r="CG10" i="8"/>
  <c r="BP10" i="8"/>
  <c r="AY10" i="8"/>
  <c r="AH10" i="8"/>
  <c r="Q10" i="8"/>
  <c r="EE10" i="8"/>
  <c r="DN10" i="8"/>
  <c r="CW10" i="8"/>
  <c r="CF10" i="8"/>
  <c r="BO10" i="8"/>
  <c r="AX10" i="8"/>
  <c r="AG10" i="8"/>
  <c r="O10" i="8"/>
  <c r="ED10" i="8"/>
  <c r="DM10" i="8"/>
  <c r="CV10" i="8"/>
  <c r="CE10" i="8"/>
  <c r="EC10" i="8"/>
  <c r="DL10" i="8"/>
  <c r="CU10" i="8"/>
  <c r="CD10" i="8"/>
  <c r="AU10" i="8"/>
  <c r="BS10" i="8"/>
  <c r="CP10" i="8"/>
  <c r="DT10" i="8"/>
  <c r="S2" i="8"/>
  <c r="AI2" i="8"/>
  <c r="AY2" i="8"/>
  <c r="BO2" i="8"/>
  <c r="CE2" i="8"/>
  <c r="CU2" i="8"/>
  <c r="DK2" i="8"/>
  <c r="EA2" i="8"/>
  <c r="I4" i="8"/>
  <c r="Y4" i="8"/>
  <c r="AO4" i="8"/>
  <c r="BE4" i="8"/>
  <c r="BU4" i="8"/>
  <c r="CK4" i="8"/>
  <c r="DA4" i="8"/>
  <c r="DQ4" i="8"/>
  <c r="EG4" i="8"/>
  <c r="T5" i="8"/>
  <c r="AJ5" i="8"/>
  <c r="AZ5" i="8"/>
  <c r="BP5" i="8"/>
  <c r="CF5" i="8"/>
  <c r="CV5" i="8"/>
  <c r="DM5" i="8"/>
  <c r="ED5" i="8"/>
  <c r="H8" i="8"/>
  <c r="AB8" i="8"/>
  <c r="AT8" i="8"/>
  <c r="BL8" i="8"/>
  <c r="CD8" i="8"/>
  <c r="CV8" i="8"/>
  <c r="DN8" i="8"/>
  <c r="EF8" i="8"/>
  <c r="H10" i="8"/>
  <c r="AB10" i="8"/>
  <c r="AW10" i="8"/>
  <c r="BT10" i="8"/>
  <c r="CQ10" i="8"/>
  <c r="DU10" i="8"/>
  <c r="K8" i="8"/>
  <c r="AC8" i="8"/>
  <c r="AU8" i="8"/>
  <c r="BM8" i="8"/>
  <c r="CE8" i="8"/>
  <c r="CW8" i="8"/>
  <c r="DO8" i="8"/>
  <c r="I10" i="8"/>
  <c r="AC10" i="8"/>
  <c r="BA10" i="8"/>
  <c r="BU10" i="8"/>
  <c r="CS10" i="8"/>
  <c r="DV10" i="8"/>
  <c r="DX25" i="8"/>
  <c r="DH25" i="8"/>
  <c r="CR25" i="8"/>
  <c r="CB25" i="8"/>
  <c r="BL25" i="8"/>
  <c r="AV25" i="8"/>
  <c r="AF25" i="8"/>
  <c r="P25" i="8"/>
  <c r="EH25" i="8"/>
  <c r="DQ25" i="8"/>
  <c r="CZ25" i="8"/>
  <c r="CI25" i="8"/>
  <c r="BR25" i="8"/>
  <c r="BA25" i="8"/>
  <c r="AJ25" i="8"/>
  <c r="S25" i="8"/>
  <c r="EG25" i="8"/>
  <c r="DP25" i="8"/>
  <c r="CY25" i="8"/>
  <c r="CH25" i="8"/>
  <c r="BQ25" i="8"/>
  <c r="AZ25" i="8"/>
  <c r="AI25" i="8"/>
  <c r="R25" i="8"/>
  <c r="EF25" i="8"/>
  <c r="DO25" i="8"/>
  <c r="CX25" i="8"/>
  <c r="CG25" i="8"/>
  <c r="BP25" i="8"/>
  <c r="AY25" i="8"/>
  <c r="AH25" i="8"/>
  <c r="Q25" i="8"/>
  <c r="EE25" i="8"/>
  <c r="DN25" i="8"/>
  <c r="CW25" i="8"/>
  <c r="CF25" i="8"/>
  <c r="BO25" i="8"/>
  <c r="AX25" i="8"/>
  <c r="AG25" i="8"/>
  <c r="O25" i="8"/>
  <c r="ED25" i="8"/>
  <c r="DM25" i="8"/>
  <c r="CV25" i="8"/>
  <c r="CE25" i="8"/>
  <c r="BN25" i="8"/>
  <c r="AW25" i="8"/>
  <c r="AE25" i="8"/>
  <c r="N25" i="8"/>
  <c r="DW25" i="8"/>
  <c r="DA25" i="8"/>
  <c r="BY25" i="8"/>
  <c r="BC25" i="8"/>
  <c r="AA25" i="8"/>
  <c r="DV25" i="8"/>
  <c r="CU25" i="8"/>
  <c r="BX25" i="8"/>
  <c r="BB25" i="8"/>
  <c r="Z25" i="8"/>
  <c r="DU25" i="8"/>
  <c r="CT25" i="8"/>
  <c r="BW25" i="8"/>
  <c r="AU25" i="8"/>
  <c r="Y25" i="8"/>
  <c r="DT25" i="8"/>
  <c r="CS25" i="8"/>
  <c r="BV25" i="8"/>
  <c r="AT25" i="8"/>
  <c r="X25" i="8"/>
  <c r="DS25" i="8"/>
  <c r="CQ25" i="8"/>
  <c r="BU25" i="8"/>
  <c r="AS25" i="8"/>
  <c r="W25" i="8"/>
  <c r="DR25" i="8"/>
  <c r="CP25" i="8"/>
  <c r="BT25" i="8"/>
  <c r="AR25" i="8"/>
  <c r="V25" i="8"/>
  <c r="DL25" i="8"/>
  <c r="CO25" i="8"/>
  <c r="BS25" i="8"/>
  <c r="AQ25" i="8"/>
  <c r="U25" i="8"/>
  <c r="DK25" i="8"/>
  <c r="CN25" i="8"/>
  <c r="BM25" i="8"/>
  <c r="AP25" i="8"/>
  <c r="T25" i="8"/>
  <c r="DJ25" i="8"/>
  <c r="CM25" i="8"/>
  <c r="BK25" i="8"/>
  <c r="AO25" i="8"/>
  <c r="M25" i="8"/>
  <c r="DI25" i="8"/>
  <c r="CL25" i="8"/>
  <c r="BJ25" i="8"/>
  <c r="AN25" i="8"/>
  <c r="L25" i="8"/>
  <c r="DG25" i="8"/>
  <c r="CK25" i="8"/>
  <c r="BI25" i="8"/>
  <c r="AM25" i="8"/>
  <c r="K25" i="8"/>
  <c r="EC25" i="8"/>
  <c r="DF25" i="8"/>
  <c r="CJ25" i="8"/>
  <c r="BH25" i="8"/>
  <c r="AL25" i="8"/>
  <c r="J25" i="8"/>
  <c r="EB25" i="8"/>
  <c r="DE25" i="8"/>
  <c r="CD25" i="8"/>
  <c r="BG25" i="8"/>
  <c r="AK25" i="8"/>
  <c r="I25" i="8"/>
  <c r="BF25" i="8"/>
  <c r="BE25" i="8"/>
  <c r="BD25" i="8"/>
  <c r="AD25" i="8"/>
  <c r="AC25" i="8"/>
  <c r="AB25" i="8"/>
  <c r="H25" i="8"/>
  <c r="DZ25" i="8"/>
  <c r="DY25" i="8"/>
  <c r="DD25" i="8"/>
  <c r="DC25" i="8"/>
  <c r="DB25" i="8"/>
  <c r="CC25" i="8"/>
  <c r="U2" i="8"/>
  <c r="AK2" i="8"/>
  <c r="BA2" i="8"/>
  <c r="BQ2" i="8"/>
  <c r="CG2" i="8"/>
  <c r="CW2" i="8"/>
  <c r="DM2" i="8"/>
  <c r="EC2" i="8"/>
  <c r="K4" i="8"/>
  <c r="AA4" i="8"/>
  <c r="AQ4" i="8"/>
  <c r="BG4" i="8"/>
  <c r="BW4" i="8"/>
  <c r="CM4" i="8"/>
  <c r="DC4" i="8"/>
  <c r="DS4" i="8"/>
  <c r="V5" i="8"/>
  <c r="AL5" i="8"/>
  <c r="BB5" i="8"/>
  <c r="BR5" i="8"/>
  <c r="CH5" i="8"/>
  <c r="CX5" i="8"/>
  <c r="DO5" i="8"/>
  <c r="L8" i="8"/>
  <c r="AD8" i="8"/>
  <c r="AV8" i="8"/>
  <c r="BN8" i="8"/>
  <c r="CF8" i="8"/>
  <c r="CX8" i="8"/>
  <c r="DP8" i="8"/>
  <c r="EC9" i="8"/>
  <c r="ED9" i="8"/>
  <c r="DM9" i="8"/>
  <c r="CW9" i="8"/>
  <c r="CG9" i="8"/>
  <c r="BQ9" i="8"/>
  <c r="BA9" i="8"/>
  <c r="AK9" i="8"/>
  <c r="U9" i="8"/>
  <c r="EB9" i="8"/>
  <c r="DL9" i="8"/>
  <c r="CV9" i="8"/>
  <c r="CF9" i="8"/>
  <c r="BP9" i="8"/>
  <c r="AZ9" i="8"/>
  <c r="AJ9" i="8"/>
  <c r="T9" i="8"/>
  <c r="EA9" i="8"/>
  <c r="DK9" i="8"/>
  <c r="CU9" i="8"/>
  <c r="CE9" i="8"/>
  <c r="BO9" i="8"/>
  <c r="AY9" i="8"/>
  <c r="AI9" i="8"/>
  <c r="Y9" i="8"/>
  <c r="AR9" i="8"/>
  <c r="BK9" i="8"/>
  <c r="CD9" i="8"/>
  <c r="CZ9" i="8"/>
  <c r="DS9" i="8"/>
  <c r="J10" i="8"/>
  <c r="AD10" i="8"/>
  <c r="BB10" i="8"/>
  <c r="BV10" i="8"/>
  <c r="CT10" i="8"/>
  <c r="DW10" i="8"/>
  <c r="V2" i="8"/>
  <c r="AL2" i="8"/>
  <c r="BB2" i="8"/>
  <c r="BR2" i="8"/>
  <c r="CH2" i="8"/>
  <c r="CX2" i="8"/>
  <c r="DN2" i="8"/>
  <c r="ED2" i="8"/>
  <c r="L4" i="8"/>
  <c r="AB4" i="8"/>
  <c r="AR4" i="8"/>
  <c r="BH4" i="8"/>
  <c r="BX4" i="8"/>
  <c r="CN4" i="8"/>
  <c r="DD4" i="8"/>
  <c r="DT4" i="8"/>
  <c r="EG5" i="8"/>
  <c r="DQ5" i="8"/>
  <c r="DA5" i="8"/>
  <c r="W5" i="8"/>
  <c r="AM5" i="8"/>
  <c r="BC5" i="8"/>
  <c r="BS5" i="8"/>
  <c r="CI5" i="8"/>
  <c r="CY5" i="8"/>
  <c r="DP5" i="8"/>
  <c r="EH5" i="8"/>
  <c r="M8" i="8"/>
  <c r="AE8" i="8"/>
  <c r="AW8" i="8"/>
  <c r="BO8" i="8"/>
  <c r="CG8" i="8"/>
  <c r="CY8" i="8"/>
  <c r="DS8" i="8"/>
  <c r="CH9" i="8"/>
  <c r="DA9" i="8"/>
  <c r="DT9" i="8"/>
  <c r="K10" i="8"/>
  <c r="AE10" i="8"/>
  <c r="BC10" i="8"/>
  <c r="BW10" i="8"/>
  <c r="DA10" i="8"/>
  <c r="DY10" i="8"/>
  <c r="CA25" i="8"/>
  <c r="W2" i="8"/>
  <c r="AM2" i="8"/>
  <c r="BC2" i="8"/>
  <c r="BS2" i="8"/>
  <c r="CI2" i="8"/>
  <c r="CY2" i="8"/>
  <c r="DO2" i="8"/>
  <c r="EE2" i="8"/>
  <c r="M4" i="8"/>
  <c r="AC4" i="8"/>
  <c r="AS4" i="8"/>
  <c r="BI4" i="8"/>
  <c r="BY4" i="8"/>
  <c r="CO4" i="8"/>
  <c r="DE4" i="8"/>
  <c r="DU4" i="8"/>
  <c r="H5" i="8"/>
  <c r="X5" i="8"/>
  <c r="AN5" i="8"/>
  <c r="BD5" i="8"/>
  <c r="BT5" i="8"/>
  <c r="CJ5" i="8"/>
  <c r="CZ5" i="8"/>
  <c r="DR5" i="8"/>
  <c r="N8" i="8"/>
  <c r="AF8" i="8"/>
  <c r="AX8" i="8"/>
  <c r="BP8" i="8"/>
  <c r="CH8" i="8"/>
  <c r="CZ8" i="8"/>
  <c r="DT8" i="8"/>
  <c r="DB9" i="8"/>
  <c r="DU9" i="8"/>
  <c r="L10" i="8"/>
  <c r="AJ10" i="8"/>
  <c r="BD10" i="8"/>
  <c r="BX10" i="8"/>
  <c r="DB10" i="8"/>
  <c r="DZ10" i="8"/>
  <c r="EA25" i="8"/>
  <c r="H2" i="8"/>
  <c r="X2" i="8"/>
  <c r="AN2" i="8"/>
  <c r="BD2" i="8"/>
  <c r="BT2" i="8"/>
  <c r="CJ2" i="8"/>
  <c r="CZ2" i="8"/>
  <c r="DP2" i="8"/>
  <c r="EF2" i="8"/>
  <c r="CE3" i="8"/>
  <c r="CU3" i="8"/>
  <c r="DK3" i="8"/>
  <c r="EA3" i="8"/>
  <c r="N4" i="8"/>
  <c r="AD4" i="8"/>
  <c r="AT4" i="8"/>
  <c r="BJ4" i="8"/>
  <c r="BZ4" i="8"/>
  <c r="CP4" i="8"/>
  <c r="DF4" i="8"/>
  <c r="DV4" i="8"/>
  <c r="I5" i="8"/>
  <c r="Y5" i="8"/>
  <c r="AO5" i="8"/>
  <c r="BE5" i="8"/>
  <c r="BU5" i="8"/>
  <c r="CK5" i="8"/>
  <c r="DB5" i="8"/>
  <c r="DS5" i="8"/>
  <c r="EB6" i="8"/>
  <c r="DL6" i="8"/>
  <c r="CV6" i="8"/>
  <c r="CF6" i="8"/>
  <c r="BP6" i="8"/>
  <c r="AZ6" i="8"/>
  <c r="AJ6" i="8"/>
  <c r="T6" i="8"/>
  <c r="EA6" i="8"/>
  <c r="DK6" i="8"/>
  <c r="CU6" i="8"/>
  <c r="CE6" i="8"/>
  <c r="BO6" i="8"/>
  <c r="AY6" i="8"/>
  <c r="AI6" i="8"/>
  <c r="S6" i="8"/>
  <c r="Y6" i="8"/>
  <c r="AQ6" i="8"/>
  <c r="BI6" i="8"/>
  <c r="CA6" i="8"/>
  <c r="CS6" i="8"/>
  <c r="DM6" i="8"/>
  <c r="EE6" i="8"/>
  <c r="O8" i="8"/>
  <c r="AG8" i="8"/>
  <c r="AY8" i="8"/>
  <c r="BQ8" i="8"/>
  <c r="CI8" i="8"/>
  <c r="DC8" i="8"/>
  <c r="DU8" i="8"/>
  <c r="J9" i="8"/>
  <c r="AB9" i="8"/>
  <c r="AU9" i="8"/>
  <c r="BN9" i="8"/>
  <c r="CJ9" i="8"/>
  <c r="DC9" i="8"/>
  <c r="DV9" i="8"/>
  <c r="M10" i="8"/>
  <c r="AK10" i="8"/>
  <c r="BE10" i="8"/>
  <c r="BY10" i="8"/>
  <c r="DC10" i="8"/>
  <c r="EA10" i="8"/>
  <c r="I2" i="8"/>
  <c r="Y2" i="8"/>
  <c r="AO2" i="8"/>
  <c r="BE2" i="8"/>
  <c r="BU2" i="8"/>
  <c r="CK2" i="8"/>
  <c r="DA2" i="8"/>
  <c r="DQ2" i="8"/>
  <c r="EG2" i="8"/>
  <c r="CF3" i="8"/>
  <c r="CV3" i="8"/>
  <c r="DL3" i="8"/>
  <c r="EB3" i="8"/>
  <c r="O4" i="8"/>
  <c r="AE4" i="8"/>
  <c r="AU4" i="8"/>
  <c r="BK4" i="8"/>
  <c r="CA4" i="8"/>
  <c r="CQ4" i="8"/>
  <c r="DG4" i="8"/>
  <c r="DW4" i="8"/>
  <c r="J5" i="8"/>
  <c r="Z5" i="8"/>
  <c r="AP5" i="8"/>
  <c r="BF5" i="8"/>
  <c r="BV5" i="8"/>
  <c r="CL5" i="8"/>
  <c r="DC5" i="8"/>
  <c r="DT5" i="8"/>
  <c r="H6" i="8"/>
  <c r="Z6" i="8"/>
  <c r="AR6" i="8"/>
  <c r="BJ6" i="8"/>
  <c r="CB6" i="8"/>
  <c r="CT6" i="8"/>
  <c r="DN6" i="8"/>
  <c r="EF6" i="8"/>
  <c r="P8" i="8"/>
  <c r="AH8" i="8"/>
  <c r="AZ8" i="8"/>
  <c r="BR8" i="8"/>
  <c r="CJ8" i="8"/>
  <c r="DD8" i="8"/>
  <c r="DV8" i="8"/>
  <c r="K9" i="8"/>
  <c r="AC9" i="8"/>
  <c r="AV9" i="8"/>
  <c r="BR9" i="8"/>
  <c r="CK9" i="8"/>
  <c r="DD9" i="8"/>
  <c r="DW9" i="8"/>
  <c r="N10" i="8"/>
  <c r="AL10" i="8"/>
  <c r="BF10" i="8"/>
  <c r="BZ10" i="8"/>
  <c r="DD10" i="8"/>
  <c r="EB10" i="8"/>
  <c r="J2" i="8"/>
  <c r="Z2" i="8"/>
  <c r="AP2" i="8"/>
  <c r="BF2" i="8"/>
  <c r="BV2" i="8"/>
  <c r="CL2" i="8"/>
  <c r="DB2" i="8"/>
  <c r="DR2" i="8"/>
  <c r="EH2" i="8"/>
  <c r="U3" i="8"/>
  <c r="AK3" i="8"/>
  <c r="BA3" i="8"/>
  <c r="BQ3" i="8"/>
  <c r="CG3" i="8"/>
  <c r="CW3" i="8"/>
  <c r="DM3" i="8"/>
  <c r="EC3" i="8"/>
  <c r="P4" i="8"/>
  <c r="AF4" i="8"/>
  <c r="AV4" i="8"/>
  <c r="BL4" i="8"/>
  <c r="CB4" i="8"/>
  <c r="CR4" i="8"/>
  <c r="DH4" i="8"/>
  <c r="DX4" i="8"/>
  <c r="K5" i="8"/>
  <c r="AA5" i="8"/>
  <c r="AQ5" i="8"/>
  <c r="BG5" i="8"/>
  <c r="BW5" i="8"/>
  <c r="CM5" i="8"/>
  <c r="DD5" i="8"/>
  <c r="DU5" i="8"/>
  <c r="I6" i="8"/>
  <c r="AA6" i="8"/>
  <c r="AS6" i="8"/>
  <c r="BK6" i="8"/>
  <c r="CC6" i="8"/>
  <c r="CW6" i="8"/>
  <c r="DO6" i="8"/>
  <c r="EG6" i="8"/>
  <c r="Q8" i="8"/>
  <c r="AI8" i="8"/>
  <c r="BA8" i="8"/>
  <c r="BS8" i="8"/>
  <c r="CM8" i="8"/>
  <c r="DE8" i="8"/>
  <c r="DW8" i="8"/>
  <c r="L9" i="8"/>
  <c r="AD9" i="8"/>
  <c r="AW9" i="8"/>
  <c r="BS9" i="8"/>
  <c r="CL9" i="8"/>
  <c r="DE9" i="8"/>
  <c r="DX9" i="8"/>
  <c r="S10" i="8"/>
  <c r="AM10" i="8"/>
  <c r="BG10" i="8"/>
  <c r="CA10" i="8"/>
  <c r="DE10" i="8"/>
  <c r="AD11" i="8"/>
  <c r="BH11" i="8"/>
  <c r="CE11" i="8"/>
  <c r="K2" i="8"/>
  <c r="AA2" i="8"/>
  <c r="AQ2" i="8"/>
  <c r="BG2" i="8"/>
  <c r="BW2" i="8"/>
  <c r="CM2" i="8"/>
  <c r="DC2" i="8"/>
  <c r="DS2" i="8"/>
  <c r="V3" i="8"/>
  <c r="AL3" i="8"/>
  <c r="BB3" i="8"/>
  <c r="BR3" i="8"/>
  <c r="CH3" i="8"/>
  <c r="CX3" i="8"/>
  <c r="DN3" i="8"/>
  <c r="ED3" i="8"/>
  <c r="Q4" i="8"/>
  <c r="AG4" i="8"/>
  <c r="AW4" i="8"/>
  <c r="BM4" i="8"/>
  <c r="CC4" i="8"/>
  <c r="CS4" i="8"/>
  <c r="DI4" i="8"/>
  <c r="DY4" i="8"/>
  <c r="L5" i="8"/>
  <c r="AB5" i="8"/>
  <c r="AR5" i="8"/>
  <c r="BH5" i="8"/>
  <c r="BX5" i="8"/>
  <c r="CN5" i="8"/>
  <c r="DE5" i="8"/>
  <c r="DV5" i="8"/>
  <c r="J6" i="8"/>
  <c r="AB6" i="8"/>
  <c r="AT6" i="8"/>
  <c r="BL6" i="8"/>
  <c r="CD6" i="8"/>
  <c r="CX6" i="8"/>
  <c r="DP6" i="8"/>
  <c r="EH6" i="8"/>
  <c r="R8" i="8"/>
  <c r="AJ8" i="8"/>
  <c r="BB8" i="8"/>
  <c r="BT8" i="8"/>
  <c r="CN8" i="8"/>
  <c r="DF8" i="8"/>
  <c r="DX8" i="8"/>
  <c r="M9" i="8"/>
  <c r="AE9" i="8"/>
  <c r="AX9" i="8"/>
  <c r="BT9" i="8"/>
  <c r="CM9" i="8"/>
  <c r="DF9" i="8"/>
  <c r="DY9" i="8"/>
  <c r="T10" i="8"/>
  <c r="AN10" i="8"/>
  <c r="BH10" i="8"/>
  <c r="CC10" i="8"/>
  <c r="DF10" i="8"/>
  <c r="DS11" i="8"/>
  <c r="DC11" i="8"/>
  <c r="CM11" i="8"/>
  <c r="BW11" i="8"/>
  <c r="BG11" i="8"/>
  <c r="AQ11" i="8"/>
  <c r="AA11" i="8"/>
  <c r="K11" i="8"/>
  <c r="DU11" i="8"/>
  <c r="DD11" i="8"/>
  <c r="CL11" i="8"/>
  <c r="BU11" i="8"/>
  <c r="BD11" i="8"/>
  <c r="AM11" i="8"/>
  <c r="V11" i="8"/>
  <c r="DT11" i="8"/>
  <c r="DB11" i="8"/>
  <c r="CK11" i="8"/>
  <c r="BT11" i="8"/>
  <c r="BC11" i="8"/>
  <c r="AL11" i="8"/>
  <c r="U11" i="8"/>
  <c r="DR11" i="8"/>
  <c r="DA11" i="8"/>
  <c r="CJ11" i="8"/>
  <c r="BS11" i="8"/>
  <c r="BB11" i="8"/>
  <c r="AK11" i="8"/>
  <c r="T11" i="8"/>
  <c r="EH11" i="8"/>
  <c r="DQ11" i="8"/>
  <c r="CZ11" i="8"/>
  <c r="CI11" i="8"/>
  <c r="BR11" i="8"/>
  <c r="BA11" i="8"/>
  <c r="AJ11" i="8"/>
  <c r="S11" i="8"/>
  <c r="EG11" i="8"/>
  <c r="DP11" i="8"/>
  <c r="CY11" i="8"/>
  <c r="CH11" i="8"/>
  <c r="BQ11" i="8"/>
  <c r="AZ11" i="8"/>
  <c r="AI11" i="8"/>
  <c r="R11" i="8"/>
  <c r="EF11" i="8"/>
  <c r="DO11" i="8"/>
  <c r="CX11" i="8"/>
  <c r="CG11" i="8"/>
  <c r="BP11" i="8"/>
  <c r="AY11" i="8"/>
  <c r="AH11" i="8"/>
  <c r="Q11" i="8"/>
  <c r="AE11" i="8"/>
  <c r="BI11" i="8"/>
  <c r="CF11" i="8"/>
  <c r="DJ11" i="8"/>
  <c r="EF17" i="8"/>
  <c r="DU17" i="8"/>
  <c r="DE17" i="8"/>
  <c r="CO17" i="8"/>
  <c r="BY17" i="8"/>
  <c r="BI17" i="8"/>
  <c r="AS17" i="8"/>
  <c r="AC17" i="8"/>
  <c r="M17" i="8"/>
  <c r="DT17" i="8"/>
  <c r="DD17" i="8"/>
  <c r="CN17" i="8"/>
  <c r="BX17" i="8"/>
  <c r="BH17" i="8"/>
  <c r="AR17" i="8"/>
  <c r="AB17" i="8"/>
  <c r="L17" i="8"/>
  <c r="EH17" i="8"/>
  <c r="DQ17" i="8"/>
  <c r="DA17" i="8"/>
  <c r="CK17" i="8"/>
  <c r="BU17" i="8"/>
  <c r="BE17" i="8"/>
  <c r="AO17" i="8"/>
  <c r="Y17" i="8"/>
  <c r="I17" i="8"/>
  <c r="EG17" i="8"/>
  <c r="DP17" i="8"/>
  <c r="CZ17" i="8"/>
  <c r="CJ17" i="8"/>
  <c r="BT17" i="8"/>
  <c r="BD17" i="8"/>
  <c r="AN17" i="8"/>
  <c r="X17" i="8"/>
  <c r="H17" i="8"/>
  <c r="EC17" i="8"/>
  <c r="DI17" i="8"/>
  <c r="CM17" i="8"/>
  <c r="BQ17" i="8"/>
  <c r="AW17" i="8"/>
  <c r="AA17" i="8"/>
  <c r="EB17" i="8"/>
  <c r="DH17" i="8"/>
  <c r="CL17" i="8"/>
  <c r="BP17" i="8"/>
  <c r="AV17" i="8"/>
  <c r="Z17" i="8"/>
  <c r="EA17" i="8"/>
  <c r="DG17" i="8"/>
  <c r="CI17" i="8"/>
  <c r="BO17" i="8"/>
  <c r="AU17" i="8"/>
  <c r="W17" i="8"/>
  <c r="DZ17" i="8"/>
  <c r="DF17" i="8"/>
  <c r="CH17" i="8"/>
  <c r="BN17" i="8"/>
  <c r="AT17" i="8"/>
  <c r="V17" i="8"/>
  <c r="DY17" i="8"/>
  <c r="DC17" i="8"/>
  <c r="CG17" i="8"/>
  <c r="BM17" i="8"/>
  <c r="AQ17" i="8"/>
  <c r="U17" i="8"/>
  <c r="DX17" i="8"/>
  <c r="DB17" i="8"/>
  <c r="CF17" i="8"/>
  <c r="BL17" i="8"/>
  <c r="AP17" i="8"/>
  <c r="T17" i="8"/>
  <c r="DW17" i="8"/>
  <c r="CY17" i="8"/>
  <c r="CE17" i="8"/>
  <c r="BK17" i="8"/>
  <c r="AM17" i="8"/>
  <c r="S17" i="8"/>
  <c r="DS17" i="8"/>
  <c r="CW17" i="8"/>
  <c r="CC17" i="8"/>
  <c r="BG17" i="8"/>
  <c r="AK17" i="8"/>
  <c r="Q17" i="8"/>
  <c r="DR17" i="8"/>
  <c r="CV17" i="8"/>
  <c r="CB17" i="8"/>
  <c r="BF17" i="8"/>
  <c r="AJ17" i="8"/>
  <c r="P17" i="8"/>
  <c r="DO17" i="8"/>
  <c r="CU17" i="8"/>
  <c r="CA17" i="8"/>
  <c r="BC17" i="8"/>
  <c r="AI17" i="8"/>
  <c r="O17" i="8"/>
  <c r="DN17" i="8"/>
  <c r="CT17" i="8"/>
  <c r="BZ17" i="8"/>
  <c r="BB17" i="8"/>
  <c r="AH17" i="8"/>
  <c r="N17" i="8"/>
  <c r="DM17" i="8"/>
  <c r="CS17" i="8"/>
  <c r="BW17" i="8"/>
  <c r="BA17" i="8"/>
  <c r="AG17" i="8"/>
  <c r="K17" i="8"/>
  <c r="CQ17" i="8"/>
  <c r="L2" i="8"/>
  <c r="AB2" i="8"/>
  <c r="AR2" i="8"/>
  <c r="BH2" i="8"/>
  <c r="BX2" i="8"/>
  <c r="CN2" i="8"/>
  <c r="DD2" i="8"/>
  <c r="DT2" i="8"/>
  <c r="W3" i="8"/>
  <c r="AM3" i="8"/>
  <c r="BC3" i="8"/>
  <c r="BS3" i="8"/>
  <c r="CI3" i="8"/>
  <c r="CY3" i="8"/>
  <c r="DO3" i="8"/>
  <c r="EE3" i="8"/>
  <c r="R4" i="8"/>
  <c r="AH4" i="8"/>
  <c r="AX4" i="8"/>
  <c r="BN4" i="8"/>
  <c r="CD4" i="8"/>
  <c r="CT4" i="8"/>
  <c r="DJ4" i="8"/>
  <c r="DZ4" i="8"/>
  <c r="M5" i="8"/>
  <c r="AC5" i="8"/>
  <c r="AS5" i="8"/>
  <c r="BI5" i="8"/>
  <c r="BY5" i="8"/>
  <c r="CO5" i="8"/>
  <c r="DF5" i="8"/>
  <c r="DW5" i="8"/>
  <c r="K6" i="8"/>
  <c r="AC6" i="8"/>
  <c r="AU6" i="8"/>
  <c r="BM6" i="8"/>
  <c r="CG6" i="8"/>
  <c r="CY6" i="8"/>
  <c r="DQ6" i="8"/>
  <c r="S8" i="8"/>
  <c r="AK8" i="8"/>
  <c r="BC8" i="8"/>
  <c r="BW8" i="8"/>
  <c r="CO8" i="8"/>
  <c r="DG8" i="8"/>
  <c r="DY8" i="8"/>
  <c r="N9" i="8"/>
  <c r="AF9" i="8"/>
  <c r="BB9" i="8"/>
  <c r="BU9" i="8"/>
  <c r="CN9" i="8"/>
  <c r="DG9" i="8"/>
  <c r="DZ9" i="8"/>
  <c r="U10" i="8"/>
  <c r="AO10" i="8"/>
  <c r="BI10" i="8"/>
  <c r="CJ10" i="8"/>
  <c r="DG10" i="8"/>
  <c r="H11" i="8"/>
  <c r="AF11" i="8"/>
  <c r="BJ11" i="8"/>
  <c r="CN11" i="8"/>
  <c r="DK11" i="8"/>
  <c r="CR17" i="8"/>
  <c r="M2" i="8"/>
  <c r="AC2" i="8"/>
  <c r="AS2" i="8"/>
  <c r="BI2" i="8"/>
  <c r="BY2" i="8"/>
  <c r="CO2" i="8"/>
  <c r="DE2" i="8"/>
  <c r="DU2" i="8"/>
  <c r="H3" i="8"/>
  <c r="X3" i="8"/>
  <c r="AN3" i="8"/>
  <c r="BD3" i="8"/>
  <c r="BT3" i="8"/>
  <c r="CJ3" i="8"/>
  <c r="CZ3" i="8"/>
  <c r="DP3" i="8"/>
  <c r="EF3" i="8"/>
  <c r="S4" i="8"/>
  <c r="AI4" i="8"/>
  <c r="AY4" i="8"/>
  <c r="BO4" i="8"/>
  <c r="CE4" i="8"/>
  <c r="CU4" i="8"/>
  <c r="DK4" i="8"/>
  <c r="EA4" i="8"/>
  <c r="N5" i="8"/>
  <c r="AD5" i="8"/>
  <c r="AT5" i="8"/>
  <c r="BJ5" i="8"/>
  <c r="BZ5" i="8"/>
  <c r="CP5" i="8"/>
  <c r="DG5" i="8"/>
  <c r="DX5" i="8"/>
  <c r="L6" i="8"/>
  <c r="AD6" i="8"/>
  <c r="AV6" i="8"/>
  <c r="BN6" i="8"/>
  <c r="CH6" i="8"/>
  <c r="CZ6" i="8"/>
  <c r="DR6" i="8"/>
  <c r="DW7" i="8"/>
  <c r="DG7" i="8"/>
  <c r="CQ7" i="8"/>
  <c r="CA7" i="8"/>
  <c r="BK7" i="8"/>
  <c r="AU7" i="8"/>
  <c r="AE7" i="8"/>
  <c r="O7" i="8"/>
  <c r="DV7" i="8"/>
  <c r="DF7" i="8"/>
  <c r="CP7" i="8"/>
  <c r="BZ7" i="8"/>
  <c r="BJ7" i="8"/>
  <c r="AT7" i="8"/>
  <c r="AD7" i="8"/>
  <c r="N7" i="8"/>
  <c r="Y7" i="8"/>
  <c r="AQ7" i="8"/>
  <c r="BI7" i="8"/>
  <c r="CC7" i="8"/>
  <c r="CU7" i="8"/>
  <c r="DM7" i="8"/>
  <c r="EE7" i="8"/>
  <c r="T8" i="8"/>
  <c r="AL8" i="8"/>
  <c r="BD8" i="8"/>
  <c r="BX8" i="8"/>
  <c r="CP8" i="8"/>
  <c r="DH8" i="8"/>
  <c r="DZ8" i="8"/>
  <c r="O9" i="8"/>
  <c r="AG9" i="8"/>
  <c r="BC9" i="8"/>
  <c r="BV9" i="8"/>
  <c r="CO9" i="8"/>
  <c r="DH9" i="8"/>
  <c r="EE9" i="8"/>
  <c r="V10" i="8"/>
  <c r="AP10" i="8"/>
  <c r="BJ10" i="8"/>
  <c r="CK10" i="8"/>
  <c r="DI10" i="8"/>
  <c r="I11" i="8"/>
  <c r="AG11" i="8"/>
  <c r="BK11" i="8"/>
  <c r="CO11" i="8"/>
  <c r="DL11" i="8"/>
  <c r="R17" i="8"/>
  <c r="CX17" i="8"/>
  <c r="N2" i="8"/>
  <c r="AD2" i="8"/>
  <c r="AT2" i="8"/>
  <c r="BJ2" i="8"/>
  <c r="BZ2" i="8"/>
  <c r="CP2" i="8"/>
  <c r="DF2" i="8"/>
  <c r="I3" i="8"/>
  <c r="Y3" i="8"/>
  <c r="AO3" i="8"/>
  <c r="BE3" i="8"/>
  <c r="BU3" i="8"/>
  <c r="CK3" i="8"/>
  <c r="DA3" i="8"/>
  <c r="DQ3" i="8"/>
  <c r="T4" i="8"/>
  <c r="AJ4" i="8"/>
  <c r="AZ4" i="8"/>
  <c r="BP4" i="8"/>
  <c r="CF4" i="8"/>
  <c r="CV4" i="8"/>
  <c r="DL4" i="8"/>
  <c r="O5" i="8"/>
  <c r="AE5" i="8"/>
  <c r="AU5" i="8"/>
  <c r="BK5" i="8"/>
  <c r="CA5" i="8"/>
  <c r="CQ5" i="8"/>
  <c r="DH5" i="8"/>
  <c r="DY5" i="8"/>
  <c r="M6" i="8"/>
  <c r="AE6" i="8"/>
  <c r="AW6" i="8"/>
  <c r="BQ6" i="8"/>
  <c r="CI6" i="8"/>
  <c r="DA6" i="8"/>
  <c r="DS6" i="8"/>
  <c r="H7" i="8"/>
  <c r="Z7" i="8"/>
  <c r="AR7" i="8"/>
  <c r="BL7" i="8"/>
  <c r="CD7" i="8"/>
  <c r="CV7" i="8"/>
  <c r="DN7" i="8"/>
  <c r="EF7" i="8"/>
  <c r="U8" i="8"/>
  <c r="AM8" i="8"/>
  <c r="BG8" i="8"/>
  <c r="BY8" i="8"/>
  <c r="CQ8" i="8"/>
  <c r="DI8" i="8"/>
  <c r="EA8" i="8"/>
  <c r="P9" i="8"/>
  <c r="AH9" i="8"/>
  <c r="BD9" i="8"/>
  <c r="BW9" i="8"/>
  <c r="CP9" i="8"/>
  <c r="DI9" i="8"/>
  <c r="EF9" i="8"/>
  <c r="W10" i="8"/>
  <c r="AQ10" i="8"/>
  <c r="BK10" i="8"/>
  <c r="CL10" i="8"/>
  <c r="DJ10" i="8"/>
  <c r="J11" i="8"/>
  <c r="AN11" i="8"/>
  <c r="BL11" i="8"/>
  <c r="CP11" i="8"/>
  <c r="DM11" i="8"/>
  <c r="AD17" i="8"/>
  <c r="DJ17" i="8"/>
  <c r="L25" i="11"/>
  <c r="J25" i="11"/>
  <c r="EA18" i="8"/>
  <c r="DK18" i="8"/>
  <c r="CU18" i="8"/>
  <c r="CE18" i="8"/>
  <c r="BO18" i="8"/>
  <c r="AY18" i="8"/>
  <c r="AI18" i="8"/>
  <c r="S18" i="8"/>
  <c r="DX18" i="8"/>
  <c r="DG18" i="8"/>
  <c r="CP18" i="8"/>
  <c r="BY18" i="8"/>
  <c r="BH18" i="8"/>
  <c r="AQ18" i="8"/>
  <c r="Z18" i="8"/>
  <c r="I18" i="8"/>
  <c r="DW18" i="8"/>
  <c r="DF18" i="8"/>
  <c r="CO18" i="8"/>
  <c r="BX18" i="8"/>
  <c r="BG18" i="8"/>
  <c r="AP18" i="8"/>
  <c r="Y18" i="8"/>
  <c r="H18" i="8"/>
  <c r="DU18" i="8"/>
  <c r="DD18" i="8"/>
  <c r="CM18" i="8"/>
  <c r="BV18" i="8"/>
  <c r="DT18" i="8"/>
  <c r="DC18" i="8"/>
  <c r="CL18" i="8"/>
  <c r="BU18" i="8"/>
  <c r="BD18" i="8"/>
  <c r="AM18" i="8"/>
  <c r="V18" i="8"/>
  <c r="DS18" i="8"/>
  <c r="DB18" i="8"/>
  <c r="CK18" i="8"/>
  <c r="BT18" i="8"/>
  <c r="BC18" i="8"/>
  <c r="AL18" i="8"/>
  <c r="U18" i="8"/>
  <c r="AD18" i="8"/>
  <c r="AZ18" i="8"/>
  <c r="BZ18" i="8"/>
  <c r="CW18" i="8"/>
  <c r="DV18" i="8"/>
  <c r="CE16" i="8"/>
  <c r="CY16" i="8"/>
  <c r="DS16" i="8"/>
  <c r="J18" i="8"/>
  <c r="AE18" i="8"/>
  <c r="BA18" i="8"/>
  <c r="CA18" i="8"/>
  <c r="CX18" i="8"/>
  <c r="DY18" i="8"/>
  <c r="EG20" i="8"/>
  <c r="DQ20" i="8"/>
  <c r="DA20" i="8"/>
  <c r="CK20" i="8"/>
  <c r="BU20" i="8"/>
  <c r="BE20" i="8"/>
  <c r="AO20" i="8"/>
  <c r="Y20" i="8"/>
  <c r="I20" i="8"/>
  <c r="EF20" i="8"/>
  <c r="DP20" i="8"/>
  <c r="CZ20" i="8"/>
  <c r="CJ20" i="8"/>
  <c r="BT20" i="8"/>
  <c r="BD20" i="8"/>
  <c r="DT20" i="8"/>
  <c r="DB20" i="8"/>
  <c r="CH20" i="8"/>
  <c r="BP20" i="8"/>
  <c r="AX20" i="8"/>
  <c r="AG20" i="8"/>
  <c r="P20" i="8"/>
  <c r="DS20" i="8"/>
  <c r="CY20" i="8"/>
  <c r="CG20" i="8"/>
  <c r="BO20" i="8"/>
  <c r="AW20" i="8"/>
  <c r="AF20" i="8"/>
  <c r="O20" i="8"/>
  <c r="DR20" i="8"/>
  <c r="CX20" i="8"/>
  <c r="CF20" i="8"/>
  <c r="BN20" i="8"/>
  <c r="AV20" i="8"/>
  <c r="AE20" i="8"/>
  <c r="N20" i="8"/>
  <c r="DO20" i="8"/>
  <c r="CW20" i="8"/>
  <c r="CE20" i="8"/>
  <c r="BM20" i="8"/>
  <c r="AU20" i="8"/>
  <c r="AD20" i="8"/>
  <c r="M20" i="8"/>
  <c r="EH20" i="8"/>
  <c r="DN20" i="8"/>
  <c r="CV20" i="8"/>
  <c r="CD20" i="8"/>
  <c r="BL20" i="8"/>
  <c r="AT20" i="8"/>
  <c r="AC20" i="8"/>
  <c r="L20" i="8"/>
  <c r="EE20" i="8"/>
  <c r="DM20" i="8"/>
  <c r="CU20" i="8"/>
  <c r="CC20" i="8"/>
  <c r="BK20" i="8"/>
  <c r="AS20" i="8"/>
  <c r="AB20" i="8"/>
  <c r="K20" i="8"/>
  <c r="ED20" i="8"/>
  <c r="DL20" i="8"/>
  <c r="CT20" i="8"/>
  <c r="CB20" i="8"/>
  <c r="BJ20" i="8"/>
  <c r="AR20" i="8"/>
  <c r="AA20" i="8"/>
  <c r="J20" i="8"/>
  <c r="EC20" i="8"/>
  <c r="DK20" i="8"/>
  <c r="CS20" i="8"/>
  <c r="CA20" i="8"/>
  <c r="BI20" i="8"/>
  <c r="AQ20" i="8"/>
  <c r="Z20" i="8"/>
  <c r="H20" i="8"/>
  <c r="EB20" i="8"/>
  <c r="AP20" i="8"/>
  <c r="BZ20" i="8"/>
  <c r="DJ20" i="8"/>
  <c r="K18" i="8"/>
  <c r="AF18" i="8"/>
  <c r="BB18" i="8"/>
  <c r="CB18" i="8"/>
  <c r="CY18" i="8"/>
  <c r="DZ18" i="8"/>
  <c r="AY20" i="8"/>
  <c r="CI20" i="8"/>
  <c r="DU20" i="8"/>
  <c r="L18" i="8"/>
  <c r="AG18" i="8"/>
  <c r="BE18" i="8"/>
  <c r="CC18" i="8"/>
  <c r="CZ18" i="8"/>
  <c r="EB18" i="8"/>
  <c r="BL16" i="8"/>
  <c r="CH16" i="8"/>
  <c r="DB16" i="8"/>
  <c r="M18" i="8"/>
  <c r="AH18" i="8"/>
  <c r="BF18" i="8"/>
  <c r="CD18" i="8"/>
  <c r="DA18" i="8"/>
  <c r="EC18" i="8"/>
  <c r="S20" i="8"/>
  <c r="BA20" i="8"/>
  <c r="CM20" i="8"/>
  <c r="DW20" i="8"/>
  <c r="DZ16" i="8"/>
  <c r="DJ16" i="8"/>
  <c r="CT16" i="8"/>
  <c r="CD16" i="8"/>
  <c r="BN16" i="8"/>
  <c r="AX16" i="8"/>
  <c r="AH16" i="8"/>
  <c r="R16" i="8"/>
  <c r="DY16" i="8"/>
  <c r="DI16" i="8"/>
  <c r="CS16" i="8"/>
  <c r="CC16" i="8"/>
  <c r="BM16" i="8"/>
  <c r="AW16" i="8"/>
  <c r="AG16" i="8"/>
  <c r="Q16" i="8"/>
  <c r="DV16" i="8"/>
  <c r="DF16" i="8"/>
  <c r="CP16" i="8"/>
  <c r="BZ16" i="8"/>
  <c r="BJ16" i="8"/>
  <c r="DU16" i="8"/>
  <c r="DE16" i="8"/>
  <c r="CO16" i="8"/>
  <c r="BY16" i="8"/>
  <c r="BI16" i="8"/>
  <c r="AS16" i="8"/>
  <c r="AC16" i="8"/>
  <c r="M16" i="8"/>
  <c r="Z16" i="8"/>
  <c r="AT16" i="8"/>
  <c r="BP16" i="8"/>
  <c r="CJ16" i="8"/>
  <c r="DD16" i="8"/>
  <c r="EB16" i="8"/>
  <c r="O18" i="8"/>
  <c r="AK18" i="8"/>
  <c r="BJ18" i="8"/>
  <c r="CG18" i="8"/>
  <c r="DH18" i="8"/>
  <c r="EE18" i="8"/>
  <c r="U20" i="8"/>
  <c r="BC20" i="8"/>
  <c r="CO20" i="8"/>
  <c r="DY20" i="8"/>
  <c r="W13" i="8"/>
  <c r="AN13" i="8"/>
  <c r="BE13" i="8"/>
  <c r="BV13" i="8"/>
  <c r="CM13" i="8"/>
  <c r="DD13" i="8"/>
  <c r="H16" i="8"/>
  <c r="AA16" i="8"/>
  <c r="AU16" i="8"/>
  <c r="BQ16" i="8"/>
  <c r="CK16" i="8"/>
  <c r="DG16" i="8"/>
  <c r="EC16" i="8"/>
  <c r="P18" i="8"/>
  <c r="AN18" i="8"/>
  <c r="BK18" i="8"/>
  <c r="CH18" i="8"/>
  <c r="DI18" i="8"/>
  <c r="EF18" i="8"/>
  <c r="V20" i="8"/>
  <c r="BF20" i="8"/>
  <c r="CP20" i="8"/>
  <c r="DZ20" i="8"/>
  <c r="DY13" i="8"/>
  <c r="DI13" i="8"/>
  <c r="CS13" i="8"/>
  <c r="CC13" i="8"/>
  <c r="BM13" i="8"/>
  <c r="AW13" i="8"/>
  <c r="AG13" i="8"/>
  <c r="Q13" i="8"/>
  <c r="DT13" i="8"/>
  <c r="X13" i="8"/>
  <c r="AO13" i="8"/>
  <c r="BF13" i="8"/>
  <c r="BW13" i="8"/>
  <c r="CN13" i="8"/>
  <c r="DE13" i="8"/>
  <c r="DW13" i="8"/>
  <c r="I16" i="8"/>
  <c r="AB16" i="8"/>
  <c r="AV16" i="8"/>
  <c r="BR16" i="8"/>
  <c r="CL16" i="8"/>
  <c r="DH16" i="8"/>
  <c r="ED16" i="8"/>
  <c r="Q18" i="8"/>
  <c r="AO18" i="8"/>
  <c r="BL18" i="8"/>
  <c r="CI18" i="8"/>
  <c r="DJ18" i="8"/>
  <c r="EG18" i="8"/>
  <c r="W20" i="8"/>
  <c r="BG20" i="8"/>
  <c r="CQ20" i="8"/>
  <c r="EA20" i="8"/>
  <c r="H13" i="8"/>
  <c r="Y13" i="8"/>
  <c r="AP13" i="8"/>
  <c r="BG13" i="8"/>
  <c r="BX13" i="8"/>
  <c r="CO13" i="8"/>
  <c r="DF13" i="8"/>
  <c r="DX13" i="8"/>
  <c r="J16" i="8"/>
  <c r="AD16" i="8"/>
  <c r="AY16" i="8"/>
  <c r="BS16" i="8"/>
  <c r="CM16" i="8"/>
  <c r="DK16" i="8"/>
  <c r="EE16" i="8"/>
  <c r="R18" i="8"/>
  <c r="AR18" i="8"/>
  <c r="BM18" i="8"/>
  <c r="CJ18" i="8"/>
  <c r="DL18" i="8"/>
  <c r="EH18" i="8"/>
  <c r="X20" i="8"/>
  <c r="BH20" i="8"/>
  <c r="CR20" i="8"/>
  <c r="W12" i="8"/>
  <c r="AN12" i="8"/>
  <c r="BE12" i="8"/>
  <c r="BV12" i="8"/>
  <c r="CM12" i="8"/>
  <c r="DD12" i="8"/>
  <c r="I13" i="8"/>
  <c r="Z13" i="8"/>
  <c r="AQ13" i="8"/>
  <c r="BH13" i="8"/>
  <c r="BY13" i="8"/>
  <c r="CP13" i="8"/>
  <c r="DG13" i="8"/>
  <c r="DZ13" i="8"/>
  <c r="K16" i="8"/>
  <c r="AE16" i="8"/>
  <c r="AZ16" i="8"/>
  <c r="BT16" i="8"/>
  <c r="CN16" i="8"/>
  <c r="DL16" i="8"/>
  <c r="EF16" i="8"/>
  <c r="T18" i="8"/>
  <c r="AS18" i="8"/>
  <c r="BN18" i="8"/>
  <c r="CN18" i="8"/>
  <c r="DM18" i="8"/>
  <c r="AH20" i="8"/>
  <c r="BQ20" i="8"/>
  <c r="DC20" i="8"/>
  <c r="ED12" i="8"/>
  <c r="DN12" i="8"/>
  <c r="CX12" i="8"/>
  <c r="CH12" i="8"/>
  <c r="BR12" i="8"/>
  <c r="BB12" i="8"/>
  <c r="AL12" i="8"/>
  <c r="V12" i="8"/>
  <c r="X12" i="8"/>
  <c r="AO12" i="8"/>
  <c r="BF12" i="8"/>
  <c r="BW12" i="8"/>
  <c r="CN12" i="8"/>
  <c r="DE12" i="8"/>
  <c r="DV12" i="8"/>
  <c r="J13" i="8"/>
  <c r="AA13" i="8"/>
  <c r="AR13" i="8"/>
  <c r="BI13" i="8"/>
  <c r="BZ13" i="8"/>
  <c r="CQ13" i="8"/>
  <c r="DH13" i="8"/>
  <c r="EA13" i="8"/>
  <c r="L16" i="8"/>
  <c r="AF16" i="8"/>
  <c r="BA16" i="8"/>
  <c r="BU16" i="8"/>
  <c r="CQ16" i="8"/>
  <c r="DM16" i="8"/>
  <c r="EG16" i="8"/>
  <c r="W18" i="8"/>
  <c r="AT18" i="8"/>
  <c r="BP18" i="8"/>
  <c r="CQ18" i="8"/>
  <c r="DN18" i="8"/>
  <c r="AI20" i="8"/>
  <c r="BR20" i="8"/>
  <c r="DD20" i="8"/>
  <c r="K13" i="8"/>
  <c r="AB13" i="8"/>
  <c r="AS13" i="8"/>
  <c r="BJ13" i="8"/>
  <c r="CA13" i="8"/>
  <c r="CR13" i="8"/>
  <c r="DJ13" i="8"/>
  <c r="EB13" i="8"/>
  <c r="N16" i="8"/>
  <c r="AI16" i="8"/>
  <c r="BB16" i="8"/>
  <c r="BV16" i="8"/>
  <c r="CR16" i="8"/>
  <c r="DN16" i="8"/>
  <c r="EH16" i="8"/>
  <c r="X18" i="8"/>
  <c r="AU18" i="8"/>
  <c r="BQ18" i="8"/>
  <c r="CR18" i="8"/>
  <c r="DO18" i="8"/>
  <c r="AJ20" i="8"/>
  <c r="BS20" i="8"/>
  <c r="DE20" i="8"/>
  <c r="AY26" i="8"/>
  <c r="CC26" i="8"/>
  <c r="CZ26" i="8"/>
  <c r="EF32" i="8"/>
  <c r="DP32" i="8"/>
  <c r="CZ32" i="8"/>
  <c r="CJ32" i="8"/>
  <c r="BT32" i="8"/>
  <c r="BD32" i="8"/>
  <c r="AN32" i="8"/>
  <c r="X32" i="8"/>
  <c r="H32" i="8"/>
  <c r="DT32" i="8"/>
  <c r="DC32" i="8"/>
  <c r="CL32" i="8"/>
  <c r="BU32" i="8"/>
  <c r="BC32" i="8"/>
  <c r="AL32" i="8"/>
  <c r="U32" i="8"/>
  <c r="DS32" i="8"/>
  <c r="DB32" i="8"/>
  <c r="CK32" i="8"/>
  <c r="BS32" i="8"/>
  <c r="BB32" i="8"/>
  <c r="AK32" i="8"/>
  <c r="T32" i="8"/>
  <c r="DR32" i="8"/>
  <c r="CX32" i="8"/>
  <c r="CE32" i="8"/>
  <c r="BL32" i="8"/>
  <c r="AS32" i="8"/>
  <c r="Z32" i="8"/>
  <c r="DQ32" i="8"/>
  <c r="CW32" i="8"/>
  <c r="CD32" i="8"/>
  <c r="BK32" i="8"/>
  <c r="AR32" i="8"/>
  <c r="Y32" i="8"/>
  <c r="DO32" i="8"/>
  <c r="CV32" i="8"/>
  <c r="CC32" i="8"/>
  <c r="BJ32" i="8"/>
  <c r="AQ32" i="8"/>
  <c r="W32" i="8"/>
  <c r="EH32" i="8"/>
  <c r="DN32" i="8"/>
  <c r="CU32" i="8"/>
  <c r="CB32" i="8"/>
  <c r="BI32" i="8"/>
  <c r="AP32" i="8"/>
  <c r="V32" i="8"/>
  <c r="EG32" i="8"/>
  <c r="DM32" i="8"/>
  <c r="CT32" i="8"/>
  <c r="CA32" i="8"/>
  <c r="BH32" i="8"/>
  <c r="AO32" i="8"/>
  <c r="S32" i="8"/>
  <c r="EE32" i="8"/>
  <c r="DL32" i="8"/>
  <c r="CS32" i="8"/>
  <c r="BZ32" i="8"/>
  <c r="BG32" i="8"/>
  <c r="AM32" i="8"/>
  <c r="R32" i="8"/>
  <c r="ED32" i="8"/>
  <c r="DK32" i="8"/>
  <c r="CR32" i="8"/>
  <c r="BY32" i="8"/>
  <c r="BF32" i="8"/>
  <c r="AJ32" i="8"/>
  <c r="Q32" i="8"/>
  <c r="EC32" i="8"/>
  <c r="DJ32" i="8"/>
  <c r="CQ32" i="8"/>
  <c r="BX32" i="8"/>
  <c r="BE32" i="8"/>
  <c r="AI32" i="8"/>
  <c r="P32" i="8"/>
  <c r="EB32" i="8"/>
  <c r="DI32" i="8"/>
  <c r="CP32" i="8"/>
  <c r="BW32" i="8"/>
  <c r="BA32" i="8"/>
  <c r="AH32" i="8"/>
  <c r="O32" i="8"/>
  <c r="EA32" i="8"/>
  <c r="DH32" i="8"/>
  <c r="CO32" i="8"/>
  <c r="BV32" i="8"/>
  <c r="AZ32" i="8"/>
  <c r="AG32" i="8"/>
  <c r="N32" i="8"/>
  <c r="DZ32" i="8"/>
  <c r="DG32" i="8"/>
  <c r="CN32" i="8"/>
  <c r="BR32" i="8"/>
  <c r="AY32" i="8"/>
  <c r="AF32" i="8"/>
  <c r="M32" i="8"/>
  <c r="DX32" i="8"/>
  <c r="DE32" i="8"/>
  <c r="CI32" i="8"/>
  <c r="BP32" i="8"/>
  <c r="AW32" i="8"/>
  <c r="AD32" i="8"/>
  <c r="K32" i="8"/>
  <c r="CF32" i="8"/>
  <c r="DS26" i="8"/>
  <c r="DC26" i="8"/>
  <c r="CM26" i="8"/>
  <c r="BW26" i="8"/>
  <c r="BG26" i="8"/>
  <c r="AQ26" i="8"/>
  <c r="AA26" i="8"/>
  <c r="K26" i="8"/>
  <c r="EH26" i="8"/>
  <c r="DR26" i="8"/>
  <c r="DB26" i="8"/>
  <c r="CL26" i="8"/>
  <c r="BV26" i="8"/>
  <c r="BF26" i="8"/>
  <c r="AP26" i="8"/>
  <c r="Z26" i="8"/>
  <c r="EB26" i="8"/>
  <c r="DJ26" i="8"/>
  <c r="CR26" i="8"/>
  <c r="BZ26" i="8"/>
  <c r="BH26" i="8"/>
  <c r="AN26" i="8"/>
  <c r="V26" i="8"/>
  <c r="EA26" i="8"/>
  <c r="DI26" i="8"/>
  <c r="CQ26" i="8"/>
  <c r="BY26" i="8"/>
  <c r="BE26" i="8"/>
  <c r="AM26" i="8"/>
  <c r="U26" i="8"/>
  <c r="DZ26" i="8"/>
  <c r="DH26" i="8"/>
  <c r="CP26" i="8"/>
  <c r="BX26" i="8"/>
  <c r="BD26" i="8"/>
  <c r="AL26" i="8"/>
  <c r="T26" i="8"/>
  <c r="DY26" i="8"/>
  <c r="DG26" i="8"/>
  <c r="CO26" i="8"/>
  <c r="BU26" i="8"/>
  <c r="BC26" i="8"/>
  <c r="AK26" i="8"/>
  <c r="S26" i="8"/>
  <c r="DX26" i="8"/>
  <c r="DF26" i="8"/>
  <c r="CN26" i="8"/>
  <c r="BT26" i="8"/>
  <c r="BB26" i="8"/>
  <c r="AJ26" i="8"/>
  <c r="R26" i="8"/>
  <c r="AE26" i="8"/>
  <c r="BI26" i="8"/>
  <c r="CF26" i="8"/>
  <c r="DE26" i="8"/>
  <c r="EG26" i="8"/>
  <c r="I32" i="8"/>
  <c r="CG32" i="8"/>
  <c r="H26" i="8"/>
  <c r="AF26" i="8"/>
  <c r="BJ26" i="8"/>
  <c r="CG26" i="8"/>
  <c r="DK26" i="8"/>
  <c r="AC27" i="8"/>
  <c r="BG27" i="8"/>
  <c r="CD27" i="8"/>
  <c r="DH27" i="8"/>
  <c r="J32" i="8"/>
  <c r="CH32" i="8"/>
  <c r="R21" i="8"/>
  <c r="AL21" i="8"/>
  <c r="BD21" i="8"/>
  <c r="BV21" i="8"/>
  <c r="CO21" i="8"/>
  <c r="DI21" i="8"/>
  <c r="ED21" i="8"/>
  <c r="I26" i="8"/>
  <c r="AG26" i="8"/>
  <c r="BK26" i="8"/>
  <c r="CH26" i="8"/>
  <c r="DL26" i="8"/>
  <c r="ED27" i="8"/>
  <c r="DN27" i="8"/>
  <c r="CX27" i="8"/>
  <c r="CH27" i="8"/>
  <c r="BR27" i="8"/>
  <c r="BB27" i="8"/>
  <c r="AL27" i="8"/>
  <c r="V27" i="8"/>
  <c r="EC27" i="8"/>
  <c r="DM27" i="8"/>
  <c r="CW27" i="8"/>
  <c r="CG27" i="8"/>
  <c r="BQ27" i="8"/>
  <c r="BA27" i="8"/>
  <c r="AK27" i="8"/>
  <c r="U27" i="8"/>
  <c r="DV27" i="8"/>
  <c r="DD27" i="8"/>
  <c r="CL27" i="8"/>
  <c r="BT27" i="8"/>
  <c r="AZ27" i="8"/>
  <c r="AH27" i="8"/>
  <c r="P27" i="8"/>
  <c r="DU27" i="8"/>
  <c r="DC27" i="8"/>
  <c r="CK27" i="8"/>
  <c r="BS27" i="8"/>
  <c r="AY27" i="8"/>
  <c r="AG27" i="8"/>
  <c r="O27" i="8"/>
  <c r="DT27" i="8"/>
  <c r="DB27" i="8"/>
  <c r="CJ27" i="8"/>
  <c r="BP27" i="8"/>
  <c r="AX27" i="8"/>
  <c r="AF27" i="8"/>
  <c r="N27" i="8"/>
  <c r="DS27" i="8"/>
  <c r="DA27" i="8"/>
  <c r="CI27" i="8"/>
  <c r="BO27" i="8"/>
  <c r="AW27" i="8"/>
  <c r="AE27" i="8"/>
  <c r="M27" i="8"/>
  <c r="DR27" i="8"/>
  <c r="CZ27" i="8"/>
  <c r="CF27" i="8"/>
  <c r="BN27" i="8"/>
  <c r="AV27" i="8"/>
  <c r="AD27" i="8"/>
  <c r="L27" i="8"/>
  <c r="AI27" i="8"/>
  <c r="BH27" i="8"/>
  <c r="CE27" i="8"/>
  <c r="DI27" i="8"/>
  <c r="EH27" i="8"/>
  <c r="L32" i="8"/>
  <c r="CM32" i="8"/>
  <c r="U21" i="8"/>
  <c r="AM21" i="8"/>
  <c r="BE21" i="8"/>
  <c r="BW21" i="8"/>
  <c r="CP21" i="8"/>
  <c r="DJ21" i="8"/>
  <c r="EE21" i="8"/>
  <c r="BX24" i="8"/>
  <c r="CZ24" i="8"/>
  <c r="DV24" i="8"/>
  <c r="J26" i="8"/>
  <c r="AH26" i="8"/>
  <c r="BL26" i="8"/>
  <c r="CI26" i="8"/>
  <c r="DM26" i="8"/>
  <c r="H27" i="8"/>
  <c r="AJ27" i="8"/>
  <c r="BI27" i="8"/>
  <c r="CM27" i="8"/>
  <c r="DJ27" i="8"/>
  <c r="AA32" i="8"/>
  <c r="CY32" i="8"/>
  <c r="W14" i="8"/>
  <c r="AM14" i="8"/>
  <c r="BC14" i="8"/>
  <c r="BS14" i="8"/>
  <c r="CI14" i="8"/>
  <c r="CY14" i="8"/>
  <c r="DO14" i="8"/>
  <c r="EE14" i="8"/>
  <c r="DV19" i="8"/>
  <c r="DF19" i="8"/>
  <c r="CP19" i="8"/>
  <c r="BZ19" i="8"/>
  <c r="BJ19" i="8"/>
  <c r="AT19" i="8"/>
  <c r="AD19" i="8"/>
  <c r="N19" i="8"/>
  <c r="X19" i="8"/>
  <c r="AO19" i="8"/>
  <c r="BF19" i="8"/>
  <c r="BW19" i="8"/>
  <c r="CN19" i="8"/>
  <c r="DE19" i="8"/>
  <c r="DW19" i="8"/>
  <c r="V21" i="8"/>
  <c r="AN21" i="8"/>
  <c r="BF21" i="8"/>
  <c r="BX21" i="8"/>
  <c r="CQ21" i="8"/>
  <c r="DM21" i="8"/>
  <c r="EF21" i="8"/>
  <c r="BI22" i="8"/>
  <c r="CD22" i="8"/>
  <c r="CW22" i="8"/>
  <c r="AA24" i="8"/>
  <c r="BC24" i="8"/>
  <c r="BY24" i="8"/>
  <c r="DA24" i="8"/>
  <c r="DW24" i="8"/>
  <c r="L26" i="8"/>
  <c r="AI26" i="8"/>
  <c r="BM26" i="8"/>
  <c r="CJ26" i="8"/>
  <c r="DN26" i="8"/>
  <c r="I27" i="8"/>
  <c r="AM27" i="8"/>
  <c r="BJ27" i="8"/>
  <c r="CN27" i="8"/>
  <c r="DK27" i="8"/>
  <c r="AE29" i="8"/>
  <c r="BM29" i="8"/>
  <c r="CU29" i="8"/>
  <c r="DX29" i="8"/>
  <c r="AB32" i="8"/>
  <c r="DA32" i="8"/>
  <c r="DG19" i="8"/>
  <c r="DX19" i="8"/>
  <c r="W21" i="8"/>
  <c r="AO21" i="8"/>
  <c r="BG21" i="8"/>
  <c r="BY21" i="8"/>
  <c r="CS21" i="8"/>
  <c r="DN21" i="8"/>
  <c r="EG21" i="8"/>
  <c r="AG24" i="8"/>
  <c r="BD24" i="8"/>
  <c r="BZ24" i="8"/>
  <c r="DB24" i="8"/>
  <c r="M26" i="8"/>
  <c r="AO26" i="8"/>
  <c r="BN26" i="8"/>
  <c r="CK26" i="8"/>
  <c r="DO26" i="8"/>
  <c r="J27" i="8"/>
  <c r="AN27" i="8"/>
  <c r="BK27" i="8"/>
  <c r="CO27" i="8"/>
  <c r="DL27" i="8"/>
  <c r="DY29" i="8"/>
  <c r="AC32" i="8"/>
  <c r="DD32" i="8"/>
  <c r="X21" i="8"/>
  <c r="AP21" i="8"/>
  <c r="BH21" i="8"/>
  <c r="BZ21" i="8"/>
  <c r="CT21" i="8"/>
  <c r="DO21" i="8"/>
  <c r="EC24" i="8"/>
  <c r="DM24" i="8"/>
  <c r="CW24" i="8"/>
  <c r="CG24" i="8"/>
  <c r="BQ24" i="8"/>
  <c r="BA24" i="8"/>
  <c r="AK24" i="8"/>
  <c r="U24" i="8"/>
  <c r="EE24" i="8"/>
  <c r="DN24" i="8"/>
  <c r="CV24" i="8"/>
  <c r="CE24" i="8"/>
  <c r="BN24" i="8"/>
  <c r="AW24" i="8"/>
  <c r="AF24" i="8"/>
  <c r="O24" i="8"/>
  <c r="ED24" i="8"/>
  <c r="DL24" i="8"/>
  <c r="CU24" i="8"/>
  <c r="CD24" i="8"/>
  <c r="BM24" i="8"/>
  <c r="AV24" i="8"/>
  <c r="AE24" i="8"/>
  <c r="N24" i="8"/>
  <c r="EB24" i="8"/>
  <c r="DK24" i="8"/>
  <c r="CT24" i="8"/>
  <c r="CC24" i="8"/>
  <c r="BL24" i="8"/>
  <c r="AU24" i="8"/>
  <c r="AD24" i="8"/>
  <c r="M24" i="8"/>
  <c r="EA24" i="8"/>
  <c r="DJ24" i="8"/>
  <c r="CS24" i="8"/>
  <c r="CB24" i="8"/>
  <c r="BK24" i="8"/>
  <c r="AT24" i="8"/>
  <c r="AC24" i="8"/>
  <c r="L24" i="8"/>
  <c r="DZ24" i="8"/>
  <c r="DI24" i="8"/>
  <c r="CR24" i="8"/>
  <c r="CA24" i="8"/>
  <c r="BJ24" i="8"/>
  <c r="AS24" i="8"/>
  <c r="AB24" i="8"/>
  <c r="K24" i="8"/>
  <c r="AH24" i="8"/>
  <c r="BE24" i="8"/>
  <c r="CF24" i="8"/>
  <c r="DC24" i="8"/>
  <c r="DY24" i="8"/>
  <c r="N26" i="8"/>
  <c r="AR26" i="8"/>
  <c r="BO26" i="8"/>
  <c r="CS26" i="8"/>
  <c r="DP26" i="8"/>
  <c r="K27" i="8"/>
  <c r="AO27" i="8"/>
  <c r="BL27" i="8"/>
  <c r="CP27" i="8"/>
  <c r="DO27" i="8"/>
  <c r="AE32" i="8"/>
  <c r="DF32" i="8"/>
  <c r="EB21" i="8"/>
  <c r="DL21" i="8"/>
  <c r="CV21" i="8"/>
  <c r="CF21" i="8"/>
  <c r="BP21" i="8"/>
  <c r="AZ21" i="8"/>
  <c r="AJ21" i="8"/>
  <c r="T21" i="8"/>
  <c r="EA21" i="8"/>
  <c r="DK21" i="8"/>
  <c r="CU21" i="8"/>
  <c r="CE21" i="8"/>
  <c r="BO21" i="8"/>
  <c r="AY21" i="8"/>
  <c r="AI21" i="8"/>
  <c r="S21" i="8"/>
  <c r="DX21" i="8"/>
  <c r="DH21" i="8"/>
  <c r="CR21" i="8"/>
  <c r="CB21" i="8"/>
  <c r="Y21" i="8"/>
  <c r="AQ21" i="8"/>
  <c r="BI21" i="8"/>
  <c r="CA21" i="8"/>
  <c r="CW21" i="8"/>
  <c r="DP21" i="8"/>
  <c r="CH24" i="8"/>
  <c r="DD24" i="8"/>
  <c r="EF24" i="8"/>
  <c r="O26" i="8"/>
  <c r="AS26" i="8"/>
  <c r="BP26" i="8"/>
  <c r="CT26" i="8"/>
  <c r="DQ26" i="8"/>
  <c r="Q27" i="8"/>
  <c r="AP27" i="8"/>
  <c r="BM27" i="8"/>
  <c r="CQ27" i="8"/>
  <c r="DP27" i="8"/>
  <c r="DT29" i="8"/>
  <c r="DD29" i="8"/>
  <c r="CN29" i="8"/>
  <c r="BX29" i="8"/>
  <c r="BH29" i="8"/>
  <c r="AR29" i="8"/>
  <c r="AB29" i="8"/>
  <c r="L29" i="8"/>
  <c r="DS29" i="8"/>
  <c r="DC29" i="8"/>
  <c r="CM29" i="8"/>
  <c r="BW29" i="8"/>
  <c r="BG29" i="8"/>
  <c r="AQ29" i="8"/>
  <c r="AA29" i="8"/>
  <c r="K29" i="8"/>
  <c r="ED29" i="8"/>
  <c r="DL29" i="8"/>
  <c r="CT29" i="8"/>
  <c r="CB29" i="8"/>
  <c r="BJ29" i="8"/>
  <c r="AP29" i="8"/>
  <c r="X29" i="8"/>
  <c r="EC29" i="8"/>
  <c r="DK29" i="8"/>
  <c r="CS29" i="8"/>
  <c r="CA29" i="8"/>
  <c r="BI29" i="8"/>
  <c r="AO29" i="8"/>
  <c r="W29" i="8"/>
  <c r="EB29" i="8"/>
  <c r="DJ29" i="8"/>
  <c r="CR29" i="8"/>
  <c r="BZ29" i="8"/>
  <c r="BF29" i="8"/>
  <c r="AN29" i="8"/>
  <c r="V29" i="8"/>
  <c r="EA29" i="8"/>
  <c r="DI29" i="8"/>
  <c r="CQ29" i="8"/>
  <c r="BY29" i="8"/>
  <c r="BE29" i="8"/>
  <c r="AM29" i="8"/>
  <c r="U29" i="8"/>
  <c r="DZ29" i="8"/>
  <c r="DH29" i="8"/>
  <c r="CP29" i="8"/>
  <c r="BV29" i="8"/>
  <c r="BD29" i="8"/>
  <c r="AL29" i="8"/>
  <c r="T29" i="8"/>
  <c r="DW29" i="8"/>
  <c r="DE29" i="8"/>
  <c r="CK29" i="8"/>
  <c r="BS29" i="8"/>
  <c r="BA29" i="8"/>
  <c r="AI29" i="8"/>
  <c r="Q29" i="8"/>
  <c r="DR29" i="8"/>
  <c r="CZ29" i="8"/>
  <c r="CH29" i="8"/>
  <c r="BP29" i="8"/>
  <c r="AX29" i="8"/>
  <c r="AF29" i="8"/>
  <c r="N29" i="8"/>
  <c r="EH29" i="8"/>
  <c r="AJ29" i="8"/>
  <c r="BQ29" i="8"/>
  <c r="CX29" i="8"/>
  <c r="EF29" i="8"/>
  <c r="DU31" i="8"/>
  <c r="DE31" i="8"/>
  <c r="CO31" i="8"/>
  <c r="BY31" i="8"/>
  <c r="BI31" i="8"/>
  <c r="AS31" i="8"/>
  <c r="AC31" i="8"/>
  <c r="EG31" i="8"/>
  <c r="DP31" i="8"/>
  <c r="CY31" i="8"/>
  <c r="CH31" i="8"/>
  <c r="BQ31" i="8"/>
  <c r="AZ31" i="8"/>
  <c r="AI31" i="8"/>
  <c r="R31" i="8"/>
  <c r="EF31" i="8"/>
  <c r="DO31" i="8"/>
  <c r="CX31" i="8"/>
  <c r="CG31" i="8"/>
  <c r="BP31" i="8"/>
  <c r="AY31" i="8"/>
  <c r="AH31" i="8"/>
  <c r="Q31" i="8"/>
  <c r="DN31" i="8"/>
  <c r="CU31" i="8"/>
  <c r="CB31" i="8"/>
  <c r="BH31" i="8"/>
  <c r="AO31" i="8"/>
  <c r="V31" i="8"/>
  <c r="EH31" i="8"/>
  <c r="DM31" i="8"/>
  <c r="CT31" i="8"/>
  <c r="CA31" i="8"/>
  <c r="BG31" i="8"/>
  <c r="AN31" i="8"/>
  <c r="U31" i="8"/>
  <c r="EE31" i="8"/>
  <c r="DL31" i="8"/>
  <c r="CS31" i="8"/>
  <c r="BZ31" i="8"/>
  <c r="BF31" i="8"/>
  <c r="AM31" i="8"/>
  <c r="T31" i="8"/>
  <c r="ED31" i="8"/>
  <c r="DK31" i="8"/>
  <c r="CR31" i="8"/>
  <c r="BX31" i="8"/>
  <c r="BE31" i="8"/>
  <c r="AL31" i="8"/>
  <c r="S31" i="8"/>
  <c r="EC31" i="8"/>
  <c r="DJ31" i="8"/>
  <c r="CQ31" i="8"/>
  <c r="BW31" i="8"/>
  <c r="BD31" i="8"/>
  <c r="AK31" i="8"/>
  <c r="P31" i="8"/>
  <c r="EB31" i="8"/>
  <c r="DI31" i="8"/>
  <c r="CP31" i="8"/>
  <c r="BV31" i="8"/>
  <c r="BC31" i="8"/>
  <c r="AJ31" i="8"/>
  <c r="O31" i="8"/>
  <c r="EA31" i="8"/>
  <c r="DZ31" i="8"/>
  <c r="DG31" i="8"/>
  <c r="CM31" i="8"/>
  <c r="BT31" i="8"/>
  <c r="BA31" i="8"/>
  <c r="AF31" i="8"/>
  <c r="M31" i="8"/>
  <c r="DY31" i="8"/>
  <c r="DF31" i="8"/>
  <c r="CL31" i="8"/>
  <c r="BS31" i="8"/>
  <c r="AX31" i="8"/>
  <c r="AE31" i="8"/>
  <c r="L31" i="8"/>
  <c r="DW31" i="8"/>
  <c r="DC31" i="8"/>
  <c r="CJ31" i="8"/>
  <c r="BO31" i="8"/>
  <c r="AV31" i="8"/>
  <c r="AB31" i="8"/>
  <c r="J31" i="8"/>
  <c r="DT31" i="8"/>
  <c r="DA31" i="8"/>
  <c r="CF31" i="8"/>
  <c r="BM31" i="8"/>
  <c r="AT31" i="8"/>
  <c r="Z31" i="8"/>
  <c r="H31" i="8"/>
  <c r="BJ31" i="8"/>
  <c r="DD31" i="8"/>
  <c r="AT32" i="8"/>
  <c r="DU32" i="8"/>
  <c r="AS19" i="8"/>
  <c r="BK19" i="8"/>
  <c r="CB19" i="8"/>
  <c r="CS19" i="8"/>
  <c r="DJ19" i="8"/>
  <c r="EA19" i="8"/>
  <c r="H21" i="8"/>
  <c r="Z21" i="8"/>
  <c r="AR21" i="8"/>
  <c r="BJ21" i="8"/>
  <c r="CC21" i="8"/>
  <c r="CX21" i="8"/>
  <c r="DQ21" i="8"/>
  <c r="DW22" i="8"/>
  <c r="DX22" i="8"/>
  <c r="DG22" i="8"/>
  <c r="CQ22" i="8"/>
  <c r="CA22" i="8"/>
  <c r="BK22" i="8"/>
  <c r="AU22" i="8"/>
  <c r="AE22" i="8"/>
  <c r="O22" i="8"/>
  <c r="DV22" i="8"/>
  <c r="DF22" i="8"/>
  <c r="CP22" i="8"/>
  <c r="BZ22" i="8"/>
  <c r="BJ22" i="8"/>
  <c r="AT22" i="8"/>
  <c r="AD22" i="8"/>
  <c r="N22" i="8"/>
  <c r="DU22" i="8"/>
  <c r="DS22" i="8"/>
  <c r="DC22" i="8"/>
  <c r="CM22" i="8"/>
  <c r="BW22" i="8"/>
  <c r="BG22" i="8"/>
  <c r="AQ22" i="8"/>
  <c r="AA22" i="8"/>
  <c r="K22" i="8"/>
  <c r="Z22" i="8"/>
  <c r="AV22" i="8"/>
  <c r="BO22" i="8"/>
  <c r="CH22" i="8"/>
  <c r="DA22" i="8"/>
  <c r="DY22" i="8"/>
  <c r="I24" i="8"/>
  <c r="AJ24" i="8"/>
  <c r="BG24" i="8"/>
  <c r="CI24" i="8"/>
  <c r="DE24" i="8"/>
  <c r="EG24" i="8"/>
  <c r="P26" i="8"/>
  <c r="AT26" i="8"/>
  <c r="BQ26" i="8"/>
  <c r="CU26" i="8"/>
  <c r="DT26" i="8"/>
  <c r="R27" i="8"/>
  <c r="AQ27" i="8"/>
  <c r="BU27" i="8"/>
  <c r="CR27" i="8"/>
  <c r="DQ27" i="8"/>
  <c r="H29" i="8"/>
  <c r="AK29" i="8"/>
  <c r="BR29" i="8"/>
  <c r="CY29" i="8"/>
  <c r="EG29" i="8"/>
  <c r="I31" i="8"/>
  <c r="BK31" i="8"/>
  <c r="DH31" i="8"/>
  <c r="AU32" i="8"/>
  <c r="DV32" i="8"/>
  <c r="L14" i="8"/>
  <c r="AB14" i="8"/>
  <c r="AR14" i="8"/>
  <c r="BH14" i="8"/>
  <c r="BX14" i="8"/>
  <c r="CN14" i="8"/>
  <c r="DD14" i="8"/>
  <c r="W15" i="8"/>
  <c r="AM15" i="8"/>
  <c r="BC15" i="8"/>
  <c r="BS15" i="8"/>
  <c r="CI15" i="8"/>
  <c r="CY15" i="8"/>
  <c r="DO15" i="8"/>
  <c r="L19" i="8"/>
  <c r="AC19" i="8"/>
  <c r="AU19" i="8"/>
  <c r="BL19" i="8"/>
  <c r="CC19" i="8"/>
  <c r="CT19" i="8"/>
  <c r="DK19" i="8"/>
  <c r="EB19" i="8"/>
  <c r="I21" i="8"/>
  <c r="AA21" i="8"/>
  <c r="AS21" i="8"/>
  <c r="BK21" i="8"/>
  <c r="CD21" i="8"/>
  <c r="CY21" i="8"/>
  <c r="DR21" i="8"/>
  <c r="H22" i="8"/>
  <c r="AB22" i="8"/>
  <c r="AW22" i="8"/>
  <c r="BP22" i="8"/>
  <c r="CI22" i="8"/>
  <c r="DB22" i="8"/>
  <c r="DZ22" i="8"/>
  <c r="J24" i="8"/>
  <c r="AL24" i="8"/>
  <c r="BH24" i="8"/>
  <c r="CJ24" i="8"/>
  <c r="DF24" i="8"/>
  <c r="EH24" i="8"/>
  <c r="Q26" i="8"/>
  <c r="AU26" i="8"/>
  <c r="BR26" i="8"/>
  <c r="CV26" i="8"/>
  <c r="DU26" i="8"/>
  <c r="S27" i="8"/>
  <c r="AR27" i="8"/>
  <c r="BV27" i="8"/>
  <c r="CS27" i="8"/>
  <c r="DW27" i="8"/>
  <c r="I29" i="8"/>
  <c r="AS29" i="8"/>
  <c r="BT29" i="8"/>
  <c r="DA29" i="8"/>
  <c r="K31" i="8"/>
  <c r="BL31" i="8"/>
  <c r="DQ31" i="8"/>
  <c r="AV32" i="8"/>
  <c r="DW32" i="8"/>
  <c r="EC34" i="8"/>
  <c r="CD34" i="8"/>
  <c r="DH34" i="8"/>
  <c r="EE34" i="8"/>
  <c r="AJ34" i="8"/>
  <c r="BG34" i="8"/>
  <c r="CF34" i="8"/>
  <c r="DJ34" i="8"/>
  <c r="DV34" i="8"/>
  <c r="DF34" i="8"/>
  <c r="CP34" i="8"/>
  <c r="BZ34" i="8"/>
  <c r="BJ34" i="8"/>
  <c r="AT34" i="8"/>
  <c r="AD34" i="8"/>
  <c r="N34" i="8"/>
  <c r="DU34" i="8"/>
  <c r="DE34" i="8"/>
  <c r="CO34" i="8"/>
  <c r="BY34" i="8"/>
  <c r="BI34" i="8"/>
  <c r="AS34" i="8"/>
  <c r="AC34" i="8"/>
  <c r="M34" i="8"/>
  <c r="DW34" i="8"/>
  <c r="DC34" i="8"/>
  <c r="CK34" i="8"/>
  <c r="BS34" i="8"/>
  <c r="BA34" i="8"/>
  <c r="AI34" i="8"/>
  <c r="Q34" i="8"/>
  <c r="DT34" i="8"/>
  <c r="DB34" i="8"/>
  <c r="CJ34" i="8"/>
  <c r="BR34" i="8"/>
  <c r="AZ34" i="8"/>
  <c r="AH34" i="8"/>
  <c r="P34" i="8"/>
  <c r="DS34" i="8"/>
  <c r="DA34" i="8"/>
  <c r="CI34" i="8"/>
  <c r="BQ34" i="8"/>
  <c r="AY34" i="8"/>
  <c r="AG34" i="8"/>
  <c r="O34" i="8"/>
  <c r="DR34" i="8"/>
  <c r="CZ34" i="8"/>
  <c r="CH34" i="8"/>
  <c r="BP34" i="8"/>
  <c r="AX34" i="8"/>
  <c r="AF34" i="8"/>
  <c r="L34" i="8"/>
  <c r="DQ34" i="8"/>
  <c r="CY34" i="8"/>
  <c r="CG34" i="8"/>
  <c r="BO34" i="8"/>
  <c r="AW34" i="8"/>
  <c r="AE34" i="8"/>
  <c r="K34" i="8"/>
  <c r="AK34" i="8"/>
  <c r="BH34" i="8"/>
  <c r="CL34" i="8"/>
  <c r="DK34" i="8"/>
  <c r="EH34" i="8"/>
  <c r="CN34" i="8"/>
  <c r="DM34" i="8"/>
  <c r="EH23" i="8"/>
  <c r="DR23" i="8"/>
  <c r="DB23" i="8"/>
  <c r="CL23" i="8"/>
  <c r="BV23" i="8"/>
  <c r="BF23" i="8"/>
  <c r="AP23" i="8"/>
  <c r="Z23" i="8"/>
  <c r="J23" i="8"/>
  <c r="X23" i="8"/>
  <c r="AO23" i="8"/>
  <c r="BG23" i="8"/>
  <c r="BX23" i="8"/>
  <c r="CO23" i="8"/>
  <c r="DF23" i="8"/>
  <c r="DW23" i="8"/>
  <c r="DY28" i="8"/>
  <c r="DI28" i="8"/>
  <c r="CS28" i="8"/>
  <c r="CC28" i="8"/>
  <c r="BM28" i="8"/>
  <c r="AW28" i="8"/>
  <c r="AG28" i="8"/>
  <c r="Q28" i="8"/>
  <c r="DX28" i="8"/>
  <c r="DH28" i="8"/>
  <c r="CR28" i="8"/>
  <c r="CB28" i="8"/>
  <c r="BL28" i="8"/>
  <c r="AV28" i="8"/>
  <c r="AF28" i="8"/>
  <c r="P28" i="8"/>
  <c r="Y28" i="8"/>
  <c r="AQ28" i="8"/>
  <c r="BI28" i="8"/>
  <c r="CA28" i="8"/>
  <c r="CU28" i="8"/>
  <c r="DM28" i="8"/>
  <c r="EE28" i="8"/>
  <c r="J34" i="8"/>
  <c r="AN34" i="8"/>
  <c r="BM34" i="8"/>
  <c r="CQ34" i="8"/>
  <c r="DN34" i="8"/>
  <c r="DY37" i="8"/>
  <c r="DI37" i="8"/>
  <c r="CS37" i="8"/>
  <c r="CC37" i="8"/>
  <c r="BM37" i="8"/>
  <c r="AW37" i="8"/>
  <c r="AG37" i="8"/>
  <c r="Q37" i="8"/>
  <c r="EE37" i="8"/>
  <c r="DN37" i="8"/>
  <c r="CW37" i="8"/>
  <c r="CF37" i="8"/>
  <c r="BO37" i="8"/>
  <c r="AX37" i="8"/>
  <c r="AF37" i="8"/>
  <c r="O37" i="8"/>
  <c r="ED37" i="8"/>
  <c r="DM37" i="8"/>
  <c r="CV37" i="8"/>
  <c r="CE37" i="8"/>
  <c r="BN37" i="8"/>
  <c r="AV37" i="8"/>
  <c r="AE37" i="8"/>
  <c r="N37" i="8"/>
  <c r="EC37" i="8"/>
  <c r="DL37" i="8"/>
  <c r="CU37" i="8"/>
  <c r="CD37" i="8"/>
  <c r="BL37" i="8"/>
  <c r="AU37" i="8"/>
  <c r="AD37" i="8"/>
  <c r="M37" i="8"/>
  <c r="EB37" i="8"/>
  <c r="DK37" i="8"/>
  <c r="CT37" i="8"/>
  <c r="CB37" i="8"/>
  <c r="BK37" i="8"/>
  <c r="AT37" i="8"/>
  <c r="AC37" i="8"/>
  <c r="L37" i="8"/>
  <c r="EA37" i="8"/>
  <c r="DJ37" i="8"/>
  <c r="CR37" i="8"/>
  <c r="CA37" i="8"/>
  <c r="BJ37" i="8"/>
  <c r="AS37" i="8"/>
  <c r="AB37" i="8"/>
  <c r="K37" i="8"/>
  <c r="DQ37" i="8"/>
  <c r="CO37" i="8"/>
  <c r="BS37" i="8"/>
  <c r="AQ37" i="8"/>
  <c r="U37" i="8"/>
  <c r="DP37" i="8"/>
  <c r="CN37" i="8"/>
  <c r="BR37" i="8"/>
  <c r="AP37" i="8"/>
  <c r="T37" i="8"/>
  <c r="DO37" i="8"/>
  <c r="CM37" i="8"/>
  <c r="BQ37" i="8"/>
  <c r="AO37" i="8"/>
  <c r="S37" i="8"/>
  <c r="DH37" i="8"/>
  <c r="CL37" i="8"/>
  <c r="BP37" i="8"/>
  <c r="AN37" i="8"/>
  <c r="R37" i="8"/>
  <c r="DG37" i="8"/>
  <c r="CK37" i="8"/>
  <c r="BI37" i="8"/>
  <c r="AM37" i="8"/>
  <c r="P37" i="8"/>
  <c r="EH37" i="8"/>
  <c r="DF37" i="8"/>
  <c r="CJ37" i="8"/>
  <c r="BH37" i="8"/>
  <c r="AL37" i="8"/>
  <c r="J37" i="8"/>
  <c r="EF37" i="8"/>
  <c r="DW37" i="8"/>
  <c r="DA37" i="8"/>
  <c r="BY37" i="8"/>
  <c r="BC37" i="8"/>
  <c r="AA37" i="8"/>
  <c r="DU37" i="8"/>
  <c r="CY37" i="8"/>
  <c r="BW37" i="8"/>
  <c r="BA37" i="8"/>
  <c r="Y37" i="8"/>
  <c r="BE37" i="8"/>
  <c r="DC37" i="8"/>
  <c r="CD28" i="8"/>
  <c r="CV28" i="8"/>
  <c r="DN28" i="8"/>
  <c r="EF28" i="8"/>
  <c r="R34" i="8"/>
  <c r="AO34" i="8"/>
  <c r="BN34" i="8"/>
  <c r="CR34" i="8"/>
  <c r="DO34" i="8"/>
  <c r="DH23" i="8"/>
  <c r="DY23" i="8"/>
  <c r="I28" i="8"/>
  <c r="AA28" i="8"/>
  <c r="AS28" i="8"/>
  <c r="BK28" i="8"/>
  <c r="CE28" i="8"/>
  <c r="CW28" i="8"/>
  <c r="DO28" i="8"/>
  <c r="EG28" i="8"/>
  <c r="S34" i="8"/>
  <c r="AP34" i="8"/>
  <c r="BT34" i="8"/>
  <c r="CS34" i="8"/>
  <c r="DP34" i="8"/>
  <c r="I37" i="8"/>
  <c r="BG37" i="8"/>
  <c r="DE37" i="8"/>
  <c r="K23" i="8"/>
  <c r="AB23" i="8"/>
  <c r="AS23" i="8"/>
  <c r="BJ23" i="8"/>
  <c r="CA23" i="8"/>
  <c r="CR23" i="8"/>
  <c r="DI23" i="8"/>
  <c r="DZ23" i="8"/>
  <c r="J28" i="8"/>
  <c r="AB28" i="8"/>
  <c r="AT28" i="8"/>
  <c r="BN28" i="8"/>
  <c r="CF28" i="8"/>
  <c r="CX28" i="8"/>
  <c r="DP28" i="8"/>
  <c r="EH28" i="8"/>
  <c r="T34" i="8"/>
  <c r="AQ34" i="8"/>
  <c r="BU34" i="8"/>
  <c r="CT34" i="8"/>
  <c r="DX34" i="8"/>
  <c r="V37" i="8"/>
  <c r="BT37" i="8"/>
  <c r="DR37" i="8"/>
  <c r="L23" i="8"/>
  <c r="AC23" i="8"/>
  <c r="AT23" i="8"/>
  <c r="BK23" i="8"/>
  <c r="CB23" i="8"/>
  <c r="CS23" i="8"/>
  <c r="DJ23" i="8"/>
  <c r="EA23" i="8"/>
  <c r="K28" i="8"/>
  <c r="AC28" i="8"/>
  <c r="AU28" i="8"/>
  <c r="BO28" i="8"/>
  <c r="CG28" i="8"/>
  <c r="CY28" i="8"/>
  <c r="DQ28" i="8"/>
  <c r="U34" i="8"/>
  <c r="AR34" i="8"/>
  <c r="BV34" i="8"/>
  <c r="CU34" i="8"/>
  <c r="DY34" i="8"/>
  <c r="W37" i="8"/>
  <c r="BU37" i="8"/>
  <c r="DS37" i="8"/>
  <c r="BR40" i="8"/>
  <c r="DE40" i="8"/>
  <c r="BG43" i="8"/>
  <c r="DV43" i="8"/>
  <c r="AP40" i="8"/>
  <c r="CB40" i="8"/>
  <c r="BH42" i="8"/>
  <c r="BI43" i="8"/>
  <c r="K10" i="11"/>
  <c r="I10" i="11"/>
  <c r="I22" i="11"/>
  <c r="K22" i="11"/>
  <c r="DV40" i="8"/>
  <c r="DF40" i="8"/>
  <c r="EF40" i="8"/>
  <c r="DP40" i="8"/>
  <c r="CZ40" i="8"/>
  <c r="EG40" i="8"/>
  <c r="DN40" i="8"/>
  <c r="CV40" i="8"/>
  <c r="CF40" i="8"/>
  <c r="BP40" i="8"/>
  <c r="AZ40" i="8"/>
  <c r="AJ40" i="8"/>
  <c r="T40" i="8"/>
  <c r="EE40" i="8"/>
  <c r="DM40" i="8"/>
  <c r="ED40" i="8"/>
  <c r="DL40" i="8"/>
  <c r="CT40" i="8"/>
  <c r="CD40" i="8"/>
  <c r="BN40" i="8"/>
  <c r="AX40" i="8"/>
  <c r="AH40" i="8"/>
  <c r="R40" i="8"/>
  <c r="EC40" i="8"/>
  <c r="DK40" i="8"/>
  <c r="CS40" i="8"/>
  <c r="CC40" i="8"/>
  <c r="BM40" i="8"/>
  <c r="AW40" i="8"/>
  <c r="AG40" i="8"/>
  <c r="Q40" i="8"/>
  <c r="DT40" i="8"/>
  <c r="CW40" i="8"/>
  <c r="CA40" i="8"/>
  <c r="BH40" i="8"/>
  <c r="AO40" i="8"/>
  <c r="V40" i="8"/>
  <c r="DS40" i="8"/>
  <c r="CU40" i="8"/>
  <c r="BZ40" i="8"/>
  <c r="BG40" i="8"/>
  <c r="AN40" i="8"/>
  <c r="U40" i="8"/>
  <c r="DR40" i="8"/>
  <c r="CR40" i="8"/>
  <c r="BY40" i="8"/>
  <c r="BF40" i="8"/>
  <c r="AM40" i="8"/>
  <c r="S40" i="8"/>
  <c r="DQ40" i="8"/>
  <c r="CQ40" i="8"/>
  <c r="BX40" i="8"/>
  <c r="BE40" i="8"/>
  <c r="AL40" i="8"/>
  <c r="P40" i="8"/>
  <c r="DO40" i="8"/>
  <c r="CP40" i="8"/>
  <c r="BW40" i="8"/>
  <c r="BD40" i="8"/>
  <c r="AK40" i="8"/>
  <c r="O40" i="8"/>
  <c r="DJ40" i="8"/>
  <c r="CO40" i="8"/>
  <c r="BV40" i="8"/>
  <c r="BC40" i="8"/>
  <c r="AI40" i="8"/>
  <c r="N40" i="8"/>
  <c r="DI40" i="8"/>
  <c r="CN40" i="8"/>
  <c r="BU40" i="8"/>
  <c r="BB40" i="8"/>
  <c r="AF40" i="8"/>
  <c r="M40" i="8"/>
  <c r="DH40" i="8"/>
  <c r="CM40" i="8"/>
  <c r="BT40" i="8"/>
  <c r="BA40" i="8"/>
  <c r="AE40" i="8"/>
  <c r="L40" i="8"/>
  <c r="AS40" i="8"/>
  <c r="CH40" i="8"/>
  <c r="DY40" i="8"/>
  <c r="EB42" i="8"/>
  <c r="DL42" i="8"/>
  <c r="CV42" i="8"/>
  <c r="CF42" i="8"/>
  <c r="BP42" i="8"/>
  <c r="AZ42" i="8"/>
  <c r="AJ42" i="8"/>
  <c r="T42" i="8"/>
  <c r="DV42" i="8"/>
  <c r="DF42" i="8"/>
  <c r="CP42" i="8"/>
  <c r="BZ42" i="8"/>
  <c r="BJ42" i="8"/>
  <c r="AT42" i="8"/>
  <c r="AD42" i="8"/>
  <c r="N42" i="8"/>
  <c r="DX42" i="8"/>
  <c r="DE42" i="8"/>
  <c r="CM42" i="8"/>
  <c r="BU42" i="8"/>
  <c r="BC42" i="8"/>
  <c r="AK42" i="8"/>
  <c r="R42" i="8"/>
  <c r="DW42" i="8"/>
  <c r="DD42" i="8"/>
  <c r="CL42" i="8"/>
  <c r="BT42" i="8"/>
  <c r="BB42" i="8"/>
  <c r="AI42" i="8"/>
  <c r="Q42" i="8"/>
  <c r="DU42" i="8"/>
  <c r="DC42" i="8"/>
  <c r="CK42" i="8"/>
  <c r="BS42" i="8"/>
  <c r="BA42" i="8"/>
  <c r="AH42" i="8"/>
  <c r="P42" i="8"/>
  <c r="DT42" i="8"/>
  <c r="DB42" i="8"/>
  <c r="CJ42" i="8"/>
  <c r="BR42" i="8"/>
  <c r="AY42" i="8"/>
  <c r="AG42" i="8"/>
  <c r="O42" i="8"/>
  <c r="DS42" i="8"/>
  <c r="DA42" i="8"/>
  <c r="CI42" i="8"/>
  <c r="BQ42" i="8"/>
  <c r="AX42" i="8"/>
  <c r="AF42" i="8"/>
  <c r="M42" i="8"/>
  <c r="EF42" i="8"/>
  <c r="DH42" i="8"/>
  <c r="CD42" i="8"/>
  <c r="BF42" i="8"/>
  <c r="AB42" i="8"/>
  <c r="EE42" i="8"/>
  <c r="DG42" i="8"/>
  <c r="CC42" i="8"/>
  <c r="BE42" i="8"/>
  <c r="AA42" i="8"/>
  <c r="ED42" i="8"/>
  <c r="CZ42" i="8"/>
  <c r="CB42" i="8"/>
  <c r="BD42" i="8"/>
  <c r="Z42" i="8"/>
  <c r="EC42" i="8"/>
  <c r="CY42" i="8"/>
  <c r="CA42" i="8"/>
  <c r="AW42" i="8"/>
  <c r="Y42" i="8"/>
  <c r="EA42" i="8"/>
  <c r="CX42" i="8"/>
  <c r="BY42" i="8"/>
  <c r="AV42" i="8"/>
  <c r="X42" i="8"/>
  <c r="DZ42" i="8"/>
  <c r="CW42" i="8"/>
  <c r="BX42" i="8"/>
  <c r="AU42" i="8"/>
  <c r="W42" i="8"/>
  <c r="DY42" i="8"/>
  <c r="CU42" i="8"/>
  <c r="BW42" i="8"/>
  <c r="AS42" i="8"/>
  <c r="V42" i="8"/>
  <c r="DR42" i="8"/>
  <c r="CT42" i="8"/>
  <c r="BV42" i="8"/>
  <c r="AR42" i="8"/>
  <c r="U42" i="8"/>
  <c r="DQ42" i="8"/>
  <c r="CS42" i="8"/>
  <c r="BO42" i="8"/>
  <c r="AQ42" i="8"/>
  <c r="DO42" i="8"/>
  <c r="CQ42" i="8"/>
  <c r="BM42" i="8"/>
  <c r="AO42" i="8"/>
  <c r="K42" i="8"/>
  <c r="BL42" i="8"/>
  <c r="DW43" i="8"/>
  <c r="DG43" i="8"/>
  <c r="CQ43" i="8"/>
  <c r="CA43" i="8"/>
  <c r="BK43" i="8"/>
  <c r="AU43" i="8"/>
  <c r="AE43" i="8"/>
  <c r="O43" i="8"/>
  <c r="EG43" i="8"/>
  <c r="DQ43" i="8"/>
  <c r="DA43" i="8"/>
  <c r="CK43" i="8"/>
  <c r="BU43" i="8"/>
  <c r="BE43" i="8"/>
  <c r="AO43" i="8"/>
  <c r="Y43" i="8"/>
  <c r="I43" i="8"/>
  <c r="DS43" i="8"/>
  <c r="CZ43" i="8"/>
  <c r="CH43" i="8"/>
  <c r="BP43" i="8"/>
  <c r="AX43" i="8"/>
  <c r="AF43" i="8"/>
  <c r="M43" i="8"/>
  <c r="DR43" i="8"/>
  <c r="CY43" i="8"/>
  <c r="CG43" i="8"/>
  <c r="BO43" i="8"/>
  <c r="AW43" i="8"/>
  <c r="AD43" i="8"/>
  <c r="L43" i="8"/>
  <c r="DP43" i="8"/>
  <c r="CX43" i="8"/>
  <c r="CF43" i="8"/>
  <c r="BN43" i="8"/>
  <c r="AV43" i="8"/>
  <c r="AC43" i="8"/>
  <c r="K43" i="8"/>
  <c r="EH43" i="8"/>
  <c r="DO43" i="8"/>
  <c r="CW43" i="8"/>
  <c r="CE43" i="8"/>
  <c r="BM43" i="8"/>
  <c r="AT43" i="8"/>
  <c r="AB43" i="8"/>
  <c r="J43" i="8"/>
  <c r="EF43" i="8"/>
  <c r="DN43" i="8"/>
  <c r="CV43" i="8"/>
  <c r="CD43" i="8"/>
  <c r="BL43" i="8"/>
  <c r="AS43" i="8"/>
  <c r="AA43" i="8"/>
  <c r="H43" i="8"/>
  <c r="EE43" i="8"/>
  <c r="DM43" i="8"/>
  <c r="CU43" i="8"/>
  <c r="DH43" i="8"/>
  <c r="CC43" i="8"/>
  <c r="BD43" i="8"/>
  <c r="AG43" i="8"/>
  <c r="DF43" i="8"/>
  <c r="CB43" i="8"/>
  <c r="BC43" i="8"/>
  <c r="Z43" i="8"/>
  <c r="ED43" i="8"/>
  <c r="DE43" i="8"/>
  <c r="BZ43" i="8"/>
  <c r="BB43" i="8"/>
  <c r="X43" i="8"/>
  <c r="EC43" i="8"/>
  <c r="DD43" i="8"/>
  <c r="BY43" i="8"/>
  <c r="BA43" i="8"/>
  <c r="W43" i="8"/>
  <c r="EB43" i="8"/>
  <c r="DC43" i="8"/>
  <c r="BX43" i="8"/>
  <c r="AZ43" i="8"/>
  <c r="V43" i="8"/>
  <c r="EA43" i="8"/>
  <c r="DB43" i="8"/>
  <c r="BW43" i="8"/>
  <c r="AY43" i="8"/>
  <c r="U43" i="8"/>
  <c r="DZ43" i="8"/>
  <c r="CT43" i="8"/>
  <c r="BV43" i="8"/>
  <c r="AR43" i="8"/>
  <c r="T43" i="8"/>
  <c r="DY43" i="8"/>
  <c r="CS43" i="8"/>
  <c r="BT43" i="8"/>
  <c r="AQ43" i="8"/>
  <c r="S43" i="8"/>
  <c r="DX43" i="8"/>
  <c r="CR43" i="8"/>
  <c r="BS43" i="8"/>
  <c r="AP43" i="8"/>
  <c r="R43" i="8"/>
  <c r="DU43" i="8"/>
  <c r="CO43" i="8"/>
  <c r="BQ43" i="8"/>
  <c r="AM43" i="8"/>
  <c r="P43" i="8"/>
  <c r="CJ43" i="8"/>
  <c r="I40" i="8"/>
  <c r="AU40" i="8"/>
  <c r="CJ40" i="8"/>
  <c r="EA40" i="8"/>
  <c r="I42" i="8"/>
  <c r="CE42" i="8"/>
  <c r="N43" i="8"/>
  <c r="CL43" i="8"/>
  <c r="Z35" i="8"/>
  <c r="AR35" i="8"/>
  <c r="BJ35" i="8"/>
  <c r="CB35" i="8"/>
  <c r="CT35" i="8"/>
  <c r="DL35" i="8"/>
  <c r="AC38" i="8"/>
  <c r="BE38" i="8"/>
  <c r="CD38" i="8"/>
  <c r="DH38" i="8"/>
  <c r="J40" i="8"/>
  <c r="AV40" i="8"/>
  <c r="CK40" i="8"/>
  <c r="EB40" i="8"/>
  <c r="J42" i="8"/>
  <c r="CG42" i="8"/>
  <c r="Q43" i="8"/>
  <c r="CM43" i="8"/>
  <c r="J7" i="11"/>
  <c r="L7" i="11"/>
  <c r="EG35" i="8"/>
  <c r="DQ35" i="8"/>
  <c r="DA35" i="8"/>
  <c r="CK35" i="8"/>
  <c r="BU35" i="8"/>
  <c r="BE35" i="8"/>
  <c r="AO35" i="8"/>
  <c r="Y35" i="8"/>
  <c r="I35" i="8"/>
  <c r="EF35" i="8"/>
  <c r="DP35" i="8"/>
  <c r="CZ35" i="8"/>
  <c r="CJ35" i="8"/>
  <c r="BT35" i="8"/>
  <c r="BD35" i="8"/>
  <c r="AN35" i="8"/>
  <c r="X35" i="8"/>
  <c r="H35" i="8"/>
  <c r="AA35" i="8"/>
  <c r="AS35" i="8"/>
  <c r="BK35" i="8"/>
  <c r="CC35" i="8"/>
  <c r="CU35" i="8"/>
  <c r="DM35" i="8"/>
  <c r="EE35" i="8"/>
  <c r="DV38" i="8"/>
  <c r="DF38" i="8"/>
  <c r="CP38" i="8"/>
  <c r="BZ38" i="8"/>
  <c r="BJ38" i="8"/>
  <c r="AT38" i="8"/>
  <c r="DT38" i="8"/>
  <c r="DD38" i="8"/>
  <c r="CN38" i="8"/>
  <c r="BX38" i="8"/>
  <c r="BH38" i="8"/>
  <c r="AR38" i="8"/>
  <c r="AB38" i="8"/>
  <c r="L38" i="8"/>
  <c r="DS38" i="8"/>
  <c r="DY38" i="8"/>
  <c r="DE38" i="8"/>
  <c r="CL38" i="8"/>
  <c r="BT38" i="8"/>
  <c r="BB38" i="8"/>
  <c r="AJ38" i="8"/>
  <c r="S38" i="8"/>
  <c r="DX38" i="8"/>
  <c r="DC38" i="8"/>
  <c r="CK38" i="8"/>
  <c r="BS38" i="8"/>
  <c r="BA38" i="8"/>
  <c r="AI38" i="8"/>
  <c r="R38" i="8"/>
  <c r="DW38" i="8"/>
  <c r="DB38" i="8"/>
  <c r="CJ38" i="8"/>
  <c r="BR38" i="8"/>
  <c r="AZ38" i="8"/>
  <c r="AH38" i="8"/>
  <c r="Q38" i="8"/>
  <c r="DU38" i="8"/>
  <c r="DA38" i="8"/>
  <c r="CI38" i="8"/>
  <c r="BQ38" i="8"/>
  <c r="AY38" i="8"/>
  <c r="AG38" i="8"/>
  <c r="P38" i="8"/>
  <c r="DR38" i="8"/>
  <c r="CZ38" i="8"/>
  <c r="CH38" i="8"/>
  <c r="BP38" i="8"/>
  <c r="AX38" i="8"/>
  <c r="AF38" i="8"/>
  <c r="O38" i="8"/>
  <c r="AD38" i="8"/>
  <c r="BF38" i="8"/>
  <c r="CE38" i="8"/>
  <c r="DI38" i="8"/>
  <c r="EG38" i="8"/>
  <c r="K40" i="8"/>
  <c r="AY40" i="8"/>
  <c r="CL40" i="8"/>
  <c r="EH40" i="8"/>
  <c r="L42" i="8"/>
  <c r="CH42" i="8"/>
  <c r="AH43" i="8"/>
  <c r="CN43" i="8"/>
  <c r="J35" i="8"/>
  <c r="AB35" i="8"/>
  <c r="AT35" i="8"/>
  <c r="BL35" i="8"/>
  <c r="CD35" i="8"/>
  <c r="CV35" i="8"/>
  <c r="DN35" i="8"/>
  <c r="EH35" i="8"/>
  <c r="H38" i="8"/>
  <c r="AE38" i="8"/>
  <c r="BG38" i="8"/>
  <c r="CF38" i="8"/>
  <c r="DJ38" i="8"/>
  <c r="EH38" i="8"/>
  <c r="W40" i="8"/>
  <c r="BI40" i="8"/>
  <c r="CX40" i="8"/>
  <c r="S42" i="8"/>
  <c r="CN42" i="8"/>
  <c r="AI43" i="8"/>
  <c r="CP43" i="8"/>
  <c r="EA33" i="8"/>
  <c r="DK33" i="8"/>
  <c r="CU33" i="8"/>
  <c r="CE33" i="8"/>
  <c r="BO33" i="8"/>
  <c r="AY33" i="8"/>
  <c r="AI33" i="8"/>
  <c r="S33" i="8"/>
  <c r="DZ33" i="8"/>
  <c r="DJ33" i="8"/>
  <c r="CT33" i="8"/>
  <c r="CD33" i="8"/>
  <c r="X33" i="8"/>
  <c r="AO33" i="8"/>
  <c r="BF33" i="8"/>
  <c r="BW33" i="8"/>
  <c r="CO33" i="8"/>
  <c r="DG33" i="8"/>
  <c r="DY33" i="8"/>
  <c r="K35" i="8"/>
  <c r="AC35" i="8"/>
  <c r="AU35" i="8"/>
  <c r="BM35" i="8"/>
  <c r="CE35" i="8"/>
  <c r="CW35" i="8"/>
  <c r="DO35" i="8"/>
  <c r="I38" i="8"/>
  <c r="AK38" i="8"/>
  <c r="BI38" i="8"/>
  <c r="CG38" i="8"/>
  <c r="DK38" i="8"/>
  <c r="X40" i="8"/>
  <c r="BJ40" i="8"/>
  <c r="CY40" i="8"/>
  <c r="AC42" i="8"/>
  <c r="CO42" i="8"/>
  <c r="AJ43" i="8"/>
  <c r="DI43" i="8"/>
  <c r="W30" i="8"/>
  <c r="AM30" i="8"/>
  <c r="BC30" i="8"/>
  <c r="BS30" i="8"/>
  <c r="CI30" i="8"/>
  <c r="CY30" i="8"/>
  <c r="DO30" i="8"/>
  <c r="H33" i="8"/>
  <c r="Y33" i="8"/>
  <c r="AP33" i="8"/>
  <c r="BG33" i="8"/>
  <c r="BX33" i="8"/>
  <c r="CP33" i="8"/>
  <c r="DH33" i="8"/>
  <c r="EB33" i="8"/>
  <c r="L35" i="8"/>
  <c r="AD35" i="8"/>
  <c r="AV35" i="8"/>
  <c r="BN35" i="8"/>
  <c r="CF35" i="8"/>
  <c r="CX35" i="8"/>
  <c r="DR35" i="8"/>
  <c r="EB36" i="8"/>
  <c r="DL36" i="8"/>
  <c r="CV36" i="8"/>
  <c r="CF36" i="8"/>
  <c r="BP36" i="8"/>
  <c r="AZ36" i="8"/>
  <c r="AJ36" i="8"/>
  <c r="T36" i="8"/>
  <c r="EA36" i="8"/>
  <c r="DK36" i="8"/>
  <c r="CU36" i="8"/>
  <c r="CE36" i="8"/>
  <c r="BO36" i="8"/>
  <c r="AY36" i="8"/>
  <c r="AI36" i="8"/>
  <c r="S36" i="8"/>
  <c r="DZ36" i="8"/>
  <c r="DJ36" i="8"/>
  <c r="CT36" i="8"/>
  <c r="DY36" i="8"/>
  <c r="DI36" i="8"/>
  <c r="CS36" i="8"/>
  <c r="CC36" i="8"/>
  <c r="BM36" i="8"/>
  <c r="AW36" i="8"/>
  <c r="DX36" i="8"/>
  <c r="DH36" i="8"/>
  <c r="CR36" i="8"/>
  <c r="CB36" i="8"/>
  <c r="Y36" i="8"/>
  <c r="AQ36" i="8"/>
  <c r="BJ36" i="8"/>
  <c r="CG36" i="8"/>
  <c r="DB36" i="8"/>
  <c r="DW36" i="8"/>
  <c r="J38" i="8"/>
  <c r="AL38" i="8"/>
  <c r="BK38" i="8"/>
  <c r="CM38" i="8"/>
  <c r="DL38" i="8"/>
  <c r="Y40" i="8"/>
  <c r="BK40" i="8"/>
  <c r="DA40" i="8"/>
  <c r="AE42" i="8"/>
  <c r="CR42" i="8"/>
  <c r="AK43" i="8"/>
  <c r="DJ43" i="8"/>
  <c r="L3" i="11"/>
  <c r="J3" i="11"/>
  <c r="AC41" i="8"/>
  <c r="AZ41" i="8"/>
  <c r="CA41" i="8"/>
  <c r="CX41" i="8"/>
  <c r="K19" i="11"/>
  <c r="EG41" i="8"/>
  <c r="DQ41" i="8"/>
  <c r="DA41" i="8"/>
  <c r="CK41" i="8"/>
  <c r="BU41" i="8"/>
  <c r="BE41" i="8"/>
  <c r="AO41" i="8"/>
  <c r="Y41" i="8"/>
  <c r="I41" i="8"/>
  <c r="EA41" i="8"/>
  <c r="DK41" i="8"/>
  <c r="CU41" i="8"/>
  <c r="CE41" i="8"/>
  <c r="BO41" i="8"/>
  <c r="AY41" i="8"/>
  <c r="AI41" i="8"/>
  <c r="S41" i="8"/>
  <c r="EB41" i="8"/>
  <c r="DI41" i="8"/>
  <c r="CQ41" i="8"/>
  <c r="BY41" i="8"/>
  <c r="BG41" i="8"/>
  <c r="AN41" i="8"/>
  <c r="V41" i="8"/>
  <c r="DZ41" i="8"/>
  <c r="DH41" i="8"/>
  <c r="CP41" i="8"/>
  <c r="BX41" i="8"/>
  <c r="BF41" i="8"/>
  <c r="AM41" i="8"/>
  <c r="U41" i="8"/>
  <c r="DY41" i="8"/>
  <c r="DG41" i="8"/>
  <c r="CO41" i="8"/>
  <c r="BW41" i="8"/>
  <c r="BD41" i="8"/>
  <c r="AL41" i="8"/>
  <c r="T41" i="8"/>
  <c r="DX41" i="8"/>
  <c r="DF41" i="8"/>
  <c r="CN41" i="8"/>
  <c r="BV41" i="8"/>
  <c r="BC41" i="8"/>
  <c r="AK41" i="8"/>
  <c r="R41" i="8"/>
  <c r="AD41" i="8"/>
  <c r="BA41" i="8"/>
  <c r="CB41" i="8"/>
  <c r="CY41" i="8"/>
  <c r="DV41" i="8"/>
  <c r="I16" i="11"/>
  <c r="H41" i="8"/>
  <c r="AE41" i="8"/>
  <c r="BB41" i="8"/>
  <c r="CC41" i="8"/>
  <c r="CZ41" i="8"/>
  <c r="DW41" i="8"/>
  <c r="L16" i="11"/>
  <c r="J41" i="8"/>
  <c r="AF41" i="8"/>
  <c r="BH41" i="8"/>
  <c r="CD41" i="8"/>
  <c r="DB41" i="8"/>
  <c r="EC41" i="8"/>
  <c r="K41" i="8"/>
  <c r="AG41" i="8"/>
  <c r="BI41" i="8"/>
  <c r="CF41" i="8"/>
  <c r="DC41" i="8"/>
  <c r="ED41" i="8"/>
  <c r="L41" i="8"/>
  <c r="AH41" i="8"/>
  <c r="BJ41" i="8"/>
  <c r="CG41" i="8"/>
  <c r="DD41" i="8"/>
  <c r="EE41" i="8"/>
  <c r="M41" i="8"/>
  <c r="AJ41" i="8"/>
  <c r="BK41" i="8"/>
  <c r="CH41" i="8"/>
  <c r="DE41" i="8"/>
  <c r="EF41" i="8"/>
  <c r="N41" i="8"/>
  <c r="AP41" i="8"/>
  <c r="BL41" i="8"/>
  <c r="CI41" i="8"/>
  <c r="DJ41" i="8"/>
  <c r="EH41" i="8"/>
  <c r="DV48" i="8"/>
  <c r="K26" i="11"/>
  <c r="I26" i="11"/>
  <c r="W48" i="8"/>
  <c r="AR48" i="8"/>
  <c r="BM48" i="8"/>
  <c r="CI48" i="8"/>
  <c r="DD48" i="8"/>
  <c r="DY48" i="8"/>
  <c r="K8" i="11"/>
  <c r="I8" i="11"/>
  <c r="CK48" i="8"/>
  <c r="DE48" i="8"/>
  <c r="EF48" i="8"/>
  <c r="DP48" i="8"/>
  <c r="CZ48" i="8"/>
  <c r="CJ48" i="8"/>
  <c r="BT48" i="8"/>
  <c r="BD48" i="8"/>
  <c r="AN48" i="8"/>
  <c r="X48" i="8"/>
  <c r="H48" i="8"/>
  <c r="ED48" i="8"/>
  <c r="DN48" i="8"/>
  <c r="CX48" i="8"/>
  <c r="CH48" i="8"/>
  <c r="BR48" i="8"/>
  <c r="BB48" i="8"/>
  <c r="AL48" i="8"/>
  <c r="V48" i="8"/>
  <c r="EB48" i="8"/>
  <c r="DL48" i="8"/>
  <c r="CV48" i="8"/>
  <c r="CF48" i="8"/>
  <c r="BP48" i="8"/>
  <c r="AZ48" i="8"/>
  <c r="AJ48" i="8"/>
  <c r="DX48" i="8"/>
  <c r="DH48" i="8"/>
  <c r="CR48" i="8"/>
  <c r="CB48" i="8"/>
  <c r="BL48" i="8"/>
  <c r="AV48" i="8"/>
  <c r="AF48" i="8"/>
  <c r="P48" i="8"/>
  <c r="AA48" i="8"/>
  <c r="AU48" i="8"/>
  <c r="BQ48" i="8"/>
  <c r="CM48" i="8"/>
  <c r="DG48" i="8"/>
  <c r="EC48" i="8"/>
  <c r="L11" i="11"/>
  <c r="K14" i="11"/>
  <c r="L20" i="11"/>
  <c r="I27" i="11"/>
  <c r="K27" i="11"/>
  <c r="CN48" i="8"/>
  <c r="DI48" i="8"/>
  <c r="EE48" i="8"/>
  <c r="L17" i="11"/>
  <c r="J17" i="11"/>
  <c r="DO46" i="8"/>
  <c r="J48" i="8"/>
  <c r="AC48" i="8"/>
  <c r="AX48" i="8"/>
  <c r="BU48" i="8"/>
  <c r="CO48" i="8"/>
  <c r="DJ48" i="8"/>
  <c r="EG48" i="8"/>
  <c r="K24" i="11"/>
  <c r="I24" i="11"/>
  <c r="L28" i="11"/>
  <c r="J28" i="11"/>
  <c r="V46" i="8"/>
  <c r="AO46" i="8"/>
  <c r="BI46" i="8"/>
  <c r="CC46" i="8"/>
  <c r="CW46" i="8"/>
  <c r="DP46" i="8"/>
  <c r="DU47" i="8"/>
  <c r="DE47" i="8"/>
  <c r="CO47" i="8"/>
  <c r="BY47" i="8"/>
  <c r="BI47" i="8"/>
  <c r="AS47" i="8"/>
  <c r="AC47" i="8"/>
  <c r="M47" i="8"/>
  <c r="DS47" i="8"/>
  <c r="DC47" i="8"/>
  <c r="CM47" i="8"/>
  <c r="BW47" i="8"/>
  <c r="BG47" i="8"/>
  <c r="AQ47" i="8"/>
  <c r="AA47" i="8"/>
  <c r="K47" i="8"/>
  <c r="EC47" i="8"/>
  <c r="DM47" i="8"/>
  <c r="CW47" i="8"/>
  <c r="CG47" i="8"/>
  <c r="BQ47" i="8"/>
  <c r="BA47" i="8"/>
  <c r="AK47" i="8"/>
  <c r="U47" i="8"/>
  <c r="Z47" i="8"/>
  <c r="AU47" i="8"/>
  <c r="BN47" i="8"/>
  <c r="CH47" i="8"/>
  <c r="DA47" i="8"/>
  <c r="DV47" i="8"/>
  <c r="K48" i="8"/>
  <c r="AD48" i="8"/>
  <c r="AY48" i="8"/>
  <c r="BV48" i="8"/>
  <c r="CP48" i="8"/>
  <c r="DK48" i="8"/>
  <c r="EH48" i="8"/>
  <c r="I12" i="11"/>
  <c r="W39" i="8"/>
  <c r="AM39" i="8"/>
  <c r="BC39" i="8"/>
  <c r="BS39" i="8"/>
  <c r="CI39" i="8"/>
  <c r="CY39" i="8"/>
  <c r="DO39" i="8"/>
  <c r="EE39" i="8"/>
  <c r="W44" i="8"/>
  <c r="AO44" i="8"/>
  <c r="BH44" i="8"/>
  <c r="BZ44" i="8"/>
  <c r="CR44" i="8"/>
  <c r="DJ44" i="8"/>
  <c r="W46" i="8"/>
  <c r="AQ46" i="8"/>
  <c r="BJ46" i="8"/>
  <c r="CE46" i="8"/>
  <c r="CX46" i="8"/>
  <c r="DQ46" i="8"/>
  <c r="H47" i="8"/>
  <c r="AB47" i="8"/>
  <c r="AV47" i="8"/>
  <c r="BO47" i="8"/>
  <c r="CI47" i="8"/>
  <c r="DB47" i="8"/>
  <c r="DW47" i="8"/>
  <c r="L48" i="8"/>
  <c r="AE48" i="8"/>
  <c r="BA48" i="8"/>
  <c r="BW48" i="8"/>
  <c r="CQ48" i="8"/>
  <c r="DM48" i="8"/>
  <c r="I3" i="11"/>
  <c r="K6" i="11"/>
  <c r="J9" i="11"/>
  <c r="J12" i="11"/>
  <c r="X46" i="8"/>
  <c r="AR46" i="8"/>
  <c r="BK46" i="8"/>
  <c r="CF46" i="8"/>
  <c r="CY46" i="8"/>
  <c r="DS46" i="8"/>
  <c r="I47" i="8"/>
  <c r="AD47" i="8"/>
  <c r="AW47" i="8"/>
  <c r="BP47" i="8"/>
  <c r="CJ47" i="8"/>
  <c r="DD47" i="8"/>
  <c r="DX47" i="8"/>
  <c r="M48" i="8"/>
  <c r="AG48" i="8"/>
  <c r="BC48" i="8"/>
  <c r="BX48" i="8"/>
  <c r="CS48" i="8"/>
  <c r="DO48" i="8"/>
  <c r="CK39" i="8"/>
  <c r="DA39" i="8"/>
  <c r="DQ39" i="8"/>
  <c r="EH44" i="8"/>
  <c r="DR44" i="8"/>
  <c r="DB44" i="8"/>
  <c r="CL44" i="8"/>
  <c r="BV44" i="8"/>
  <c r="BF44" i="8"/>
  <c r="AP44" i="8"/>
  <c r="Z44" i="8"/>
  <c r="J44" i="8"/>
  <c r="EB44" i="8"/>
  <c r="DL44" i="8"/>
  <c r="CV44" i="8"/>
  <c r="CF44" i="8"/>
  <c r="BP44" i="8"/>
  <c r="AZ44" i="8"/>
  <c r="AJ44" i="8"/>
  <c r="T44" i="8"/>
  <c r="Y44" i="8"/>
  <c r="AR44" i="8"/>
  <c r="BJ44" i="8"/>
  <c r="CB44" i="8"/>
  <c r="CT44" i="8"/>
  <c r="DM44" i="8"/>
  <c r="EE44" i="8"/>
  <c r="Y46" i="8"/>
  <c r="AS46" i="8"/>
  <c r="BM46" i="8"/>
  <c r="CG46" i="8"/>
  <c r="CZ46" i="8"/>
  <c r="J47" i="8"/>
  <c r="AE47" i="8"/>
  <c r="AX47" i="8"/>
  <c r="BR47" i="8"/>
  <c r="CK47" i="8"/>
  <c r="DF47" i="8"/>
  <c r="DY47" i="8"/>
  <c r="N48" i="8"/>
  <c r="AH48" i="8"/>
  <c r="BE48" i="8"/>
  <c r="BY48" i="8"/>
  <c r="CT48" i="8"/>
  <c r="DQ48" i="8"/>
  <c r="L29" i="11"/>
  <c r="J29" i="11"/>
  <c r="DZ46" i="8"/>
  <c r="DJ46" i="8"/>
  <c r="CT46" i="8"/>
  <c r="CD46" i="8"/>
  <c r="BN46" i="8"/>
  <c r="AX46" i="8"/>
  <c r="AH46" i="8"/>
  <c r="R46" i="8"/>
  <c r="DX46" i="8"/>
  <c r="DH46" i="8"/>
  <c r="CR46" i="8"/>
  <c r="CB46" i="8"/>
  <c r="BL46" i="8"/>
  <c r="AV46" i="8"/>
  <c r="AF46" i="8"/>
  <c r="P46" i="8"/>
  <c r="EH46" i="8"/>
  <c r="DR46" i="8"/>
  <c r="DB46" i="8"/>
  <c r="CL46" i="8"/>
  <c r="BV46" i="8"/>
  <c r="BF46" i="8"/>
  <c r="AP46" i="8"/>
  <c r="Z46" i="8"/>
  <c r="J46" i="8"/>
  <c r="AA46" i="8"/>
  <c r="AT46" i="8"/>
  <c r="BO46" i="8"/>
  <c r="CH46" i="8"/>
  <c r="DA46" i="8"/>
  <c r="DU46" i="8"/>
  <c r="AF47" i="8"/>
  <c r="AY47" i="8"/>
  <c r="BS47" i="8"/>
  <c r="CL47" i="8"/>
  <c r="DG47" i="8"/>
  <c r="DZ47" i="8"/>
  <c r="O48" i="8"/>
  <c r="AI48" i="8"/>
  <c r="BF48" i="8"/>
  <c r="BZ48" i="8"/>
  <c r="CU48" i="8"/>
  <c r="DR48" i="8"/>
  <c r="L15" i="11"/>
  <c r="O45" i="8"/>
  <c r="AE45" i="8"/>
  <c r="AU45" i="8"/>
  <c r="BK45" i="8"/>
  <c r="CA45" i="8"/>
  <c r="CQ45" i="8"/>
  <c r="DG45" i="8"/>
  <c r="DW45" i="8"/>
  <c r="K49" i="8"/>
  <c r="AA49" i="8"/>
  <c r="AQ49" i="8"/>
  <c r="BG49" i="8"/>
  <c r="BW49" i="8"/>
  <c r="CM49" i="8"/>
  <c r="DC49" i="8"/>
  <c r="DS49" i="8"/>
  <c r="O49" i="8"/>
  <c r="AE49" i="8"/>
  <c r="AU49" i="8"/>
  <c r="BK49" i="8"/>
  <c r="CA49" i="8"/>
  <c r="CQ49" i="8"/>
  <c r="DG49" i="8"/>
  <c r="DW49" i="8"/>
  <c r="U45" i="8"/>
  <c r="AK45" i="8"/>
  <c r="BA45" i="8"/>
  <c r="BQ45" i="8"/>
  <c r="CG45" i="8"/>
  <c r="CW45" i="8"/>
  <c r="DM45" i="8"/>
  <c r="EC45" i="8"/>
  <c r="Q49" i="8"/>
  <c r="AG49" i="8"/>
  <c r="AW49" i="8"/>
  <c r="BM49" i="8"/>
  <c r="CC49" i="8"/>
  <c r="CS49" i="8"/>
  <c r="DI49" i="8"/>
  <c r="DY49" i="8"/>
  <c r="W45" i="8"/>
  <c r="AM45" i="8"/>
  <c r="BC45" i="8"/>
  <c r="BS45" i="8"/>
  <c r="CI45" i="8"/>
  <c r="CY45" i="8"/>
  <c r="DO45" i="8"/>
  <c r="S49" i="8"/>
  <c r="AI49" i="8"/>
  <c r="AY49" i="8"/>
  <c r="BO49" i="8"/>
  <c r="CE49" i="8"/>
  <c r="CU49" i="8"/>
  <c r="DK49" i="8"/>
  <c r="EA49" i="8"/>
  <c r="W49" i="8"/>
  <c r="AM49" i="8"/>
  <c r="BC49" i="8"/>
  <c r="BS49" i="8"/>
  <c r="CI49" i="8"/>
  <c r="CY49" i="8"/>
  <c r="DO49" i="8"/>
  <c r="L22" i="11" l="1"/>
  <c r="J22" i="11"/>
  <c r="L17" i="5"/>
  <c r="L16" i="5"/>
  <c r="L15" i="5"/>
  <c r="L14" i="5"/>
  <c r="J16" i="5"/>
  <c r="J17" i="5"/>
  <c r="J15" i="5"/>
  <c r="J14" i="5"/>
  <c r="L6" i="11"/>
  <c r="J6" i="11"/>
  <c r="J27" i="11"/>
  <c r="L27" i="11"/>
  <c r="L19" i="11"/>
  <c r="J19" i="11"/>
  <c r="N17" i="5"/>
  <c r="N14" i="5"/>
  <c r="N15" i="5"/>
  <c r="N16" i="5"/>
  <c r="L10" i="11"/>
  <c r="J10" i="11"/>
  <c r="L24" i="11"/>
  <c r="J24" i="11"/>
  <c r="I16" i="5"/>
  <c r="I17" i="5"/>
  <c r="I14" i="5"/>
  <c r="I15" i="5"/>
  <c r="L14" i="11"/>
  <c r="J14" i="11"/>
  <c r="K17" i="5"/>
  <c r="K16" i="5"/>
  <c r="K15" i="5"/>
  <c r="K14" i="5"/>
  <c r="L26" i="11"/>
  <c r="J26" i="11"/>
  <c r="M17" i="5"/>
  <c r="M14" i="5"/>
  <c r="M16" i="5"/>
  <c r="M15" i="5"/>
  <c r="L8" i="11"/>
  <c r="J8" i="11"/>
</calcChain>
</file>

<file path=xl/sharedStrings.xml><?xml version="1.0" encoding="utf-8"?>
<sst xmlns="http://schemas.openxmlformats.org/spreadsheetml/2006/main" count="278" uniqueCount="127">
  <si>
    <t>Numerology 1 Pilot Efficiency</t>
  </si>
  <si>
    <t>Pilot spacing in freq</t>
  </si>
  <si>
    <t>Numerology 0 Pilot Efficiency</t>
  </si>
  <si>
    <t>CP Size</t>
  </si>
  <si>
    <t>Pilot spacing in time</t>
  </si>
  <si>
    <t>Symbol size</t>
  </si>
  <si>
    <t>Pilot Efficiency</t>
  </si>
  <si>
    <t>CP Efficiency</t>
  </si>
  <si>
    <t>Overall Efficiency</t>
  </si>
  <si>
    <t>Net spectral efficiency</t>
  </si>
  <si>
    <t>mod</t>
  </si>
  <si>
    <t>Required Es/N0</t>
  </si>
  <si>
    <t>Average Efficiency</t>
  </si>
  <si>
    <t>MCS</t>
  </si>
  <si>
    <t>MOD</t>
  </si>
  <si>
    <t>bits/symbol</t>
  </si>
  <si>
    <t>CODE RATE</t>
  </si>
  <si>
    <t>Spectral Efficiency</t>
  </si>
  <si>
    <t>Es/N0 Required
(based on Shannon)</t>
  </si>
  <si>
    <t>EsN0/step from
previous MCS</t>
  </si>
  <si>
    <t>QPSK</t>
  </si>
  <si>
    <t>-</t>
  </si>
  <si>
    <t>QAM16</t>
  </si>
  <si>
    <t>QAM64</t>
  </si>
  <si>
    <t>Numerology 5 Pilot Efficiency</t>
  </si>
  <si>
    <t>Subcarrier spacing</t>
  </si>
  <si>
    <t>Numerology</t>
  </si>
  <si>
    <t>RB bandwidth (kHz)</t>
  </si>
  <si>
    <t>Subcarrier spacing (kHz)</t>
  </si>
  <si>
    <t>Number of symbols per subframe</t>
  </si>
  <si>
    <t>Number of subsymbols per symbol (M)</t>
  </si>
  <si>
    <t>Number of subcarriers per RB</t>
  </si>
  <si>
    <t>QAM256</t>
  </si>
  <si>
    <t>Number os subsymbols per RB</t>
  </si>
  <si>
    <t>Pilot spacing in freq (subcarriers)</t>
  </si>
  <si>
    <t>Pilot spacing in time (symbols)</t>
  </si>
  <si>
    <t>Number of data RE per RB</t>
  </si>
  <si>
    <t>Free data elements per RB</t>
  </si>
  <si>
    <t>Number of coded bits per RB</t>
  </si>
  <si>
    <t>Number of codewords per RB</t>
  </si>
  <si>
    <t>Total number of punctured bits</t>
  </si>
  <si>
    <t>Bits Puncionados por Codeword</t>
  </si>
  <si>
    <t>CRC Size</t>
  </si>
  <si>
    <t>Control</t>
  </si>
  <si>
    <t>SISO - Uncoded bit capacity</t>
  </si>
  <si>
    <t>Valores de puncionamento por palavra código</t>
  </si>
  <si>
    <t>SISO - Net bit capacity</t>
  </si>
  <si>
    <t>code rate</t>
  </si>
  <si>
    <t>Parameter</t>
  </si>
  <si>
    <t xml:space="preserve"> Modulation</t>
  </si>
  <si>
    <t>#of bits</t>
  </si>
  <si>
    <t>CRC</t>
  </si>
  <si>
    <t>coded bits</t>
  </si>
  <si>
    <t>bits/symb</t>
  </si>
  <si>
    <t>QAM symbols</t>
  </si>
  <si>
    <t>Type</t>
  </si>
  <si>
    <t>unsigned int</t>
  </si>
  <si>
    <t>Size (bits)</t>
  </si>
  <si>
    <t>Modulation</t>
  </si>
  <si>
    <t>Value</t>
  </si>
  <si>
    <t>16QAM</t>
  </si>
  <si>
    <t>64QAM</t>
  </si>
  <si>
    <t>256QAM</t>
  </si>
  <si>
    <t>Code K</t>
  </si>
  <si>
    <t>Code M</t>
  </si>
  <si>
    <t>RB Start</t>
  </si>
  <si>
    <t>RB Len</t>
  </si>
  <si>
    <t>TBS</t>
  </si>
  <si>
    <t>A</t>
  </si>
  <si>
    <t>SF#0</t>
  </si>
  <si>
    <t>SF#1</t>
  </si>
  <si>
    <t>SF#2</t>
  </si>
  <si>
    <t>SF#3</t>
  </si>
  <si>
    <t>SF#4</t>
  </si>
  <si>
    <t>SF#5</t>
  </si>
  <si>
    <t>SF#6</t>
  </si>
  <si>
    <t>SF#7</t>
  </si>
  <si>
    <t>SF#8</t>
  </si>
  <si>
    <t>SF#9</t>
  </si>
  <si>
    <t>SF#10</t>
  </si>
  <si>
    <t>SF#11</t>
  </si>
  <si>
    <t>SF#12</t>
  </si>
  <si>
    <t>SF#13</t>
  </si>
  <si>
    <t>SF#14</t>
  </si>
  <si>
    <t>SF#15</t>
  </si>
  <si>
    <t>Sym#0</t>
  </si>
  <si>
    <t>Sym#1</t>
  </si>
  <si>
    <t>Sym#2</t>
  </si>
  <si>
    <t>Sym#3</t>
  </si>
  <si>
    <t>Sym#4</t>
  </si>
  <si>
    <t>Sym#5</t>
  </si>
  <si>
    <t>Sym#6</t>
  </si>
  <si>
    <t>Sym#7</t>
  </si>
  <si>
    <t>Sym#8</t>
  </si>
  <si>
    <t>Sym#9</t>
  </si>
  <si>
    <t>Sym#10</t>
  </si>
  <si>
    <t>Sym#11</t>
  </si>
  <si>
    <t>Sym#12</t>
  </si>
  <si>
    <t>Sym#13</t>
  </si>
  <si>
    <t>Sym#14</t>
  </si>
  <si>
    <t>Sym#15</t>
  </si>
  <si>
    <t>Sym#16</t>
  </si>
  <si>
    <t>Sym#17</t>
  </si>
  <si>
    <t>Sym#18</t>
  </si>
  <si>
    <t>Sym#19</t>
  </si>
  <si>
    <t>Sym#20</t>
  </si>
  <si>
    <t>Sym#21</t>
  </si>
  <si>
    <t>Sym#22</t>
  </si>
  <si>
    <t>Sym#23</t>
  </si>
  <si>
    <t>Sym#24</t>
  </si>
  <si>
    <t>Sym#25</t>
  </si>
  <si>
    <t>Sym#26</t>
  </si>
  <si>
    <t>Sym#27</t>
  </si>
  <si>
    <t>Sym#28</t>
  </si>
  <si>
    <t>Sym#29</t>
  </si>
  <si>
    <t>Sym#30</t>
  </si>
  <si>
    <t>Sym#31</t>
  </si>
  <si>
    <t>B</t>
  </si>
  <si>
    <t>C</t>
  </si>
  <si>
    <t>*</t>
  </si>
  <si>
    <t>Numerology 1 to 4 have the same bit capacity</t>
  </si>
  <si>
    <t>Code Rate</t>
  </si>
  <si>
    <t>out of range</t>
  </si>
  <si>
    <t>nbits</t>
  </si>
  <si>
    <t>nbytes</t>
  </si>
  <si>
    <t>beta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</si>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</sst>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?/?"/>
    <numFmt numFmtId="165" formatCode="??/??"/>
    <numFmt numFmtId="166" formatCode="0.0000"/>
    <numFmt numFmtId="167" formatCode="0.000"/>
    <numFmt numFmtId="168" formatCode="#,##0.0000"/>
    <numFmt numFmtId="169" formatCode="#,##0.0"/>
    <numFmt numFmtId="170" formatCode="0.0"/>
  </numFmts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color rgb="FF201F1E"/>
      <name val="Arial"/>
    </font>
    <font>
      <b/>
      <sz val="10"/>
      <color rgb="FFFF0000"/>
      <name val="Arial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2" borderId="0" xfId="0" applyNumberFormat="1" applyFont="1" applyFill="1" applyAlignment="1">
      <alignment horizontal="center"/>
    </xf>
    <xf numFmtId="168" fontId="1" fillId="0" borderId="0" xfId="0" applyNumberFormat="1" applyFont="1" applyAlignment="1">
      <alignment horizontal="center"/>
    </xf>
    <xf numFmtId="168" fontId="1" fillId="3" borderId="0" xfId="0" applyNumberFormat="1" applyFont="1" applyFill="1" applyAlignment="1">
      <alignment horizontal="center"/>
    </xf>
    <xf numFmtId="167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168" fontId="1" fillId="4" borderId="0" xfId="0" applyNumberFormat="1" applyFont="1" applyFill="1" applyAlignment="1">
      <alignment horizontal="center"/>
    </xf>
    <xf numFmtId="2" fontId="1" fillId="0" borderId="1" xfId="0" applyNumberFormat="1" applyFont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3" fillId="4" borderId="0" xfId="0" applyFont="1" applyFill="1" applyAlignment="1"/>
    <xf numFmtId="169" fontId="1" fillId="4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1" fontId="1" fillId="6" borderId="5" xfId="0" applyNumberFormat="1" applyFont="1" applyFill="1" applyBorder="1" applyAlignment="1">
      <alignment horizontal="center"/>
    </xf>
    <xf numFmtId="1" fontId="1" fillId="7" borderId="6" xfId="0" applyNumberFormat="1" applyFont="1" applyFill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1" fontId="1" fillId="6" borderId="8" xfId="0" applyNumberFormat="1" applyFont="1" applyFill="1" applyBorder="1" applyAlignment="1">
      <alignment horizontal="center"/>
    </xf>
    <xf numFmtId="1" fontId="1" fillId="7" borderId="1" xfId="0" applyNumberFormat="1" applyFont="1" applyFill="1" applyBorder="1" applyAlignment="1">
      <alignment horizontal="center"/>
    </xf>
    <xf numFmtId="1" fontId="1" fillId="3" borderId="9" xfId="0" applyNumberFormat="1" applyFont="1" applyFill="1" applyBorder="1" applyAlignment="1">
      <alignment horizontal="center"/>
    </xf>
    <xf numFmtId="170" fontId="1" fillId="4" borderId="8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165" fontId="1" fillId="0" borderId="0" xfId="0" applyNumberFormat="1" applyFont="1" applyAlignment="1">
      <alignment horizontal="center"/>
    </xf>
    <xf numFmtId="1" fontId="1" fillId="4" borderId="0" xfId="0" applyNumberFormat="1" applyFont="1" applyFill="1" applyAlignment="1">
      <alignment horizontal="center"/>
    </xf>
    <xf numFmtId="170" fontId="1" fillId="0" borderId="0" xfId="0" applyNumberFormat="1" applyFont="1"/>
    <xf numFmtId="1" fontId="1" fillId="0" borderId="0" xfId="0" applyNumberFormat="1" applyFont="1"/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1" fillId="9" borderId="10" xfId="0" applyFont="1" applyFill="1" applyBorder="1"/>
    <xf numFmtId="0" fontId="1" fillId="9" borderId="11" xfId="0" applyFont="1" applyFill="1" applyBorder="1"/>
    <xf numFmtId="0" fontId="1" fillId="9" borderId="12" xfId="0" applyFont="1" applyFill="1" applyBorder="1"/>
    <xf numFmtId="0" fontId="1" fillId="6" borderId="13" xfId="0" applyFont="1" applyFill="1" applyBorder="1"/>
    <xf numFmtId="0" fontId="1" fillId="6" borderId="11" xfId="0" applyFont="1" applyFill="1" applyBorder="1"/>
    <xf numFmtId="0" fontId="1" fillId="6" borderId="14" xfId="0" applyFont="1" applyFill="1" applyBorder="1"/>
    <xf numFmtId="0" fontId="1" fillId="6" borderId="15" xfId="0" applyFont="1" applyFill="1" applyBorder="1"/>
    <xf numFmtId="0" fontId="1" fillId="6" borderId="16" xfId="0" applyFont="1" applyFill="1" applyBorder="1"/>
    <xf numFmtId="0" fontId="1" fillId="6" borderId="17" xfId="0" applyFont="1" applyFill="1" applyBorder="1"/>
    <xf numFmtId="0" fontId="1" fillId="6" borderId="18" xfId="0" applyFont="1" applyFill="1" applyBorder="1"/>
    <xf numFmtId="0" fontId="1" fillId="6" borderId="19" xfId="0" applyFont="1" applyFill="1" applyBorder="1"/>
    <xf numFmtId="0" fontId="1" fillId="6" borderId="20" xfId="0" applyFont="1" applyFill="1" applyBorder="1"/>
    <xf numFmtId="0" fontId="1" fillId="6" borderId="21" xfId="0" applyFont="1" applyFill="1" applyBorder="1"/>
    <xf numFmtId="0" fontId="1" fillId="6" borderId="22" xfId="0" applyFont="1" applyFill="1" applyBorder="1"/>
    <xf numFmtId="0" fontId="1" fillId="6" borderId="23" xfId="0" applyFont="1" applyFill="1" applyBorder="1"/>
    <xf numFmtId="0" fontId="1" fillId="6" borderId="24" xfId="0" applyFont="1" applyFill="1" applyBorder="1"/>
    <xf numFmtId="170" fontId="1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left"/>
    </xf>
    <xf numFmtId="0" fontId="1" fillId="9" borderId="25" xfId="0" applyFont="1" applyFill="1" applyBorder="1"/>
    <xf numFmtId="0" fontId="1" fillId="9" borderId="26" xfId="0" applyFont="1" applyFill="1" applyBorder="1"/>
    <xf numFmtId="0" fontId="1" fillId="6" borderId="26" xfId="0" applyFont="1" applyFill="1" applyBorder="1"/>
    <xf numFmtId="0" fontId="1" fillId="6" borderId="27" xfId="0" applyFont="1" applyFill="1" applyBorder="1"/>
    <xf numFmtId="0" fontId="1" fillId="6" borderId="28" xfId="0" applyFont="1" applyFill="1" applyBorder="1"/>
    <xf numFmtId="0" fontId="1" fillId="6" borderId="0" xfId="0" applyFont="1" applyFill="1"/>
    <xf numFmtId="0" fontId="1" fillId="6" borderId="29" xfId="0" applyFont="1" applyFill="1" applyBorder="1"/>
    <xf numFmtId="0" fontId="1" fillId="9" borderId="28" xfId="0" applyFont="1" applyFill="1" applyBorder="1"/>
    <xf numFmtId="0" fontId="1" fillId="9" borderId="0" xfId="0" applyFont="1" applyFill="1"/>
    <xf numFmtId="0" fontId="1" fillId="6" borderId="30" xfId="0" applyFont="1" applyFill="1" applyBorder="1"/>
    <xf numFmtId="0" fontId="1" fillId="6" borderId="31" xfId="0" applyFont="1" applyFill="1" applyBorder="1"/>
    <xf numFmtId="0" fontId="1" fillId="6" borderId="32" xfId="0" applyFont="1" applyFill="1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33" xfId="0" applyFont="1" applyBorder="1" applyAlignment="1">
      <alignment horizontal="center" vertical="top"/>
    </xf>
    <xf numFmtId="0" fontId="1" fillId="0" borderId="34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8" fontId="1" fillId="0" borderId="1" xfId="0" applyNumberFormat="1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34" xfId="0" applyFont="1" applyBorder="1" applyAlignment="1">
      <alignment horizontal="center" vertical="top"/>
    </xf>
    <xf numFmtId="165" fontId="4" fillId="0" borderId="1" xfId="0" applyNumberFormat="1" applyFont="1" applyBorder="1" applyAlignment="1">
      <alignment horizontal="center" vertical="top"/>
    </xf>
    <xf numFmtId="168" fontId="4" fillId="0" borderId="1" xfId="0" applyNumberFormat="1" applyFont="1" applyBorder="1" applyAlignment="1">
      <alignment horizontal="center" vertical="top"/>
    </xf>
    <xf numFmtId="165" fontId="4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8" fontId="1" fillId="0" borderId="0" xfId="0" applyNumberFormat="1" applyFont="1" applyAlignment="1">
      <alignment horizontal="center"/>
    </xf>
    <xf numFmtId="170" fontId="2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5" fillId="0" borderId="0" xfId="0" applyFont="1" applyAlignment="1">
      <alignment vertical="center"/>
    </xf>
    <xf numFmtId="0" fontId="5" fillId="8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Es/N0 Required x Spectral Efficiency (Shannon AWGN)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'MCS Index Table'!$E$1:$E$2</c:f>
              <c:strCache>
                <c:ptCount val="2"/>
                <c:pt idx="1">
                  <c:v>Spectral Efficiency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'MCS Index Table'!$F$3:$F$18</c:f>
              <c:numCache>
                <c:formatCode>0.00</c:formatCode>
                <c:ptCount val="16"/>
                <c:pt idx="0">
                  <c:v>0.7738219128845677</c:v>
                </c:pt>
                <c:pt idx="1">
                  <c:v>2.7976505337148092</c:v>
                </c:pt>
                <c:pt idx="2">
                  <c:v>4.3147545866863988</c:v>
                </c:pt>
                <c:pt idx="3">
                  <c:v>4.9619316873886525</c:v>
                </c:pt>
                <c:pt idx="4">
                  <c:v>5.556349806421288</c:v>
                </c:pt>
                <c:pt idx="5">
                  <c:v>9.6357073437332499</c:v>
                </c:pt>
                <c:pt idx="6">
                  <c:v>11.453692047180279</c:v>
                </c:pt>
                <c:pt idx="7">
                  <c:v>12.256483898041239</c:v>
                </c:pt>
                <c:pt idx="8">
                  <c:v>13.009904788462418</c:v>
                </c:pt>
                <c:pt idx="9">
                  <c:v>16.167832481486688</c:v>
                </c:pt>
                <c:pt idx="10">
                  <c:v>17.144833586889536</c:v>
                </c:pt>
                <c:pt idx="11">
                  <c:v>18.077546389993273</c:v>
                </c:pt>
                <c:pt idx="12">
                  <c:v>18.530553597487213</c:v>
                </c:pt>
                <c:pt idx="13">
                  <c:v>19.929223818351051</c:v>
                </c:pt>
                <c:pt idx="14">
                  <c:v>21.09698770051563</c:v>
                </c:pt>
                <c:pt idx="15">
                  <c:v>22.226563681728649</c:v>
                </c:pt>
              </c:numCache>
            </c:numRef>
          </c:xVal>
          <c:yVal>
            <c:numRef>
              <c:f>'MCS Index Table'!$E$3:$E$18</c:f>
              <c:numCache>
                <c:formatCode>0.000</c:formatCode>
                <c:ptCount val="16"/>
                <c:pt idx="0">
                  <c:v>0.66666666666666663</c:v>
                </c:pt>
                <c:pt idx="1">
                  <c:v>1</c:v>
                </c:pt>
                <c:pt idx="2">
                  <c:v>1.3333333333333333</c:v>
                </c:pt>
                <c:pt idx="3">
                  <c:v>1.5</c:v>
                </c:pt>
                <c:pt idx="4">
                  <c:v>1.6666666666666667</c:v>
                </c:pt>
                <c:pt idx="5">
                  <c:v>2</c:v>
                </c:pt>
                <c:pt idx="6">
                  <c:v>2.6666666666666665</c:v>
                </c:pt>
                <c:pt idx="7">
                  <c:v>3</c:v>
                </c:pt>
                <c:pt idx="8">
                  <c:v>3.3333333333333335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5.25</c:v>
                </c:pt>
                <c:pt idx="13">
                  <c:v>5.333333333333333</c:v>
                </c:pt>
                <c:pt idx="14">
                  <c:v>6</c:v>
                </c:pt>
                <c:pt idx="15">
                  <c:v>6.666666666666667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63-4679-BA4C-C9B1D7CAF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903544"/>
        <c:axId val="1167440735"/>
      </c:scatterChart>
      <c:valAx>
        <c:axId val="161590354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Spectral Efficiency</a:t>
                </a:r>
              </a:p>
            </c:rich>
          </c:tx>
          <c:overlay val="0"/>
        </c:title>
        <c:numFmt formatCode="0.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67440735"/>
        <c:crosses val="autoZero"/>
        <c:crossBetween val="midCat"/>
      </c:valAx>
      <c:valAx>
        <c:axId val="1167440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Es/N0 Required
(based on Shannon)</a:t>
                </a:r>
              </a:p>
            </c:rich>
          </c:tx>
          <c:overlay val="0"/>
        </c:title>
        <c:numFmt formatCode="0.00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1590354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714375</xdr:colOff>
      <xdr:row>19</xdr:row>
      <xdr:rowOff>28575</xdr:rowOff>
    </xdr:from>
    <xdr:ext cx="5019675" cy="381952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05"/>
  <sheetViews>
    <sheetView workbookViewId="0"/>
  </sheetViews>
  <sheetFormatPr defaultColWidth="14.3984375" defaultRowHeight="15.75" customHeight="1" x14ac:dyDescent="0.35"/>
  <cols>
    <col min="1" max="1" width="16.3984375" customWidth="1"/>
    <col min="2" max="2" width="11.265625" customWidth="1"/>
    <col min="3" max="3" width="12.53125" customWidth="1"/>
    <col min="4" max="4" width="11.86328125" customWidth="1"/>
    <col min="5" max="5" width="16.3984375" customWidth="1"/>
    <col min="6" max="6" width="18" customWidth="1"/>
    <col min="7" max="7" width="14" customWidth="1"/>
    <col min="8" max="8" width="12.73046875" customWidth="1"/>
  </cols>
  <sheetData>
    <row r="1" spans="1:9" ht="12.75" x14ac:dyDescent="0.35">
      <c r="A1" s="2" t="s">
        <v>12</v>
      </c>
      <c r="B1" s="7">
        <f>0.87</f>
        <v>0.87</v>
      </c>
      <c r="C1" s="4">
        <v>0.86312399355877611</v>
      </c>
      <c r="D1" s="2"/>
      <c r="E1" s="11"/>
      <c r="I1" s="12"/>
    </row>
    <row r="2" spans="1:9" ht="29.25" customHeight="1" x14ac:dyDescent="0.35">
      <c r="A2" s="13" t="s">
        <v>13</v>
      </c>
      <c r="B2" s="13" t="s">
        <v>14</v>
      </c>
      <c r="C2" s="14" t="s">
        <v>15</v>
      </c>
      <c r="D2" s="13" t="s">
        <v>16</v>
      </c>
      <c r="E2" s="15" t="s">
        <v>17</v>
      </c>
      <c r="F2" s="13" t="s">
        <v>18</v>
      </c>
      <c r="G2" s="13" t="s">
        <v>19</v>
      </c>
      <c r="I2" s="12"/>
    </row>
    <row r="3" spans="1:9" ht="13.5" x14ac:dyDescent="0.35">
      <c r="A3" s="16">
        <v>0</v>
      </c>
      <c r="B3" s="17" t="s">
        <v>20</v>
      </c>
      <c r="C3" s="16">
        <v>2</v>
      </c>
      <c r="D3" s="17">
        <f>1/3</f>
        <v>0.33333333333333331</v>
      </c>
      <c r="E3" s="18">
        <f t="shared" ref="E3:E18" si="0">D3*C3</f>
        <v>0.66666666666666663</v>
      </c>
      <c r="F3" s="21">
        <f t="shared" ref="F3:F18" si="1">10*LOG10(2*C3*(2^(E3/2)-1))-10*LOG10($B$1)</f>
        <v>0.7738219128845677</v>
      </c>
      <c r="G3" s="17" t="s">
        <v>21</v>
      </c>
      <c r="H3" s="23">
        <v>0.62790000000000001</v>
      </c>
      <c r="I3" s="25">
        <f t="shared" ref="I3:I18" si="2">H3-F3</f>
        <v>-0.14592191288456768</v>
      </c>
    </row>
    <row r="4" spans="1:9" ht="13.5" x14ac:dyDescent="0.35">
      <c r="A4" s="16">
        <v>1</v>
      </c>
      <c r="B4" s="17" t="s">
        <v>20</v>
      </c>
      <c r="C4" s="16">
        <v>2</v>
      </c>
      <c r="D4" s="17">
        <f>1/2</f>
        <v>0.5</v>
      </c>
      <c r="E4" s="18">
        <f t="shared" si="0"/>
        <v>1</v>
      </c>
      <c r="F4" s="21">
        <f t="shared" si="1"/>
        <v>2.7976505337148092</v>
      </c>
      <c r="G4" s="21">
        <f t="shared" ref="G4:G18" si="3">F4-F3</f>
        <v>2.0238286208302414</v>
      </c>
      <c r="H4" s="23">
        <v>3.3929999999999998</v>
      </c>
      <c r="I4" s="25">
        <f t="shared" si="2"/>
        <v>0.59534946628519059</v>
      </c>
    </row>
    <row r="5" spans="1:9" ht="13.5" x14ac:dyDescent="0.35">
      <c r="A5" s="16">
        <v>2</v>
      </c>
      <c r="B5" s="17" t="s">
        <v>20</v>
      </c>
      <c r="C5" s="16">
        <v>2</v>
      </c>
      <c r="D5" s="17">
        <f>2/3</f>
        <v>0.66666666666666663</v>
      </c>
      <c r="E5" s="18">
        <f t="shared" si="0"/>
        <v>1.3333333333333333</v>
      </c>
      <c r="F5" s="21">
        <f t="shared" si="1"/>
        <v>4.3147545866863988</v>
      </c>
      <c r="G5" s="21">
        <f t="shared" si="3"/>
        <v>1.5171040529715896</v>
      </c>
      <c r="H5" s="23">
        <v>5.1444999999999999</v>
      </c>
      <c r="I5" s="25">
        <f t="shared" si="2"/>
        <v>0.82974541331360108</v>
      </c>
    </row>
    <row r="6" spans="1:9" ht="13.5" x14ac:dyDescent="0.35">
      <c r="A6" s="16">
        <v>3</v>
      </c>
      <c r="B6" s="17" t="s">
        <v>20</v>
      </c>
      <c r="C6" s="16">
        <v>2</v>
      </c>
      <c r="D6" s="17">
        <f>3/4</f>
        <v>0.75</v>
      </c>
      <c r="E6" s="18">
        <f t="shared" si="0"/>
        <v>1.5</v>
      </c>
      <c r="F6" s="21">
        <f t="shared" si="1"/>
        <v>4.9619316873886525</v>
      </c>
      <c r="G6" s="21">
        <f t="shared" si="3"/>
        <v>0.64717710070225376</v>
      </c>
      <c r="H6" s="23">
        <v>6.1539000000000001</v>
      </c>
      <c r="I6" s="25">
        <f t="shared" si="2"/>
        <v>1.1919683126113476</v>
      </c>
    </row>
    <row r="7" spans="1:9" ht="13.5" x14ac:dyDescent="0.35">
      <c r="A7" s="16">
        <v>4</v>
      </c>
      <c r="B7" s="17" t="s">
        <v>20</v>
      </c>
      <c r="C7" s="16">
        <v>2</v>
      </c>
      <c r="D7" s="17">
        <f>5/6</f>
        <v>0.83333333333333337</v>
      </c>
      <c r="E7" s="18">
        <f t="shared" si="0"/>
        <v>1.6666666666666667</v>
      </c>
      <c r="F7" s="21">
        <f t="shared" si="1"/>
        <v>5.556349806421288</v>
      </c>
      <c r="G7" s="21">
        <f t="shared" si="3"/>
        <v>0.59441811903263542</v>
      </c>
      <c r="H7" s="23">
        <v>7.1097999999999999</v>
      </c>
      <c r="I7" s="25">
        <f t="shared" si="2"/>
        <v>1.5534501935787119</v>
      </c>
    </row>
    <row r="8" spans="1:9" ht="13.5" x14ac:dyDescent="0.35">
      <c r="A8" s="16">
        <v>5</v>
      </c>
      <c r="B8" s="17" t="s">
        <v>22</v>
      </c>
      <c r="C8" s="16">
        <v>4</v>
      </c>
      <c r="D8" s="17">
        <f>1/2</f>
        <v>0.5</v>
      </c>
      <c r="E8" s="18">
        <f t="shared" si="0"/>
        <v>2</v>
      </c>
      <c r="F8" s="21">
        <f t="shared" si="1"/>
        <v>9.6357073437332499</v>
      </c>
      <c r="G8" s="21">
        <f t="shared" si="3"/>
        <v>4.0793575373119619</v>
      </c>
      <c r="H8" s="23">
        <v>8.4032999999999998</v>
      </c>
      <c r="I8" s="25">
        <f t="shared" si="2"/>
        <v>-1.2324073437332501</v>
      </c>
    </row>
    <row r="9" spans="1:9" ht="13.5" x14ac:dyDescent="0.35">
      <c r="A9" s="16">
        <v>6</v>
      </c>
      <c r="B9" s="17" t="s">
        <v>22</v>
      </c>
      <c r="C9" s="16">
        <v>4</v>
      </c>
      <c r="D9" s="17">
        <f>2/3</f>
        <v>0.66666666666666663</v>
      </c>
      <c r="E9" s="18">
        <f t="shared" si="0"/>
        <v>2.6666666666666665</v>
      </c>
      <c r="F9" s="21">
        <f t="shared" si="1"/>
        <v>11.453692047180279</v>
      </c>
      <c r="G9" s="21">
        <f t="shared" si="3"/>
        <v>1.8179847034470296</v>
      </c>
      <c r="H9" s="23">
        <v>11.1548</v>
      </c>
      <c r="I9" s="25">
        <f t="shared" si="2"/>
        <v>-0.29889204718027962</v>
      </c>
    </row>
    <row r="10" spans="1:9" ht="13.5" x14ac:dyDescent="0.35">
      <c r="A10" s="16">
        <v>7</v>
      </c>
      <c r="B10" s="17" t="s">
        <v>22</v>
      </c>
      <c r="C10" s="16">
        <v>4</v>
      </c>
      <c r="D10" s="17">
        <f>3/4</f>
        <v>0.75</v>
      </c>
      <c r="E10" s="18">
        <f t="shared" si="0"/>
        <v>3</v>
      </c>
      <c r="F10" s="21">
        <f t="shared" si="1"/>
        <v>12.256483898041239</v>
      </c>
      <c r="G10" s="21">
        <f t="shared" si="3"/>
        <v>0.8027918508609595</v>
      </c>
      <c r="H10" s="23">
        <v>13.164199999999999</v>
      </c>
      <c r="I10" s="25">
        <f t="shared" si="2"/>
        <v>0.90771610195876029</v>
      </c>
    </row>
    <row r="11" spans="1:9" ht="13.5" x14ac:dyDescent="0.35">
      <c r="A11" s="16">
        <v>8</v>
      </c>
      <c r="B11" s="17" t="s">
        <v>22</v>
      </c>
      <c r="C11" s="16">
        <v>4</v>
      </c>
      <c r="D11" s="17">
        <f>5/6</f>
        <v>0.83333333333333337</v>
      </c>
      <c r="E11" s="18">
        <f t="shared" si="0"/>
        <v>3.3333333333333335</v>
      </c>
      <c r="F11" s="21">
        <f t="shared" si="1"/>
        <v>13.009904788462418</v>
      </c>
      <c r="G11" s="21">
        <f t="shared" si="3"/>
        <v>0.75342089042117877</v>
      </c>
      <c r="H11" s="23">
        <v>13.620100000000001</v>
      </c>
      <c r="I11" s="25">
        <f t="shared" si="2"/>
        <v>0.61019521153758305</v>
      </c>
    </row>
    <row r="12" spans="1:9" ht="13.5" x14ac:dyDescent="0.35">
      <c r="A12" s="16">
        <v>9</v>
      </c>
      <c r="B12" s="26" t="s">
        <v>23</v>
      </c>
      <c r="C12" s="16">
        <v>6</v>
      </c>
      <c r="D12" s="17">
        <f>2/3</f>
        <v>0.66666666666666663</v>
      </c>
      <c r="E12" s="18">
        <f t="shared" si="0"/>
        <v>4</v>
      </c>
      <c r="F12" s="21">
        <f t="shared" si="1"/>
        <v>16.167832481486688</v>
      </c>
      <c r="G12" s="21">
        <f t="shared" si="3"/>
        <v>3.1579276930242699</v>
      </c>
      <c r="H12" s="23">
        <v>16.415700000000001</v>
      </c>
      <c r="I12" s="25">
        <f t="shared" si="2"/>
        <v>0.24786751851331346</v>
      </c>
    </row>
    <row r="13" spans="1:9" ht="13.5" x14ac:dyDescent="0.35">
      <c r="A13" s="16">
        <v>10</v>
      </c>
      <c r="B13" s="26" t="s">
        <v>23</v>
      </c>
      <c r="C13" s="16">
        <v>6</v>
      </c>
      <c r="D13" s="17">
        <f>3/4</f>
        <v>0.75</v>
      </c>
      <c r="E13" s="18">
        <f t="shared" si="0"/>
        <v>4.5</v>
      </c>
      <c r="F13" s="21">
        <f t="shared" si="1"/>
        <v>17.144833586889536</v>
      </c>
      <c r="G13" s="21">
        <f t="shared" si="3"/>
        <v>0.97700110540284868</v>
      </c>
      <c r="H13" s="23">
        <v>17.9251</v>
      </c>
      <c r="I13" s="25">
        <f t="shared" si="2"/>
        <v>0.78026641311046419</v>
      </c>
    </row>
    <row r="14" spans="1:9" ht="13.5" x14ac:dyDescent="0.35">
      <c r="A14" s="16">
        <v>11</v>
      </c>
      <c r="B14" s="26" t="s">
        <v>23</v>
      </c>
      <c r="C14" s="16">
        <v>6</v>
      </c>
      <c r="D14" s="17">
        <f>5/6</f>
        <v>0.83333333333333337</v>
      </c>
      <c r="E14" s="18">
        <f t="shared" si="0"/>
        <v>5</v>
      </c>
      <c r="F14" s="21">
        <f t="shared" si="1"/>
        <v>18.077546389993273</v>
      </c>
      <c r="G14" s="21">
        <f t="shared" si="3"/>
        <v>0.93271280310373683</v>
      </c>
      <c r="H14" s="23">
        <v>19.881</v>
      </c>
      <c r="I14" s="25">
        <f t="shared" si="2"/>
        <v>1.8034536100067271</v>
      </c>
    </row>
    <row r="15" spans="1:9" ht="13.5" x14ac:dyDescent="0.35">
      <c r="A15" s="16">
        <v>12</v>
      </c>
      <c r="B15" s="26" t="s">
        <v>23</v>
      </c>
      <c r="C15" s="16">
        <v>6</v>
      </c>
      <c r="D15" s="17">
        <f>7/8</f>
        <v>0.875</v>
      </c>
      <c r="E15" s="18">
        <f t="shared" si="0"/>
        <v>5.25</v>
      </c>
      <c r="F15" s="21">
        <f t="shared" si="1"/>
        <v>18.530553597487213</v>
      </c>
      <c r="G15" s="21">
        <f t="shared" si="3"/>
        <v>0.45300720749393975</v>
      </c>
      <c r="H15" s="23">
        <v>20.0946</v>
      </c>
      <c r="I15" s="25">
        <f t="shared" si="2"/>
        <v>1.5640464025127869</v>
      </c>
    </row>
    <row r="16" spans="1:9" ht="13.5" x14ac:dyDescent="0.35">
      <c r="A16" s="16">
        <v>13</v>
      </c>
      <c r="B16" s="26" t="s">
        <v>32</v>
      </c>
      <c r="C16" s="16">
        <v>8</v>
      </c>
      <c r="D16" s="17">
        <f>2/3</f>
        <v>0.66666666666666663</v>
      </c>
      <c r="E16" s="18">
        <f t="shared" si="0"/>
        <v>5.333333333333333</v>
      </c>
      <c r="F16" s="21">
        <f t="shared" si="1"/>
        <v>19.929223818351051</v>
      </c>
      <c r="G16" s="21">
        <f t="shared" si="3"/>
        <v>1.3986702208638384</v>
      </c>
      <c r="H16" s="23">
        <v>21.165099999999999</v>
      </c>
      <c r="I16" s="25">
        <f t="shared" si="2"/>
        <v>1.2358761816489476</v>
      </c>
    </row>
    <row r="17" spans="1:9" ht="13.5" x14ac:dyDescent="0.35">
      <c r="A17" s="16">
        <v>14</v>
      </c>
      <c r="B17" s="26" t="s">
        <v>32</v>
      </c>
      <c r="C17" s="16">
        <v>8</v>
      </c>
      <c r="D17" s="17">
        <f>3/4</f>
        <v>0.75</v>
      </c>
      <c r="E17" s="18">
        <f t="shared" si="0"/>
        <v>6</v>
      </c>
      <c r="F17" s="21">
        <f t="shared" si="1"/>
        <v>21.09698770051563</v>
      </c>
      <c r="G17" s="21">
        <f t="shared" si="3"/>
        <v>1.1677638821645786</v>
      </c>
      <c r="H17" s="23">
        <v>23.674499999999998</v>
      </c>
      <c r="I17" s="25">
        <f t="shared" si="2"/>
        <v>2.5775122994843684</v>
      </c>
    </row>
    <row r="18" spans="1:9" ht="13.5" x14ac:dyDescent="0.35">
      <c r="A18" s="16">
        <v>15</v>
      </c>
      <c r="B18" s="26" t="s">
        <v>32</v>
      </c>
      <c r="C18" s="16">
        <v>8</v>
      </c>
      <c r="D18" s="17">
        <f>5/6</f>
        <v>0.83333333333333337</v>
      </c>
      <c r="E18" s="18">
        <f t="shared" si="0"/>
        <v>6.666666666666667</v>
      </c>
      <c r="F18" s="21">
        <f t="shared" si="1"/>
        <v>22.226563681728649</v>
      </c>
      <c r="G18" s="21">
        <f t="shared" si="3"/>
        <v>1.1295759812130193</v>
      </c>
      <c r="H18" s="23">
        <v>25.130400000000002</v>
      </c>
      <c r="I18" s="25">
        <f t="shared" si="2"/>
        <v>2.9038363182713525</v>
      </c>
    </row>
    <row r="19" spans="1:9" ht="12.75" x14ac:dyDescent="0.35">
      <c r="A19" s="2"/>
      <c r="B19" s="9"/>
      <c r="C19" s="9"/>
      <c r="D19" s="9"/>
      <c r="E19" s="7"/>
      <c r="F19" s="9"/>
      <c r="G19" s="9"/>
      <c r="I19" s="12"/>
    </row>
    <row r="20" spans="1:9" ht="12.75" x14ac:dyDescent="0.35">
      <c r="A20" s="12"/>
      <c r="E20" s="11"/>
      <c r="I20" s="12"/>
    </row>
    <row r="21" spans="1:9" ht="12.75" x14ac:dyDescent="0.35">
      <c r="A21" s="12"/>
      <c r="E21" s="11"/>
      <c r="I21" s="12"/>
    </row>
    <row r="22" spans="1:9" ht="12.75" x14ac:dyDescent="0.35">
      <c r="A22" s="12"/>
      <c r="E22" s="11"/>
      <c r="I22" s="12"/>
    </row>
    <row r="23" spans="1:9" ht="12.75" x14ac:dyDescent="0.35">
      <c r="A23" s="12"/>
      <c r="E23" s="11"/>
      <c r="I23" s="12"/>
    </row>
    <row r="24" spans="1:9" ht="12.75" x14ac:dyDescent="0.35">
      <c r="A24" s="12"/>
      <c r="E24" s="11"/>
      <c r="I24" s="12"/>
    </row>
    <row r="25" spans="1:9" ht="12.75" x14ac:dyDescent="0.35">
      <c r="A25" s="12"/>
      <c r="E25" s="11"/>
      <c r="I25" s="12"/>
    </row>
    <row r="26" spans="1:9" ht="12.75" x14ac:dyDescent="0.35">
      <c r="A26" s="12"/>
      <c r="E26" s="11"/>
      <c r="I26" s="12"/>
    </row>
    <row r="27" spans="1:9" ht="12.75" x14ac:dyDescent="0.35">
      <c r="A27" s="12"/>
      <c r="E27" s="11"/>
      <c r="I27" s="12"/>
    </row>
    <row r="28" spans="1:9" ht="12.75" x14ac:dyDescent="0.35">
      <c r="A28" s="12"/>
      <c r="E28" s="11"/>
      <c r="I28" s="12"/>
    </row>
    <row r="29" spans="1:9" ht="12.75" x14ac:dyDescent="0.35">
      <c r="A29" s="12"/>
      <c r="E29" s="11"/>
      <c r="I29" s="12"/>
    </row>
    <row r="30" spans="1:9" ht="12.75" x14ac:dyDescent="0.35">
      <c r="A30" s="12"/>
      <c r="E30" s="11"/>
      <c r="I30" s="12"/>
    </row>
    <row r="31" spans="1:9" ht="12.75" x14ac:dyDescent="0.35">
      <c r="A31" s="12"/>
      <c r="E31" s="11"/>
      <c r="I31" s="12"/>
    </row>
    <row r="32" spans="1:9" ht="12.75" x14ac:dyDescent="0.35">
      <c r="A32" s="12"/>
      <c r="E32" s="11"/>
      <c r="I32" s="12"/>
    </row>
    <row r="33" spans="1:9" ht="12.75" x14ac:dyDescent="0.35">
      <c r="A33" s="12"/>
      <c r="E33" s="11"/>
      <c r="I33" s="12"/>
    </row>
    <row r="34" spans="1:9" ht="12.75" x14ac:dyDescent="0.35">
      <c r="A34" s="12"/>
      <c r="E34" s="11"/>
      <c r="I34" s="12"/>
    </row>
    <row r="35" spans="1:9" ht="12.75" x14ac:dyDescent="0.35">
      <c r="A35" s="12"/>
      <c r="E35" s="11"/>
      <c r="I35" s="12"/>
    </row>
    <row r="36" spans="1:9" ht="12.75" x14ac:dyDescent="0.35">
      <c r="A36" s="12"/>
      <c r="E36" s="11"/>
      <c r="I36" s="12"/>
    </row>
    <row r="37" spans="1:9" ht="12.75" x14ac:dyDescent="0.35">
      <c r="A37" s="12"/>
      <c r="E37" s="11"/>
      <c r="I37" s="12"/>
    </row>
    <row r="38" spans="1:9" ht="12.75" x14ac:dyDescent="0.35">
      <c r="A38" s="12"/>
      <c r="E38" s="11"/>
      <c r="I38" s="12"/>
    </row>
    <row r="39" spans="1:9" ht="12.75" x14ac:dyDescent="0.35">
      <c r="A39" s="12"/>
      <c r="E39" s="11"/>
      <c r="I39" s="12"/>
    </row>
    <row r="40" spans="1:9" ht="12.75" x14ac:dyDescent="0.35">
      <c r="A40" s="12"/>
      <c r="E40" s="11"/>
      <c r="I40" s="12"/>
    </row>
    <row r="41" spans="1:9" ht="12.75" x14ac:dyDescent="0.35">
      <c r="A41" s="12"/>
      <c r="E41" s="11"/>
      <c r="I41" s="12"/>
    </row>
    <row r="42" spans="1:9" ht="12.75" x14ac:dyDescent="0.35">
      <c r="A42" s="12"/>
      <c r="E42" s="11"/>
      <c r="I42" s="12"/>
    </row>
    <row r="43" spans="1:9" ht="12.75" x14ac:dyDescent="0.35">
      <c r="A43" s="12"/>
      <c r="E43" s="11"/>
      <c r="I43" s="12"/>
    </row>
    <row r="44" spans="1:9" ht="12.75" x14ac:dyDescent="0.35">
      <c r="A44" s="12"/>
      <c r="E44" s="11"/>
      <c r="I44" s="12"/>
    </row>
    <row r="45" spans="1:9" ht="12.75" x14ac:dyDescent="0.35">
      <c r="A45" s="12"/>
      <c r="E45" s="11"/>
      <c r="I45" s="12"/>
    </row>
    <row r="46" spans="1:9" ht="12.75" x14ac:dyDescent="0.35">
      <c r="A46" s="12"/>
      <c r="E46" s="11"/>
      <c r="I46" s="12"/>
    </row>
    <row r="47" spans="1:9" ht="12.75" x14ac:dyDescent="0.35">
      <c r="A47" s="12"/>
      <c r="E47" s="11"/>
      <c r="I47" s="12"/>
    </row>
    <row r="48" spans="1:9" ht="12.75" x14ac:dyDescent="0.35">
      <c r="A48" s="12"/>
      <c r="E48" s="11"/>
      <c r="I48" s="12"/>
    </row>
    <row r="49" spans="1:9" ht="12.75" x14ac:dyDescent="0.35">
      <c r="A49" s="12"/>
      <c r="E49" s="11"/>
      <c r="I49" s="12"/>
    </row>
    <row r="50" spans="1:9" ht="12.75" x14ac:dyDescent="0.35">
      <c r="A50" s="12"/>
      <c r="E50" s="11"/>
      <c r="I50" s="12"/>
    </row>
    <row r="51" spans="1:9" ht="12.75" x14ac:dyDescent="0.35">
      <c r="A51" s="12"/>
      <c r="E51" s="11"/>
      <c r="I51" s="12"/>
    </row>
    <row r="52" spans="1:9" ht="12.75" x14ac:dyDescent="0.35">
      <c r="A52" s="12"/>
      <c r="E52" s="11"/>
      <c r="I52" s="12"/>
    </row>
    <row r="53" spans="1:9" ht="12.75" x14ac:dyDescent="0.35">
      <c r="A53" s="12"/>
      <c r="E53" s="11"/>
      <c r="I53" s="12"/>
    </row>
    <row r="54" spans="1:9" ht="12.75" x14ac:dyDescent="0.35">
      <c r="A54" s="12"/>
      <c r="E54" s="11"/>
      <c r="I54" s="12"/>
    </row>
    <row r="55" spans="1:9" ht="12.75" x14ac:dyDescent="0.35">
      <c r="A55" s="12"/>
      <c r="E55" s="11"/>
      <c r="I55" s="12"/>
    </row>
    <row r="56" spans="1:9" ht="12.75" x14ac:dyDescent="0.35">
      <c r="A56" s="12"/>
      <c r="E56" s="11"/>
      <c r="I56" s="12"/>
    </row>
    <row r="57" spans="1:9" ht="12.75" x14ac:dyDescent="0.35">
      <c r="A57" s="12"/>
      <c r="E57" s="11"/>
      <c r="I57" s="12"/>
    </row>
    <row r="58" spans="1:9" ht="12.75" x14ac:dyDescent="0.35">
      <c r="A58" s="12"/>
      <c r="E58" s="11"/>
      <c r="I58" s="12"/>
    </row>
    <row r="59" spans="1:9" ht="12.75" x14ac:dyDescent="0.35">
      <c r="A59" s="12"/>
      <c r="E59" s="11"/>
      <c r="I59" s="12"/>
    </row>
    <row r="60" spans="1:9" ht="12.75" x14ac:dyDescent="0.35">
      <c r="A60" s="12"/>
      <c r="E60" s="11"/>
      <c r="I60" s="12"/>
    </row>
    <row r="61" spans="1:9" ht="12.75" x14ac:dyDescent="0.35">
      <c r="A61" s="12"/>
      <c r="E61" s="11"/>
      <c r="I61" s="12"/>
    </row>
    <row r="62" spans="1:9" ht="12.75" x14ac:dyDescent="0.35">
      <c r="A62" s="12"/>
      <c r="E62" s="11"/>
      <c r="I62" s="12"/>
    </row>
    <row r="63" spans="1:9" ht="12.75" x14ac:dyDescent="0.35">
      <c r="A63" s="12"/>
      <c r="E63" s="11"/>
      <c r="I63" s="12"/>
    </row>
    <row r="64" spans="1:9" ht="12.75" x14ac:dyDescent="0.35">
      <c r="A64" s="12"/>
      <c r="E64" s="11"/>
      <c r="I64" s="12"/>
    </row>
    <row r="65" spans="1:9" ht="12.75" x14ac:dyDescent="0.35">
      <c r="A65" s="12"/>
      <c r="E65" s="11"/>
      <c r="I65" s="12"/>
    </row>
    <row r="66" spans="1:9" ht="12.75" x14ac:dyDescent="0.35">
      <c r="A66" s="12"/>
      <c r="E66" s="11"/>
      <c r="I66" s="12"/>
    </row>
    <row r="67" spans="1:9" ht="12.75" x14ac:dyDescent="0.35">
      <c r="A67" s="12"/>
      <c r="E67" s="11"/>
      <c r="I67" s="12"/>
    </row>
    <row r="68" spans="1:9" ht="12.75" x14ac:dyDescent="0.35">
      <c r="A68" s="12"/>
      <c r="E68" s="11"/>
      <c r="I68" s="12"/>
    </row>
    <row r="69" spans="1:9" ht="12.75" x14ac:dyDescent="0.35">
      <c r="A69" s="12"/>
      <c r="E69" s="11"/>
      <c r="I69" s="12"/>
    </row>
    <row r="70" spans="1:9" ht="12.75" x14ac:dyDescent="0.35">
      <c r="A70" s="12"/>
      <c r="E70" s="11"/>
      <c r="I70" s="12"/>
    </row>
    <row r="71" spans="1:9" ht="12.75" x14ac:dyDescent="0.35">
      <c r="A71" s="12"/>
      <c r="E71" s="11"/>
      <c r="I71" s="12"/>
    </row>
    <row r="72" spans="1:9" ht="12.75" x14ac:dyDescent="0.35">
      <c r="A72" s="12"/>
      <c r="E72" s="11"/>
      <c r="I72" s="12"/>
    </row>
    <row r="73" spans="1:9" ht="12.75" x14ac:dyDescent="0.35">
      <c r="A73" s="12"/>
      <c r="E73" s="11"/>
      <c r="I73" s="12"/>
    </row>
    <row r="74" spans="1:9" ht="12.75" x14ac:dyDescent="0.35">
      <c r="A74" s="12"/>
      <c r="E74" s="11"/>
      <c r="I74" s="12"/>
    </row>
    <row r="75" spans="1:9" ht="12.75" x14ac:dyDescent="0.35">
      <c r="A75" s="12"/>
      <c r="E75" s="11"/>
      <c r="I75" s="12"/>
    </row>
    <row r="76" spans="1:9" ht="12.75" x14ac:dyDescent="0.35">
      <c r="A76" s="12"/>
      <c r="E76" s="11"/>
      <c r="I76" s="12"/>
    </row>
    <row r="77" spans="1:9" ht="12.75" x14ac:dyDescent="0.35">
      <c r="A77" s="12"/>
      <c r="E77" s="11"/>
      <c r="I77" s="12"/>
    </row>
    <row r="78" spans="1:9" ht="12.75" x14ac:dyDescent="0.35">
      <c r="A78" s="12"/>
      <c r="E78" s="11"/>
      <c r="I78" s="12"/>
    </row>
    <row r="79" spans="1:9" ht="12.75" x14ac:dyDescent="0.35">
      <c r="A79" s="12"/>
      <c r="E79" s="11"/>
      <c r="I79" s="12"/>
    </row>
    <row r="80" spans="1:9" ht="12.75" x14ac:dyDescent="0.35">
      <c r="A80" s="12"/>
      <c r="E80" s="11"/>
      <c r="I80" s="12"/>
    </row>
    <row r="81" spans="1:9" ht="12.75" x14ac:dyDescent="0.35">
      <c r="A81" s="12"/>
      <c r="E81" s="11"/>
      <c r="I81" s="12"/>
    </row>
    <row r="82" spans="1:9" ht="12.75" x14ac:dyDescent="0.35">
      <c r="A82" s="12"/>
      <c r="E82" s="11"/>
      <c r="I82" s="12"/>
    </row>
    <row r="83" spans="1:9" ht="12.75" x14ac:dyDescent="0.35">
      <c r="A83" s="12"/>
      <c r="E83" s="11"/>
      <c r="I83" s="12"/>
    </row>
    <row r="84" spans="1:9" ht="12.75" x14ac:dyDescent="0.35">
      <c r="A84" s="12"/>
      <c r="E84" s="11"/>
      <c r="I84" s="12"/>
    </row>
    <row r="85" spans="1:9" ht="12.75" x14ac:dyDescent="0.35">
      <c r="A85" s="12"/>
      <c r="E85" s="11"/>
      <c r="I85" s="12"/>
    </row>
    <row r="86" spans="1:9" ht="12.75" x14ac:dyDescent="0.35">
      <c r="A86" s="12"/>
      <c r="E86" s="11"/>
      <c r="I86" s="12"/>
    </row>
    <row r="87" spans="1:9" ht="12.75" x14ac:dyDescent="0.35">
      <c r="A87" s="12"/>
      <c r="E87" s="11"/>
      <c r="I87" s="12"/>
    </row>
    <row r="88" spans="1:9" ht="12.75" x14ac:dyDescent="0.35">
      <c r="A88" s="12"/>
      <c r="E88" s="11"/>
      <c r="I88" s="12"/>
    </row>
    <row r="89" spans="1:9" ht="12.75" x14ac:dyDescent="0.35">
      <c r="A89" s="12"/>
      <c r="E89" s="11"/>
      <c r="I89" s="12"/>
    </row>
    <row r="90" spans="1:9" ht="12.75" x14ac:dyDescent="0.35">
      <c r="A90" s="12"/>
      <c r="E90" s="11"/>
      <c r="I90" s="12"/>
    </row>
    <row r="91" spans="1:9" ht="12.75" x14ac:dyDescent="0.35">
      <c r="A91" s="12"/>
      <c r="E91" s="11"/>
      <c r="I91" s="12"/>
    </row>
    <row r="92" spans="1:9" ht="12.75" x14ac:dyDescent="0.35">
      <c r="A92" s="12"/>
      <c r="E92" s="11"/>
      <c r="I92" s="12"/>
    </row>
    <row r="93" spans="1:9" ht="12.75" x14ac:dyDescent="0.35">
      <c r="A93" s="12"/>
      <c r="E93" s="11"/>
      <c r="I93" s="12"/>
    </row>
    <row r="94" spans="1:9" ht="12.75" x14ac:dyDescent="0.35">
      <c r="A94" s="12"/>
      <c r="E94" s="11"/>
      <c r="I94" s="12"/>
    </row>
    <row r="95" spans="1:9" ht="12.75" x14ac:dyDescent="0.35">
      <c r="A95" s="12"/>
      <c r="E95" s="11"/>
      <c r="I95" s="12"/>
    </row>
    <row r="96" spans="1:9" ht="12.75" x14ac:dyDescent="0.35">
      <c r="A96" s="12"/>
      <c r="E96" s="11"/>
      <c r="I96" s="12"/>
    </row>
    <row r="97" spans="1:9" ht="12.75" x14ac:dyDescent="0.35">
      <c r="A97" s="12"/>
      <c r="E97" s="11"/>
      <c r="I97" s="12"/>
    </row>
    <row r="98" spans="1:9" ht="12.75" x14ac:dyDescent="0.35">
      <c r="A98" s="12"/>
      <c r="E98" s="11"/>
      <c r="I98" s="12"/>
    </row>
    <row r="99" spans="1:9" ht="12.75" x14ac:dyDescent="0.35">
      <c r="A99" s="12"/>
      <c r="E99" s="11"/>
      <c r="I99" s="12"/>
    </row>
    <row r="100" spans="1:9" ht="12.75" x14ac:dyDescent="0.35">
      <c r="A100" s="12"/>
      <c r="E100" s="11"/>
      <c r="I100" s="12"/>
    </row>
    <row r="101" spans="1:9" ht="12.75" x14ac:dyDescent="0.35">
      <c r="A101" s="12"/>
      <c r="E101" s="11"/>
      <c r="I101" s="12"/>
    </row>
    <row r="102" spans="1:9" ht="12.75" x14ac:dyDescent="0.35">
      <c r="A102" s="12"/>
      <c r="E102" s="11"/>
      <c r="I102" s="12"/>
    </row>
    <row r="103" spans="1:9" ht="12.75" x14ac:dyDescent="0.35">
      <c r="A103" s="12"/>
      <c r="E103" s="11"/>
      <c r="I103" s="12"/>
    </row>
    <row r="104" spans="1:9" ht="12.75" x14ac:dyDescent="0.35">
      <c r="A104" s="12"/>
      <c r="E104" s="11"/>
      <c r="I104" s="12"/>
    </row>
    <row r="105" spans="1:9" ht="12.75" x14ac:dyDescent="0.35">
      <c r="A105" s="12"/>
      <c r="E105" s="11"/>
      <c r="I105" s="12"/>
    </row>
    <row r="106" spans="1:9" ht="12.75" x14ac:dyDescent="0.35">
      <c r="A106" s="12"/>
      <c r="E106" s="11"/>
      <c r="I106" s="12"/>
    </row>
    <row r="107" spans="1:9" ht="12.75" x14ac:dyDescent="0.35">
      <c r="A107" s="12"/>
      <c r="E107" s="11"/>
      <c r="I107" s="12"/>
    </row>
    <row r="108" spans="1:9" ht="12.75" x14ac:dyDescent="0.35">
      <c r="A108" s="12"/>
      <c r="E108" s="11"/>
      <c r="I108" s="12"/>
    </row>
    <row r="109" spans="1:9" ht="12.75" x14ac:dyDescent="0.35">
      <c r="A109" s="12"/>
      <c r="E109" s="11"/>
      <c r="I109" s="12"/>
    </row>
    <row r="110" spans="1:9" ht="12.75" x14ac:dyDescent="0.35">
      <c r="A110" s="12"/>
      <c r="E110" s="11"/>
      <c r="I110" s="12"/>
    </row>
    <row r="111" spans="1:9" ht="12.75" x14ac:dyDescent="0.35">
      <c r="A111" s="12"/>
      <c r="E111" s="11"/>
      <c r="I111" s="12"/>
    </row>
    <row r="112" spans="1:9" ht="12.75" x14ac:dyDescent="0.35">
      <c r="A112" s="12"/>
      <c r="E112" s="11"/>
      <c r="I112" s="12"/>
    </row>
    <row r="113" spans="1:9" ht="12.75" x14ac:dyDescent="0.35">
      <c r="A113" s="12"/>
      <c r="E113" s="11"/>
      <c r="I113" s="12"/>
    </row>
    <row r="114" spans="1:9" ht="12.75" x14ac:dyDescent="0.35">
      <c r="A114" s="12"/>
      <c r="E114" s="11"/>
      <c r="I114" s="12"/>
    </row>
    <row r="115" spans="1:9" ht="12.75" x14ac:dyDescent="0.35">
      <c r="A115" s="12"/>
      <c r="E115" s="11"/>
      <c r="I115" s="12"/>
    </row>
    <row r="116" spans="1:9" ht="12.75" x14ac:dyDescent="0.35">
      <c r="A116" s="12"/>
      <c r="E116" s="11"/>
      <c r="I116" s="12"/>
    </row>
    <row r="117" spans="1:9" ht="12.75" x14ac:dyDescent="0.35">
      <c r="A117" s="12"/>
      <c r="E117" s="11"/>
      <c r="I117" s="12"/>
    </row>
    <row r="118" spans="1:9" ht="12.75" x14ac:dyDescent="0.35">
      <c r="A118" s="12"/>
      <c r="E118" s="11"/>
      <c r="I118" s="12"/>
    </row>
    <row r="119" spans="1:9" ht="12.75" x14ac:dyDescent="0.35">
      <c r="A119" s="12"/>
      <c r="E119" s="11"/>
      <c r="I119" s="12"/>
    </row>
    <row r="120" spans="1:9" ht="12.75" x14ac:dyDescent="0.35">
      <c r="A120" s="12"/>
      <c r="E120" s="11"/>
      <c r="I120" s="12"/>
    </row>
    <row r="121" spans="1:9" ht="12.75" x14ac:dyDescent="0.35">
      <c r="A121" s="12"/>
      <c r="E121" s="11"/>
      <c r="I121" s="12"/>
    </row>
    <row r="122" spans="1:9" ht="12.75" x14ac:dyDescent="0.35">
      <c r="A122" s="12"/>
      <c r="E122" s="11"/>
      <c r="I122" s="12"/>
    </row>
    <row r="123" spans="1:9" ht="12.75" x14ac:dyDescent="0.35">
      <c r="A123" s="12"/>
      <c r="E123" s="11"/>
      <c r="I123" s="12"/>
    </row>
    <row r="124" spans="1:9" ht="12.75" x14ac:dyDescent="0.35">
      <c r="A124" s="12"/>
      <c r="E124" s="11"/>
      <c r="I124" s="12"/>
    </row>
    <row r="125" spans="1:9" ht="12.75" x14ac:dyDescent="0.35">
      <c r="A125" s="12"/>
      <c r="E125" s="11"/>
      <c r="I125" s="12"/>
    </row>
    <row r="126" spans="1:9" ht="12.75" x14ac:dyDescent="0.35">
      <c r="A126" s="12"/>
      <c r="E126" s="11"/>
      <c r="I126" s="12"/>
    </row>
    <row r="127" spans="1:9" ht="12.75" x14ac:dyDescent="0.35">
      <c r="A127" s="12"/>
      <c r="E127" s="11"/>
      <c r="I127" s="12"/>
    </row>
    <row r="128" spans="1:9" ht="12.75" x14ac:dyDescent="0.35">
      <c r="A128" s="12"/>
      <c r="E128" s="11"/>
      <c r="I128" s="12"/>
    </row>
    <row r="129" spans="1:9" ht="12.75" x14ac:dyDescent="0.35">
      <c r="A129" s="12"/>
      <c r="E129" s="11"/>
      <c r="I129" s="12"/>
    </row>
    <row r="130" spans="1:9" ht="12.75" x14ac:dyDescent="0.35">
      <c r="A130" s="12"/>
      <c r="E130" s="11"/>
      <c r="I130" s="12"/>
    </row>
    <row r="131" spans="1:9" ht="12.75" x14ac:dyDescent="0.35">
      <c r="A131" s="12"/>
      <c r="E131" s="11"/>
      <c r="I131" s="12"/>
    </row>
    <row r="132" spans="1:9" ht="12.75" x14ac:dyDescent="0.35">
      <c r="A132" s="12"/>
      <c r="E132" s="11"/>
      <c r="I132" s="12"/>
    </row>
    <row r="133" spans="1:9" ht="12.75" x14ac:dyDescent="0.35">
      <c r="A133" s="12"/>
      <c r="E133" s="11"/>
      <c r="I133" s="12"/>
    </row>
    <row r="134" spans="1:9" ht="12.75" x14ac:dyDescent="0.35">
      <c r="A134" s="12"/>
      <c r="E134" s="11"/>
      <c r="I134" s="12"/>
    </row>
    <row r="135" spans="1:9" ht="12.75" x14ac:dyDescent="0.35">
      <c r="A135" s="12"/>
      <c r="E135" s="11"/>
      <c r="I135" s="12"/>
    </row>
    <row r="136" spans="1:9" ht="12.75" x14ac:dyDescent="0.35">
      <c r="A136" s="12"/>
      <c r="E136" s="11"/>
      <c r="I136" s="12"/>
    </row>
    <row r="137" spans="1:9" ht="12.75" x14ac:dyDescent="0.35">
      <c r="A137" s="12"/>
      <c r="E137" s="11"/>
      <c r="I137" s="12"/>
    </row>
    <row r="138" spans="1:9" ht="12.75" x14ac:dyDescent="0.35">
      <c r="A138" s="12"/>
      <c r="E138" s="11"/>
      <c r="I138" s="12"/>
    </row>
    <row r="139" spans="1:9" ht="12.75" x14ac:dyDescent="0.35">
      <c r="A139" s="12"/>
      <c r="E139" s="11"/>
      <c r="I139" s="12"/>
    </row>
    <row r="140" spans="1:9" ht="12.75" x14ac:dyDescent="0.35">
      <c r="A140" s="12"/>
      <c r="E140" s="11"/>
      <c r="I140" s="12"/>
    </row>
    <row r="141" spans="1:9" ht="12.75" x14ac:dyDescent="0.35">
      <c r="A141" s="12"/>
      <c r="E141" s="11"/>
      <c r="I141" s="12"/>
    </row>
    <row r="142" spans="1:9" ht="12.75" x14ac:dyDescent="0.35">
      <c r="A142" s="12"/>
      <c r="E142" s="11"/>
      <c r="I142" s="12"/>
    </row>
    <row r="143" spans="1:9" ht="12.75" x14ac:dyDescent="0.35">
      <c r="A143" s="12"/>
      <c r="E143" s="11"/>
      <c r="I143" s="12"/>
    </row>
    <row r="144" spans="1:9" ht="12.75" x14ac:dyDescent="0.35">
      <c r="A144" s="12"/>
      <c r="E144" s="11"/>
      <c r="I144" s="12"/>
    </row>
    <row r="145" spans="1:9" ht="12.75" x14ac:dyDescent="0.35">
      <c r="A145" s="12"/>
      <c r="E145" s="11"/>
      <c r="I145" s="12"/>
    </row>
    <row r="146" spans="1:9" ht="12.75" x14ac:dyDescent="0.35">
      <c r="A146" s="12"/>
      <c r="E146" s="11"/>
      <c r="I146" s="12"/>
    </row>
    <row r="147" spans="1:9" ht="12.75" x14ac:dyDescent="0.35">
      <c r="A147" s="12"/>
      <c r="E147" s="11"/>
      <c r="I147" s="12"/>
    </row>
    <row r="148" spans="1:9" ht="12.75" x14ac:dyDescent="0.35">
      <c r="A148" s="12"/>
      <c r="E148" s="11"/>
      <c r="I148" s="12"/>
    </row>
    <row r="149" spans="1:9" ht="12.75" x14ac:dyDescent="0.35">
      <c r="A149" s="12"/>
      <c r="E149" s="11"/>
      <c r="I149" s="12"/>
    </row>
    <row r="150" spans="1:9" ht="12.75" x14ac:dyDescent="0.35">
      <c r="A150" s="12"/>
      <c r="E150" s="11"/>
      <c r="I150" s="12"/>
    </row>
    <row r="151" spans="1:9" ht="12.75" x14ac:dyDescent="0.35">
      <c r="A151" s="12"/>
      <c r="E151" s="11"/>
      <c r="I151" s="12"/>
    </row>
    <row r="152" spans="1:9" ht="12.75" x14ac:dyDescent="0.35">
      <c r="A152" s="12"/>
      <c r="E152" s="11"/>
      <c r="I152" s="12"/>
    </row>
    <row r="153" spans="1:9" ht="12.75" x14ac:dyDescent="0.35">
      <c r="A153" s="12"/>
      <c r="E153" s="11"/>
      <c r="I153" s="12"/>
    </row>
    <row r="154" spans="1:9" ht="12.75" x14ac:dyDescent="0.35">
      <c r="A154" s="12"/>
      <c r="E154" s="11"/>
      <c r="I154" s="12"/>
    </row>
    <row r="155" spans="1:9" ht="12.75" x14ac:dyDescent="0.35">
      <c r="A155" s="12"/>
      <c r="E155" s="11"/>
      <c r="I155" s="12"/>
    </row>
    <row r="156" spans="1:9" ht="12.75" x14ac:dyDescent="0.35">
      <c r="A156" s="12"/>
      <c r="E156" s="11"/>
      <c r="I156" s="12"/>
    </row>
    <row r="157" spans="1:9" ht="12.75" x14ac:dyDescent="0.35">
      <c r="A157" s="12"/>
      <c r="E157" s="11"/>
      <c r="I157" s="12"/>
    </row>
    <row r="158" spans="1:9" ht="12.75" x14ac:dyDescent="0.35">
      <c r="A158" s="12"/>
      <c r="E158" s="11"/>
      <c r="I158" s="12"/>
    </row>
    <row r="159" spans="1:9" ht="12.75" x14ac:dyDescent="0.35">
      <c r="A159" s="12"/>
      <c r="E159" s="11"/>
      <c r="I159" s="12"/>
    </row>
    <row r="160" spans="1:9" ht="12.75" x14ac:dyDescent="0.35">
      <c r="A160" s="12"/>
      <c r="E160" s="11"/>
      <c r="I160" s="12"/>
    </row>
    <row r="161" spans="1:9" ht="12.75" x14ac:dyDescent="0.35">
      <c r="A161" s="12"/>
      <c r="E161" s="11"/>
      <c r="I161" s="12"/>
    </row>
    <row r="162" spans="1:9" ht="12.75" x14ac:dyDescent="0.35">
      <c r="A162" s="12"/>
      <c r="E162" s="11"/>
      <c r="I162" s="12"/>
    </row>
    <row r="163" spans="1:9" ht="12.75" x14ac:dyDescent="0.35">
      <c r="A163" s="12"/>
      <c r="E163" s="11"/>
      <c r="I163" s="12"/>
    </row>
    <row r="164" spans="1:9" ht="12.75" x14ac:dyDescent="0.35">
      <c r="A164" s="12"/>
      <c r="E164" s="11"/>
      <c r="I164" s="12"/>
    </row>
    <row r="165" spans="1:9" ht="12.75" x14ac:dyDescent="0.35">
      <c r="A165" s="12"/>
      <c r="E165" s="11"/>
      <c r="I165" s="12"/>
    </row>
    <row r="166" spans="1:9" ht="12.75" x14ac:dyDescent="0.35">
      <c r="A166" s="12"/>
      <c r="E166" s="11"/>
      <c r="I166" s="12"/>
    </row>
    <row r="167" spans="1:9" ht="12.75" x14ac:dyDescent="0.35">
      <c r="A167" s="12"/>
      <c r="E167" s="11"/>
      <c r="I167" s="12"/>
    </row>
    <row r="168" spans="1:9" ht="12.75" x14ac:dyDescent="0.35">
      <c r="A168" s="12"/>
      <c r="E168" s="11"/>
      <c r="I168" s="12"/>
    </row>
    <row r="169" spans="1:9" ht="12.75" x14ac:dyDescent="0.35">
      <c r="A169" s="12"/>
      <c r="E169" s="11"/>
      <c r="I169" s="12"/>
    </row>
    <row r="170" spans="1:9" ht="12.75" x14ac:dyDescent="0.35">
      <c r="A170" s="12"/>
      <c r="E170" s="11"/>
      <c r="I170" s="12"/>
    </row>
    <row r="171" spans="1:9" ht="12.75" x14ac:dyDescent="0.35">
      <c r="A171" s="12"/>
      <c r="E171" s="11"/>
      <c r="I171" s="12"/>
    </row>
    <row r="172" spans="1:9" ht="12.75" x14ac:dyDescent="0.35">
      <c r="A172" s="12"/>
      <c r="E172" s="11"/>
      <c r="I172" s="12"/>
    </row>
    <row r="173" spans="1:9" ht="12.75" x14ac:dyDescent="0.35">
      <c r="A173" s="12"/>
      <c r="E173" s="11"/>
      <c r="I173" s="12"/>
    </row>
    <row r="174" spans="1:9" ht="12.75" x14ac:dyDescent="0.35">
      <c r="A174" s="12"/>
      <c r="E174" s="11"/>
      <c r="I174" s="12"/>
    </row>
    <row r="175" spans="1:9" ht="12.75" x14ac:dyDescent="0.35">
      <c r="A175" s="12"/>
      <c r="E175" s="11"/>
      <c r="I175" s="12"/>
    </row>
    <row r="176" spans="1:9" ht="12.75" x14ac:dyDescent="0.35">
      <c r="A176" s="12"/>
      <c r="E176" s="11"/>
      <c r="I176" s="12"/>
    </row>
    <row r="177" spans="1:9" ht="12.75" x14ac:dyDescent="0.35">
      <c r="A177" s="12"/>
      <c r="E177" s="11"/>
      <c r="I177" s="12"/>
    </row>
    <row r="178" spans="1:9" ht="12.75" x14ac:dyDescent="0.35">
      <c r="A178" s="12"/>
      <c r="E178" s="11"/>
      <c r="I178" s="12"/>
    </row>
    <row r="179" spans="1:9" ht="12.75" x14ac:dyDescent="0.35">
      <c r="A179" s="12"/>
      <c r="E179" s="11"/>
      <c r="I179" s="12"/>
    </row>
    <row r="180" spans="1:9" ht="12.75" x14ac:dyDescent="0.35">
      <c r="A180" s="12"/>
      <c r="E180" s="11"/>
      <c r="I180" s="12"/>
    </row>
    <row r="181" spans="1:9" ht="12.75" x14ac:dyDescent="0.35">
      <c r="A181" s="12"/>
      <c r="E181" s="11"/>
      <c r="I181" s="12"/>
    </row>
    <row r="182" spans="1:9" ht="12.75" x14ac:dyDescent="0.35">
      <c r="A182" s="12"/>
      <c r="E182" s="11"/>
      <c r="I182" s="12"/>
    </row>
    <row r="183" spans="1:9" ht="12.75" x14ac:dyDescent="0.35">
      <c r="A183" s="12"/>
      <c r="E183" s="11"/>
      <c r="I183" s="12"/>
    </row>
    <row r="184" spans="1:9" ht="12.75" x14ac:dyDescent="0.35">
      <c r="A184" s="12"/>
      <c r="E184" s="11"/>
      <c r="I184" s="12"/>
    </row>
    <row r="185" spans="1:9" ht="12.75" x14ac:dyDescent="0.35">
      <c r="A185" s="12"/>
      <c r="E185" s="11"/>
      <c r="I185" s="12"/>
    </row>
    <row r="186" spans="1:9" ht="12.75" x14ac:dyDescent="0.35">
      <c r="A186" s="12"/>
      <c r="E186" s="11"/>
      <c r="I186" s="12"/>
    </row>
    <row r="187" spans="1:9" ht="12.75" x14ac:dyDescent="0.35">
      <c r="A187" s="12"/>
      <c r="E187" s="11"/>
      <c r="I187" s="12"/>
    </row>
    <row r="188" spans="1:9" ht="12.75" x14ac:dyDescent="0.35">
      <c r="A188" s="12"/>
      <c r="E188" s="11"/>
      <c r="I188" s="12"/>
    </row>
    <row r="189" spans="1:9" ht="12.75" x14ac:dyDescent="0.35">
      <c r="A189" s="12"/>
      <c r="E189" s="11"/>
      <c r="I189" s="12"/>
    </row>
    <row r="190" spans="1:9" ht="12.75" x14ac:dyDescent="0.35">
      <c r="A190" s="12"/>
      <c r="E190" s="11"/>
      <c r="I190" s="12"/>
    </row>
    <row r="191" spans="1:9" ht="12.75" x14ac:dyDescent="0.35">
      <c r="A191" s="12"/>
      <c r="E191" s="11"/>
      <c r="I191" s="12"/>
    </row>
    <row r="192" spans="1:9" ht="12.75" x14ac:dyDescent="0.35">
      <c r="A192" s="12"/>
      <c r="E192" s="11"/>
      <c r="I192" s="12"/>
    </row>
    <row r="193" spans="1:9" ht="12.75" x14ac:dyDescent="0.35">
      <c r="A193" s="12"/>
      <c r="E193" s="11"/>
      <c r="I193" s="12"/>
    </row>
    <row r="194" spans="1:9" ht="12.75" x14ac:dyDescent="0.35">
      <c r="A194" s="12"/>
      <c r="E194" s="11"/>
      <c r="I194" s="12"/>
    </row>
    <row r="195" spans="1:9" ht="12.75" x14ac:dyDescent="0.35">
      <c r="A195" s="12"/>
      <c r="E195" s="11"/>
      <c r="I195" s="12"/>
    </row>
    <row r="196" spans="1:9" ht="12.75" x14ac:dyDescent="0.35">
      <c r="A196" s="12"/>
      <c r="E196" s="11"/>
      <c r="I196" s="12"/>
    </row>
    <row r="197" spans="1:9" ht="12.75" x14ac:dyDescent="0.35">
      <c r="A197" s="12"/>
      <c r="E197" s="11"/>
      <c r="I197" s="12"/>
    </row>
    <row r="198" spans="1:9" ht="12.75" x14ac:dyDescent="0.35">
      <c r="A198" s="12"/>
      <c r="E198" s="11"/>
      <c r="I198" s="12"/>
    </row>
    <row r="199" spans="1:9" ht="12.75" x14ac:dyDescent="0.35">
      <c r="A199" s="12"/>
      <c r="E199" s="11"/>
      <c r="I199" s="12"/>
    </row>
    <row r="200" spans="1:9" ht="12.75" x14ac:dyDescent="0.35">
      <c r="A200" s="12"/>
      <c r="E200" s="11"/>
      <c r="I200" s="12"/>
    </row>
    <row r="201" spans="1:9" ht="12.75" x14ac:dyDescent="0.35">
      <c r="A201" s="12"/>
      <c r="E201" s="11"/>
      <c r="I201" s="12"/>
    </row>
    <row r="202" spans="1:9" ht="12.75" x14ac:dyDescent="0.35">
      <c r="A202" s="12"/>
      <c r="E202" s="11"/>
      <c r="I202" s="12"/>
    </row>
    <row r="203" spans="1:9" ht="12.75" x14ac:dyDescent="0.35">
      <c r="A203" s="12"/>
      <c r="E203" s="11"/>
      <c r="I203" s="12"/>
    </row>
    <row r="204" spans="1:9" ht="12.75" x14ac:dyDescent="0.35">
      <c r="A204" s="12"/>
      <c r="E204" s="11"/>
      <c r="I204" s="12"/>
    </row>
    <row r="205" spans="1:9" ht="12.75" x14ac:dyDescent="0.35">
      <c r="A205" s="12"/>
      <c r="E205" s="11"/>
      <c r="I205" s="12"/>
    </row>
    <row r="206" spans="1:9" ht="12.75" x14ac:dyDescent="0.35">
      <c r="A206" s="12"/>
      <c r="E206" s="11"/>
      <c r="I206" s="12"/>
    </row>
    <row r="207" spans="1:9" ht="12.75" x14ac:dyDescent="0.35">
      <c r="A207" s="12"/>
      <c r="E207" s="11"/>
      <c r="I207" s="12"/>
    </row>
    <row r="208" spans="1:9" ht="12.75" x14ac:dyDescent="0.35">
      <c r="A208" s="12"/>
      <c r="E208" s="11"/>
      <c r="I208" s="12"/>
    </row>
    <row r="209" spans="1:9" ht="12.75" x14ac:dyDescent="0.35">
      <c r="A209" s="12"/>
      <c r="E209" s="11"/>
      <c r="I209" s="12"/>
    </row>
    <row r="210" spans="1:9" ht="12.75" x14ac:dyDescent="0.35">
      <c r="A210" s="12"/>
      <c r="E210" s="11"/>
      <c r="I210" s="12"/>
    </row>
    <row r="211" spans="1:9" ht="12.75" x14ac:dyDescent="0.35">
      <c r="A211" s="12"/>
      <c r="E211" s="11"/>
      <c r="I211" s="12"/>
    </row>
    <row r="212" spans="1:9" ht="12.75" x14ac:dyDescent="0.35">
      <c r="A212" s="12"/>
      <c r="E212" s="11"/>
      <c r="I212" s="12"/>
    </row>
    <row r="213" spans="1:9" ht="12.75" x14ac:dyDescent="0.35">
      <c r="A213" s="12"/>
      <c r="E213" s="11"/>
      <c r="I213" s="12"/>
    </row>
    <row r="214" spans="1:9" ht="12.75" x14ac:dyDescent="0.35">
      <c r="A214" s="12"/>
      <c r="E214" s="11"/>
      <c r="I214" s="12"/>
    </row>
    <row r="215" spans="1:9" ht="12.75" x14ac:dyDescent="0.35">
      <c r="A215" s="12"/>
      <c r="E215" s="11"/>
      <c r="I215" s="12"/>
    </row>
    <row r="216" spans="1:9" ht="12.75" x14ac:dyDescent="0.35">
      <c r="A216" s="12"/>
      <c r="E216" s="11"/>
      <c r="I216" s="12"/>
    </row>
    <row r="217" spans="1:9" ht="12.75" x14ac:dyDescent="0.35">
      <c r="A217" s="12"/>
      <c r="E217" s="11"/>
      <c r="I217" s="12"/>
    </row>
    <row r="218" spans="1:9" ht="12.75" x14ac:dyDescent="0.35">
      <c r="A218" s="12"/>
      <c r="E218" s="11"/>
      <c r="I218" s="12"/>
    </row>
    <row r="219" spans="1:9" ht="12.75" x14ac:dyDescent="0.35">
      <c r="A219" s="12"/>
      <c r="E219" s="11"/>
      <c r="I219" s="12"/>
    </row>
    <row r="220" spans="1:9" ht="12.75" x14ac:dyDescent="0.35">
      <c r="A220" s="12"/>
      <c r="E220" s="11"/>
      <c r="I220" s="12"/>
    </row>
    <row r="221" spans="1:9" ht="12.75" x14ac:dyDescent="0.35">
      <c r="A221" s="12"/>
      <c r="E221" s="11"/>
      <c r="I221" s="12"/>
    </row>
    <row r="222" spans="1:9" ht="12.75" x14ac:dyDescent="0.35">
      <c r="A222" s="12"/>
      <c r="E222" s="11"/>
      <c r="I222" s="12"/>
    </row>
    <row r="223" spans="1:9" ht="12.75" x14ac:dyDescent="0.35">
      <c r="A223" s="12"/>
      <c r="E223" s="11"/>
      <c r="I223" s="12"/>
    </row>
    <row r="224" spans="1:9" ht="12.75" x14ac:dyDescent="0.35">
      <c r="A224" s="12"/>
      <c r="E224" s="11"/>
      <c r="I224" s="12"/>
    </row>
    <row r="225" spans="1:9" ht="12.75" x14ac:dyDescent="0.35">
      <c r="A225" s="12"/>
      <c r="E225" s="11"/>
      <c r="I225" s="12"/>
    </row>
    <row r="226" spans="1:9" ht="12.75" x14ac:dyDescent="0.35">
      <c r="A226" s="12"/>
      <c r="E226" s="11"/>
      <c r="I226" s="12"/>
    </row>
    <row r="227" spans="1:9" ht="12.75" x14ac:dyDescent="0.35">
      <c r="A227" s="12"/>
      <c r="E227" s="11"/>
      <c r="I227" s="12"/>
    </row>
    <row r="228" spans="1:9" ht="12.75" x14ac:dyDescent="0.35">
      <c r="A228" s="12"/>
      <c r="E228" s="11"/>
      <c r="I228" s="12"/>
    </row>
    <row r="229" spans="1:9" ht="12.75" x14ac:dyDescent="0.35">
      <c r="A229" s="12"/>
      <c r="E229" s="11"/>
      <c r="I229" s="12"/>
    </row>
    <row r="230" spans="1:9" ht="12.75" x14ac:dyDescent="0.35">
      <c r="A230" s="12"/>
      <c r="E230" s="11"/>
      <c r="I230" s="12"/>
    </row>
    <row r="231" spans="1:9" ht="12.75" x14ac:dyDescent="0.35">
      <c r="A231" s="12"/>
      <c r="E231" s="11"/>
      <c r="I231" s="12"/>
    </row>
    <row r="232" spans="1:9" ht="12.75" x14ac:dyDescent="0.35">
      <c r="A232" s="12"/>
      <c r="E232" s="11"/>
      <c r="I232" s="12"/>
    </row>
    <row r="233" spans="1:9" ht="12.75" x14ac:dyDescent="0.35">
      <c r="A233" s="12"/>
      <c r="E233" s="11"/>
      <c r="I233" s="12"/>
    </row>
    <row r="234" spans="1:9" ht="12.75" x14ac:dyDescent="0.35">
      <c r="A234" s="12"/>
      <c r="E234" s="11"/>
      <c r="I234" s="12"/>
    </row>
    <row r="235" spans="1:9" ht="12.75" x14ac:dyDescent="0.35">
      <c r="A235" s="12"/>
      <c r="E235" s="11"/>
      <c r="I235" s="12"/>
    </row>
    <row r="236" spans="1:9" ht="12.75" x14ac:dyDescent="0.35">
      <c r="A236" s="12"/>
      <c r="E236" s="11"/>
      <c r="I236" s="12"/>
    </row>
    <row r="237" spans="1:9" ht="12.75" x14ac:dyDescent="0.35">
      <c r="A237" s="12"/>
      <c r="E237" s="11"/>
      <c r="I237" s="12"/>
    </row>
    <row r="238" spans="1:9" ht="12.75" x14ac:dyDescent="0.35">
      <c r="A238" s="12"/>
      <c r="E238" s="11"/>
      <c r="I238" s="12"/>
    </row>
    <row r="239" spans="1:9" ht="12.75" x14ac:dyDescent="0.35">
      <c r="A239" s="12"/>
      <c r="E239" s="11"/>
      <c r="I239" s="12"/>
    </row>
    <row r="240" spans="1:9" ht="12.75" x14ac:dyDescent="0.35">
      <c r="A240" s="12"/>
      <c r="E240" s="11"/>
      <c r="I240" s="12"/>
    </row>
    <row r="241" spans="1:9" ht="12.75" x14ac:dyDescent="0.35">
      <c r="A241" s="12"/>
      <c r="E241" s="11"/>
      <c r="I241" s="12"/>
    </row>
    <row r="242" spans="1:9" ht="12.75" x14ac:dyDescent="0.35">
      <c r="A242" s="12"/>
      <c r="E242" s="11"/>
      <c r="I242" s="12"/>
    </row>
    <row r="243" spans="1:9" ht="12.75" x14ac:dyDescent="0.35">
      <c r="A243" s="12"/>
      <c r="E243" s="11"/>
      <c r="I243" s="12"/>
    </row>
    <row r="244" spans="1:9" ht="12.75" x14ac:dyDescent="0.35">
      <c r="A244" s="12"/>
      <c r="E244" s="11"/>
      <c r="I244" s="12"/>
    </row>
    <row r="245" spans="1:9" ht="12.75" x14ac:dyDescent="0.35">
      <c r="A245" s="12"/>
      <c r="E245" s="11"/>
      <c r="I245" s="12"/>
    </row>
    <row r="246" spans="1:9" ht="12.75" x14ac:dyDescent="0.35">
      <c r="A246" s="12"/>
      <c r="E246" s="11"/>
      <c r="I246" s="12"/>
    </row>
    <row r="247" spans="1:9" ht="12.75" x14ac:dyDescent="0.35">
      <c r="A247" s="12"/>
      <c r="E247" s="11"/>
      <c r="I247" s="12"/>
    </row>
    <row r="248" spans="1:9" ht="12.75" x14ac:dyDescent="0.35">
      <c r="A248" s="12"/>
      <c r="E248" s="11"/>
      <c r="I248" s="12"/>
    </row>
    <row r="249" spans="1:9" ht="12.75" x14ac:dyDescent="0.35">
      <c r="A249" s="12"/>
      <c r="E249" s="11"/>
      <c r="I249" s="12"/>
    </row>
    <row r="250" spans="1:9" ht="12.75" x14ac:dyDescent="0.35">
      <c r="A250" s="12"/>
      <c r="E250" s="11"/>
      <c r="I250" s="12"/>
    </row>
    <row r="251" spans="1:9" ht="12.75" x14ac:dyDescent="0.35">
      <c r="A251" s="12"/>
      <c r="E251" s="11"/>
      <c r="I251" s="12"/>
    </row>
    <row r="252" spans="1:9" ht="12.75" x14ac:dyDescent="0.35">
      <c r="A252" s="12"/>
      <c r="E252" s="11"/>
      <c r="I252" s="12"/>
    </row>
    <row r="253" spans="1:9" ht="12.75" x14ac:dyDescent="0.35">
      <c r="A253" s="12"/>
      <c r="E253" s="11"/>
      <c r="I253" s="12"/>
    </row>
    <row r="254" spans="1:9" ht="12.75" x14ac:dyDescent="0.35">
      <c r="A254" s="12"/>
      <c r="E254" s="11"/>
      <c r="I254" s="12"/>
    </row>
    <row r="255" spans="1:9" ht="12.75" x14ac:dyDescent="0.35">
      <c r="A255" s="12"/>
      <c r="E255" s="11"/>
      <c r="I255" s="12"/>
    </row>
    <row r="256" spans="1:9" ht="12.75" x14ac:dyDescent="0.35">
      <c r="A256" s="12"/>
      <c r="E256" s="11"/>
      <c r="I256" s="12"/>
    </row>
    <row r="257" spans="1:9" ht="12.75" x14ac:dyDescent="0.35">
      <c r="A257" s="12"/>
      <c r="E257" s="11"/>
      <c r="I257" s="12"/>
    </row>
    <row r="258" spans="1:9" ht="12.75" x14ac:dyDescent="0.35">
      <c r="A258" s="12"/>
      <c r="E258" s="11"/>
      <c r="I258" s="12"/>
    </row>
    <row r="259" spans="1:9" ht="12.75" x14ac:dyDescent="0.35">
      <c r="A259" s="12"/>
      <c r="E259" s="11"/>
      <c r="I259" s="12"/>
    </row>
    <row r="260" spans="1:9" ht="12.75" x14ac:dyDescent="0.35">
      <c r="A260" s="12"/>
      <c r="E260" s="11"/>
      <c r="I260" s="12"/>
    </row>
    <row r="261" spans="1:9" ht="12.75" x14ac:dyDescent="0.35">
      <c r="A261" s="12"/>
      <c r="E261" s="11"/>
      <c r="I261" s="12"/>
    </row>
    <row r="262" spans="1:9" ht="12.75" x14ac:dyDescent="0.35">
      <c r="A262" s="12"/>
      <c r="E262" s="11"/>
      <c r="I262" s="12"/>
    </row>
    <row r="263" spans="1:9" ht="12.75" x14ac:dyDescent="0.35">
      <c r="A263" s="12"/>
      <c r="E263" s="11"/>
      <c r="I263" s="12"/>
    </row>
    <row r="264" spans="1:9" ht="12.75" x14ac:dyDescent="0.35">
      <c r="A264" s="12"/>
      <c r="E264" s="11"/>
      <c r="I264" s="12"/>
    </row>
    <row r="265" spans="1:9" ht="12.75" x14ac:dyDescent="0.35">
      <c r="A265" s="12"/>
      <c r="E265" s="11"/>
      <c r="I265" s="12"/>
    </row>
    <row r="266" spans="1:9" ht="12.75" x14ac:dyDescent="0.35">
      <c r="A266" s="12"/>
      <c r="E266" s="11"/>
      <c r="I266" s="12"/>
    </row>
    <row r="267" spans="1:9" ht="12.75" x14ac:dyDescent="0.35">
      <c r="A267" s="12"/>
      <c r="E267" s="11"/>
      <c r="I267" s="12"/>
    </row>
    <row r="268" spans="1:9" ht="12.75" x14ac:dyDescent="0.35">
      <c r="A268" s="12"/>
      <c r="E268" s="11"/>
      <c r="I268" s="12"/>
    </row>
    <row r="269" spans="1:9" ht="12.75" x14ac:dyDescent="0.35">
      <c r="A269" s="12"/>
      <c r="E269" s="11"/>
      <c r="I269" s="12"/>
    </row>
    <row r="270" spans="1:9" ht="12.75" x14ac:dyDescent="0.35">
      <c r="A270" s="12"/>
      <c r="E270" s="11"/>
      <c r="I270" s="12"/>
    </row>
    <row r="271" spans="1:9" ht="12.75" x14ac:dyDescent="0.35">
      <c r="A271" s="12"/>
      <c r="E271" s="11"/>
      <c r="I271" s="12"/>
    </row>
    <row r="272" spans="1:9" ht="12.75" x14ac:dyDescent="0.35">
      <c r="A272" s="12"/>
      <c r="E272" s="11"/>
      <c r="I272" s="12"/>
    </row>
    <row r="273" spans="1:9" ht="12.75" x14ac:dyDescent="0.35">
      <c r="A273" s="12"/>
      <c r="E273" s="11"/>
      <c r="I273" s="12"/>
    </row>
    <row r="274" spans="1:9" ht="12.75" x14ac:dyDescent="0.35">
      <c r="A274" s="12"/>
      <c r="E274" s="11"/>
      <c r="I274" s="12"/>
    </row>
    <row r="275" spans="1:9" ht="12.75" x14ac:dyDescent="0.35">
      <c r="A275" s="12"/>
      <c r="E275" s="11"/>
      <c r="I275" s="12"/>
    </row>
    <row r="276" spans="1:9" ht="12.75" x14ac:dyDescent="0.35">
      <c r="A276" s="12"/>
      <c r="E276" s="11"/>
      <c r="I276" s="12"/>
    </row>
    <row r="277" spans="1:9" ht="12.75" x14ac:dyDescent="0.35">
      <c r="A277" s="12"/>
      <c r="E277" s="11"/>
      <c r="I277" s="12"/>
    </row>
    <row r="278" spans="1:9" ht="12.75" x14ac:dyDescent="0.35">
      <c r="A278" s="12"/>
      <c r="E278" s="11"/>
      <c r="I278" s="12"/>
    </row>
    <row r="279" spans="1:9" ht="12.75" x14ac:dyDescent="0.35">
      <c r="A279" s="12"/>
      <c r="E279" s="11"/>
      <c r="I279" s="12"/>
    </row>
    <row r="280" spans="1:9" ht="12.75" x14ac:dyDescent="0.35">
      <c r="A280" s="12"/>
      <c r="E280" s="11"/>
      <c r="I280" s="12"/>
    </row>
    <row r="281" spans="1:9" ht="12.75" x14ac:dyDescent="0.35">
      <c r="A281" s="12"/>
      <c r="E281" s="11"/>
      <c r="I281" s="12"/>
    </row>
    <row r="282" spans="1:9" ht="12.75" x14ac:dyDescent="0.35">
      <c r="A282" s="12"/>
      <c r="E282" s="11"/>
      <c r="I282" s="12"/>
    </row>
    <row r="283" spans="1:9" ht="12.75" x14ac:dyDescent="0.35">
      <c r="A283" s="12"/>
      <c r="E283" s="11"/>
      <c r="I283" s="12"/>
    </row>
    <row r="284" spans="1:9" ht="12.75" x14ac:dyDescent="0.35">
      <c r="A284" s="12"/>
      <c r="E284" s="11"/>
      <c r="I284" s="12"/>
    </row>
    <row r="285" spans="1:9" ht="12.75" x14ac:dyDescent="0.35">
      <c r="A285" s="12"/>
      <c r="E285" s="11"/>
      <c r="I285" s="12"/>
    </row>
    <row r="286" spans="1:9" ht="12.75" x14ac:dyDescent="0.35">
      <c r="A286" s="12"/>
      <c r="E286" s="11"/>
      <c r="I286" s="12"/>
    </row>
    <row r="287" spans="1:9" ht="12.75" x14ac:dyDescent="0.35">
      <c r="A287" s="12"/>
      <c r="E287" s="11"/>
      <c r="I287" s="12"/>
    </row>
    <row r="288" spans="1:9" ht="12.75" x14ac:dyDescent="0.35">
      <c r="A288" s="12"/>
      <c r="E288" s="11"/>
      <c r="I288" s="12"/>
    </row>
    <row r="289" spans="1:9" ht="12.75" x14ac:dyDescent="0.35">
      <c r="A289" s="12"/>
      <c r="E289" s="11"/>
      <c r="I289" s="12"/>
    </row>
    <row r="290" spans="1:9" ht="12.75" x14ac:dyDescent="0.35">
      <c r="A290" s="12"/>
      <c r="E290" s="11"/>
      <c r="I290" s="12"/>
    </row>
    <row r="291" spans="1:9" ht="12.75" x14ac:dyDescent="0.35">
      <c r="A291" s="12"/>
      <c r="E291" s="11"/>
      <c r="I291" s="12"/>
    </row>
    <row r="292" spans="1:9" ht="12.75" x14ac:dyDescent="0.35">
      <c r="A292" s="12"/>
      <c r="E292" s="11"/>
      <c r="I292" s="12"/>
    </row>
    <row r="293" spans="1:9" ht="12.75" x14ac:dyDescent="0.35">
      <c r="A293" s="12"/>
      <c r="E293" s="11"/>
      <c r="I293" s="12"/>
    </row>
    <row r="294" spans="1:9" ht="12.75" x14ac:dyDescent="0.35">
      <c r="A294" s="12"/>
      <c r="E294" s="11"/>
      <c r="I294" s="12"/>
    </row>
    <row r="295" spans="1:9" ht="12.75" x14ac:dyDescent="0.35">
      <c r="A295" s="12"/>
      <c r="E295" s="11"/>
      <c r="I295" s="12"/>
    </row>
    <row r="296" spans="1:9" ht="12.75" x14ac:dyDescent="0.35">
      <c r="A296" s="12"/>
      <c r="E296" s="11"/>
      <c r="I296" s="12"/>
    </row>
    <row r="297" spans="1:9" ht="12.75" x14ac:dyDescent="0.35">
      <c r="A297" s="12"/>
      <c r="E297" s="11"/>
      <c r="I297" s="12"/>
    </row>
    <row r="298" spans="1:9" ht="12.75" x14ac:dyDescent="0.35">
      <c r="A298" s="12"/>
      <c r="E298" s="11"/>
      <c r="I298" s="12"/>
    </row>
    <row r="299" spans="1:9" ht="12.75" x14ac:dyDescent="0.35">
      <c r="A299" s="12"/>
      <c r="E299" s="11"/>
      <c r="I299" s="12"/>
    </row>
    <row r="300" spans="1:9" ht="12.75" x14ac:dyDescent="0.35">
      <c r="A300" s="12"/>
      <c r="E300" s="11"/>
      <c r="I300" s="12"/>
    </row>
    <row r="301" spans="1:9" ht="12.75" x14ac:dyDescent="0.35">
      <c r="A301" s="12"/>
      <c r="E301" s="11"/>
      <c r="I301" s="12"/>
    </row>
    <row r="302" spans="1:9" ht="12.75" x14ac:dyDescent="0.35">
      <c r="A302" s="12"/>
      <c r="E302" s="11"/>
      <c r="I302" s="12"/>
    </row>
    <row r="303" spans="1:9" ht="12.75" x14ac:dyDescent="0.35">
      <c r="A303" s="12"/>
      <c r="E303" s="11"/>
      <c r="I303" s="12"/>
    </row>
    <row r="304" spans="1:9" ht="12.75" x14ac:dyDescent="0.35">
      <c r="A304" s="12"/>
      <c r="E304" s="11"/>
      <c r="I304" s="12"/>
    </row>
    <row r="305" spans="1:9" ht="12.75" x14ac:dyDescent="0.35">
      <c r="A305" s="12"/>
      <c r="E305" s="11"/>
      <c r="I305" s="12"/>
    </row>
    <row r="306" spans="1:9" ht="12.75" x14ac:dyDescent="0.35">
      <c r="A306" s="12"/>
      <c r="E306" s="11"/>
      <c r="I306" s="12"/>
    </row>
    <row r="307" spans="1:9" ht="12.75" x14ac:dyDescent="0.35">
      <c r="A307" s="12"/>
      <c r="E307" s="11"/>
      <c r="I307" s="12"/>
    </row>
    <row r="308" spans="1:9" ht="12.75" x14ac:dyDescent="0.35">
      <c r="A308" s="12"/>
      <c r="E308" s="11"/>
      <c r="I308" s="12"/>
    </row>
    <row r="309" spans="1:9" ht="12.75" x14ac:dyDescent="0.35">
      <c r="A309" s="12"/>
      <c r="E309" s="11"/>
      <c r="I309" s="12"/>
    </row>
    <row r="310" spans="1:9" ht="12.75" x14ac:dyDescent="0.35">
      <c r="A310" s="12"/>
      <c r="E310" s="11"/>
      <c r="I310" s="12"/>
    </row>
    <row r="311" spans="1:9" ht="12.75" x14ac:dyDescent="0.35">
      <c r="A311" s="12"/>
      <c r="E311" s="11"/>
      <c r="I311" s="12"/>
    </row>
    <row r="312" spans="1:9" ht="12.75" x14ac:dyDescent="0.35">
      <c r="A312" s="12"/>
      <c r="E312" s="11"/>
      <c r="I312" s="12"/>
    </row>
    <row r="313" spans="1:9" ht="12.75" x14ac:dyDescent="0.35">
      <c r="A313" s="12"/>
      <c r="E313" s="11"/>
      <c r="I313" s="12"/>
    </row>
    <row r="314" spans="1:9" ht="12.75" x14ac:dyDescent="0.35">
      <c r="A314" s="12"/>
      <c r="E314" s="11"/>
      <c r="I314" s="12"/>
    </row>
    <row r="315" spans="1:9" ht="12.75" x14ac:dyDescent="0.35">
      <c r="A315" s="12"/>
      <c r="E315" s="11"/>
      <c r="I315" s="12"/>
    </row>
    <row r="316" spans="1:9" ht="12.75" x14ac:dyDescent="0.35">
      <c r="A316" s="12"/>
      <c r="E316" s="11"/>
      <c r="I316" s="12"/>
    </row>
    <row r="317" spans="1:9" ht="12.75" x14ac:dyDescent="0.35">
      <c r="A317" s="12"/>
      <c r="E317" s="11"/>
      <c r="I317" s="12"/>
    </row>
    <row r="318" spans="1:9" ht="12.75" x14ac:dyDescent="0.35">
      <c r="A318" s="12"/>
      <c r="E318" s="11"/>
      <c r="I318" s="12"/>
    </row>
    <row r="319" spans="1:9" ht="12.75" x14ac:dyDescent="0.35">
      <c r="A319" s="12"/>
      <c r="E319" s="11"/>
      <c r="I319" s="12"/>
    </row>
    <row r="320" spans="1:9" ht="12.75" x14ac:dyDescent="0.35">
      <c r="A320" s="12"/>
      <c r="E320" s="11"/>
      <c r="I320" s="12"/>
    </row>
    <row r="321" spans="1:9" ht="12.75" x14ac:dyDescent="0.35">
      <c r="A321" s="12"/>
      <c r="E321" s="11"/>
      <c r="I321" s="12"/>
    </row>
    <row r="322" spans="1:9" ht="12.75" x14ac:dyDescent="0.35">
      <c r="A322" s="12"/>
      <c r="E322" s="11"/>
      <c r="I322" s="12"/>
    </row>
    <row r="323" spans="1:9" ht="12.75" x14ac:dyDescent="0.35">
      <c r="A323" s="12"/>
      <c r="E323" s="11"/>
      <c r="I323" s="12"/>
    </row>
    <row r="324" spans="1:9" ht="12.75" x14ac:dyDescent="0.35">
      <c r="A324" s="12"/>
      <c r="E324" s="11"/>
      <c r="I324" s="12"/>
    </row>
    <row r="325" spans="1:9" ht="12.75" x14ac:dyDescent="0.35">
      <c r="A325" s="12"/>
      <c r="E325" s="11"/>
      <c r="I325" s="12"/>
    </row>
    <row r="326" spans="1:9" ht="12.75" x14ac:dyDescent="0.35">
      <c r="A326" s="12"/>
      <c r="E326" s="11"/>
      <c r="I326" s="12"/>
    </row>
    <row r="327" spans="1:9" ht="12.75" x14ac:dyDescent="0.35">
      <c r="A327" s="12"/>
      <c r="E327" s="11"/>
      <c r="I327" s="12"/>
    </row>
    <row r="328" spans="1:9" ht="12.75" x14ac:dyDescent="0.35">
      <c r="A328" s="12"/>
      <c r="E328" s="11"/>
      <c r="I328" s="12"/>
    </row>
    <row r="329" spans="1:9" ht="12.75" x14ac:dyDescent="0.35">
      <c r="A329" s="12"/>
      <c r="E329" s="11"/>
      <c r="I329" s="12"/>
    </row>
    <row r="330" spans="1:9" ht="12.75" x14ac:dyDescent="0.35">
      <c r="A330" s="12"/>
      <c r="E330" s="11"/>
      <c r="I330" s="12"/>
    </row>
    <row r="331" spans="1:9" ht="12.75" x14ac:dyDescent="0.35">
      <c r="A331" s="12"/>
      <c r="E331" s="11"/>
      <c r="I331" s="12"/>
    </row>
    <row r="332" spans="1:9" ht="12.75" x14ac:dyDescent="0.35">
      <c r="A332" s="12"/>
      <c r="E332" s="11"/>
      <c r="I332" s="12"/>
    </row>
    <row r="333" spans="1:9" ht="12.75" x14ac:dyDescent="0.35">
      <c r="A333" s="12"/>
      <c r="E333" s="11"/>
      <c r="I333" s="12"/>
    </row>
    <row r="334" spans="1:9" ht="12.75" x14ac:dyDescent="0.35">
      <c r="A334" s="12"/>
      <c r="E334" s="11"/>
      <c r="I334" s="12"/>
    </row>
    <row r="335" spans="1:9" ht="12.75" x14ac:dyDescent="0.35">
      <c r="A335" s="12"/>
      <c r="E335" s="11"/>
      <c r="I335" s="12"/>
    </row>
    <row r="336" spans="1:9" ht="12.75" x14ac:dyDescent="0.35">
      <c r="A336" s="12"/>
      <c r="E336" s="11"/>
      <c r="I336" s="12"/>
    </row>
    <row r="337" spans="1:9" ht="12.75" x14ac:dyDescent="0.35">
      <c r="A337" s="12"/>
      <c r="E337" s="11"/>
      <c r="I337" s="12"/>
    </row>
    <row r="338" spans="1:9" ht="12.75" x14ac:dyDescent="0.35">
      <c r="A338" s="12"/>
      <c r="E338" s="11"/>
      <c r="I338" s="12"/>
    </row>
    <row r="339" spans="1:9" ht="12.75" x14ac:dyDescent="0.35">
      <c r="A339" s="12"/>
      <c r="E339" s="11"/>
      <c r="I339" s="12"/>
    </row>
    <row r="340" spans="1:9" ht="12.75" x14ac:dyDescent="0.35">
      <c r="A340" s="12"/>
      <c r="E340" s="11"/>
      <c r="I340" s="12"/>
    </row>
    <row r="341" spans="1:9" ht="12.75" x14ac:dyDescent="0.35">
      <c r="A341" s="12"/>
      <c r="E341" s="11"/>
      <c r="I341" s="12"/>
    </row>
    <row r="342" spans="1:9" ht="12.75" x14ac:dyDescent="0.35">
      <c r="A342" s="12"/>
      <c r="E342" s="11"/>
      <c r="I342" s="12"/>
    </row>
    <row r="343" spans="1:9" ht="12.75" x14ac:dyDescent="0.35">
      <c r="A343" s="12"/>
      <c r="E343" s="11"/>
      <c r="I343" s="12"/>
    </row>
    <row r="344" spans="1:9" ht="12.75" x14ac:dyDescent="0.35">
      <c r="A344" s="12"/>
      <c r="E344" s="11"/>
      <c r="I344" s="12"/>
    </row>
    <row r="345" spans="1:9" ht="12.75" x14ac:dyDescent="0.35">
      <c r="A345" s="12"/>
      <c r="E345" s="11"/>
      <c r="I345" s="12"/>
    </row>
    <row r="346" spans="1:9" ht="12.75" x14ac:dyDescent="0.35">
      <c r="A346" s="12"/>
      <c r="E346" s="11"/>
      <c r="I346" s="12"/>
    </row>
    <row r="347" spans="1:9" ht="12.75" x14ac:dyDescent="0.35">
      <c r="A347" s="12"/>
      <c r="E347" s="11"/>
      <c r="I347" s="12"/>
    </row>
    <row r="348" spans="1:9" ht="12.75" x14ac:dyDescent="0.35">
      <c r="A348" s="12"/>
      <c r="E348" s="11"/>
      <c r="I348" s="12"/>
    </row>
    <row r="349" spans="1:9" ht="12.75" x14ac:dyDescent="0.35">
      <c r="A349" s="12"/>
      <c r="E349" s="11"/>
      <c r="I349" s="12"/>
    </row>
    <row r="350" spans="1:9" ht="12.75" x14ac:dyDescent="0.35">
      <c r="A350" s="12"/>
      <c r="E350" s="11"/>
      <c r="I350" s="12"/>
    </row>
    <row r="351" spans="1:9" ht="12.75" x14ac:dyDescent="0.35">
      <c r="A351" s="12"/>
      <c r="E351" s="11"/>
      <c r="I351" s="12"/>
    </row>
    <row r="352" spans="1:9" ht="12.75" x14ac:dyDescent="0.35">
      <c r="A352" s="12"/>
      <c r="E352" s="11"/>
      <c r="I352" s="12"/>
    </row>
    <row r="353" spans="1:9" ht="12.75" x14ac:dyDescent="0.35">
      <c r="A353" s="12"/>
      <c r="E353" s="11"/>
      <c r="I353" s="12"/>
    </row>
    <row r="354" spans="1:9" ht="12.75" x14ac:dyDescent="0.35">
      <c r="A354" s="12"/>
      <c r="E354" s="11"/>
      <c r="I354" s="12"/>
    </row>
    <row r="355" spans="1:9" ht="12.75" x14ac:dyDescent="0.35">
      <c r="A355" s="12"/>
      <c r="E355" s="11"/>
      <c r="I355" s="12"/>
    </row>
    <row r="356" spans="1:9" ht="12.75" x14ac:dyDescent="0.35">
      <c r="A356" s="12"/>
      <c r="E356" s="11"/>
      <c r="I356" s="12"/>
    </row>
    <row r="357" spans="1:9" ht="12.75" x14ac:dyDescent="0.35">
      <c r="A357" s="12"/>
      <c r="E357" s="11"/>
      <c r="I357" s="12"/>
    </row>
    <row r="358" spans="1:9" ht="12.75" x14ac:dyDescent="0.35">
      <c r="A358" s="12"/>
      <c r="E358" s="11"/>
      <c r="I358" s="12"/>
    </row>
    <row r="359" spans="1:9" ht="12.75" x14ac:dyDescent="0.35">
      <c r="A359" s="12"/>
      <c r="E359" s="11"/>
      <c r="I359" s="12"/>
    </row>
    <row r="360" spans="1:9" ht="12.75" x14ac:dyDescent="0.35">
      <c r="A360" s="12"/>
      <c r="E360" s="11"/>
      <c r="I360" s="12"/>
    </row>
    <row r="361" spans="1:9" ht="12.75" x14ac:dyDescent="0.35">
      <c r="A361" s="12"/>
      <c r="E361" s="11"/>
      <c r="I361" s="12"/>
    </row>
    <row r="362" spans="1:9" ht="12.75" x14ac:dyDescent="0.35">
      <c r="A362" s="12"/>
      <c r="E362" s="11"/>
      <c r="I362" s="12"/>
    </row>
    <row r="363" spans="1:9" ht="12.75" x14ac:dyDescent="0.35">
      <c r="A363" s="12"/>
      <c r="E363" s="11"/>
      <c r="I363" s="12"/>
    </row>
    <row r="364" spans="1:9" ht="12.75" x14ac:dyDescent="0.35">
      <c r="A364" s="12"/>
      <c r="E364" s="11"/>
      <c r="I364" s="12"/>
    </row>
    <row r="365" spans="1:9" ht="12.75" x14ac:dyDescent="0.35">
      <c r="A365" s="12"/>
      <c r="E365" s="11"/>
      <c r="I365" s="12"/>
    </row>
    <row r="366" spans="1:9" ht="12.75" x14ac:dyDescent="0.35">
      <c r="A366" s="12"/>
      <c r="E366" s="11"/>
      <c r="I366" s="12"/>
    </row>
    <row r="367" spans="1:9" ht="12.75" x14ac:dyDescent="0.35">
      <c r="A367" s="12"/>
      <c r="E367" s="11"/>
      <c r="I367" s="12"/>
    </row>
    <row r="368" spans="1:9" ht="12.75" x14ac:dyDescent="0.35">
      <c r="A368" s="12"/>
      <c r="E368" s="11"/>
      <c r="I368" s="12"/>
    </row>
    <row r="369" spans="1:9" ht="12.75" x14ac:dyDescent="0.35">
      <c r="A369" s="12"/>
      <c r="E369" s="11"/>
      <c r="I369" s="12"/>
    </row>
    <row r="370" spans="1:9" ht="12.75" x14ac:dyDescent="0.35">
      <c r="A370" s="12"/>
      <c r="E370" s="11"/>
      <c r="I370" s="12"/>
    </row>
    <row r="371" spans="1:9" ht="12.75" x14ac:dyDescent="0.35">
      <c r="A371" s="12"/>
      <c r="E371" s="11"/>
      <c r="I371" s="12"/>
    </row>
    <row r="372" spans="1:9" ht="12.75" x14ac:dyDescent="0.35">
      <c r="A372" s="12"/>
      <c r="E372" s="11"/>
      <c r="I372" s="12"/>
    </row>
    <row r="373" spans="1:9" ht="12.75" x14ac:dyDescent="0.35">
      <c r="A373" s="12"/>
      <c r="E373" s="11"/>
      <c r="I373" s="12"/>
    </row>
    <row r="374" spans="1:9" ht="12.75" x14ac:dyDescent="0.35">
      <c r="A374" s="12"/>
      <c r="E374" s="11"/>
      <c r="I374" s="12"/>
    </row>
    <row r="375" spans="1:9" ht="12.75" x14ac:dyDescent="0.35">
      <c r="A375" s="12"/>
      <c r="E375" s="11"/>
      <c r="I375" s="12"/>
    </row>
    <row r="376" spans="1:9" ht="12.75" x14ac:dyDescent="0.35">
      <c r="A376" s="12"/>
      <c r="E376" s="11"/>
      <c r="I376" s="12"/>
    </row>
    <row r="377" spans="1:9" ht="12.75" x14ac:dyDescent="0.35">
      <c r="A377" s="12"/>
      <c r="E377" s="11"/>
      <c r="I377" s="12"/>
    </row>
    <row r="378" spans="1:9" ht="12.75" x14ac:dyDescent="0.35">
      <c r="A378" s="12"/>
      <c r="E378" s="11"/>
      <c r="I378" s="12"/>
    </row>
    <row r="379" spans="1:9" ht="12.75" x14ac:dyDescent="0.35">
      <c r="A379" s="12"/>
      <c r="E379" s="11"/>
      <c r="I379" s="12"/>
    </row>
    <row r="380" spans="1:9" ht="12.75" x14ac:dyDescent="0.35">
      <c r="A380" s="12"/>
      <c r="E380" s="11"/>
      <c r="I380" s="12"/>
    </row>
    <row r="381" spans="1:9" ht="12.75" x14ac:dyDescent="0.35">
      <c r="A381" s="12"/>
      <c r="E381" s="11"/>
      <c r="I381" s="12"/>
    </row>
    <row r="382" spans="1:9" ht="12.75" x14ac:dyDescent="0.35">
      <c r="A382" s="12"/>
      <c r="E382" s="11"/>
      <c r="I382" s="12"/>
    </row>
    <row r="383" spans="1:9" ht="12.75" x14ac:dyDescent="0.35">
      <c r="A383" s="12"/>
      <c r="E383" s="11"/>
      <c r="I383" s="12"/>
    </row>
    <row r="384" spans="1:9" ht="12.75" x14ac:dyDescent="0.35">
      <c r="A384" s="12"/>
      <c r="E384" s="11"/>
      <c r="I384" s="12"/>
    </row>
    <row r="385" spans="1:9" ht="12.75" x14ac:dyDescent="0.35">
      <c r="A385" s="12"/>
      <c r="E385" s="11"/>
      <c r="I385" s="12"/>
    </row>
    <row r="386" spans="1:9" ht="12.75" x14ac:dyDescent="0.35">
      <c r="A386" s="12"/>
      <c r="E386" s="11"/>
      <c r="I386" s="12"/>
    </row>
    <row r="387" spans="1:9" ht="12.75" x14ac:dyDescent="0.35">
      <c r="A387" s="12"/>
      <c r="E387" s="11"/>
      <c r="I387" s="12"/>
    </row>
    <row r="388" spans="1:9" ht="12.75" x14ac:dyDescent="0.35">
      <c r="A388" s="12"/>
      <c r="E388" s="11"/>
      <c r="I388" s="12"/>
    </row>
    <row r="389" spans="1:9" ht="12.75" x14ac:dyDescent="0.35">
      <c r="A389" s="12"/>
      <c r="E389" s="11"/>
      <c r="I389" s="12"/>
    </row>
    <row r="390" spans="1:9" ht="12.75" x14ac:dyDescent="0.35">
      <c r="A390" s="12"/>
      <c r="E390" s="11"/>
      <c r="I390" s="12"/>
    </row>
    <row r="391" spans="1:9" ht="12.75" x14ac:dyDescent="0.35">
      <c r="A391" s="12"/>
      <c r="E391" s="11"/>
      <c r="I391" s="12"/>
    </row>
    <row r="392" spans="1:9" ht="12.75" x14ac:dyDescent="0.35">
      <c r="A392" s="12"/>
      <c r="E392" s="11"/>
      <c r="I392" s="12"/>
    </row>
    <row r="393" spans="1:9" ht="12.75" x14ac:dyDescent="0.35">
      <c r="A393" s="12"/>
      <c r="E393" s="11"/>
      <c r="I393" s="12"/>
    </row>
    <row r="394" spans="1:9" ht="12.75" x14ac:dyDescent="0.35">
      <c r="A394" s="12"/>
      <c r="E394" s="11"/>
      <c r="I394" s="12"/>
    </row>
    <row r="395" spans="1:9" ht="12.75" x14ac:dyDescent="0.35">
      <c r="A395" s="12"/>
      <c r="E395" s="11"/>
      <c r="I395" s="12"/>
    </row>
    <row r="396" spans="1:9" ht="12.75" x14ac:dyDescent="0.35">
      <c r="A396" s="12"/>
      <c r="E396" s="11"/>
      <c r="I396" s="12"/>
    </row>
    <row r="397" spans="1:9" ht="12.75" x14ac:dyDescent="0.35">
      <c r="A397" s="12"/>
      <c r="E397" s="11"/>
      <c r="I397" s="12"/>
    </row>
    <row r="398" spans="1:9" ht="12.75" x14ac:dyDescent="0.35">
      <c r="A398" s="12"/>
      <c r="E398" s="11"/>
      <c r="I398" s="12"/>
    </row>
    <row r="399" spans="1:9" ht="12.75" x14ac:dyDescent="0.35">
      <c r="A399" s="12"/>
      <c r="E399" s="11"/>
      <c r="I399" s="12"/>
    </row>
    <row r="400" spans="1:9" ht="12.75" x14ac:dyDescent="0.35">
      <c r="A400" s="12"/>
      <c r="E400" s="11"/>
      <c r="I400" s="12"/>
    </row>
    <row r="401" spans="1:9" ht="12.75" x14ac:dyDescent="0.35">
      <c r="A401" s="12"/>
      <c r="E401" s="11"/>
      <c r="I401" s="12"/>
    </row>
    <row r="402" spans="1:9" ht="12.75" x14ac:dyDescent="0.35">
      <c r="A402" s="12"/>
      <c r="E402" s="11"/>
      <c r="I402" s="12"/>
    </row>
    <row r="403" spans="1:9" ht="12.75" x14ac:dyDescent="0.35">
      <c r="A403" s="12"/>
      <c r="E403" s="11"/>
      <c r="I403" s="12"/>
    </row>
    <row r="404" spans="1:9" ht="12.75" x14ac:dyDescent="0.35">
      <c r="A404" s="12"/>
      <c r="E404" s="11"/>
      <c r="I404" s="12"/>
    </row>
    <row r="405" spans="1:9" ht="12.75" x14ac:dyDescent="0.35">
      <c r="A405" s="12"/>
      <c r="E405" s="11"/>
      <c r="I405" s="12"/>
    </row>
    <row r="406" spans="1:9" ht="12.75" x14ac:dyDescent="0.35">
      <c r="A406" s="12"/>
      <c r="E406" s="11"/>
      <c r="I406" s="12"/>
    </row>
    <row r="407" spans="1:9" ht="12.75" x14ac:dyDescent="0.35">
      <c r="A407" s="12"/>
      <c r="E407" s="11"/>
      <c r="I407" s="12"/>
    </row>
    <row r="408" spans="1:9" ht="12.75" x14ac:dyDescent="0.35">
      <c r="A408" s="12"/>
      <c r="E408" s="11"/>
      <c r="I408" s="12"/>
    </row>
    <row r="409" spans="1:9" ht="12.75" x14ac:dyDescent="0.35">
      <c r="A409" s="12"/>
      <c r="E409" s="11"/>
      <c r="I409" s="12"/>
    </row>
    <row r="410" spans="1:9" ht="12.75" x14ac:dyDescent="0.35">
      <c r="A410" s="12"/>
      <c r="E410" s="11"/>
      <c r="I410" s="12"/>
    </row>
    <row r="411" spans="1:9" ht="12.75" x14ac:dyDescent="0.35">
      <c r="A411" s="12"/>
      <c r="E411" s="11"/>
      <c r="I411" s="12"/>
    </row>
    <row r="412" spans="1:9" ht="12.75" x14ac:dyDescent="0.35">
      <c r="A412" s="12"/>
      <c r="E412" s="11"/>
      <c r="I412" s="12"/>
    </row>
    <row r="413" spans="1:9" ht="12.75" x14ac:dyDescent="0.35">
      <c r="A413" s="12"/>
      <c r="E413" s="11"/>
      <c r="I413" s="12"/>
    </row>
    <row r="414" spans="1:9" ht="12.75" x14ac:dyDescent="0.35">
      <c r="A414" s="12"/>
      <c r="E414" s="11"/>
      <c r="I414" s="12"/>
    </row>
    <row r="415" spans="1:9" ht="12.75" x14ac:dyDescent="0.35">
      <c r="A415" s="12"/>
      <c r="E415" s="11"/>
      <c r="I415" s="12"/>
    </row>
    <row r="416" spans="1:9" ht="12.75" x14ac:dyDescent="0.35">
      <c r="A416" s="12"/>
      <c r="E416" s="11"/>
      <c r="I416" s="12"/>
    </row>
    <row r="417" spans="1:9" ht="12.75" x14ac:dyDescent="0.35">
      <c r="A417" s="12"/>
      <c r="E417" s="11"/>
      <c r="I417" s="12"/>
    </row>
    <row r="418" spans="1:9" ht="12.75" x14ac:dyDescent="0.35">
      <c r="A418" s="12"/>
      <c r="E418" s="11"/>
      <c r="I418" s="12"/>
    </row>
    <row r="419" spans="1:9" ht="12.75" x14ac:dyDescent="0.35">
      <c r="A419" s="12"/>
      <c r="E419" s="11"/>
      <c r="I419" s="12"/>
    </row>
    <row r="420" spans="1:9" ht="12.75" x14ac:dyDescent="0.35">
      <c r="A420" s="12"/>
      <c r="E420" s="11"/>
      <c r="I420" s="12"/>
    </row>
    <row r="421" spans="1:9" ht="12.75" x14ac:dyDescent="0.35">
      <c r="A421" s="12"/>
      <c r="E421" s="11"/>
      <c r="I421" s="12"/>
    </row>
    <row r="422" spans="1:9" ht="12.75" x14ac:dyDescent="0.35">
      <c r="A422" s="12"/>
      <c r="E422" s="11"/>
      <c r="I422" s="12"/>
    </row>
    <row r="423" spans="1:9" ht="12.75" x14ac:dyDescent="0.35">
      <c r="A423" s="12"/>
      <c r="E423" s="11"/>
      <c r="I423" s="12"/>
    </row>
    <row r="424" spans="1:9" ht="12.75" x14ac:dyDescent="0.35">
      <c r="A424" s="12"/>
      <c r="E424" s="11"/>
      <c r="I424" s="12"/>
    </row>
    <row r="425" spans="1:9" ht="12.75" x14ac:dyDescent="0.35">
      <c r="A425" s="12"/>
      <c r="E425" s="11"/>
      <c r="I425" s="12"/>
    </row>
    <row r="426" spans="1:9" ht="12.75" x14ac:dyDescent="0.35">
      <c r="A426" s="12"/>
      <c r="E426" s="11"/>
      <c r="I426" s="12"/>
    </row>
    <row r="427" spans="1:9" ht="12.75" x14ac:dyDescent="0.35">
      <c r="A427" s="12"/>
      <c r="E427" s="11"/>
      <c r="I427" s="12"/>
    </row>
    <row r="428" spans="1:9" ht="12.75" x14ac:dyDescent="0.35">
      <c r="A428" s="12"/>
      <c r="E428" s="11"/>
      <c r="I428" s="12"/>
    </row>
    <row r="429" spans="1:9" ht="12.75" x14ac:dyDescent="0.35">
      <c r="A429" s="12"/>
      <c r="E429" s="11"/>
      <c r="I429" s="12"/>
    </row>
    <row r="430" spans="1:9" ht="12.75" x14ac:dyDescent="0.35">
      <c r="A430" s="12"/>
      <c r="E430" s="11"/>
      <c r="I430" s="12"/>
    </row>
    <row r="431" spans="1:9" ht="12.75" x14ac:dyDescent="0.35">
      <c r="A431" s="12"/>
      <c r="E431" s="11"/>
      <c r="I431" s="12"/>
    </row>
    <row r="432" spans="1:9" ht="12.75" x14ac:dyDescent="0.35">
      <c r="A432" s="12"/>
      <c r="E432" s="11"/>
      <c r="I432" s="12"/>
    </row>
    <row r="433" spans="1:9" ht="12.75" x14ac:dyDescent="0.35">
      <c r="A433" s="12"/>
      <c r="E433" s="11"/>
      <c r="I433" s="12"/>
    </row>
    <row r="434" spans="1:9" ht="12.75" x14ac:dyDescent="0.35">
      <c r="A434" s="12"/>
      <c r="E434" s="11"/>
      <c r="I434" s="12"/>
    </row>
    <row r="435" spans="1:9" ht="12.75" x14ac:dyDescent="0.35">
      <c r="A435" s="12"/>
      <c r="E435" s="11"/>
      <c r="I435" s="12"/>
    </row>
    <row r="436" spans="1:9" ht="12.75" x14ac:dyDescent="0.35">
      <c r="A436" s="12"/>
      <c r="E436" s="11"/>
      <c r="I436" s="12"/>
    </row>
    <row r="437" spans="1:9" ht="12.75" x14ac:dyDescent="0.35">
      <c r="A437" s="12"/>
      <c r="E437" s="11"/>
      <c r="I437" s="12"/>
    </row>
    <row r="438" spans="1:9" ht="12.75" x14ac:dyDescent="0.35">
      <c r="A438" s="12"/>
      <c r="E438" s="11"/>
      <c r="I438" s="12"/>
    </row>
    <row r="439" spans="1:9" ht="12.75" x14ac:dyDescent="0.35">
      <c r="A439" s="12"/>
      <c r="E439" s="11"/>
      <c r="I439" s="12"/>
    </row>
    <row r="440" spans="1:9" ht="12.75" x14ac:dyDescent="0.35">
      <c r="A440" s="12"/>
      <c r="E440" s="11"/>
      <c r="I440" s="12"/>
    </row>
    <row r="441" spans="1:9" ht="12.75" x14ac:dyDescent="0.35">
      <c r="A441" s="12"/>
      <c r="E441" s="11"/>
      <c r="I441" s="12"/>
    </row>
    <row r="442" spans="1:9" ht="12.75" x14ac:dyDescent="0.35">
      <c r="A442" s="12"/>
      <c r="E442" s="11"/>
      <c r="I442" s="12"/>
    </row>
    <row r="443" spans="1:9" ht="12.75" x14ac:dyDescent="0.35">
      <c r="A443" s="12"/>
      <c r="E443" s="11"/>
      <c r="I443" s="12"/>
    </row>
    <row r="444" spans="1:9" ht="12.75" x14ac:dyDescent="0.35">
      <c r="A444" s="12"/>
      <c r="E444" s="11"/>
      <c r="I444" s="12"/>
    </row>
    <row r="445" spans="1:9" ht="12.75" x14ac:dyDescent="0.35">
      <c r="A445" s="12"/>
      <c r="E445" s="11"/>
      <c r="I445" s="12"/>
    </row>
    <row r="446" spans="1:9" ht="12.75" x14ac:dyDescent="0.35">
      <c r="A446" s="12"/>
      <c r="E446" s="11"/>
      <c r="I446" s="12"/>
    </row>
    <row r="447" spans="1:9" ht="12.75" x14ac:dyDescent="0.35">
      <c r="A447" s="12"/>
      <c r="E447" s="11"/>
      <c r="I447" s="12"/>
    </row>
    <row r="448" spans="1:9" ht="12.75" x14ac:dyDescent="0.35">
      <c r="A448" s="12"/>
      <c r="E448" s="11"/>
      <c r="I448" s="12"/>
    </row>
    <row r="449" spans="1:9" ht="12.75" x14ac:dyDescent="0.35">
      <c r="A449" s="12"/>
      <c r="E449" s="11"/>
      <c r="I449" s="12"/>
    </row>
    <row r="450" spans="1:9" ht="12.75" x14ac:dyDescent="0.35">
      <c r="A450" s="12"/>
      <c r="E450" s="11"/>
      <c r="I450" s="12"/>
    </row>
    <row r="451" spans="1:9" ht="12.75" x14ac:dyDescent="0.35">
      <c r="A451" s="12"/>
      <c r="E451" s="11"/>
      <c r="I451" s="12"/>
    </row>
    <row r="452" spans="1:9" ht="12.75" x14ac:dyDescent="0.35">
      <c r="A452" s="12"/>
      <c r="E452" s="11"/>
      <c r="I452" s="12"/>
    </row>
    <row r="453" spans="1:9" ht="12.75" x14ac:dyDescent="0.35">
      <c r="A453" s="12"/>
      <c r="E453" s="11"/>
      <c r="I453" s="12"/>
    </row>
    <row r="454" spans="1:9" ht="12.75" x14ac:dyDescent="0.35">
      <c r="A454" s="12"/>
      <c r="E454" s="11"/>
      <c r="I454" s="12"/>
    </row>
    <row r="455" spans="1:9" ht="12.75" x14ac:dyDescent="0.35">
      <c r="A455" s="12"/>
      <c r="E455" s="11"/>
      <c r="I455" s="12"/>
    </row>
    <row r="456" spans="1:9" ht="12.75" x14ac:dyDescent="0.35">
      <c r="A456" s="12"/>
      <c r="E456" s="11"/>
      <c r="I456" s="12"/>
    </row>
    <row r="457" spans="1:9" ht="12.75" x14ac:dyDescent="0.35">
      <c r="A457" s="12"/>
      <c r="E457" s="11"/>
      <c r="I457" s="12"/>
    </row>
    <row r="458" spans="1:9" ht="12.75" x14ac:dyDescent="0.35">
      <c r="A458" s="12"/>
      <c r="E458" s="11"/>
      <c r="I458" s="12"/>
    </row>
    <row r="459" spans="1:9" ht="12.75" x14ac:dyDescent="0.35">
      <c r="A459" s="12"/>
      <c r="E459" s="11"/>
      <c r="I459" s="12"/>
    </row>
    <row r="460" spans="1:9" ht="12.75" x14ac:dyDescent="0.35">
      <c r="A460" s="12"/>
      <c r="E460" s="11"/>
      <c r="I460" s="12"/>
    </row>
    <row r="461" spans="1:9" ht="12.75" x14ac:dyDescent="0.35">
      <c r="A461" s="12"/>
      <c r="E461" s="11"/>
      <c r="I461" s="12"/>
    </row>
    <row r="462" spans="1:9" ht="12.75" x14ac:dyDescent="0.35">
      <c r="A462" s="12"/>
      <c r="E462" s="11"/>
      <c r="I462" s="12"/>
    </row>
    <row r="463" spans="1:9" ht="12.75" x14ac:dyDescent="0.35">
      <c r="A463" s="12"/>
      <c r="E463" s="11"/>
      <c r="I463" s="12"/>
    </row>
    <row r="464" spans="1:9" ht="12.75" x14ac:dyDescent="0.35">
      <c r="A464" s="12"/>
      <c r="E464" s="11"/>
      <c r="I464" s="12"/>
    </row>
    <row r="465" spans="1:9" ht="12.75" x14ac:dyDescent="0.35">
      <c r="A465" s="12"/>
      <c r="E465" s="11"/>
      <c r="I465" s="12"/>
    </row>
    <row r="466" spans="1:9" ht="12.75" x14ac:dyDescent="0.35">
      <c r="A466" s="12"/>
      <c r="E466" s="11"/>
      <c r="I466" s="12"/>
    </row>
    <row r="467" spans="1:9" ht="12.75" x14ac:dyDescent="0.35">
      <c r="A467" s="12"/>
      <c r="E467" s="11"/>
      <c r="I467" s="12"/>
    </row>
    <row r="468" spans="1:9" ht="12.75" x14ac:dyDescent="0.35">
      <c r="A468" s="12"/>
      <c r="E468" s="11"/>
      <c r="I468" s="12"/>
    </row>
    <row r="469" spans="1:9" ht="12.75" x14ac:dyDescent="0.35">
      <c r="A469" s="12"/>
      <c r="E469" s="11"/>
      <c r="I469" s="12"/>
    </row>
    <row r="470" spans="1:9" ht="12.75" x14ac:dyDescent="0.35">
      <c r="A470" s="12"/>
      <c r="E470" s="11"/>
      <c r="I470" s="12"/>
    </row>
    <row r="471" spans="1:9" ht="12.75" x14ac:dyDescent="0.35">
      <c r="A471" s="12"/>
      <c r="E471" s="11"/>
      <c r="I471" s="12"/>
    </row>
    <row r="472" spans="1:9" ht="12.75" x14ac:dyDescent="0.35">
      <c r="A472" s="12"/>
      <c r="E472" s="11"/>
      <c r="I472" s="12"/>
    </row>
    <row r="473" spans="1:9" ht="12.75" x14ac:dyDescent="0.35">
      <c r="A473" s="12"/>
      <c r="E473" s="11"/>
      <c r="I473" s="12"/>
    </row>
    <row r="474" spans="1:9" ht="12.75" x14ac:dyDescent="0.35">
      <c r="A474" s="12"/>
      <c r="E474" s="11"/>
      <c r="I474" s="12"/>
    </row>
    <row r="475" spans="1:9" ht="12.75" x14ac:dyDescent="0.35">
      <c r="A475" s="12"/>
      <c r="E475" s="11"/>
      <c r="I475" s="12"/>
    </row>
    <row r="476" spans="1:9" ht="12.75" x14ac:dyDescent="0.35">
      <c r="A476" s="12"/>
      <c r="E476" s="11"/>
      <c r="I476" s="12"/>
    </row>
    <row r="477" spans="1:9" ht="12.75" x14ac:dyDescent="0.35">
      <c r="A477" s="12"/>
      <c r="E477" s="11"/>
      <c r="I477" s="12"/>
    </row>
    <row r="478" spans="1:9" ht="12.75" x14ac:dyDescent="0.35">
      <c r="A478" s="12"/>
      <c r="E478" s="11"/>
      <c r="I478" s="12"/>
    </row>
    <row r="479" spans="1:9" ht="12.75" x14ac:dyDescent="0.35">
      <c r="A479" s="12"/>
      <c r="E479" s="11"/>
      <c r="I479" s="12"/>
    </row>
    <row r="480" spans="1:9" ht="12.75" x14ac:dyDescent="0.35">
      <c r="A480" s="12"/>
      <c r="E480" s="11"/>
      <c r="I480" s="12"/>
    </row>
    <row r="481" spans="1:9" ht="12.75" x14ac:dyDescent="0.35">
      <c r="A481" s="12"/>
      <c r="E481" s="11"/>
      <c r="I481" s="12"/>
    </row>
    <row r="482" spans="1:9" ht="12.75" x14ac:dyDescent="0.35">
      <c r="A482" s="12"/>
      <c r="E482" s="11"/>
      <c r="I482" s="12"/>
    </row>
    <row r="483" spans="1:9" ht="12.75" x14ac:dyDescent="0.35">
      <c r="A483" s="12"/>
      <c r="E483" s="11"/>
      <c r="I483" s="12"/>
    </row>
    <row r="484" spans="1:9" ht="12.75" x14ac:dyDescent="0.35">
      <c r="A484" s="12"/>
      <c r="E484" s="11"/>
      <c r="I484" s="12"/>
    </row>
    <row r="485" spans="1:9" ht="12.75" x14ac:dyDescent="0.35">
      <c r="A485" s="12"/>
      <c r="E485" s="11"/>
      <c r="I485" s="12"/>
    </row>
    <row r="486" spans="1:9" ht="12.75" x14ac:dyDescent="0.35">
      <c r="A486" s="12"/>
      <c r="E486" s="11"/>
      <c r="I486" s="12"/>
    </row>
    <row r="487" spans="1:9" ht="12.75" x14ac:dyDescent="0.35">
      <c r="A487" s="12"/>
      <c r="E487" s="11"/>
      <c r="I487" s="12"/>
    </row>
    <row r="488" spans="1:9" ht="12.75" x14ac:dyDescent="0.35">
      <c r="A488" s="12"/>
      <c r="E488" s="11"/>
      <c r="I488" s="12"/>
    </row>
    <row r="489" spans="1:9" ht="12.75" x14ac:dyDescent="0.35">
      <c r="A489" s="12"/>
      <c r="E489" s="11"/>
      <c r="I489" s="12"/>
    </row>
    <row r="490" spans="1:9" ht="12.75" x14ac:dyDescent="0.35">
      <c r="A490" s="12"/>
      <c r="E490" s="11"/>
      <c r="I490" s="12"/>
    </row>
    <row r="491" spans="1:9" ht="12.75" x14ac:dyDescent="0.35">
      <c r="A491" s="12"/>
      <c r="E491" s="11"/>
      <c r="I491" s="12"/>
    </row>
    <row r="492" spans="1:9" ht="12.75" x14ac:dyDescent="0.35">
      <c r="A492" s="12"/>
      <c r="E492" s="11"/>
      <c r="I492" s="12"/>
    </row>
    <row r="493" spans="1:9" ht="12.75" x14ac:dyDescent="0.35">
      <c r="A493" s="12"/>
      <c r="E493" s="11"/>
      <c r="I493" s="12"/>
    </row>
    <row r="494" spans="1:9" ht="12.75" x14ac:dyDescent="0.35">
      <c r="A494" s="12"/>
      <c r="E494" s="11"/>
      <c r="I494" s="12"/>
    </row>
    <row r="495" spans="1:9" ht="12.75" x14ac:dyDescent="0.35">
      <c r="A495" s="12"/>
      <c r="E495" s="11"/>
      <c r="I495" s="12"/>
    </row>
    <row r="496" spans="1:9" ht="12.75" x14ac:dyDescent="0.35">
      <c r="A496" s="12"/>
      <c r="E496" s="11"/>
      <c r="I496" s="12"/>
    </row>
    <row r="497" spans="1:9" ht="12.75" x14ac:dyDescent="0.35">
      <c r="A497" s="12"/>
      <c r="E497" s="11"/>
      <c r="I497" s="12"/>
    </row>
    <row r="498" spans="1:9" ht="12.75" x14ac:dyDescent="0.35">
      <c r="A498" s="12"/>
      <c r="E498" s="11"/>
      <c r="I498" s="12"/>
    </row>
    <row r="499" spans="1:9" ht="12.75" x14ac:dyDescent="0.35">
      <c r="A499" s="12"/>
      <c r="E499" s="11"/>
      <c r="I499" s="12"/>
    </row>
    <row r="500" spans="1:9" ht="12.75" x14ac:dyDescent="0.35">
      <c r="A500" s="12"/>
      <c r="E500" s="11"/>
      <c r="I500" s="12"/>
    </row>
    <row r="501" spans="1:9" ht="12.75" x14ac:dyDescent="0.35">
      <c r="A501" s="12"/>
      <c r="E501" s="11"/>
      <c r="I501" s="12"/>
    </row>
    <row r="502" spans="1:9" ht="12.75" x14ac:dyDescent="0.35">
      <c r="A502" s="12"/>
      <c r="E502" s="11"/>
      <c r="I502" s="12"/>
    </row>
    <row r="503" spans="1:9" ht="12.75" x14ac:dyDescent="0.35">
      <c r="A503" s="12"/>
      <c r="E503" s="11"/>
      <c r="I503" s="12"/>
    </row>
    <row r="504" spans="1:9" ht="12.75" x14ac:dyDescent="0.35">
      <c r="A504" s="12"/>
      <c r="E504" s="11"/>
      <c r="I504" s="12"/>
    </row>
    <row r="505" spans="1:9" ht="12.75" x14ac:dyDescent="0.35">
      <c r="A505" s="12"/>
      <c r="E505" s="11"/>
      <c r="I505" s="12"/>
    </row>
    <row r="506" spans="1:9" ht="12.75" x14ac:dyDescent="0.35">
      <c r="A506" s="12"/>
      <c r="E506" s="11"/>
      <c r="I506" s="12"/>
    </row>
    <row r="507" spans="1:9" ht="12.75" x14ac:dyDescent="0.35">
      <c r="A507" s="12"/>
      <c r="E507" s="11"/>
      <c r="I507" s="12"/>
    </row>
    <row r="508" spans="1:9" ht="12.75" x14ac:dyDescent="0.35">
      <c r="A508" s="12"/>
      <c r="E508" s="11"/>
      <c r="I508" s="12"/>
    </row>
    <row r="509" spans="1:9" ht="12.75" x14ac:dyDescent="0.35">
      <c r="A509" s="12"/>
      <c r="E509" s="11"/>
      <c r="I509" s="12"/>
    </row>
    <row r="510" spans="1:9" ht="12.75" x14ac:dyDescent="0.35">
      <c r="A510" s="12"/>
      <c r="E510" s="11"/>
      <c r="I510" s="12"/>
    </row>
    <row r="511" spans="1:9" ht="12.75" x14ac:dyDescent="0.35">
      <c r="A511" s="12"/>
      <c r="E511" s="11"/>
      <c r="I511" s="12"/>
    </row>
    <row r="512" spans="1:9" ht="12.75" x14ac:dyDescent="0.35">
      <c r="A512" s="12"/>
      <c r="E512" s="11"/>
      <c r="I512" s="12"/>
    </row>
    <row r="513" spans="1:9" ht="12.75" x14ac:dyDescent="0.35">
      <c r="A513" s="12"/>
      <c r="E513" s="11"/>
      <c r="I513" s="12"/>
    </row>
    <row r="514" spans="1:9" ht="12.75" x14ac:dyDescent="0.35">
      <c r="A514" s="12"/>
      <c r="E514" s="11"/>
      <c r="I514" s="12"/>
    </row>
    <row r="515" spans="1:9" ht="12.75" x14ac:dyDescent="0.35">
      <c r="A515" s="12"/>
      <c r="E515" s="11"/>
      <c r="I515" s="12"/>
    </row>
    <row r="516" spans="1:9" ht="12.75" x14ac:dyDescent="0.35">
      <c r="A516" s="12"/>
      <c r="E516" s="11"/>
      <c r="I516" s="12"/>
    </row>
    <row r="517" spans="1:9" ht="12.75" x14ac:dyDescent="0.35">
      <c r="A517" s="12"/>
      <c r="E517" s="11"/>
      <c r="I517" s="12"/>
    </row>
    <row r="518" spans="1:9" ht="12.75" x14ac:dyDescent="0.35">
      <c r="A518" s="12"/>
      <c r="E518" s="11"/>
      <c r="I518" s="12"/>
    </row>
    <row r="519" spans="1:9" ht="12.75" x14ac:dyDescent="0.35">
      <c r="A519" s="12"/>
      <c r="E519" s="11"/>
      <c r="I519" s="12"/>
    </row>
    <row r="520" spans="1:9" ht="12.75" x14ac:dyDescent="0.35">
      <c r="A520" s="12"/>
      <c r="E520" s="11"/>
      <c r="I520" s="12"/>
    </row>
    <row r="521" spans="1:9" ht="12.75" x14ac:dyDescent="0.35">
      <c r="A521" s="12"/>
      <c r="E521" s="11"/>
      <c r="I521" s="12"/>
    </row>
    <row r="522" spans="1:9" ht="12.75" x14ac:dyDescent="0.35">
      <c r="A522" s="12"/>
      <c r="E522" s="11"/>
      <c r="I522" s="12"/>
    </row>
    <row r="523" spans="1:9" ht="12.75" x14ac:dyDescent="0.35">
      <c r="A523" s="12"/>
      <c r="E523" s="11"/>
      <c r="I523" s="12"/>
    </row>
    <row r="524" spans="1:9" ht="12.75" x14ac:dyDescent="0.35">
      <c r="A524" s="12"/>
      <c r="E524" s="11"/>
      <c r="I524" s="12"/>
    </row>
    <row r="525" spans="1:9" ht="12.75" x14ac:dyDescent="0.35">
      <c r="A525" s="12"/>
      <c r="E525" s="11"/>
      <c r="I525" s="12"/>
    </row>
    <row r="526" spans="1:9" ht="12.75" x14ac:dyDescent="0.35">
      <c r="A526" s="12"/>
      <c r="E526" s="11"/>
      <c r="I526" s="12"/>
    </row>
    <row r="527" spans="1:9" ht="12.75" x14ac:dyDescent="0.35">
      <c r="A527" s="12"/>
      <c r="E527" s="11"/>
      <c r="I527" s="12"/>
    </row>
    <row r="528" spans="1:9" ht="12.75" x14ac:dyDescent="0.35">
      <c r="A528" s="12"/>
      <c r="E528" s="11"/>
      <c r="I528" s="12"/>
    </row>
    <row r="529" spans="1:9" ht="12.75" x14ac:dyDescent="0.35">
      <c r="A529" s="12"/>
      <c r="E529" s="11"/>
      <c r="I529" s="12"/>
    </row>
    <row r="530" spans="1:9" ht="12.75" x14ac:dyDescent="0.35">
      <c r="A530" s="12"/>
      <c r="E530" s="11"/>
      <c r="I530" s="12"/>
    </row>
    <row r="531" spans="1:9" ht="12.75" x14ac:dyDescent="0.35">
      <c r="A531" s="12"/>
      <c r="E531" s="11"/>
      <c r="I531" s="12"/>
    </row>
    <row r="532" spans="1:9" ht="12.75" x14ac:dyDescent="0.35">
      <c r="A532" s="12"/>
      <c r="E532" s="11"/>
      <c r="I532" s="12"/>
    </row>
    <row r="533" spans="1:9" ht="12.75" x14ac:dyDescent="0.35">
      <c r="A533" s="12"/>
      <c r="E533" s="11"/>
      <c r="I533" s="12"/>
    </row>
    <row r="534" spans="1:9" ht="12.75" x14ac:dyDescent="0.35">
      <c r="A534" s="12"/>
      <c r="E534" s="11"/>
      <c r="I534" s="12"/>
    </row>
    <row r="535" spans="1:9" ht="12.75" x14ac:dyDescent="0.35">
      <c r="A535" s="12"/>
      <c r="E535" s="11"/>
      <c r="I535" s="12"/>
    </row>
    <row r="536" spans="1:9" ht="12.75" x14ac:dyDescent="0.35">
      <c r="A536" s="12"/>
      <c r="E536" s="11"/>
      <c r="I536" s="12"/>
    </row>
    <row r="537" spans="1:9" ht="12.75" x14ac:dyDescent="0.35">
      <c r="A537" s="12"/>
      <c r="E537" s="11"/>
      <c r="I537" s="12"/>
    </row>
    <row r="538" spans="1:9" ht="12.75" x14ac:dyDescent="0.35">
      <c r="A538" s="12"/>
      <c r="E538" s="11"/>
      <c r="I538" s="12"/>
    </row>
    <row r="539" spans="1:9" ht="12.75" x14ac:dyDescent="0.35">
      <c r="A539" s="12"/>
      <c r="E539" s="11"/>
      <c r="I539" s="12"/>
    </row>
    <row r="540" spans="1:9" ht="12.75" x14ac:dyDescent="0.35">
      <c r="A540" s="12"/>
      <c r="E540" s="11"/>
      <c r="I540" s="12"/>
    </row>
    <row r="541" spans="1:9" ht="12.75" x14ac:dyDescent="0.35">
      <c r="A541" s="12"/>
      <c r="E541" s="11"/>
      <c r="I541" s="12"/>
    </row>
    <row r="542" spans="1:9" ht="12.75" x14ac:dyDescent="0.35">
      <c r="A542" s="12"/>
      <c r="E542" s="11"/>
      <c r="I542" s="12"/>
    </row>
    <row r="543" spans="1:9" ht="12.75" x14ac:dyDescent="0.35">
      <c r="A543" s="12"/>
      <c r="E543" s="11"/>
      <c r="I543" s="12"/>
    </row>
    <row r="544" spans="1:9" ht="12.75" x14ac:dyDescent="0.35">
      <c r="A544" s="12"/>
      <c r="E544" s="11"/>
      <c r="I544" s="12"/>
    </row>
    <row r="545" spans="1:9" ht="12.75" x14ac:dyDescent="0.35">
      <c r="A545" s="12"/>
      <c r="E545" s="11"/>
      <c r="I545" s="12"/>
    </row>
    <row r="546" spans="1:9" ht="12.75" x14ac:dyDescent="0.35">
      <c r="A546" s="12"/>
      <c r="E546" s="11"/>
      <c r="I546" s="12"/>
    </row>
    <row r="547" spans="1:9" ht="12.75" x14ac:dyDescent="0.35">
      <c r="A547" s="12"/>
      <c r="E547" s="11"/>
      <c r="I547" s="12"/>
    </row>
    <row r="548" spans="1:9" ht="12.75" x14ac:dyDescent="0.35">
      <c r="A548" s="12"/>
      <c r="E548" s="11"/>
      <c r="I548" s="12"/>
    </row>
    <row r="549" spans="1:9" ht="12.75" x14ac:dyDescent="0.35">
      <c r="A549" s="12"/>
      <c r="E549" s="11"/>
      <c r="I549" s="12"/>
    </row>
    <row r="550" spans="1:9" ht="12.75" x14ac:dyDescent="0.35">
      <c r="A550" s="12"/>
      <c r="E550" s="11"/>
      <c r="I550" s="12"/>
    </row>
    <row r="551" spans="1:9" ht="12.75" x14ac:dyDescent="0.35">
      <c r="A551" s="12"/>
      <c r="E551" s="11"/>
      <c r="I551" s="12"/>
    </row>
    <row r="552" spans="1:9" ht="12.75" x14ac:dyDescent="0.35">
      <c r="A552" s="12"/>
      <c r="E552" s="11"/>
      <c r="I552" s="12"/>
    </row>
    <row r="553" spans="1:9" ht="12.75" x14ac:dyDescent="0.35">
      <c r="A553" s="12"/>
      <c r="E553" s="11"/>
      <c r="I553" s="12"/>
    </row>
    <row r="554" spans="1:9" ht="12.75" x14ac:dyDescent="0.35">
      <c r="A554" s="12"/>
      <c r="E554" s="11"/>
      <c r="I554" s="12"/>
    </row>
    <row r="555" spans="1:9" ht="12.75" x14ac:dyDescent="0.35">
      <c r="A555" s="12"/>
      <c r="E555" s="11"/>
      <c r="I555" s="12"/>
    </row>
    <row r="556" spans="1:9" ht="12.75" x14ac:dyDescent="0.35">
      <c r="A556" s="12"/>
      <c r="E556" s="11"/>
      <c r="I556" s="12"/>
    </row>
    <row r="557" spans="1:9" ht="12.75" x14ac:dyDescent="0.35">
      <c r="A557" s="12"/>
      <c r="E557" s="11"/>
      <c r="I557" s="12"/>
    </row>
    <row r="558" spans="1:9" ht="12.75" x14ac:dyDescent="0.35">
      <c r="A558" s="12"/>
      <c r="E558" s="11"/>
      <c r="I558" s="12"/>
    </row>
    <row r="559" spans="1:9" ht="12.75" x14ac:dyDescent="0.35">
      <c r="A559" s="12"/>
      <c r="E559" s="11"/>
      <c r="I559" s="12"/>
    </row>
    <row r="560" spans="1:9" ht="12.75" x14ac:dyDescent="0.35">
      <c r="A560" s="12"/>
      <c r="E560" s="11"/>
      <c r="I560" s="12"/>
    </row>
    <row r="561" spans="1:9" ht="12.75" x14ac:dyDescent="0.35">
      <c r="A561" s="12"/>
      <c r="E561" s="11"/>
      <c r="I561" s="12"/>
    </row>
    <row r="562" spans="1:9" ht="12.75" x14ac:dyDescent="0.35">
      <c r="A562" s="12"/>
      <c r="E562" s="11"/>
      <c r="I562" s="12"/>
    </row>
    <row r="563" spans="1:9" ht="12.75" x14ac:dyDescent="0.35">
      <c r="A563" s="12"/>
      <c r="E563" s="11"/>
      <c r="I563" s="12"/>
    </row>
    <row r="564" spans="1:9" ht="12.75" x14ac:dyDescent="0.35">
      <c r="A564" s="12"/>
      <c r="E564" s="11"/>
      <c r="I564" s="12"/>
    </row>
    <row r="565" spans="1:9" ht="12.75" x14ac:dyDescent="0.35">
      <c r="A565" s="12"/>
      <c r="E565" s="11"/>
      <c r="I565" s="12"/>
    </row>
    <row r="566" spans="1:9" ht="12.75" x14ac:dyDescent="0.35">
      <c r="A566" s="12"/>
      <c r="E566" s="11"/>
      <c r="I566" s="12"/>
    </row>
    <row r="567" spans="1:9" ht="12.75" x14ac:dyDescent="0.35">
      <c r="A567" s="12"/>
      <c r="E567" s="11"/>
      <c r="I567" s="12"/>
    </row>
    <row r="568" spans="1:9" ht="12.75" x14ac:dyDescent="0.35">
      <c r="A568" s="12"/>
      <c r="E568" s="11"/>
      <c r="I568" s="12"/>
    </row>
    <row r="569" spans="1:9" ht="12.75" x14ac:dyDescent="0.35">
      <c r="A569" s="12"/>
      <c r="E569" s="11"/>
      <c r="I569" s="12"/>
    </row>
    <row r="570" spans="1:9" ht="12.75" x14ac:dyDescent="0.35">
      <c r="A570" s="12"/>
      <c r="E570" s="11"/>
      <c r="I570" s="12"/>
    </row>
    <row r="571" spans="1:9" ht="12.75" x14ac:dyDescent="0.35">
      <c r="A571" s="12"/>
      <c r="E571" s="11"/>
      <c r="I571" s="12"/>
    </row>
    <row r="572" spans="1:9" ht="12.75" x14ac:dyDescent="0.35">
      <c r="A572" s="12"/>
      <c r="E572" s="11"/>
      <c r="I572" s="12"/>
    </row>
    <row r="573" spans="1:9" ht="12.75" x14ac:dyDescent="0.35">
      <c r="A573" s="12"/>
      <c r="E573" s="11"/>
      <c r="I573" s="12"/>
    </row>
    <row r="574" spans="1:9" ht="12.75" x14ac:dyDescent="0.35">
      <c r="A574" s="12"/>
      <c r="E574" s="11"/>
      <c r="I574" s="12"/>
    </row>
    <row r="575" spans="1:9" ht="12.75" x14ac:dyDescent="0.35">
      <c r="A575" s="12"/>
      <c r="E575" s="11"/>
      <c r="I575" s="12"/>
    </row>
    <row r="576" spans="1:9" ht="12.75" x14ac:dyDescent="0.35">
      <c r="A576" s="12"/>
      <c r="E576" s="11"/>
      <c r="I576" s="12"/>
    </row>
    <row r="577" spans="1:9" ht="12.75" x14ac:dyDescent="0.35">
      <c r="A577" s="12"/>
      <c r="E577" s="11"/>
      <c r="I577" s="12"/>
    </row>
    <row r="578" spans="1:9" ht="12.75" x14ac:dyDescent="0.35">
      <c r="A578" s="12"/>
      <c r="E578" s="11"/>
      <c r="I578" s="12"/>
    </row>
    <row r="579" spans="1:9" ht="12.75" x14ac:dyDescent="0.35">
      <c r="A579" s="12"/>
      <c r="E579" s="11"/>
      <c r="I579" s="12"/>
    </row>
    <row r="580" spans="1:9" ht="12.75" x14ac:dyDescent="0.35">
      <c r="A580" s="12"/>
      <c r="E580" s="11"/>
      <c r="I580" s="12"/>
    </row>
    <row r="581" spans="1:9" ht="12.75" x14ac:dyDescent="0.35">
      <c r="A581" s="12"/>
      <c r="E581" s="11"/>
      <c r="I581" s="12"/>
    </row>
    <row r="582" spans="1:9" ht="12.75" x14ac:dyDescent="0.35">
      <c r="A582" s="12"/>
      <c r="E582" s="11"/>
      <c r="I582" s="12"/>
    </row>
    <row r="583" spans="1:9" ht="12.75" x14ac:dyDescent="0.35">
      <c r="A583" s="12"/>
      <c r="E583" s="11"/>
      <c r="I583" s="12"/>
    </row>
    <row r="584" spans="1:9" ht="12.75" x14ac:dyDescent="0.35">
      <c r="A584" s="12"/>
      <c r="E584" s="11"/>
      <c r="I584" s="12"/>
    </row>
    <row r="585" spans="1:9" ht="12.75" x14ac:dyDescent="0.35">
      <c r="A585" s="12"/>
      <c r="E585" s="11"/>
      <c r="I585" s="12"/>
    </row>
    <row r="586" spans="1:9" ht="12.75" x14ac:dyDescent="0.35">
      <c r="A586" s="12"/>
      <c r="E586" s="11"/>
      <c r="I586" s="12"/>
    </row>
    <row r="587" spans="1:9" ht="12.75" x14ac:dyDescent="0.35">
      <c r="A587" s="12"/>
      <c r="E587" s="11"/>
      <c r="I587" s="12"/>
    </row>
    <row r="588" spans="1:9" ht="12.75" x14ac:dyDescent="0.35">
      <c r="A588" s="12"/>
      <c r="E588" s="11"/>
      <c r="I588" s="12"/>
    </row>
    <row r="589" spans="1:9" ht="12.75" x14ac:dyDescent="0.35">
      <c r="A589" s="12"/>
      <c r="E589" s="11"/>
      <c r="I589" s="12"/>
    </row>
    <row r="590" spans="1:9" ht="12.75" x14ac:dyDescent="0.35">
      <c r="A590" s="12"/>
      <c r="E590" s="11"/>
      <c r="I590" s="12"/>
    </row>
    <row r="591" spans="1:9" ht="12.75" x14ac:dyDescent="0.35">
      <c r="A591" s="12"/>
      <c r="E591" s="11"/>
      <c r="I591" s="12"/>
    </row>
    <row r="592" spans="1:9" ht="12.75" x14ac:dyDescent="0.35">
      <c r="A592" s="12"/>
      <c r="E592" s="11"/>
      <c r="I592" s="12"/>
    </row>
    <row r="593" spans="1:9" ht="12.75" x14ac:dyDescent="0.35">
      <c r="A593" s="12"/>
      <c r="E593" s="11"/>
      <c r="I593" s="12"/>
    </row>
    <row r="594" spans="1:9" ht="12.75" x14ac:dyDescent="0.35">
      <c r="A594" s="12"/>
      <c r="E594" s="11"/>
      <c r="I594" s="12"/>
    </row>
    <row r="595" spans="1:9" ht="12.75" x14ac:dyDescent="0.35">
      <c r="A595" s="12"/>
      <c r="E595" s="11"/>
      <c r="I595" s="12"/>
    </row>
    <row r="596" spans="1:9" ht="12.75" x14ac:dyDescent="0.35">
      <c r="A596" s="12"/>
      <c r="E596" s="11"/>
      <c r="I596" s="12"/>
    </row>
    <row r="597" spans="1:9" ht="12.75" x14ac:dyDescent="0.35">
      <c r="A597" s="12"/>
      <c r="E597" s="11"/>
      <c r="I597" s="12"/>
    </row>
    <row r="598" spans="1:9" ht="12.75" x14ac:dyDescent="0.35">
      <c r="A598" s="12"/>
      <c r="E598" s="11"/>
      <c r="I598" s="12"/>
    </row>
    <row r="599" spans="1:9" ht="12.75" x14ac:dyDescent="0.35">
      <c r="A599" s="12"/>
      <c r="E599" s="11"/>
      <c r="I599" s="12"/>
    </row>
    <row r="600" spans="1:9" ht="12.75" x14ac:dyDescent="0.35">
      <c r="A600" s="12"/>
      <c r="E600" s="11"/>
      <c r="I600" s="12"/>
    </row>
    <row r="601" spans="1:9" ht="12.75" x14ac:dyDescent="0.35">
      <c r="A601" s="12"/>
      <c r="E601" s="11"/>
      <c r="I601" s="12"/>
    </row>
    <row r="602" spans="1:9" ht="12.75" x14ac:dyDescent="0.35">
      <c r="A602" s="12"/>
      <c r="E602" s="11"/>
      <c r="I602" s="12"/>
    </row>
    <row r="603" spans="1:9" ht="12.75" x14ac:dyDescent="0.35">
      <c r="A603" s="12"/>
      <c r="E603" s="11"/>
      <c r="I603" s="12"/>
    </row>
    <row r="604" spans="1:9" ht="12.75" x14ac:dyDescent="0.35">
      <c r="A604" s="12"/>
      <c r="E604" s="11"/>
      <c r="I604" s="12"/>
    </row>
    <row r="605" spans="1:9" ht="12.75" x14ac:dyDescent="0.35">
      <c r="A605" s="12"/>
      <c r="E605" s="11"/>
      <c r="I605" s="12"/>
    </row>
    <row r="606" spans="1:9" ht="12.75" x14ac:dyDescent="0.35">
      <c r="A606" s="12"/>
      <c r="E606" s="11"/>
      <c r="I606" s="12"/>
    </row>
    <row r="607" spans="1:9" ht="12.75" x14ac:dyDescent="0.35">
      <c r="A607" s="12"/>
      <c r="E607" s="11"/>
      <c r="I607" s="12"/>
    </row>
    <row r="608" spans="1:9" ht="12.75" x14ac:dyDescent="0.35">
      <c r="A608" s="12"/>
      <c r="E608" s="11"/>
      <c r="I608" s="12"/>
    </row>
    <row r="609" spans="1:9" ht="12.75" x14ac:dyDescent="0.35">
      <c r="A609" s="12"/>
      <c r="E609" s="11"/>
      <c r="I609" s="12"/>
    </row>
    <row r="610" spans="1:9" ht="12.75" x14ac:dyDescent="0.35">
      <c r="A610" s="12"/>
      <c r="E610" s="11"/>
      <c r="I610" s="12"/>
    </row>
    <row r="611" spans="1:9" ht="12.75" x14ac:dyDescent="0.35">
      <c r="A611" s="12"/>
      <c r="E611" s="11"/>
      <c r="I611" s="12"/>
    </row>
    <row r="612" spans="1:9" ht="12.75" x14ac:dyDescent="0.35">
      <c r="A612" s="12"/>
      <c r="E612" s="11"/>
      <c r="I612" s="12"/>
    </row>
    <row r="613" spans="1:9" ht="12.75" x14ac:dyDescent="0.35">
      <c r="A613" s="12"/>
      <c r="E613" s="11"/>
      <c r="I613" s="12"/>
    </row>
    <row r="614" spans="1:9" ht="12.75" x14ac:dyDescent="0.35">
      <c r="A614" s="12"/>
      <c r="E614" s="11"/>
      <c r="I614" s="12"/>
    </row>
    <row r="615" spans="1:9" ht="12.75" x14ac:dyDescent="0.35">
      <c r="A615" s="12"/>
      <c r="E615" s="11"/>
      <c r="I615" s="12"/>
    </row>
    <row r="616" spans="1:9" ht="12.75" x14ac:dyDescent="0.35">
      <c r="A616" s="12"/>
      <c r="E616" s="11"/>
      <c r="I616" s="12"/>
    </row>
    <row r="617" spans="1:9" ht="12.75" x14ac:dyDescent="0.35">
      <c r="A617" s="12"/>
      <c r="E617" s="11"/>
      <c r="I617" s="12"/>
    </row>
    <row r="618" spans="1:9" ht="12.75" x14ac:dyDescent="0.35">
      <c r="A618" s="12"/>
      <c r="E618" s="11"/>
      <c r="I618" s="12"/>
    </row>
    <row r="619" spans="1:9" ht="12.75" x14ac:dyDescent="0.35">
      <c r="A619" s="12"/>
      <c r="E619" s="11"/>
      <c r="I619" s="12"/>
    </row>
    <row r="620" spans="1:9" ht="12.75" x14ac:dyDescent="0.35">
      <c r="A620" s="12"/>
      <c r="E620" s="11"/>
      <c r="I620" s="12"/>
    </row>
    <row r="621" spans="1:9" ht="12.75" x14ac:dyDescent="0.35">
      <c r="A621" s="12"/>
      <c r="E621" s="11"/>
      <c r="I621" s="12"/>
    </row>
    <row r="622" spans="1:9" ht="12.75" x14ac:dyDescent="0.35">
      <c r="A622" s="12"/>
      <c r="E622" s="11"/>
      <c r="I622" s="12"/>
    </row>
    <row r="623" spans="1:9" ht="12.75" x14ac:dyDescent="0.35">
      <c r="A623" s="12"/>
      <c r="E623" s="11"/>
      <c r="I623" s="12"/>
    </row>
    <row r="624" spans="1:9" ht="12.75" x14ac:dyDescent="0.35">
      <c r="A624" s="12"/>
      <c r="E624" s="11"/>
      <c r="I624" s="12"/>
    </row>
    <row r="625" spans="1:9" ht="12.75" x14ac:dyDescent="0.35">
      <c r="A625" s="12"/>
      <c r="E625" s="11"/>
      <c r="I625" s="12"/>
    </row>
    <row r="626" spans="1:9" ht="12.75" x14ac:dyDescent="0.35">
      <c r="A626" s="12"/>
      <c r="E626" s="11"/>
      <c r="I626" s="12"/>
    </row>
    <row r="627" spans="1:9" ht="12.75" x14ac:dyDescent="0.35">
      <c r="A627" s="12"/>
      <c r="E627" s="11"/>
      <c r="I627" s="12"/>
    </row>
    <row r="628" spans="1:9" ht="12.75" x14ac:dyDescent="0.35">
      <c r="A628" s="12"/>
      <c r="E628" s="11"/>
      <c r="I628" s="12"/>
    </row>
    <row r="629" spans="1:9" ht="12.75" x14ac:dyDescent="0.35">
      <c r="A629" s="12"/>
      <c r="E629" s="11"/>
      <c r="I629" s="12"/>
    </row>
    <row r="630" spans="1:9" ht="12.75" x14ac:dyDescent="0.35">
      <c r="A630" s="12"/>
      <c r="E630" s="11"/>
      <c r="I630" s="12"/>
    </row>
    <row r="631" spans="1:9" ht="12.75" x14ac:dyDescent="0.35">
      <c r="A631" s="12"/>
      <c r="E631" s="11"/>
      <c r="I631" s="12"/>
    </row>
    <row r="632" spans="1:9" ht="12.75" x14ac:dyDescent="0.35">
      <c r="A632" s="12"/>
      <c r="E632" s="11"/>
      <c r="I632" s="12"/>
    </row>
    <row r="633" spans="1:9" ht="12.75" x14ac:dyDescent="0.35">
      <c r="A633" s="12"/>
      <c r="E633" s="11"/>
      <c r="I633" s="12"/>
    </row>
    <row r="634" spans="1:9" ht="12.75" x14ac:dyDescent="0.35">
      <c r="A634" s="12"/>
      <c r="E634" s="11"/>
      <c r="I634" s="12"/>
    </row>
    <row r="635" spans="1:9" ht="12.75" x14ac:dyDescent="0.35">
      <c r="A635" s="12"/>
      <c r="E635" s="11"/>
      <c r="I635" s="12"/>
    </row>
    <row r="636" spans="1:9" ht="12.75" x14ac:dyDescent="0.35">
      <c r="A636" s="12"/>
      <c r="E636" s="11"/>
      <c r="I636" s="12"/>
    </row>
    <row r="637" spans="1:9" ht="12.75" x14ac:dyDescent="0.35">
      <c r="A637" s="12"/>
      <c r="E637" s="11"/>
      <c r="I637" s="12"/>
    </row>
    <row r="638" spans="1:9" ht="12.75" x14ac:dyDescent="0.35">
      <c r="A638" s="12"/>
      <c r="E638" s="11"/>
      <c r="I638" s="12"/>
    </row>
    <row r="639" spans="1:9" ht="12.75" x14ac:dyDescent="0.35">
      <c r="A639" s="12"/>
      <c r="E639" s="11"/>
      <c r="I639" s="12"/>
    </row>
    <row r="640" spans="1:9" ht="12.75" x14ac:dyDescent="0.35">
      <c r="A640" s="12"/>
      <c r="E640" s="11"/>
      <c r="I640" s="12"/>
    </row>
    <row r="641" spans="1:9" ht="12.75" x14ac:dyDescent="0.35">
      <c r="A641" s="12"/>
      <c r="E641" s="11"/>
      <c r="I641" s="12"/>
    </row>
    <row r="642" spans="1:9" ht="12.75" x14ac:dyDescent="0.35">
      <c r="A642" s="12"/>
      <c r="E642" s="11"/>
      <c r="I642" s="12"/>
    </row>
    <row r="643" spans="1:9" ht="12.75" x14ac:dyDescent="0.35">
      <c r="A643" s="12"/>
      <c r="E643" s="11"/>
      <c r="I643" s="12"/>
    </row>
    <row r="644" spans="1:9" ht="12.75" x14ac:dyDescent="0.35">
      <c r="A644" s="12"/>
      <c r="E644" s="11"/>
      <c r="I644" s="12"/>
    </row>
    <row r="645" spans="1:9" ht="12.75" x14ac:dyDescent="0.35">
      <c r="A645" s="12"/>
      <c r="E645" s="11"/>
      <c r="I645" s="12"/>
    </row>
    <row r="646" spans="1:9" ht="12.75" x14ac:dyDescent="0.35">
      <c r="A646" s="12"/>
      <c r="E646" s="11"/>
      <c r="I646" s="12"/>
    </row>
    <row r="647" spans="1:9" ht="12.75" x14ac:dyDescent="0.35">
      <c r="A647" s="12"/>
      <c r="E647" s="11"/>
      <c r="I647" s="12"/>
    </row>
    <row r="648" spans="1:9" ht="12.75" x14ac:dyDescent="0.35">
      <c r="A648" s="12"/>
      <c r="E648" s="11"/>
      <c r="I648" s="12"/>
    </row>
    <row r="649" spans="1:9" ht="12.75" x14ac:dyDescent="0.35">
      <c r="A649" s="12"/>
      <c r="E649" s="11"/>
      <c r="I649" s="12"/>
    </row>
    <row r="650" spans="1:9" ht="12.75" x14ac:dyDescent="0.35">
      <c r="A650" s="12"/>
      <c r="E650" s="11"/>
      <c r="I650" s="12"/>
    </row>
    <row r="651" spans="1:9" ht="12.75" x14ac:dyDescent="0.35">
      <c r="A651" s="12"/>
      <c r="E651" s="11"/>
      <c r="I651" s="12"/>
    </row>
    <row r="652" spans="1:9" ht="12.75" x14ac:dyDescent="0.35">
      <c r="A652" s="12"/>
      <c r="E652" s="11"/>
      <c r="I652" s="12"/>
    </row>
    <row r="653" spans="1:9" ht="12.75" x14ac:dyDescent="0.35">
      <c r="A653" s="12"/>
      <c r="E653" s="11"/>
      <c r="I653" s="12"/>
    </row>
    <row r="654" spans="1:9" ht="12.75" x14ac:dyDescent="0.35">
      <c r="A654" s="12"/>
      <c r="E654" s="11"/>
      <c r="I654" s="12"/>
    </row>
    <row r="655" spans="1:9" ht="12.75" x14ac:dyDescent="0.35">
      <c r="A655" s="12"/>
      <c r="E655" s="11"/>
      <c r="I655" s="12"/>
    </row>
    <row r="656" spans="1:9" ht="12.75" x14ac:dyDescent="0.35">
      <c r="A656" s="12"/>
      <c r="E656" s="11"/>
      <c r="I656" s="12"/>
    </row>
    <row r="657" spans="1:9" ht="12.75" x14ac:dyDescent="0.35">
      <c r="A657" s="12"/>
      <c r="E657" s="11"/>
      <c r="I657" s="12"/>
    </row>
    <row r="658" spans="1:9" ht="12.75" x14ac:dyDescent="0.35">
      <c r="A658" s="12"/>
      <c r="E658" s="11"/>
      <c r="I658" s="12"/>
    </row>
    <row r="659" spans="1:9" ht="12.75" x14ac:dyDescent="0.35">
      <c r="A659" s="12"/>
      <c r="E659" s="11"/>
      <c r="I659" s="12"/>
    </row>
    <row r="660" spans="1:9" ht="12.75" x14ac:dyDescent="0.35">
      <c r="A660" s="12"/>
      <c r="E660" s="11"/>
      <c r="I660" s="12"/>
    </row>
    <row r="661" spans="1:9" ht="12.75" x14ac:dyDescent="0.35">
      <c r="A661" s="12"/>
      <c r="E661" s="11"/>
      <c r="I661" s="12"/>
    </row>
    <row r="662" spans="1:9" ht="12.75" x14ac:dyDescent="0.35">
      <c r="A662" s="12"/>
      <c r="E662" s="11"/>
      <c r="I662" s="12"/>
    </row>
    <row r="663" spans="1:9" ht="12.75" x14ac:dyDescent="0.35">
      <c r="A663" s="12"/>
      <c r="E663" s="11"/>
      <c r="I663" s="12"/>
    </row>
    <row r="664" spans="1:9" ht="12.75" x14ac:dyDescent="0.35">
      <c r="A664" s="12"/>
      <c r="E664" s="11"/>
      <c r="I664" s="12"/>
    </row>
    <row r="665" spans="1:9" ht="12.75" x14ac:dyDescent="0.35">
      <c r="A665" s="12"/>
      <c r="E665" s="11"/>
      <c r="I665" s="12"/>
    </row>
    <row r="666" spans="1:9" ht="12.75" x14ac:dyDescent="0.35">
      <c r="A666" s="12"/>
      <c r="E666" s="11"/>
      <c r="I666" s="12"/>
    </row>
    <row r="667" spans="1:9" ht="12.75" x14ac:dyDescent="0.35">
      <c r="A667" s="12"/>
      <c r="E667" s="11"/>
      <c r="I667" s="12"/>
    </row>
    <row r="668" spans="1:9" ht="12.75" x14ac:dyDescent="0.35">
      <c r="A668" s="12"/>
      <c r="E668" s="11"/>
      <c r="I668" s="12"/>
    </row>
    <row r="669" spans="1:9" ht="12.75" x14ac:dyDescent="0.35">
      <c r="A669" s="12"/>
      <c r="E669" s="11"/>
      <c r="I669" s="12"/>
    </row>
    <row r="670" spans="1:9" ht="12.75" x14ac:dyDescent="0.35">
      <c r="A670" s="12"/>
      <c r="E670" s="11"/>
      <c r="I670" s="12"/>
    </row>
    <row r="671" spans="1:9" ht="12.75" x14ac:dyDescent="0.35">
      <c r="A671" s="12"/>
      <c r="E671" s="11"/>
      <c r="I671" s="12"/>
    </row>
    <row r="672" spans="1:9" ht="12.75" x14ac:dyDescent="0.35">
      <c r="A672" s="12"/>
      <c r="E672" s="11"/>
      <c r="I672" s="12"/>
    </row>
    <row r="673" spans="1:9" ht="12.75" x14ac:dyDescent="0.35">
      <c r="A673" s="12"/>
      <c r="E673" s="11"/>
      <c r="I673" s="12"/>
    </row>
    <row r="674" spans="1:9" ht="12.75" x14ac:dyDescent="0.35">
      <c r="A674" s="12"/>
      <c r="E674" s="11"/>
      <c r="I674" s="12"/>
    </row>
    <row r="675" spans="1:9" ht="12.75" x14ac:dyDescent="0.35">
      <c r="A675" s="12"/>
      <c r="E675" s="11"/>
      <c r="I675" s="12"/>
    </row>
    <row r="676" spans="1:9" ht="12.75" x14ac:dyDescent="0.35">
      <c r="A676" s="12"/>
      <c r="E676" s="11"/>
      <c r="I676" s="12"/>
    </row>
    <row r="677" spans="1:9" ht="12.75" x14ac:dyDescent="0.35">
      <c r="A677" s="12"/>
      <c r="E677" s="11"/>
      <c r="I677" s="12"/>
    </row>
    <row r="678" spans="1:9" ht="12.75" x14ac:dyDescent="0.35">
      <c r="A678" s="12"/>
      <c r="E678" s="11"/>
      <c r="I678" s="12"/>
    </row>
    <row r="679" spans="1:9" ht="12.75" x14ac:dyDescent="0.35">
      <c r="A679" s="12"/>
      <c r="E679" s="11"/>
      <c r="I679" s="12"/>
    </row>
    <row r="680" spans="1:9" ht="12.75" x14ac:dyDescent="0.35">
      <c r="A680" s="12"/>
      <c r="E680" s="11"/>
      <c r="I680" s="12"/>
    </row>
    <row r="681" spans="1:9" ht="12.75" x14ac:dyDescent="0.35">
      <c r="A681" s="12"/>
      <c r="E681" s="11"/>
      <c r="I681" s="12"/>
    </row>
    <row r="682" spans="1:9" ht="12.75" x14ac:dyDescent="0.35">
      <c r="A682" s="12"/>
      <c r="E682" s="11"/>
      <c r="I682" s="12"/>
    </row>
    <row r="683" spans="1:9" ht="12.75" x14ac:dyDescent="0.35">
      <c r="A683" s="12"/>
      <c r="E683" s="11"/>
      <c r="I683" s="12"/>
    </row>
    <row r="684" spans="1:9" ht="12.75" x14ac:dyDescent="0.35">
      <c r="A684" s="12"/>
      <c r="E684" s="11"/>
      <c r="I684" s="12"/>
    </row>
    <row r="685" spans="1:9" ht="12.75" x14ac:dyDescent="0.35">
      <c r="A685" s="12"/>
      <c r="E685" s="11"/>
      <c r="I685" s="12"/>
    </row>
    <row r="686" spans="1:9" ht="12.75" x14ac:dyDescent="0.35">
      <c r="A686" s="12"/>
      <c r="E686" s="11"/>
      <c r="I686" s="12"/>
    </row>
    <row r="687" spans="1:9" ht="12.75" x14ac:dyDescent="0.35">
      <c r="A687" s="12"/>
      <c r="E687" s="11"/>
      <c r="I687" s="12"/>
    </row>
    <row r="688" spans="1:9" ht="12.75" x14ac:dyDescent="0.35">
      <c r="A688" s="12"/>
      <c r="E688" s="11"/>
      <c r="I688" s="12"/>
    </row>
    <row r="689" spans="1:9" ht="12.75" x14ac:dyDescent="0.35">
      <c r="A689" s="12"/>
      <c r="E689" s="11"/>
      <c r="I689" s="12"/>
    </row>
    <row r="690" spans="1:9" ht="12.75" x14ac:dyDescent="0.35">
      <c r="A690" s="12"/>
      <c r="E690" s="11"/>
      <c r="I690" s="12"/>
    </row>
    <row r="691" spans="1:9" ht="12.75" x14ac:dyDescent="0.35">
      <c r="A691" s="12"/>
      <c r="E691" s="11"/>
      <c r="I691" s="12"/>
    </row>
    <row r="692" spans="1:9" ht="12.75" x14ac:dyDescent="0.35">
      <c r="A692" s="12"/>
      <c r="E692" s="11"/>
      <c r="I692" s="12"/>
    </row>
    <row r="693" spans="1:9" ht="12.75" x14ac:dyDescent="0.35">
      <c r="A693" s="12"/>
      <c r="E693" s="11"/>
      <c r="I693" s="12"/>
    </row>
    <row r="694" spans="1:9" ht="12.75" x14ac:dyDescent="0.35">
      <c r="A694" s="12"/>
      <c r="E694" s="11"/>
      <c r="I694" s="12"/>
    </row>
    <row r="695" spans="1:9" ht="12.75" x14ac:dyDescent="0.35">
      <c r="A695" s="12"/>
      <c r="E695" s="11"/>
      <c r="I695" s="12"/>
    </row>
    <row r="696" spans="1:9" ht="12.75" x14ac:dyDescent="0.35">
      <c r="A696" s="12"/>
      <c r="E696" s="11"/>
      <c r="I696" s="12"/>
    </row>
    <row r="697" spans="1:9" ht="12.75" x14ac:dyDescent="0.35">
      <c r="A697" s="12"/>
      <c r="E697" s="11"/>
      <c r="I697" s="12"/>
    </row>
    <row r="698" spans="1:9" ht="12.75" x14ac:dyDescent="0.35">
      <c r="A698" s="12"/>
      <c r="E698" s="11"/>
      <c r="I698" s="12"/>
    </row>
    <row r="699" spans="1:9" ht="12.75" x14ac:dyDescent="0.35">
      <c r="A699" s="12"/>
      <c r="E699" s="11"/>
      <c r="I699" s="12"/>
    </row>
    <row r="700" spans="1:9" ht="12.75" x14ac:dyDescent="0.35">
      <c r="A700" s="12"/>
      <c r="E700" s="11"/>
      <c r="I700" s="12"/>
    </row>
    <row r="701" spans="1:9" ht="12.75" x14ac:dyDescent="0.35">
      <c r="A701" s="12"/>
      <c r="E701" s="11"/>
      <c r="I701" s="12"/>
    </row>
    <row r="702" spans="1:9" ht="12.75" x14ac:dyDescent="0.35">
      <c r="A702" s="12"/>
      <c r="E702" s="11"/>
      <c r="I702" s="12"/>
    </row>
    <row r="703" spans="1:9" ht="12.75" x14ac:dyDescent="0.35">
      <c r="A703" s="12"/>
      <c r="E703" s="11"/>
      <c r="I703" s="12"/>
    </row>
    <row r="704" spans="1:9" ht="12.75" x14ac:dyDescent="0.35">
      <c r="A704" s="12"/>
      <c r="E704" s="11"/>
      <c r="I704" s="12"/>
    </row>
    <row r="705" spans="1:9" ht="12.75" x14ac:dyDescent="0.35">
      <c r="A705" s="12"/>
      <c r="E705" s="11"/>
      <c r="I705" s="12"/>
    </row>
    <row r="706" spans="1:9" ht="12.75" x14ac:dyDescent="0.35">
      <c r="A706" s="12"/>
      <c r="E706" s="11"/>
      <c r="I706" s="12"/>
    </row>
    <row r="707" spans="1:9" ht="12.75" x14ac:dyDescent="0.35">
      <c r="A707" s="12"/>
      <c r="E707" s="11"/>
      <c r="I707" s="12"/>
    </row>
    <row r="708" spans="1:9" ht="12.75" x14ac:dyDescent="0.35">
      <c r="A708" s="12"/>
      <c r="E708" s="11"/>
      <c r="I708" s="12"/>
    </row>
    <row r="709" spans="1:9" ht="12.75" x14ac:dyDescent="0.35">
      <c r="A709" s="12"/>
      <c r="E709" s="11"/>
      <c r="I709" s="12"/>
    </row>
    <row r="710" spans="1:9" ht="12.75" x14ac:dyDescent="0.35">
      <c r="A710" s="12"/>
      <c r="E710" s="11"/>
      <c r="I710" s="12"/>
    </row>
    <row r="711" spans="1:9" ht="12.75" x14ac:dyDescent="0.35">
      <c r="A711" s="12"/>
      <c r="E711" s="11"/>
      <c r="I711" s="12"/>
    </row>
    <row r="712" spans="1:9" ht="12.75" x14ac:dyDescent="0.35">
      <c r="A712" s="12"/>
      <c r="E712" s="11"/>
      <c r="I712" s="12"/>
    </row>
    <row r="713" spans="1:9" ht="12.75" x14ac:dyDescent="0.35">
      <c r="A713" s="12"/>
      <c r="E713" s="11"/>
      <c r="I713" s="12"/>
    </row>
    <row r="714" spans="1:9" ht="12.75" x14ac:dyDescent="0.35">
      <c r="A714" s="12"/>
      <c r="E714" s="11"/>
      <c r="I714" s="12"/>
    </row>
    <row r="715" spans="1:9" ht="12.75" x14ac:dyDescent="0.35">
      <c r="A715" s="12"/>
      <c r="E715" s="11"/>
      <c r="I715" s="12"/>
    </row>
    <row r="716" spans="1:9" ht="12.75" x14ac:dyDescent="0.35">
      <c r="A716" s="12"/>
      <c r="E716" s="11"/>
      <c r="I716" s="12"/>
    </row>
    <row r="717" spans="1:9" ht="12.75" x14ac:dyDescent="0.35">
      <c r="A717" s="12"/>
      <c r="E717" s="11"/>
      <c r="I717" s="12"/>
    </row>
    <row r="718" spans="1:9" ht="12.75" x14ac:dyDescent="0.35">
      <c r="A718" s="12"/>
      <c r="E718" s="11"/>
      <c r="I718" s="12"/>
    </row>
    <row r="719" spans="1:9" ht="12.75" x14ac:dyDescent="0.35">
      <c r="A719" s="12"/>
      <c r="E719" s="11"/>
      <c r="I719" s="12"/>
    </row>
    <row r="720" spans="1:9" ht="12.75" x14ac:dyDescent="0.35">
      <c r="A720" s="12"/>
      <c r="E720" s="11"/>
      <c r="I720" s="12"/>
    </row>
    <row r="721" spans="1:9" ht="12.75" x14ac:dyDescent="0.35">
      <c r="A721" s="12"/>
      <c r="E721" s="11"/>
      <c r="I721" s="12"/>
    </row>
    <row r="722" spans="1:9" ht="12.75" x14ac:dyDescent="0.35">
      <c r="A722" s="12"/>
      <c r="E722" s="11"/>
      <c r="I722" s="12"/>
    </row>
    <row r="723" spans="1:9" ht="12.75" x14ac:dyDescent="0.35">
      <c r="A723" s="12"/>
      <c r="E723" s="11"/>
      <c r="I723" s="12"/>
    </row>
    <row r="724" spans="1:9" ht="12.75" x14ac:dyDescent="0.35">
      <c r="A724" s="12"/>
      <c r="E724" s="11"/>
      <c r="I724" s="12"/>
    </row>
    <row r="725" spans="1:9" ht="12.75" x14ac:dyDescent="0.35">
      <c r="A725" s="12"/>
      <c r="E725" s="11"/>
      <c r="I725" s="12"/>
    </row>
    <row r="726" spans="1:9" ht="12.75" x14ac:dyDescent="0.35">
      <c r="A726" s="12"/>
      <c r="E726" s="11"/>
      <c r="I726" s="12"/>
    </row>
    <row r="727" spans="1:9" ht="12.75" x14ac:dyDescent="0.35">
      <c r="A727" s="12"/>
      <c r="E727" s="11"/>
      <c r="I727" s="12"/>
    </row>
    <row r="728" spans="1:9" ht="12.75" x14ac:dyDescent="0.35">
      <c r="A728" s="12"/>
      <c r="E728" s="11"/>
      <c r="I728" s="12"/>
    </row>
    <row r="729" spans="1:9" ht="12.75" x14ac:dyDescent="0.35">
      <c r="A729" s="12"/>
      <c r="E729" s="11"/>
      <c r="I729" s="12"/>
    </row>
    <row r="730" spans="1:9" ht="12.75" x14ac:dyDescent="0.35">
      <c r="A730" s="12"/>
      <c r="E730" s="11"/>
      <c r="I730" s="12"/>
    </row>
    <row r="731" spans="1:9" ht="12.75" x14ac:dyDescent="0.35">
      <c r="A731" s="12"/>
      <c r="E731" s="11"/>
      <c r="I731" s="12"/>
    </row>
    <row r="732" spans="1:9" ht="12.75" x14ac:dyDescent="0.35">
      <c r="A732" s="12"/>
      <c r="E732" s="11"/>
      <c r="I732" s="12"/>
    </row>
    <row r="733" spans="1:9" ht="12.75" x14ac:dyDescent="0.35">
      <c r="A733" s="12"/>
      <c r="E733" s="11"/>
      <c r="I733" s="12"/>
    </row>
    <row r="734" spans="1:9" ht="12.75" x14ac:dyDescent="0.35">
      <c r="A734" s="12"/>
      <c r="E734" s="11"/>
      <c r="I734" s="12"/>
    </row>
    <row r="735" spans="1:9" ht="12.75" x14ac:dyDescent="0.35">
      <c r="A735" s="12"/>
      <c r="E735" s="11"/>
      <c r="I735" s="12"/>
    </row>
    <row r="736" spans="1:9" ht="12.75" x14ac:dyDescent="0.35">
      <c r="A736" s="12"/>
      <c r="E736" s="11"/>
      <c r="I736" s="12"/>
    </row>
    <row r="737" spans="1:9" ht="12.75" x14ac:dyDescent="0.35">
      <c r="A737" s="12"/>
      <c r="E737" s="11"/>
      <c r="I737" s="12"/>
    </row>
    <row r="738" spans="1:9" ht="12.75" x14ac:dyDescent="0.35">
      <c r="A738" s="12"/>
      <c r="E738" s="11"/>
      <c r="I738" s="12"/>
    </row>
    <row r="739" spans="1:9" ht="12.75" x14ac:dyDescent="0.35">
      <c r="A739" s="12"/>
      <c r="E739" s="11"/>
      <c r="I739" s="12"/>
    </row>
    <row r="740" spans="1:9" ht="12.75" x14ac:dyDescent="0.35">
      <c r="A740" s="12"/>
      <c r="E740" s="11"/>
      <c r="I740" s="12"/>
    </row>
    <row r="741" spans="1:9" ht="12.75" x14ac:dyDescent="0.35">
      <c r="A741" s="12"/>
      <c r="E741" s="11"/>
      <c r="I741" s="12"/>
    </row>
    <row r="742" spans="1:9" ht="12.75" x14ac:dyDescent="0.35">
      <c r="A742" s="12"/>
      <c r="E742" s="11"/>
      <c r="I742" s="12"/>
    </row>
    <row r="743" spans="1:9" ht="12.75" x14ac:dyDescent="0.35">
      <c r="A743" s="12"/>
      <c r="E743" s="11"/>
      <c r="I743" s="12"/>
    </row>
    <row r="744" spans="1:9" ht="12.75" x14ac:dyDescent="0.35">
      <c r="A744" s="12"/>
      <c r="E744" s="11"/>
      <c r="I744" s="12"/>
    </row>
    <row r="745" spans="1:9" ht="12.75" x14ac:dyDescent="0.35">
      <c r="A745" s="12"/>
      <c r="E745" s="11"/>
      <c r="I745" s="12"/>
    </row>
    <row r="746" spans="1:9" ht="12.75" x14ac:dyDescent="0.35">
      <c r="A746" s="12"/>
      <c r="E746" s="11"/>
      <c r="I746" s="12"/>
    </row>
    <row r="747" spans="1:9" ht="12.75" x14ac:dyDescent="0.35">
      <c r="A747" s="12"/>
      <c r="E747" s="11"/>
      <c r="I747" s="12"/>
    </row>
    <row r="748" spans="1:9" ht="12.75" x14ac:dyDescent="0.35">
      <c r="A748" s="12"/>
      <c r="E748" s="11"/>
      <c r="I748" s="12"/>
    </row>
    <row r="749" spans="1:9" ht="12.75" x14ac:dyDescent="0.35">
      <c r="A749" s="12"/>
      <c r="E749" s="11"/>
      <c r="I749" s="12"/>
    </row>
    <row r="750" spans="1:9" ht="12.75" x14ac:dyDescent="0.35">
      <c r="A750" s="12"/>
      <c r="E750" s="11"/>
      <c r="I750" s="12"/>
    </row>
    <row r="751" spans="1:9" ht="12.75" x14ac:dyDescent="0.35">
      <c r="A751" s="12"/>
      <c r="E751" s="11"/>
      <c r="I751" s="12"/>
    </row>
    <row r="752" spans="1:9" ht="12.75" x14ac:dyDescent="0.35">
      <c r="A752" s="12"/>
      <c r="E752" s="11"/>
      <c r="I752" s="12"/>
    </row>
    <row r="753" spans="1:9" ht="12.75" x14ac:dyDescent="0.35">
      <c r="A753" s="12"/>
      <c r="E753" s="11"/>
      <c r="I753" s="12"/>
    </row>
    <row r="754" spans="1:9" ht="12.75" x14ac:dyDescent="0.35">
      <c r="A754" s="12"/>
      <c r="E754" s="11"/>
      <c r="I754" s="12"/>
    </row>
    <row r="755" spans="1:9" ht="12.75" x14ac:dyDescent="0.35">
      <c r="A755" s="12"/>
      <c r="E755" s="11"/>
      <c r="I755" s="12"/>
    </row>
    <row r="756" spans="1:9" ht="12.75" x14ac:dyDescent="0.35">
      <c r="A756" s="12"/>
      <c r="E756" s="11"/>
      <c r="I756" s="12"/>
    </row>
    <row r="757" spans="1:9" ht="12.75" x14ac:dyDescent="0.35">
      <c r="A757" s="12"/>
      <c r="E757" s="11"/>
      <c r="I757" s="12"/>
    </row>
    <row r="758" spans="1:9" ht="12.75" x14ac:dyDescent="0.35">
      <c r="A758" s="12"/>
      <c r="E758" s="11"/>
      <c r="I758" s="12"/>
    </row>
    <row r="759" spans="1:9" ht="12.75" x14ac:dyDescent="0.35">
      <c r="A759" s="12"/>
      <c r="E759" s="11"/>
      <c r="I759" s="12"/>
    </row>
    <row r="760" spans="1:9" ht="12.75" x14ac:dyDescent="0.35">
      <c r="A760" s="12"/>
      <c r="E760" s="11"/>
      <c r="I760" s="12"/>
    </row>
    <row r="761" spans="1:9" ht="12.75" x14ac:dyDescent="0.35">
      <c r="A761" s="12"/>
      <c r="E761" s="11"/>
      <c r="I761" s="12"/>
    </row>
    <row r="762" spans="1:9" ht="12.75" x14ac:dyDescent="0.35">
      <c r="A762" s="12"/>
      <c r="E762" s="11"/>
      <c r="I762" s="12"/>
    </row>
    <row r="763" spans="1:9" ht="12.75" x14ac:dyDescent="0.35">
      <c r="A763" s="12"/>
      <c r="E763" s="11"/>
      <c r="I763" s="12"/>
    </row>
    <row r="764" spans="1:9" ht="12.75" x14ac:dyDescent="0.35">
      <c r="A764" s="12"/>
      <c r="E764" s="11"/>
      <c r="I764" s="12"/>
    </row>
    <row r="765" spans="1:9" ht="12.75" x14ac:dyDescent="0.35">
      <c r="A765" s="12"/>
      <c r="E765" s="11"/>
      <c r="I765" s="12"/>
    </row>
    <row r="766" spans="1:9" ht="12.75" x14ac:dyDescent="0.35">
      <c r="A766" s="12"/>
      <c r="E766" s="11"/>
      <c r="I766" s="12"/>
    </row>
    <row r="767" spans="1:9" ht="12.75" x14ac:dyDescent="0.35">
      <c r="A767" s="12"/>
      <c r="E767" s="11"/>
      <c r="I767" s="12"/>
    </row>
    <row r="768" spans="1:9" ht="12.75" x14ac:dyDescent="0.35">
      <c r="A768" s="12"/>
      <c r="E768" s="11"/>
      <c r="I768" s="12"/>
    </row>
    <row r="769" spans="1:9" ht="12.75" x14ac:dyDescent="0.35">
      <c r="A769" s="12"/>
      <c r="E769" s="11"/>
      <c r="I769" s="12"/>
    </row>
    <row r="770" spans="1:9" ht="12.75" x14ac:dyDescent="0.35">
      <c r="A770" s="12"/>
      <c r="E770" s="11"/>
      <c r="I770" s="12"/>
    </row>
    <row r="771" spans="1:9" ht="12.75" x14ac:dyDescent="0.35">
      <c r="A771" s="12"/>
      <c r="E771" s="11"/>
      <c r="I771" s="12"/>
    </row>
    <row r="772" spans="1:9" ht="12.75" x14ac:dyDescent="0.35">
      <c r="A772" s="12"/>
      <c r="E772" s="11"/>
      <c r="I772" s="12"/>
    </row>
    <row r="773" spans="1:9" ht="12.75" x14ac:dyDescent="0.35">
      <c r="A773" s="12"/>
      <c r="E773" s="11"/>
      <c r="I773" s="12"/>
    </row>
    <row r="774" spans="1:9" ht="12.75" x14ac:dyDescent="0.35">
      <c r="A774" s="12"/>
      <c r="E774" s="11"/>
      <c r="I774" s="12"/>
    </row>
    <row r="775" spans="1:9" ht="12.75" x14ac:dyDescent="0.35">
      <c r="A775" s="12"/>
      <c r="E775" s="11"/>
      <c r="I775" s="12"/>
    </row>
    <row r="776" spans="1:9" ht="12.75" x14ac:dyDescent="0.35">
      <c r="A776" s="12"/>
      <c r="E776" s="11"/>
      <c r="I776" s="12"/>
    </row>
    <row r="777" spans="1:9" ht="12.75" x14ac:dyDescent="0.35">
      <c r="A777" s="12"/>
      <c r="E777" s="11"/>
      <c r="I777" s="12"/>
    </row>
    <row r="778" spans="1:9" ht="12.75" x14ac:dyDescent="0.35">
      <c r="A778" s="12"/>
      <c r="E778" s="11"/>
      <c r="I778" s="12"/>
    </row>
    <row r="779" spans="1:9" ht="12.75" x14ac:dyDescent="0.35">
      <c r="A779" s="12"/>
      <c r="E779" s="11"/>
      <c r="I779" s="12"/>
    </row>
    <row r="780" spans="1:9" ht="12.75" x14ac:dyDescent="0.35">
      <c r="A780" s="12"/>
      <c r="E780" s="11"/>
      <c r="I780" s="12"/>
    </row>
    <row r="781" spans="1:9" ht="12.75" x14ac:dyDescent="0.35">
      <c r="A781" s="12"/>
      <c r="E781" s="11"/>
      <c r="I781" s="12"/>
    </row>
    <row r="782" spans="1:9" ht="12.75" x14ac:dyDescent="0.35">
      <c r="A782" s="12"/>
      <c r="E782" s="11"/>
      <c r="I782" s="12"/>
    </row>
    <row r="783" spans="1:9" ht="12.75" x14ac:dyDescent="0.35">
      <c r="A783" s="12"/>
      <c r="E783" s="11"/>
      <c r="I783" s="12"/>
    </row>
    <row r="784" spans="1:9" ht="12.75" x14ac:dyDescent="0.35">
      <c r="A784" s="12"/>
      <c r="E784" s="11"/>
      <c r="I784" s="12"/>
    </row>
    <row r="785" spans="1:9" ht="12.75" x14ac:dyDescent="0.35">
      <c r="A785" s="12"/>
      <c r="E785" s="11"/>
      <c r="I785" s="12"/>
    </row>
    <row r="786" spans="1:9" ht="12.75" x14ac:dyDescent="0.35">
      <c r="A786" s="12"/>
      <c r="E786" s="11"/>
      <c r="I786" s="12"/>
    </row>
    <row r="787" spans="1:9" ht="12.75" x14ac:dyDescent="0.35">
      <c r="A787" s="12"/>
      <c r="E787" s="11"/>
      <c r="I787" s="12"/>
    </row>
    <row r="788" spans="1:9" ht="12.75" x14ac:dyDescent="0.35">
      <c r="A788" s="12"/>
      <c r="E788" s="11"/>
      <c r="I788" s="12"/>
    </row>
    <row r="789" spans="1:9" ht="12.75" x14ac:dyDescent="0.35">
      <c r="A789" s="12"/>
      <c r="E789" s="11"/>
      <c r="I789" s="12"/>
    </row>
    <row r="790" spans="1:9" ht="12.75" x14ac:dyDescent="0.35">
      <c r="A790" s="12"/>
      <c r="E790" s="11"/>
      <c r="I790" s="12"/>
    </row>
    <row r="791" spans="1:9" ht="12.75" x14ac:dyDescent="0.35">
      <c r="A791" s="12"/>
      <c r="E791" s="11"/>
      <c r="I791" s="12"/>
    </row>
    <row r="792" spans="1:9" ht="12.75" x14ac:dyDescent="0.35">
      <c r="A792" s="12"/>
      <c r="E792" s="11"/>
      <c r="I792" s="12"/>
    </row>
    <row r="793" spans="1:9" ht="12.75" x14ac:dyDescent="0.35">
      <c r="A793" s="12"/>
      <c r="E793" s="11"/>
      <c r="I793" s="12"/>
    </row>
    <row r="794" spans="1:9" ht="12.75" x14ac:dyDescent="0.35">
      <c r="A794" s="12"/>
      <c r="E794" s="11"/>
      <c r="I794" s="12"/>
    </row>
    <row r="795" spans="1:9" ht="12.75" x14ac:dyDescent="0.35">
      <c r="A795" s="12"/>
      <c r="E795" s="11"/>
      <c r="I795" s="12"/>
    </row>
    <row r="796" spans="1:9" ht="12.75" x14ac:dyDescent="0.35">
      <c r="A796" s="12"/>
      <c r="E796" s="11"/>
      <c r="I796" s="12"/>
    </row>
    <row r="797" spans="1:9" ht="12.75" x14ac:dyDescent="0.35">
      <c r="A797" s="12"/>
      <c r="E797" s="11"/>
      <c r="I797" s="12"/>
    </row>
    <row r="798" spans="1:9" ht="12.75" x14ac:dyDescent="0.35">
      <c r="A798" s="12"/>
      <c r="E798" s="11"/>
      <c r="I798" s="12"/>
    </row>
    <row r="799" spans="1:9" ht="12.75" x14ac:dyDescent="0.35">
      <c r="A799" s="12"/>
      <c r="E799" s="11"/>
      <c r="I799" s="12"/>
    </row>
    <row r="800" spans="1:9" ht="12.75" x14ac:dyDescent="0.35">
      <c r="A800" s="12"/>
      <c r="E800" s="11"/>
      <c r="I800" s="12"/>
    </row>
    <row r="801" spans="1:9" ht="12.75" x14ac:dyDescent="0.35">
      <c r="A801" s="12"/>
      <c r="E801" s="11"/>
      <c r="I801" s="12"/>
    </row>
    <row r="802" spans="1:9" ht="12.75" x14ac:dyDescent="0.35">
      <c r="A802" s="12"/>
      <c r="E802" s="11"/>
      <c r="I802" s="12"/>
    </row>
    <row r="803" spans="1:9" ht="12.75" x14ac:dyDescent="0.35">
      <c r="A803" s="12"/>
      <c r="E803" s="11"/>
      <c r="I803" s="12"/>
    </row>
    <row r="804" spans="1:9" ht="12.75" x14ac:dyDescent="0.35">
      <c r="A804" s="12"/>
      <c r="E804" s="11"/>
      <c r="I804" s="12"/>
    </row>
    <row r="805" spans="1:9" ht="12.75" x14ac:dyDescent="0.35">
      <c r="A805" s="12"/>
      <c r="E805" s="11"/>
      <c r="I805" s="12"/>
    </row>
    <row r="806" spans="1:9" ht="12.75" x14ac:dyDescent="0.35">
      <c r="A806" s="12"/>
      <c r="E806" s="11"/>
      <c r="I806" s="12"/>
    </row>
    <row r="807" spans="1:9" ht="12.75" x14ac:dyDescent="0.35">
      <c r="A807" s="12"/>
      <c r="E807" s="11"/>
      <c r="I807" s="12"/>
    </row>
    <row r="808" spans="1:9" ht="12.75" x14ac:dyDescent="0.35">
      <c r="A808" s="12"/>
      <c r="E808" s="11"/>
      <c r="I808" s="12"/>
    </row>
    <row r="809" spans="1:9" ht="12.75" x14ac:dyDescent="0.35">
      <c r="A809" s="12"/>
      <c r="E809" s="11"/>
      <c r="I809" s="12"/>
    </row>
    <row r="810" spans="1:9" ht="12.75" x14ac:dyDescent="0.35">
      <c r="A810" s="12"/>
      <c r="E810" s="11"/>
      <c r="I810" s="12"/>
    </row>
    <row r="811" spans="1:9" ht="12.75" x14ac:dyDescent="0.35">
      <c r="A811" s="12"/>
      <c r="E811" s="11"/>
      <c r="I811" s="12"/>
    </row>
    <row r="812" spans="1:9" ht="12.75" x14ac:dyDescent="0.35">
      <c r="A812" s="12"/>
      <c r="E812" s="11"/>
      <c r="I812" s="12"/>
    </row>
    <row r="813" spans="1:9" ht="12.75" x14ac:dyDescent="0.35">
      <c r="A813" s="12"/>
      <c r="E813" s="11"/>
      <c r="I813" s="12"/>
    </row>
    <row r="814" spans="1:9" ht="12.75" x14ac:dyDescent="0.35">
      <c r="A814" s="12"/>
      <c r="E814" s="11"/>
      <c r="I814" s="12"/>
    </row>
    <row r="815" spans="1:9" ht="12.75" x14ac:dyDescent="0.35">
      <c r="A815" s="12"/>
      <c r="E815" s="11"/>
      <c r="I815" s="12"/>
    </row>
    <row r="816" spans="1:9" ht="12.75" x14ac:dyDescent="0.35">
      <c r="A816" s="12"/>
      <c r="E816" s="11"/>
      <c r="I816" s="12"/>
    </row>
    <row r="817" spans="1:9" ht="12.75" x14ac:dyDescent="0.35">
      <c r="A817" s="12"/>
      <c r="E817" s="11"/>
      <c r="I817" s="12"/>
    </row>
    <row r="818" spans="1:9" ht="12.75" x14ac:dyDescent="0.35">
      <c r="A818" s="12"/>
      <c r="E818" s="11"/>
      <c r="I818" s="12"/>
    </row>
    <row r="819" spans="1:9" ht="12.75" x14ac:dyDescent="0.35">
      <c r="A819" s="12"/>
      <c r="E819" s="11"/>
      <c r="I819" s="12"/>
    </row>
    <row r="820" spans="1:9" ht="12.75" x14ac:dyDescent="0.35">
      <c r="A820" s="12"/>
      <c r="E820" s="11"/>
      <c r="I820" s="12"/>
    </row>
    <row r="821" spans="1:9" ht="12.75" x14ac:dyDescent="0.35">
      <c r="A821" s="12"/>
      <c r="E821" s="11"/>
      <c r="I821" s="12"/>
    </row>
    <row r="822" spans="1:9" ht="12.75" x14ac:dyDescent="0.35">
      <c r="A822" s="12"/>
      <c r="E822" s="11"/>
      <c r="I822" s="12"/>
    </row>
    <row r="823" spans="1:9" ht="12.75" x14ac:dyDescent="0.35">
      <c r="A823" s="12"/>
      <c r="E823" s="11"/>
      <c r="I823" s="12"/>
    </row>
    <row r="824" spans="1:9" ht="12.75" x14ac:dyDescent="0.35">
      <c r="A824" s="12"/>
      <c r="E824" s="11"/>
      <c r="I824" s="12"/>
    </row>
    <row r="825" spans="1:9" ht="12.75" x14ac:dyDescent="0.35">
      <c r="A825" s="12"/>
      <c r="E825" s="11"/>
      <c r="I825" s="12"/>
    </row>
    <row r="826" spans="1:9" ht="12.75" x14ac:dyDescent="0.35">
      <c r="A826" s="12"/>
      <c r="E826" s="11"/>
      <c r="I826" s="12"/>
    </row>
    <row r="827" spans="1:9" ht="12.75" x14ac:dyDescent="0.35">
      <c r="A827" s="12"/>
      <c r="E827" s="11"/>
      <c r="I827" s="12"/>
    </row>
    <row r="828" spans="1:9" ht="12.75" x14ac:dyDescent="0.35">
      <c r="A828" s="12"/>
      <c r="E828" s="11"/>
      <c r="I828" s="12"/>
    </row>
    <row r="829" spans="1:9" ht="12.75" x14ac:dyDescent="0.35">
      <c r="A829" s="12"/>
      <c r="E829" s="11"/>
      <c r="I829" s="12"/>
    </row>
    <row r="830" spans="1:9" ht="12.75" x14ac:dyDescent="0.35">
      <c r="A830" s="12"/>
      <c r="E830" s="11"/>
      <c r="I830" s="12"/>
    </row>
    <row r="831" spans="1:9" ht="12.75" x14ac:dyDescent="0.35">
      <c r="A831" s="12"/>
      <c r="E831" s="11"/>
      <c r="I831" s="12"/>
    </row>
    <row r="832" spans="1:9" ht="12.75" x14ac:dyDescent="0.35">
      <c r="A832" s="12"/>
      <c r="E832" s="11"/>
      <c r="I832" s="12"/>
    </row>
    <row r="833" spans="1:9" ht="12.75" x14ac:dyDescent="0.35">
      <c r="A833" s="12"/>
      <c r="E833" s="11"/>
      <c r="I833" s="12"/>
    </row>
    <row r="834" spans="1:9" ht="12.75" x14ac:dyDescent="0.35">
      <c r="A834" s="12"/>
      <c r="E834" s="11"/>
      <c r="I834" s="12"/>
    </row>
    <row r="835" spans="1:9" ht="12.75" x14ac:dyDescent="0.35">
      <c r="A835" s="12"/>
      <c r="E835" s="11"/>
      <c r="I835" s="12"/>
    </row>
    <row r="836" spans="1:9" ht="12.75" x14ac:dyDescent="0.35">
      <c r="A836" s="12"/>
      <c r="E836" s="11"/>
      <c r="I836" s="12"/>
    </row>
    <row r="837" spans="1:9" ht="12.75" x14ac:dyDescent="0.35">
      <c r="A837" s="12"/>
      <c r="E837" s="11"/>
      <c r="I837" s="12"/>
    </row>
    <row r="838" spans="1:9" ht="12.75" x14ac:dyDescent="0.35">
      <c r="A838" s="12"/>
      <c r="E838" s="11"/>
      <c r="I838" s="12"/>
    </row>
    <row r="839" spans="1:9" ht="12.75" x14ac:dyDescent="0.35">
      <c r="A839" s="12"/>
      <c r="E839" s="11"/>
      <c r="I839" s="12"/>
    </row>
    <row r="840" spans="1:9" ht="12.75" x14ac:dyDescent="0.35">
      <c r="A840" s="12"/>
      <c r="E840" s="11"/>
      <c r="I840" s="12"/>
    </row>
    <row r="841" spans="1:9" ht="12.75" x14ac:dyDescent="0.35">
      <c r="A841" s="12"/>
      <c r="E841" s="11"/>
      <c r="I841" s="12"/>
    </row>
    <row r="842" spans="1:9" ht="12.75" x14ac:dyDescent="0.35">
      <c r="A842" s="12"/>
      <c r="E842" s="11"/>
      <c r="I842" s="12"/>
    </row>
    <row r="843" spans="1:9" ht="12.75" x14ac:dyDescent="0.35">
      <c r="A843" s="12"/>
      <c r="E843" s="11"/>
      <c r="I843" s="12"/>
    </row>
    <row r="844" spans="1:9" ht="12.75" x14ac:dyDescent="0.35">
      <c r="A844" s="12"/>
      <c r="E844" s="11"/>
      <c r="I844" s="12"/>
    </row>
    <row r="845" spans="1:9" ht="12.75" x14ac:dyDescent="0.35">
      <c r="A845" s="12"/>
      <c r="E845" s="11"/>
      <c r="I845" s="12"/>
    </row>
    <row r="846" spans="1:9" ht="12.75" x14ac:dyDescent="0.35">
      <c r="A846" s="12"/>
      <c r="E846" s="11"/>
      <c r="I846" s="12"/>
    </row>
    <row r="847" spans="1:9" ht="12.75" x14ac:dyDescent="0.35">
      <c r="A847" s="12"/>
      <c r="E847" s="11"/>
      <c r="I847" s="12"/>
    </row>
    <row r="848" spans="1:9" ht="12.75" x14ac:dyDescent="0.35">
      <c r="A848" s="12"/>
      <c r="E848" s="11"/>
      <c r="I848" s="12"/>
    </row>
    <row r="849" spans="1:9" ht="12.75" x14ac:dyDescent="0.35">
      <c r="A849" s="12"/>
      <c r="E849" s="11"/>
      <c r="I849" s="12"/>
    </row>
    <row r="850" spans="1:9" ht="12.75" x14ac:dyDescent="0.35">
      <c r="A850" s="12"/>
      <c r="E850" s="11"/>
      <c r="I850" s="12"/>
    </row>
    <row r="851" spans="1:9" ht="12.75" x14ac:dyDescent="0.35">
      <c r="A851" s="12"/>
      <c r="E851" s="11"/>
      <c r="I851" s="12"/>
    </row>
    <row r="852" spans="1:9" ht="12.75" x14ac:dyDescent="0.35">
      <c r="A852" s="12"/>
      <c r="E852" s="11"/>
      <c r="I852" s="12"/>
    </row>
    <row r="853" spans="1:9" ht="12.75" x14ac:dyDescent="0.35">
      <c r="A853" s="12"/>
      <c r="E853" s="11"/>
      <c r="I853" s="12"/>
    </row>
    <row r="854" spans="1:9" ht="12.75" x14ac:dyDescent="0.35">
      <c r="A854" s="12"/>
      <c r="E854" s="11"/>
      <c r="I854" s="12"/>
    </row>
    <row r="855" spans="1:9" ht="12.75" x14ac:dyDescent="0.35">
      <c r="A855" s="12"/>
      <c r="E855" s="11"/>
      <c r="I855" s="12"/>
    </row>
    <row r="856" spans="1:9" ht="12.75" x14ac:dyDescent="0.35">
      <c r="A856" s="12"/>
      <c r="E856" s="11"/>
      <c r="I856" s="12"/>
    </row>
    <row r="857" spans="1:9" ht="12.75" x14ac:dyDescent="0.35">
      <c r="A857" s="12"/>
      <c r="E857" s="11"/>
      <c r="I857" s="12"/>
    </row>
    <row r="858" spans="1:9" ht="12.75" x14ac:dyDescent="0.35">
      <c r="A858" s="12"/>
      <c r="E858" s="11"/>
      <c r="I858" s="12"/>
    </row>
    <row r="859" spans="1:9" ht="12.75" x14ac:dyDescent="0.35">
      <c r="A859" s="12"/>
      <c r="E859" s="11"/>
      <c r="I859" s="12"/>
    </row>
    <row r="860" spans="1:9" ht="12.75" x14ac:dyDescent="0.35">
      <c r="A860" s="12"/>
      <c r="E860" s="11"/>
      <c r="I860" s="12"/>
    </row>
    <row r="861" spans="1:9" ht="12.75" x14ac:dyDescent="0.35">
      <c r="A861" s="12"/>
      <c r="E861" s="11"/>
      <c r="I861" s="12"/>
    </row>
    <row r="862" spans="1:9" ht="12.75" x14ac:dyDescent="0.35">
      <c r="A862" s="12"/>
      <c r="E862" s="11"/>
      <c r="I862" s="12"/>
    </row>
    <row r="863" spans="1:9" ht="12.75" x14ac:dyDescent="0.35">
      <c r="A863" s="12"/>
      <c r="E863" s="11"/>
      <c r="I863" s="12"/>
    </row>
    <row r="864" spans="1:9" ht="12.75" x14ac:dyDescent="0.35">
      <c r="A864" s="12"/>
      <c r="E864" s="11"/>
      <c r="I864" s="12"/>
    </row>
    <row r="865" spans="1:9" ht="12.75" x14ac:dyDescent="0.35">
      <c r="A865" s="12"/>
      <c r="E865" s="11"/>
      <c r="I865" s="12"/>
    </row>
    <row r="866" spans="1:9" ht="12.75" x14ac:dyDescent="0.35">
      <c r="A866" s="12"/>
      <c r="E866" s="11"/>
      <c r="I866" s="12"/>
    </row>
    <row r="867" spans="1:9" ht="12.75" x14ac:dyDescent="0.35">
      <c r="A867" s="12"/>
      <c r="E867" s="11"/>
      <c r="I867" s="12"/>
    </row>
    <row r="868" spans="1:9" ht="12.75" x14ac:dyDescent="0.35">
      <c r="A868" s="12"/>
      <c r="E868" s="11"/>
      <c r="I868" s="12"/>
    </row>
    <row r="869" spans="1:9" ht="12.75" x14ac:dyDescent="0.35">
      <c r="A869" s="12"/>
      <c r="E869" s="11"/>
      <c r="I869" s="12"/>
    </row>
    <row r="870" spans="1:9" ht="12.75" x14ac:dyDescent="0.35">
      <c r="A870" s="12"/>
      <c r="E870" s="11"/>
      <c r="I870" s="12"/>
    </row>
    <row r="871" spans="1:9" ht="12.75" x14ac:dyDescent="0.35">
      <c r="A871" s="12"/>
      <c r="E871" s="11"/>
      <c r="I871" s="12"/>
    </row>
    <row r="872" spans="1:9" ht="12.75" x14ac:dyDescent="0.35">
      <c r="A872" s="12"/>
      <c r="E872" s="11"/>
      <c r="I872" s="12"/>
    </row>
    <row r="873" spans="1:9" ht="12.75" x14ac:dyDescent="0.35">
      <c r="A873" s="12"/>
      <c r="E873" s="11"/>
      <c r="I873" s="12"/>
    </row>
    <row r="874" spans="1:9" ht="12.75" x14ac:dyDescent="0.35">
      <c r="A874" s="12"/>
      <c r="E874" s="11"/>
      <c r="I874" s="12"/>
    </row>
    <row r="875" spans="1:9" ht="12.75" x14ac:dyDescent="0.35">
      <c r="A875" s="12"/>
      <c r="E875" s="11"/>
      <c r="I875" s="12"/>
    </row>
    <row r="876" spans="1:9" ht="12.75" x14ac:dyDescent="0.35">
      <c r="A876" s="12"/>
      <c r="E876" s="11"/>
      <c r="I876" s="12"/>
    </row>
    <row r="877" spans="1:9" ht="12.75" x14ac:dyDescent="0.35">
      <c r="A877" s="12"/>
      <c r="E877" s="11"/>
      <c r="I877" s="12"/>
    </row>
    <row r="878" spans="1:9" ht="12.75" x14ac:dyDescent="0.35">
      <c r="A878" s="12"/>
      <c r="E878" s="11"/>
      <c r="I878" s="12"/>
    </row>
    <row r="879" spans="1:9" ht="12.75" x14ac:dyDescent="0.35">
      <c r="A879" s="12"/>
      <c r="E879" s="11"/>
      <c r="I879" s="12"/>
    </row>
    <row r="880" spans="1:9" ht="12.75" x14ac:dyDescent="0.35">
      <c r="A880" s="12"/>
      <c r="E880" s="11"/>
      <c r="I880" s="12"/>
    </row>
    <row r="881" spans="1:9" ht="12.75" x14ac:dyDescent="0.35">
      <c r="A881" s="12"/>
      <c r="E881" s="11"/>
      <c r="I881" s="12"/>
    </row>
    <row r="882" spans="1:9" ht="12.75" x14ac:dyDescent="0.35">
      <c r="A882" s="12"/>
      <c r="E882" s="11"/>
      <c r="I882" s="12"/>
    </row>
    <row r="883" spans="1:9" ht="12.75" x14ac:dyDescent="0.35">
      <c r="A883" s="12"/>
      <c r="E883" s="11"/>
      <c r="I883" s="12"/>
    </row>
    <row r="884" spans="1:9" ht="12.75" x14ac:dyDescent="0.35">
      <c r="A884" s="12"/>
      <c r="E884" s="11"/>
      <c r="I884" s="12"/>
    </row>
    <row r="885" spans="1:9" ht="12.75" x14ac:dyDescent="0.35">
      <c r="A885" s="12"/>
      <c r="E885" s="11"/>
      <c r="I885" s="12"/>
    </row>
    <row r="886" spans="1:9" ht="12.75" x14ac:dyDescent="0.35">
      <c r="A886" s="12"/>
      <c r="E886" s="11"/>
      <c r="I886" s="12"/>
    </row>
    <row r="887" spans="1:9" ht="12.75" x14ac:dyDescent="0.35">
      <c r="A887" s="12"/>
      <c r="E887" s="11"/>
      <c r="I887" s="12"/>
    </row>
    <row r="888" spans="1:9" ht="12.75" x14ac:dyDescent="0.35">
      <c r="A888" s="12"/>
      <c r="E888" s="11"/>
      <c r="I888" s="12"/>
    </row>
    <row r="889" spans="1:9" ht="12.75" x14ac:dyDescent="0.35">
      <c r="A889" s="12"/>
      <c r="E889" s="11"/>
      <c r="I889" s="12"/>
    </row>
    <row r="890" spans="1:9" ht="12.75" x14ac:dyDescent="0.35">
      <c r="A890" s="12"/>
      <c r="E890" s="11"/>
      <c r="I890" s="12"/>
    </row>
    <row r="891" spans="1:9" ht="12.75" x14ac:dyDescent="0.35">
      <c r="A891" s="12"/>
      <c r="E891" s="11"/>
      <c r="I891" s="12"/>
    </row>
    <row r="892" spans="1:9" ht="12.75" x14ac:dyDescent="0.35">
      <c r="A892" s="12"/>
      <c r="E892" s="11"/>
      <c r="I892" s="12"/>
    </row>
    <row r="893" spans="1:9" ht="12.75" x14ac:dyDescent="0.35">
      <c r="A893" s="12"/>
      <c r="E893" s="11"/>
      <c r="I893" s="12"/>
    </row>
    <row r="894" spans="1:9" ht="12.75" x14ac:dyDescent="0.35">
      <c r="A894" s="12"/>
      <c r="E894" s="11"/>
      <c r="I894" s="12"/>
    </row>
    <row r="895" spans="1:9" ht="12.75" x14ac:dyDescent="0.35">
      <c r="A895" s="12"/>
      <c r="E895" s="11"/>
      <c r="I895" s="12"/>
    </row>
    <row r="896" spans="1:9" ht="12.75" x14ac:dyDescent="0.35">
      <c r="A896" s="12"/>
      <c r="E896" s="11"/>
      <c r="I896" s="12"/>
    </row>
    <row r="897" spans="1:9" ht="12.75" x14ac:dyDescent="0.35">
      <c r="A897" s="12"/>
      <c r="E897" s="11"/>
      <c r="I897" s="12"/>
    </row>
    <row r="898" spans="1:9" ht="12.75" x14ac:dyDescent="0.35">
      <c r="A898" s="12"/>
      <c r="E898" s="11"/>
      <c r="I898" s="12"/>
    </row>
    <row r="899" spans="1:9" ht="12.75" x14ac:dyDescent="0.35">
      <c r="A899" s="12"/>
      <c r="E899" s="11"/>
      <c r="I899" s="12"/>
    </row>
    <row r="900" spans="1:9" ht="12.75" x14ac:dyDescent="0.35">
      <c r="A900" s="12"/>
      <c r="E900" s="11"/>
      <c r="I900" s="12"/>
    </row>
    <row r="901" spans="1:9" ht="12.75" x14ac:dyDescent="0.35">
      <c r="A901" s="12"/>
      <c r="E901" s="11"/>
      <c r="I901" s="12"/>
    </row>
    <row r="902" spans="1:9" ht="12.75" x14ac:dyDescent="0.35">
      <c r="A902" s="12"/>
      <c r="E902" s="11"/>
      <c r="I902" s="12"/>
    </row>
    <row r="903" spans="1:9" ht="12.75" x14ac:dyDescent="0.35">
      <c r="A903" s="12"/>
      <c r="E903" s="11"/>
      <c r="I903" s="12"/>
    </row>
    <row r="904" spans="1:9" ht="12.75" x14ac:dyDescent="0.35">
      <c r="A904" s="12"/>
      <c r="E904" s="11"/>
      <c r="I904" s="12"/>
    </row>
    <row r="905" spans="1:9" ht="12.75" x14ac:dyDescent="0.35">
      <c r="A905" s="12"/>
      <c r="E905" s="11"/>
      <c r="I905" s="12"/>
    </row>
    <row r="906" spans="1:9" ht="12.75" x14ac:dyDescent="0.35">
      <c r="A906" s="12"/>
      <c r="E906" s="11"/>
      <c r="I906" s="12"/>
    </row>
    <row r="907" spans="1:9" ht="12.75" x14ac:dyDescent="0.35">
      <c r="A907" s="12"/>
      <c r="E907" s="11"/>
      <c r="I907" s="12"/>
    </row>
    <row r="908" spans="1:9" ht="12.75" x14ac:dyDescent="0.35">
      <c r="A908" s="12"/>
      <c r="E908" s="11"/>
      <c r="I908" s="12"/>
    </row>
    <row r="909" spans="1:9" ht="12.75" x14ac:dyDescent="0.35">
      <c r="A909" s="12"/>
      <c r="E909" s="11"/>
      <c r="I909" s="12"/>
    </row>
    <row r="910" spans="1:9" ht="12.75" x14ac:dyDescent="0.35">
      <c r="A910" s="12"/>
      <c r="E910" s="11"/>
      <c r="I910" s="12"/>
    </row>
    <row r="911" spans="1:9" ht="12.75" x14ac:dyDescent="0.35">
      <c r="A911" s="12"/>
      <c r="E911" s="11"/>
      <c r="I911" s="12"/>
    </row>
    <row r="912" spans="1:9" ht="12.75" x14ac:dyDescent="0.35">
      <c r="A912" s="12"/>
      <c r="E912" s="11"/>
      <c r="I912" s="12"/>
    </row>
    <row r="913" spans="1:9" ht="12.75" x14ac:dyDescent="0.35">
      <c r="A913" s="12"/>
      <c r="E913" s="11"/>
      <c r="I913" s="12"/>
    </row>
    <row r="914" spans="1:9" ht="12.75" x14ac:dyDescent="0.35">
      <c r="A914" s="12"/>
      <c r="E914" s="11"/>
      <c r="I914" s="12"/>
    </row>
    <row r="915" spans="1:9" ht="12.75" x14ac:dyDescent="0.35">
      <c r="A915" s="12"/>
      <c r="E915" s="11"/>
      <c r="I915" s="12"/>
    </row>
    <row r="916" spans="1:9" ht="12.75" x14ac:dyDescent="0.35">
      <c r="A916" s="12"/>
      <c r="E916" s="11"/>
      <c r="I916" s="12"/>
    </row>
    <row r="917" spans="1:9" ht="12.75" x14ac:dyDescent="0.35">
      <c r="A917" s="12"/>
      <c r="E917" s="11"/>
      <c r="I917" s="12"/>
    </row>
    <row r="918" spans="1:9" ht="12.75" x14ac:dyDescent="0.35">
      <c r="A918" s="12"/>
      <c r="E918" s="11"/>
      <c r="I918" s="12"/>
    </row>
    <row r="919" spans="1:9" ht="12.75" x14ac:dyDescent="0.35">
      <c r="A919" s="12"/>
      <c r="E919" s="11"/>
      <c r="I919" s="12"/>
    </row>
    <row r="920" spans="1:9" ht="12.75" x14ac:dyDescent="0.35">
      <c r="A920" s="12"/>
      <c r="E920" s="11"/>
      <c r="I920" s="12"/>
    </row>
    <row r="921" spans="1:9" ht="12.75" x14ac:dyDescent="0.35">
      <c r="A921" s="12"/>
      <c r="E921" s="11"/>
      <c r="I921" s="12"/>
    </row>
    <row r="922" spans="1:9" ht="12.75" x14ac:dyDescent="0.35">
      <c r="A922" s="12"/>
      <c r="E922" s="11"/>
      <c r="I922" s="12"/>
    </row>
    <row r="923" spans="1:9" ht="12.75" x14ac:dyDescent="0.35">
      <c r="A923" s="12"/>
      <c r="E923" s="11"/>
      <c r="I923" s="12"/>
    </row>
    <row r="924" spans="1:9" ht="12.75" x14ac:dyDescent="0.35">
      <c r="A924" s="12"/>
      <c r="E924" s="11"/>
      <c r="I924" s="12"/>
    </row>
    <row r="925" spans="1:9" ht="12.75" x14ac:dyDescent="0.35">
      <c r="A925" s="12"/>
      <c r="E925" s="11"/>
      <c r="I925" s="12"/>
    </row>
    <row r="926" spans="1:9" ht="12.75" x14ac:dyDescent="0.35">
      <c r="A926" s="12"/>
      <c r="E926" s="11"/>
      <c r="I926" s="12"/>
    </row>
    <row r="927" spans="1:9" ht="12.75" x14ac:dyDescent="0.35">
      <c r="A927" s="12"/>
      <c r="E927" s="11"/>
      <c r="I927" s="12"/>
    </row>
    <row r="928" spans="1:9" ht="12.75" x14ac:dyDescent="0.35">
      <c r="A928" s="12"/>
      <c r="E928" s="11"/>
      <c r="I928" s="12"/>
    </row>
    <row r="929" spans="1:9" ht="12.75" x14ac:dyDescent="0.35">
      <c r="A929" s="12"/>
      <c r="E929" s="11"/>
      <c r="I929" s="12"/>
    </row>
    <row r="930" spans="1:9" ht="12.75" x14ac:dyDescent="0.35">
      <c r="A930" s="12"/>
      <c r="E930" s="11"/>
      <c r="I930" s="12"/>
    </row>
    <row r="931" spans="1:9" ht="12.75" x14ac:dyDescent="0.35">
      <c r="A931" s="12"/>
      <c r="E931" s="11"/>
      <c r="I931" s="12"/>
    </row>
    <row r="932" spans="1:9" ht="12.75" x14ac:dyDescent="0.35">
      <c r="A932" s="12"/>
      <c r="E932" s="11"/>
      <c r="I932" s="12"/>
    </row>
    <row r="933" spans="1:9" ht="12.75" x14ac:dyDescent="0.35">
      <c r="A933" s="12"/>
      <c r="E933" s="11"/>
      <c r="I933" s="12"/>
    </row>
    <row r="934" spans="1:9" ht="12.75" x14ac:dyDescent="0.35">
      <c r="A934" s="12"/>
      <c r="E934" s="11"/>
      <c r="I934" s="12"/>
    </row>
    <row r="935" spans="1:9" ht="12.75" x14ac:dyDescent="0.35">
      <c r="A935" s="12"/>
      <c r="E935" s="11"/>
      <c r="I935" s="12"/>
    </row>
    <row r="936" spans="1:9" ht="12.75" x14ac:dyDescent="0.35">
      <c r="A936" s="12"/>
      <c r="E936" s="11"/>
      <c r="I936" s="12"/>
    </row>
    <row r="937" spans="1:9" ht="12.75" x14ac:dyDescent="0.35">
      <c r="A937" s="12"/>
      <c r="E937" s="11"/>
      <c r="I937" s="12"/>
    </row>
    <row r="938" spans="1:9" ht="12.75" x14ac:dyDescent="0.35">
      <c r="A938" s="12"/>
      <c r="E938" s="11"/>
      <c r="I938" s="12"/>
    </row>
    <row r="939" spans="1:9" ht="12.75" x14ac:dyDescent="0.35">
      <c r="A939" s="12"/>
      <c r="E939" s="11"/>
      <c r="I939" s="12"/>
    </row>
    <row r="940" spans="1:9" ht="12.75" x14ac:dyDescent="0.35">
      <c r="A940" s="12"/>
      <c r="E940" s="11"/>
      <c r="I940" s="12"/>
    </row>
    <row r="941" spans="1:9" ht="12.75" x14ac:dyDescent="0.35">
      <c r="A941" s="12"/>
      <c r="E941" s="11"/>
      <c r="I941" s="12"/>
    </row>
    <row r="942" spans="1:9" ht="12.75" x14ac:dyDescent="0.35">
      <c r="A942" s="12"/>
      <c r="E942" s="11"/>
      <c r="I942" s="12"/>
    </row>
    <row r="943" spans="1:9" ht="12.75" x14ac:dyDescent="0.35">
      <c r="A943" s="12"/>
      <c r="E943" s="11"/>
      <c r="I943" s="12"/>
    </row>
    <row r="944" spans="1:9" ht="12.75" x14ac:dyDescent="0.35">
      <c r="A944" s="12"/>
      <c r="E944" s="11"/>
      <c r="I944" s="12"/>
    </row>
    <row r="945" spans="1:9" ht="12.75" x14ac:dyDescent="0.35">
      <c r="A945" s="12"/>
      <c r="E945" s="11"/>
      <c r="I945" s="12"/>
    </row>
    <row r="946" spans="1:9" ht="12.75" x14ac:dyDescent="0.35">
      <c r="A946" s="12"/>
      <c r="E946" s="11"/>
      <c r="I946" s="12"/>
    </row>
    <row r="947" spans="1:9" ht="12.75" x14ac:dyDescent="0.35">
      <c r="A947" s="12"/>
      <c r="E947" s="11"/>
      <c r="I947" s="12"/>
    </row>
    <row r="948" spans="1:9" ht="12.75" x14ac:dyDescent="0.35">
      <c r="A948" s="12"/>
      <c r="E948" s="11"/>
      <c r="I948" s="12"/>
    </row>
    <row r="949" spans="1:9" ht="12.75" x14ac:dyDescent="0.35">
      <c r="A949" s="12"/>
      <c r="E949" s="11"/>
      <c r="I949" s="12"/>
    </row>
    <row r="950" spans="1:9" ht="12.75" x14ac:dyDescent="0.35">
      <c r="A950" s="12"/>
      <c r="E950" s="11"/>
      <c r="I950" s="12"/>
    </row>
    <row r="951" spans="1:9" ht="12.75" x14ac:dyDescent="0.35">
      <c r="A951" s="12"/>
      <c r="E951" s="11"/>
      <c r="I951" s="12"/>
    </row>
    <row r="952" spans="1:9" ht="12.75" x14ac:dyDescent="0.35">
      <c r="A952" s="12"/>
      <c r="E952" s="11"/>
      <c r="I952" s="12"/>
    </row>
    <row r="953" spans="1:9" ht="12.75" x14ac:dyDescent="0.35">
      <c r="A953" s="12"/>
      <c r="E953" s="11"/>
      <c r="I953" s="12"/>
    </row>
    <row r="954" spans="1:9" ht="12.75" x14ac:dyDescent="0.35">
      <c r="A954" s="12"/>
      <c r="E954" s="11"/>
      <c r="I954" s="12"/>
    </row>
    <row r="955" spans="1:9" ht="12.75" x14ac:dyDescent="0.35">
      <c r="A955" s="12"/>
      <c r="E955" s="11"/>
      <c r="I955" s="12"/>
    </row>
    <row r="956" spans="1:9" ht="12.75" x14ac:dyDescent="0.35">
      <c r="A956" s="12"/>
      <c r="E956" s="11"/>
      <c r="I956" s="12"/>
    </row>
    <row r="957" spans="1:9" ht="12.75" x14ac:dyDescent="0.35">
      <c r="A957" s="12"/>
      <c r="E957" s="11"/>
      <c r="I957" s="12"/>
    </row>
    <row r="958" spans="1:9" ht="12.75" x14ac:dyDescent="0.35">
      <c r="A958" s="12"/>
      <c r="E958" s="11"/>
      <c r="I958" s="12"/>
    </row>
    <row r="959" spans="1:9" ht="12.75" x14ac:dyDescent="0.35">
      <c r="A959" s="12"/>
      <c r="E959" s="11"/>
      <c r="I959" s="12"/>
    </row>
    <row r="960" spans="1:9" ht="12.75" x14ac:dyDescent="0.35">
      <c r="A960" s="12"/>
      <c r="E960" s="11"/>
      <c r="I960" s="12"/>
    </row>
    <row r="961" spans="1:9" ht="12.75" x14ac:dyDescent="0.35">
      <c r="A961" s="12"/>
      <c r="E961" s="11"/>
      <c r="I961" s="12"/>
    </row>
    <row r="962" spans="1:9" ht="12.75" x14ac:dyDescent="0.35">
      <c r="A962" s="12"/>
      <c r="E962" s="11"/>
      <c r="I962" s="12"/>
    </row>
    <row r="963" spans="1:9" ht="12.75" x14ac:dyDescent="0.35">
      <c r="A963" s="12"/>
      <c r="E963" s="11"/>
      <c r="I963" s="12"/>
    </row>
    <row r="964" spans="1:9" ht="12.75" x14ac:dyDescent="0.35">
      <c r="A964" s="12"/>
      <c r="E964" s="11"/>
      <c r="I964" s="12"/>
    </row>
    <row r="965" spans="1:9" ht="12.75" x14ac:dyDescent="0.35">
      <c r="A965" s="12"/>
      <c r="E965" s="11"/>
      <c r="I965" s="12"/>
    </row>
    <row r="966" spans="1:9" ht="12.75" x14ac:dyDescent="0.35">
      <c r="A966" s="12"/>
      <c r="E966" s="11"/>
      <c r="I966" s="12"/>
    </row>
    <row r="967" spans="1:9" ht="12.75" x14ac:dyDescent="0.35">
      <c r="A967" s="12"/>
      <c r="E967" s="11"/>
      <c r="I967" s="12"/>
    </row>
    <row r="968" spans="1:9" ht="12.75" x14ac:dyDescent="0.35">
      <c r="A968" s="12"/>
      <c r="E968" s="11"/>
      <c r="I968" s="12"/>
    </row>
    <row r="969" spans="1:9" ht="12.75" x14ac:dyDescent="0.35">
      <c r="A969" s="12"/>
      <c r="E969" s="11"/>
      <c r="I969" s="12"/>
    </row>
    <row r="970" spans="1:9" ht="12.75" x14ac:dyDescent="0.35">
      <c r="A970" s="12"/>
      <c r="E970" s="11"/>
      <c r="I970" s="12"/>
    </row>
    <row r="971" spans="1:9" ht="12.75" x14ac:dyDescent="0.35">
      <c r="A971" s="12"/>
      <c r="E971" s="11"/>
      <c r="I971" s="12"/>
    </row>
    <row r="972" spans="1:9" ht="12.75" x14ac:dyDescent="0.35">
      <c r="A972" s="12"/>
      <c r="E972" s="11"/>
      <c r="I972" s="12"/>
    </row>
    <row r="973" spans="1:9" ht="12.75" x14ac:dyDescent="0.35">
      <c r="A973" s="12"/>
      <c r="E973" s="11"/>
      <c r="I973" s="12"/>
    </row>
    <row r="974" spans="1:9" ht="12.75" x14ac:dyDescent="0.35">
      <c r="A974" s="12"/>
      <c r="E974" s="11"/>
      <c r="I974" s="12"/>
    </row>
    <row r="975" spans="1:9" ht="12.75" x14ac:dyDescent="0.35">
      <c r="A975" s="12"/>
      <c r="E975" s="11"/>
      <c r="I975" s="12"/>
    </row>
    <row r="976" spans="1:9" ht="12.75" x14ac:dyDescent="0.35">
      <c r="A976" s="12"/>
      <c r="E976" s="11"/>
      <c r="I976" s="12"/>
    </row>
    <row r="977" spans="1:9" ht="12.75" x14ac:dyDescent="0.35">
      <c r="A977" s="12"/>
      <c r="E977" s="11"/>
      <c r="I977" s="12"/>
    </row>
    <row r="978" spans="1:9" ht="12.75" x14ac:dyDescent="0.35">
      <c r="A978" s="12"/>
      <c r="E978" s="11"/>
      <c r="I978" s="12"/>
    </row>
    <row r="979" spans="1:9" ht="12.75" x14ac:dyDescent="0.35">
      <c r="A979" s="12"/>
      <c r="E979" s="11"/>
      <c r="I979" s="12"/>
    </row>
    <row r="980" spans="1:9" ht="12.75" x14ac:dyDescent="0.35">
      <c r="A980" s="12"/>
      <c r="E980" s="11"/>
      <c r="I980" s="12"/>
    </row>
    <row r="981" spans="1:9" ht="12.75" x14ac:dyDescent="0.35">
      <c r="A981" s="12"/>
      <c r="E981" s="11"/>
      <c r="I981" s="12"/>
    </row>
    <row r="982" spans="1:9" ht="12.75" x14ac:dyDescent="0.35">
      <c r="A982" s="12"/>
      <c r="E982" s="11"/>
      <c r="I982" s="12"/>
    </row>
    <row r="983" spans="1:9" ht="12.75" x14ac:dyDescent="0.35">
      <c r="A983" s="12"/>
      <c r="E983" s="11"/>
      <c r="I983" s="12"/>
    </row>
    <row r="984" spans="1:9" ht="12.75" x14ac:dyDescent="0.35">
      <c r="A984" s="12"/>
      <c r="E984" s="11"/>
      <c r="I984" s="12"/>
    </row>
    <row r="985" spans="1:9" ht="12.75" x14ac:dyDescent="0.35">
      <c r="A985" s="12"/>
      <c r="E985" s="11"/>
      <c r="I985" s="12"/>
    </row>
    <row r="986" spans="1:9" ht="12.75" x14ac:dyDescent="0.35">
      <c r="A986" s="12"/>
      <c r="E986" s="11"/>
      <c r="I986" s="12"/>
    </row>
    <row r="987" spans="1:9" ht="12.75" x14ac:dyDescent="0.35">
      <c r="A987" s="12"/>
      <c r="E987" s="11"/>
      <c r="I987" s="12"/>
    </row>
    <row r="988" spans="1:9" ht="12.75" x14ac:dyDescent="0.35">
      <c r="A988" s="12"/>
      <c r="E988" s="11"/>
      <c r="I988" s="12"/>
    </row>
    <row r="989" spans="1:9" ht="12.75" x14ac:dyDescent="0.35">
      <c r="A989" s="12"/>
      <c r="E989" s="11"/>
      <c r="I989" s="12"/>
    </row>
    <row r="990" spans="1:9" ht="12.75" x14ac:dyDescent="0.35">
      <c r="A990" s="12"/>
      <c r="E990" s="11"/>
      <c r="I990" s="12"/>
    </row>
    <row r="991" spans="1:9" ht="12.75" x14ac:dyDescent="0.35">
      <c r="A991" s="12"/>
      <c r="E991" s="11"/>
      <c r="I991" s="12"/>
    </row>
    <row r="992" spans="1:9" ht="12.75" x14ac:dyDescent="0.35">
      <c r="A992" s="12"/>
      <c r="E992" s="11"/>
      <c r="I992" s="12"/>
    </row>
    <row r="993" spans="1:9" ht="12.75" x14ac:dyDescent="0.35">
      <c r="A993" s="12"/>
      <c r="E993" s="11"/>
      <c r="I993" s="12"/>
    </row>
    <row r="994" spans="1:9" ht="12.75" x14ac:dyDescent="0.35">
      <c r="A994" s="12"/>
      <c r="E994" s="11"/>
      <c r="I994" s="12"/>
    </row>
    <row r="995" spans="1:9" ht="12.75" x14ac:dyDescent="0.35">
      <c r="A995" s="12"/>
      <c r="E995" s="11"/>
      <c r="I995" s="12"/>
    </row>
    <row r="996" spans="1:9" ht="12.75" x14ac:dyDescent="0.35">
      <c r="A996" s="12"/>
      <c r="E996" s="11"/>
      <c r="I996" s="12"/>
    </row>
    <row r="997" spans="1:9" ht="12.75" x14ac:dyDescent="0.35">
      <c r="A997" s="12"/>
      <c r="E997" s="11"/>
      <c r="I997" s="12"/>
    </row>
    <row r="998" spans="1:9" ht="12.75" x14ac:dyDescent="0.35">
      <c r="A998" s="12"/>
      <c r="E998" s="11"/>
      <c r="I998" s="12"/>
    </row>
    <row r="999" spans="1:9" ht="12.75" x14ac:dyDescent="0.35">
      <c r="A999" s="12"/>
      <c r="E999" s="11"/>
      <c r="I999" s="12"/>
    </row>
    <row r="1000" spans="1:9" ht="12.75" x14ac:dyDescent="0.35">
      <c r="A1000" s="12"/>
      <c r="E1000" s="11"/>
      <c r="I1000" s="12"/>
    </row>
    <row r="1001" spans="1:9" ht="12.75" x14ac:dyDescent="0.35">
      <c r="A1001" s="12"/>
      <c r="E1001" s="11"/>
      <c r="I1001" s="12"/>
    </row>
    <row r="1002" spans="1:9" ht="12.75" x14ac:dyDescent="0.35">
      <c r="A1002" s="12"/>
      <c r="E1002" s="11"/>
      <c r="I1002" s="12"/>
    </row>
    <row r="1003" spans="1:9" ht="12.75" x14ac:dyDescent="0.35">
      <c r="A1003" s="12"/>
      <c r="E1003" s="11"/>
      <c r="I1003" s="12"/>
    </row>
    <row r="1004" spans="1:9" ht="12.75" x14ac:dyDescent="0.35">
      <c r="A1004" s="12"/>
      <c r="E1004" s="11"/>
      <c r="I1004" s="12"/>
    </row>
    <row r="1005" spans="1:9" ht="12.75" x14ac:dyDescent="0.35">
      <c r="A1005" s="12"/>
      <c r="E1005" s="11"/>
      <c r="I1005" s="12"/>
    </row>
  </sheetData>
  <conditionalFormatting sqref="C1:C2">
    <cfRule type="cellIs" dxfId="13" priority="1" operator="greaterThan">
      <formula>MAX(C1:H2)</formula>
    </cfRule>
  </conditionalFormatting>
  <conditionalFormatting sqref="B3:B11 D3:G18">
    <cfRule type="cellIs" dxfId="12" priority="2" operator="greaterThan">
      <formula>MAX(B2:G3)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EB1003"/>
  <sheetViews>
    <sheetView workbookViewId="0"/>
  </sheetViews>
  <sheetFormatPr defaultColWidth="14.3984375" defaultRowHeight="15.75" customHeight="1" x14ac:dyDescent="0.35"/>
  <cols>
    <col min="1" max="1" width="2.86328125" customWidth="1"/>
    <col min="2" max="132" width="1.53125" customWidth="1"/>
  </cols>
  <sheetData>
    <row r="1" spans="1:132" ht="9.75" customHeight="1" x14ac:dyDescent="0.35"/>
    <row r="2" spans="1:132" ht="9.75" customHeight="1" x14ac:dyDescent="0.35"/>
    <row r="3" spans="1:132" ht="9.75" customHeight="1" x14ac:dyDescent="0.35"/>
    <row r="4" spans="1:132" ht="9.75" customHeight="1" x14ac:dyDescent="0.35"/>
    <row r="5" spans="1:132" ht="9.75" customHeight="1" x14ac:dyDescent="0.35"/>
    <row r="6" spans="1:132" ht="9.75" customHeight="1" x14ac:dyDescent="0.35"/>
    <row r="7" spans="1:132" ht="13.5" customHeight="1" x14ac:dyDescent="0.35">
      <c r="A7" s="51"/>
      <c r="B7" s="51"/>
      <c r="C7" s="51"/>
      <c r="D7" s="51"/>
      <c r="E7" s="107" t="s">
        <v>69</v>
      </c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107" t="s">
        <v>70</v>
      </c>
      <c r="V7" s="98"/>
      <c r="W7" s="98"/>
      <c r="X7" s="98"/>
      <c r="Y7" s="98"/>
      <c r="Z7" s="98"/>
      <c r="AA7" s="98"/>
      <c r="AB7" s="98"/>
      <c r="AC7" s="98"/>
      <c r="AD7" s="98"/>
      <c r="AE7" s="98"/>
      <c r="AF7" s="98"/>
      <c r="AG7" s="98"/>
      <c r="AH7" s="98"/>
      <c r="AI7" s="98"/>
      <c r="AJ7" s="98"/>
      <c r="AK7" s="107" t="s">
        <v>71</v>
      </c>
      <c r="AL7" s="98"/>
      <c r="AM7" s="98"/>
      <c r="AN7" s="98"/>
      <c r="AO7" s="98"/>
      <c r="AP7" s="98"/>
      <c r="AQ7" s="98"/>
      <c r="AR7" s="98"/>
      <c r="AS7" s="98"/>
      <c r="AT7" s="98"/>
      <c r="AU7" s="98"/>
      <c r="AV7" s="98"/>
      <c r="AW7" s="98"/>
      <c r="AX7" s="98"/>
      <c r="AY7" s="98"/>
      <c r="AZ7" s="98"/>
      <c r="BA7" s="107" t="s">
        <v>72</v>
      </c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107" t="s">
        <v>73</v>
      </c>
      <c r="BR7" s="98"/>
      <c r="BS7" s="98"/>
      <c r="BT7" s="98"/>
      <c r="BU7" s="98"/>
      <c r="BV7" s="98"/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107" t="s">
        <v>74</v>
      </c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107" t="s">
        <v>75</v>
      </c>
      <c r="CX7" s="98"/>
      <c r="CY7" s="98"/>
      <c r="CZ7" s="98"/>
      <c r="DA7" s="98"/>
      <c r="DB7" s="98"/>
      <c r="DC7" s="98"/>
      <c r="DD7" s="98"/>
      <c r="DE7" s="98"/>
      <c r="DF7" s="98"/>
      <c r="DG7" s="98"/>
      <c r="DH7" s="98"/>
      <c r="DI7" s="98"/>
      <c r="DJ7" s="98"/>
      <c r="DK7" s="98"/>
      <c r="DL7" s="98"/>
      <c r="DM7" s="107" t="s">
        <v>76</v>
      </c>
      <c r="DN7" s="98"/>
      <c r="DO7" s="98"/>
      <c r="DP7" s="98"/>
      <c r="DQ7" s="98"/>
      <c r="DR7" s="98"/>
      <c r="DS7" s="98"/>
      <c r="DT7" s="98"/>
      <c r="DU7" s="98"/>
      <c r="DV7" s="98"/>
      <c r="DW7" s="98"/>
      <c r="DX7" s="98"/>
      <c r="DY7" s="98"/>
      <c r="DZ7" s="98"/>
      <c r="EA7" s="98"/>
      <c r="EB7" s="98"/>
    </row>
    <row r="8" spans="1:132" ht="12.75" x14ac:dyDescent="0.35">
      <c r="A8" s="51"/>
      <c r="B8" s="51"/>
      <c r="C8" s="51"/>
      <c r="D8" s="51"/>
      <c r="E8" s="106" t="s">
        <v>85</v>
      </c>
      <c r="F8" s="98"/>
      <c r="G8" s="98"/>
      <c r="H8" s="98"/>
      <c r="I8" s="106" t="s">
        <v>86</v>
      </c>
      <c r="J8" s="98"/>
      <c r="K8" s="98"/>
      <c r="L8" s="98"/>
      <c r="M8" s="106" t="s">
        <v>87</v>
      </c>
      <c r="N8" s="98"/>
      <c r="O8" s="98"/>
      <c r="P8" s="98"/>
      <c r="Q8" s="106" t="s">
        <v>88</v>
      </c>
      <c r="R8" s="98"/>
      <c r="S8" s="98"/>
      <c r="T8" s="98"/>
      <c r="U8" s="106" t="s">
        <v>85</v>
      </c>
      <c r="V8" s="98"/>
      <c r="W8" s="98"/>
      <c r="X8" s="98"/>
      <c r="Y8" s="106" t="s">
        <v>86</v>
      </c>
      <c r="Z8" s="98"/>
      <c r="AA8" s="98"/>
      <c r="AB8" s="98"/>
      <c r="AC8" s="106" t="s">
        <v>87</v>
      </c>
      <c r="AD8" s="98"/>
      <c r="AE8" s="98"/>
      <c r="AF8" s="98"/>
      <c r="AG8" s="106" t="s">
        <v>88</v>
      </c>
      <c r="AH8" s="98"/>
      <c r="AI8" s="98"/>
      <c r="AJ8" s="98"/>
      <c r="AK8" s="106" t="s">
        <v>93</v>
      </c>
      <c r="AL8" s="98"/>
      <c r="AM8" s="98"/>
      <c r="AN8" s="98"/>
      <c r="AO8" s="106" t="s">
        <v>94</v>
      </c>
      <c r="AP8" s="98"/>
      <c r="AQ8" s="98"/>
      <c r="AR8" s="98"/>
      <c r="AS8" s="106" t="s">
        <v>95</v>
      </c>
      <c r="AT8" s="98"/>
      <c r="AU8" s="98"/>
      <c r="AV8" s="98"/>
      <c r="AW8" s="106" t="s">
        <v>96</v>
      </c>
      <c r="AX8" s="98"/>
      <c r="AY8" s="98"/>
      <c r="AZ8" s="98"/>
      <c r="BA8" s="106" t="s">
        <v>97</v>
      </c>
      <c r="BB8" s="98"/>
      <c r="BC8" s="98"/>
      <c r="BD8" s="98"/>
      <c r="BE8" s="106" t="s">
        <v>98</v>
      </c>
      <c r="BF8" s="98"/>
      <c r="BG8" s="98"/>
      <c r="BH8" s="98"/>
      <c r="BI8" s="106" t="s">
        <v>99</v>
      </c>
      <c r="BJ8" s="98"/>
      <c r="BK8" s="98"/>
      <c r="BL8" s="98"/>
      <c r="BM8" s="106" t="s">
        <v>100</v>
      </c>
      <c r="BN8" s="98"/>
      <c r="BO8" s="98"/>
      <c r="BP8" s="98"/>
      <c r="BQ8" s="106" t="s">
        <v>101</v>
      </c>
      <c r="BR8" s="98"/>
      <c r="BS8" s="98"/>
      <c r="BT8" s="98"/>
      <c r="BU8" s="106" t="s">
        <v>102</v>
      </c>
      <c r="BV8" s="98"/>
      <c r="BW8" s="98"/>
      <c r="BX8" s="98"/>
      <c r="BY8" s="106" t="s">
        <v>103</v>
      </c>
      <c r="BZ8" s="98"/>
      <c r="CA8" s="98"/>
      <c r="CB8" s="98"/>
      <c r="CC8" s="106" t="s">
        <v>104</v>
      </c>
      <c r="CD8" s="98"/>
      <c r="CE8" s="98"/>
      <c r="CF8" s="98"/>
      <c r="CG8" s="106" t="s">
        <v>105</v>
      </c>
      <c r="CH8" s="98"/>
      <c r="CI8" s="98"/>
      <c r="CJ8" s="98"/>
      <c r="CK8" s="106" t="s">
        <v>106</v>
      </c>
      <c r="CL8" s="98"/>
      <c r="CM8" s="98"/>
      <c r="CN8" s="98"/>
      <c r="CO8" s="106" t="s">
        <v>107</v>
      </c>
      <c r="CP8" s="98"/>
      <c r="CQ8" s="98"/>
      <c r="CR8" s="98"/>
      <c r="CS8" s="106" t="s">
        <v>108</v>
      </c>
      <c r="CT8" s="98"/>
      <c r="CU8" s="98"/>
      <c r="CV8" s="98"/>
      <c r="CW8" s="106" t="s">
        <v>109</v>
      </c>
      <c r="CX8" s="98"/>
      <c r="CY8" s="98"/>
      <c r="CZ8" s="98"/>
      <c r="DA8" s="106" t="s">
        <v>110</v>
      </c>
      <c r="DB8" s="98"/>
      <c r="DC8" s="98"/>
      <c r="DD8" s="98"/>
      <c r="DE8" s="106" t="s">
        <v>111</v>
      </c>
      <c r="DF8" s="98"/>
      <c r="DG8" s="98"/>
      <c r="DH8" s="98"/>
      <c r="DI8" s="106" t="s">
        <v>112</v>
      </c>
      <c r="DJ8" s="98"/>
      <c r="DK8" s="98"/>
      <c r="DL8" s="98"/>
      <c r="DM8" s="106" t="s">
        <v>113</v>
      </c>
      <c r="DN8" s="98"/>
      <c r="DO8" s="98"/>
      <c r="DP8" s="98"/>
      <c r="DQ8" s="106" t="s">
        <v>114</v>
      </c>
      <c r="DR8" s="98"/>
      <c r="DS8" s="98"/>
      <c r="DT8" s="98"/>
      <c r="DU8" s="106" t="s">
        <v>115</v>
      </c>
      <c r="DV8" s="98"/>
      <c r="DW8" s="98"/>
      <c r="DX8" s="98"/>
      <c r="DY8" s="106" t="s">
        <v>116</v>
      </c>
      <c r="DZ8" s="98"/>
      <c r="EA8" s="98"/>
      <c r="EB8" s="98"/>
    </row>
    <row r="9" spans="1:132" ht="12.75" x14ac:dyDescent="0.35">
      <c r="A9" s="51"/>
      <c r="B9" s="51"/>
      <c r="C9" s="51"/>
      <c r="D9" s="51"/>
      <c r="E9" s="52">
        <v>0</v>
      </c>
      <c r="F9" s="52">
        <v>1</v>
      </c>
      <c r="G9" s="52">
        <v>2</v>
      </c>
      <c r="H9" s="52">
        <v>3</v>
      </c>
      <c r="I9" s="52">
        <v>4</v>
      </c>
      <c r="J9" s="52">
        <v>1</v>
      </c>
      <c r="K9" s="52">
        <v>2</v>
      </c>
      <c r="L9" s="52">
        <v>3</v>
      </c>
      <c r="M9" s="52">
        <v>0</v>
      </c>
      <c r="N9" s="52">
        <v>1</v>
      </c>
      <c r="O9" s="52">
        <v>2</v>
      </c>
      <c r="P9" s="52">
        <v>3</v>
      </c>
      <c r="Q9" s="52">
        <v>0</v>
      </c>
      <c r="R9" s="52">
        <v>1</v>
      </c>
      <c r="S9" s="52">
        <v>2</v>
      </c>
      <c r="T9" s="52">
        <v>3</v>
      </c>
      <c r="U9" s="52">
        <v>0</v>
      </c>
      <c r="V9" s="52">
        <v>1</v>
      </c>
      <c r="W9" s="52">
        <v>2</v>
      </c>
      <c r="X9" s="52">
        <v>3</v>
      </c>
      <c r="Y9" s="52">
        <v>0</v>
      </c>
      <c r="Z9" s="52">
        <v>1</v>
      </c>
      <c r="AA9" s="52">
        <v>2</v>
      </c>
      <c r="AB9" s="52">
        <v>3</v>
      </c>
      <c r="AC9" s="52">
        <v>0</v>
      </c>
      <c r="AD9" s="52">
        <v>1</v>
      </c>
      <c r="AE9" s="52">
        <v>2</v>
      </c>
      <c r="AF9" s="52">
        <v>3</v>
      </c>
      <c r="AG9" s="52">
        <v>0</v>
      </c>
      <c r="AH9" s="52">
        <v>1</v>
      </c>
      <c r="AI9" s="52">
        <v>2</v>
      </c>
      <c r="AJ9" s="52">
        <v>3</v>
      </c>
      <c r="AK9" s="52">
        <v>0</v>
      </c>
      <c r="AL9" s="52">
        <v>1</v>
      </c>
      <c r="AM9" s="52">
        <v>2</v>
      </c>
      <c r="AN9" s="52">
        <v>3</v>
      </c>
      <c r="AO9" s="52">
        <v>0</v>
      </c>
      <c r="AP9" s="52">
        <v>1</v>
      </c>
      <c r="AQ9" s="52">
        <v>2</v>
      </c>
      <c r="AR9" s="52">
        <v>3</v>
      </c>
      <c r="AS9" s="52">
        <v>0</v>
      </c>
      <c r="AT9" s="52">
        <v>1</v>
      </c>
      <c r="AU9" s="52">
        <v>2</v>
      </c>
      <c r="AV9" s="52">
        <v>3</v>
      </c>
      <c r="AW9" s="52">
        <v>0</v>
      </c>
      <c r="AX9" s="52">
        <v>1</v>
      </c>
      <c r="AY9" s="52">
        <v>2</v>
      </c>
      <c r="AZ9" s="52">
        <v>3</v>
      </c>
      <c r="BA9" s="52">
        <v>0</v>
      </c>
      <c r="BB9" s="52">
        <v>1</v>
      </c>
      <c r="BC9" s="52">
        <v>2</v>
      </c>
      <c r="BD9" s="52">
        <v>3</v>
      </c>
      <c r="BE9" s="52">
        <v>0</v>
      </c>
      <c r="BF9" s="52">
        <v>1</v>
      </c>
      <c r="BG9" s="52">
        <v>2</v>
      </c>
      <c r="BH9" s="52">
        <v>3</v>
      </c>
      <c r="BI9" s="52">
        <v>0</v>
      </c>
      <c r="BJ9" s="52">
        <v>1</v>
      </c>
      <c r="BK9" s="52">
        <v>2</v>
      </c>
      <c r="BL9" s="52">
        <v>3</v>
      </c>
      <c r="BM9" s="52">
        <v>0</v>
      </c>
      <c r="BN9" s="52">
        <v>1</v>
      </c>
      <c r="BO9" s="52">
        <v>2</v>
      </c>
      <c r="BP9" s="52">
        <v>3</v>
      </c>
      <c r="BQ9" s="52">
        <v>0</v>
      </c>
      <c r="BR9" s="52">
        <v>1</v>
      </c>
      <c r="BS9" s="52">
        <v>2</v>
      </c>
      <c r="BT9" s="52">
        <v>3</v>
      </c>
      <c r="BU9" s="52">
        <v>0</v>
      </c>
      <c r="BV9" s="52">
        <v>1</v>
      </c>
      <c r="BW9" s="52">
        <v>2</v>
      </c>
      <c r="BX9" s="52">
        <v>3</v>
      </c>
      <c r="BY9" s="52">
        <v>0</v>
      </c>
      <c r="BZ9" s="52">
        <v>1</v>
      </c>
      <c r="CA9" s="52">
        <v>2</v>
      </c>
      <c r="CB9" s="52">
        <v>3</v>
      </c>
      <c r="CC9" s="52">
        <v>0</v>
      </c>
      <c r="CD9" s="52">
        <v>1</v>
      </c>
      <c r="CE9" s="52">
        <v>2</v>
      </c>
      <c r="CF9" s="52">
        <v>3</v>
      </c>
      <c r="CG9" s="52">
        <v>0</v>
      </c>
      <c r="CH9" s="52">
        <v>1</v>
      </c>
      <c r="CI9" s="52">
        <v>2</v>
      </c>
      <c r="CJ9" s="52">
        <v>3</v>
      </c>
      <c r="CK9" s="52">
        <v>0</v>
      </c>
      <c r="CL9" s="52">
        <v>1</v>
      </c>
      <c r="CM9" s="52">
        <v>2</v>
      </c>
      <c r="CN9" s="52">
        <v>3</v>
      </c>
      <c r="CO9" s="52">
        <v>0</v>
      </c>
      <c r="CP9" s="52">
        <v>1</v>
      </c>
      <c r="CQ9" s="52">
        <v>2</v>
      </c>
      <c r="CR9" s="52">
        <v>3</v>
      </c>
      <c r="CS9" s="52">
        <v>0</v>
      </c>
      <c r="CT9" s="52">
        <v>1</v>
      </c>
      <c r="CU9" s="52">
        <v>2</v>
      </c>
      <c r="CV9" s="52">
        <v>3</v>
      </c>
      <c r="CW9" s="52">
        <v>0</v>
      </c>
      <c r="CX9" s="52">
        <v>1</v>
      </c>
      <c r="CY9" s="52">
        <v>2</v>
      </c>
      <c r="CZ9" s="52">
        <v>3</v>
      </c>
      <c r="DA9" s="52">
        <v>0</v>
      </c>
      <c r="DB9" s="52">
        <v>1</v>
      </c>
      <c r="DC9" s="52">
        <v>2</v>
      </c>
      <c r="DD9" s="52">
        <v>3</v>
      </c>
      <c r="DE9" s="52">
        <v>0</v>
      </c>
      <c r="DF9" s="52">
        <v>1</v>
      </c>
      <c r="DG9" s="52">
        <v>2</v>
      </c>
      <c r="DH9" s="52">
        <v>3</v>
      </c>
      <c r="DI9" s="52">
        <v>0</v>
      </c>
      <c r="DJ9" s="52">
        <v>1</v>
      </c>
      <c r="DK9" s="52">
        <v>2</v>
      </c>
      <c r="DL9" s="52">
        <v>3</v>
      </c>
      <c r="DM9" s="52">
        <v>0</v>
      </c>
      <c r="DN9" s="52">
        <v>1</v>
      </c>
      <c r="DO9" s="52">
        <v>2</v>
      </c>
      <c r="DP9" s="52">
        <v>3</v>
      </c>
      <c r="DQ9" s="52">
        <v>0</v>
      </c>
      <c r="DR9" s="52">
        <v>1</v>
      </c>
      <c r="DS9" s="52">
        <v>2</v>
      </c>
      <c r="DT9" s="52">
        <v>3</v>
      </c>
      <c r="DU9" s="52">
        <v>0</v>
      </c>
      <c r="DV9" s="52">
        <v>1</v>
      </c>
      <c r="DW9" s="52">
        <v>2</v>
      </c>
      <c r="DX9" s="52">
        <v>3</v>
      </c>
      <c r="DY9" s="52">
        <v>0</v>
      </c>
      <c r="DZ9" s="52">
        <v>1</v>
      </c>
      <c r="EA9" s="52">
        <v>2</v>
      </c>
      <c r="EB9" s="52">
        <v>3</v>
      </c>
    </row>
    <row r="10" spans="1:132" ht="9.75" customHeight="1" x14ac:dyDescent="0.35">
      <c r="A10" s="53">
        <v>0</v>
      </c>
      <c r="E10" s="73"/>
      <c r="F10" s="74"/>
      <c r="G10" s="74"/>
      <c r="H10" s="74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6"/>
      <c r="U10" s="73"/>
      <c r="V10" s="74"/>
      <c r="W10" s="74"/>
      <c r="X10" s="74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6"/>
      <c r="AK10" s="73"/>
      <c r="AL10" s="74"/>
      <c r="AM10" s="74"/>
      <c r="AN10" s="74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6"/>
      <c r="BA10" s="73"/>
      <c r="BB10" s="74"/>
      <c r="BC10" s="74"/>
      <c r="BD10" s="74"/>
      <c r="BE10" s="75"/>
      <c r="BF10" s="75"/>
      <c r="BG10" s="75"/>
      <c r="BH10" s="75"/>
      <c r="BI10" s="75"/>
      <c r="BJ10" s="75"/>
      <c r="BK10" s="75"/>
      <c r="BL10" s="75"/>
      <c r="BM10" s="75"/>
      <c r="BN10" s="75"/>
      <c r="BO10" s="75"/>
      <c r="BP10" s="76"/>
      <c r="BQ10" s="73"/>
      <c r="BR10" s="74"/>
      <c r="BS10" s="74"/>
      <c r="BT10" s="74"/>
      <c r="BU10" s="75"/>
      <c r="BV10" s="75"/>
      <c r="BW10" s="75"/>
      <c r="BX10" s="75"/>
      <c r="BY10" s="75"/>
      <c r="BZ10" s="75"/>
      <c r="CA10" s="75"/>
      <c r="CB10" s="75"/>
      <c r="CC10" s="75"/>
      <c r="CD10" s="75"/>
      <c r="CE10" s="75"/>
      <c r="CF10" s="76"/>
      <c r="CG10" s="73"/>
      <c r="CH10" s="74"/>
      <c r="CI10" s="74"/>
      <c r="CJ10" s="74"/>
      <c r="CK10" s="75"/>
      <c r="CL10" s="75"/>
      <c r="CM10" s="75"/>
      <c r="CN10" s="75"/>
      <c r="CO10" s="75"/>
      <c r="CP10" s="75"/>
      <c r="CQ10" s="75"/>
      <c r="CR10" s="75"/>
      <c r="CS10" s="75"/>
      <c r="CT10" s="75"/>
      <c r="CU10" s="75"/>
      <c r="CV10" s="76"/>
      <c r="CW10" s="73"/>
      <c r="CX10" s="74"/>
      <c r="CY10" s="74"/>
      <c r="CZ10" s="74"/>
      <c r="DA10" s="75"/>
      <c r="DB10" s="75"/>
      <c r="DC10" s="75"/>
      <c r="DD10" s="75"/>
      <c r="DE10" s="75"/>
      <c r="DF10" s="75"/>
      <c r="DG10" s="75"/>
      <c r="DH10" s="75"/>
      <c r="DI10" s="75"/>
      <c r="DJ10" s="75"/>
      <c r="DK10" s="75"/>
      <c r="DL10" s="76"/>
      <c r="DM10" s="73"/>
      <c r="DN10" s="74"/>
      <c r="DO10" s="74"/>
      <c r="DP10" s="74"/>
      <c r="DQ10" s="75"/>
      <c r="DR10" s="75"/>
      <c r="DS10" s="75"/>
      <c r="DT10" s="75"/>
      <c r="DU10" s="75"/>
      <c r="DV10" s="75"/>
      <c r="DW10" s="75"/>
      <c r="DX10" s="75"/>
      <c r="DY10" s="75"/>
      <c r="DZ10" s="75"/>
      <c r="EA10" s="75"/>
      <c r="EB10" s="76"/>
    </row>
    <row r="11" spans="1:132" ht="9.75" customHeight="1" x14ac:dyDescent="0.35">
      <c r="A11" s="53">
        <v>1</v>
      </c>
      <c r="E11" s="77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9"/>
      <c r="U11" s="77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9"/>
      <c r="AK11" s="77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9"/>
      <c r="BA11" s="77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9"/>
      <c r="BQ11" s="77"/>
      <c r="BR11" s="78"/>
      <c r="BS11" s="78"/>
      <c r="BT11" s="78"/>
      <c r="BU11" s="78"/>
      <c r="BV11" s="78"/>
      <c r="BW11" s="78"/>
      <c r="BX11" s="78"/>
      <c r="BY11" s="78"/>
      <c r="BZ11" s="78"/>
      <c r="CA11" s="78"/>
      <c r="CB11" s="78"/>
      <c r="CC11" s="78"/>
      <c r="CD11" s="78"/>
      <c r="CE11" s="78"/>
      <c r="CF11" s="79"/>
      <c r="CG11" s="77"/>
      <c r="CH11" s="78"/>
      <c r="CI11" s="78"/>
      <c r="CJ11" s="78"/>
      <c r="CK11" s="78"/>
      <c r="CL11" s="78"/>
      <c r="CM11" s="78"/>
      <c r="CN11" s="78"/>
      <c r="CO11" s="78"/>
      <c r="CP11" s="78"/>
      <c r="CQ11" s="78"/>
      <c r="CR11" s="78"/>
      <c r="CS11" s="78"/>
      <c r="CT11" s="78"/>
      <c r="CU11" s="78"/>
      <c r="CV11" s="79"/>
      <c r="CW11" s="77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9"/>
      <c r="DM11" s="77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9"/>
    </row>
    <row r="12" spans="1:132" ht="9.75" customHeight="1" x14ac:dyDescent="0.35">
      <c r="A12" s="53">
        <v>2</v>
      </c>
      <c r="E12" s="77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9"/>
      <c r="U12" s="77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9"/>
      <c r="AK12" s="77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9"/>
      <c r="BA12" s="77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9"/>
      <c r="BQ12" s="77"/>
      <c r="BR12" s="78"/>
      <c r="BS12" s="78"/>
      <c r="BT12" s="78"/>
      <c r="BU12" s="78"/>
      <c r="BV12" s="78"/>
      <c r="BW12" s="78"/>
      <c r="BX12" s="78"/>
      <c r="BY12" s="78"/>
      <c r="BZ12" s="78"/>
      <c r="CA12" s="78"/>
      <c r="CB12" s="78"/>
      <c r="CC12" s="78"/>
      <c r="CD12" s="78"/>
      <c r="CE12" s="78"/>
      <c r="CF12" s="79"/>
      <c r="CG12" s="77"/>
      <c r="CH12" s="78"/>
      <c r="CI12" s="78"/>
      <c r="CJ12" s="78"/>
      <c r="CK12" s="78"/>
      <c r="CL12" s="78"/>
      <c r="CM12" s="78"/>
      <c r="CN12" s="78"/>
      <c r="CO12" s="78"/>
      <c r="CP12" s="78"/>
      <c r="CQ12" s="78"/>
      <c r="CR12" s="78"/>
      <c r="CS12" s="78"/>
      <c r="CT12" s="78"/>
      <c r="CU12" s="78"/>
      <c r="CV12" s="79"/>
      <c r="CW12" s="77"/>
      <c r="CX12" s="78"/>
      <c r="CY12" s="78"/>
      <c r="CZ12" s="78"/>
      <c r="DA12" s="78"/>
      <c r="DB12" s="78"/>
      <c r="DC12" s="78"/>
      <c r="DD12" s="78"/>
      <c r="DE12" s="78"/>
      <c r="DF12" s="78"/>
      <c r="DG12" s="78"/>
      <c r="DH12" s="78"/>
      <c r="DI12" s="78"/>
      <c r="DJ12" s="78"/>
      <c r="DK12" s="78"/>
      <c r="DL12" s="79"/>
      <c r="DM12" s="77"/>
      <c r="DN12" s="78"/>
      <c r="DO12" s="78"/>
      <c r="DP12" s="78"/>
      <c r="DQ12" s="78"/>
      <c r="DR12" s="78"/>
      <c r="DS12" s="78"/>
      <c r="DT12" s="78"/>
      <c r="DU12" s="78"/>
      <c r="DV12" s="78"/>
      <c r="DW12" s="78"/>
      <c r="DX12" s="78"/>
      <c r="DY12" s="78"/>
      <c r="DZ12" s="78"/>
      <c r="EA12" s="78"/>
      <c r="EB12" s="79"/>
    </row>
    <row r="13" spans="1:132" ht="9.75" customHeight="1" x14ac:dyDescent="0.35">
      <c r="A13" s="53">
        <v>3</v>
      </c>
      <c r="E13" s="77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9"/>
      <c r="U13" s="77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9"/>
      <c r="AK13" s="77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9"/>
      <c r="BA13" s="77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9"/>
      <c r="BQ13" s="77"/>
      <c r="BR13" s="78"/>
      <c r="BS13" s="78"/>
      <c r="BT13" s="78"/>
      <c r="BU13" s="78"/>
      <c r="BV13" s="78"/>
      <c r="BW13" s="78"/>
      <c r="BX13" s="78"/>
      <c r="BY13" s="78"/>
      <c r="BZ13" s="78"/>
      <c r="CA13" s="78"/>
      <c r="CB13" s="78"/>
      <c r="CC13" s="78"/>
      <c r="CD13" s="78"/>
      <c r="CE13" s="78"/>
      <c r="CF13" s="79"/>
      <c r="CG13" s="77"/>
      <c r="CH13" s="78"/>
      <c r="CI13" s="78"/>
      <c r="CJ13" s="78"/>
      <c r="CK13" s="78"/>
      <c r="CL13" s="78"/>
      <c r="CM13" s="78"/>
      <c r="CN13" s="78"/>
      <c r="CO13" s="78"/>
      <c r="CP13" s="78"/>
      <c r="CQ13" s="78"/>
      <c r="CR13" s="78"/>
      <c r="CS13" s="78"/>
      <c r="CT13" s="78"/>
      <c r="CU13" s="78"/>
      <c r="CV13" s="79"/>
      <c r="CW13" s="77"/>
      <c r="CX13" s="78"/>
      <c r="CY13" s="78"/>
      <c r="CZ13" s="78"/>
      <c r="DA13" s="78"/>
      <c r="DB13" s="78"/>
      <c r="DC13" s="78"/>
      <c r="DD13" s="78"/>
      <c r="DE13" s="78"/>
      <c r="DF13" s="78"/>
      <c r="DG13" s="78"/>
      <c r="DH13" s="78"/>
      <c r="DI13" s="78"/>
      <c r="DJ13" s="78"/>
      <c r="DK13" s="78"/>
      <c r="DL13" s="79"/>
      <c r="DM13" s="77"/>
      <c r="DN13" s="78"/>
      <c r="DO13" s="78"/>
      <c r="DP13" s="78"/>
      <c r="DQ13" s="78"/>
      <c r="DR13" s="78"/>
      <c r="DS13" s="78"/>
      <c r="DT13" s="78"/>
      <c r="DU13" s="78"/>
      <c r="DV13" s="78"/>
      <c r="DW13" s="78"/>
      <c r="DX13" s="78"/>
      <c r="DY13" s="78"/>
      <c r="DZ13" s="78"/>
      <c r="EA13" s="78"/>
      <c r="EB13" s="79"/>
    </row>
    <row r="14" spans="1:132" ht="9.75" customHeight="1" x14ac:dyDescent="0.35">
      <c r="A14" s="53">
        <v>4</v>
      </c>
      <c r="E14" s="80"/>
      <c r="F14" s="81"/>
      <c r="G14" s="81"/>
      <c r="H14" s="81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9"/>
      <c r="U14" s="80"/>
      <c r="V14" s="81"/>
      <c r="W14" s="81"/>
      <c r="X14" s="81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9"/>
      <c r="AK14" s="80"/>
      <c r="AL14" s="81"/>
      <c r="AM14" s="81"/>
      <c r="AN14" s="81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9"/>
      <c r="BA14" s="80"/>
      <c r="BB14" s="81"/>
      <c r="BC14" s="81"/>
      <c r="BD14" s="81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9"/>
      <c r="BQ14" s="80"/>
      <c r="BR14" s="81"/>
      <c r="BS14" s="81"/>
      <c r="BT14" s="81"/>
      <c r="BU14" s="78"/>
      <c r="BV14" s="78"/>
      <c r="BW14" s="78"/>
      <c r="BX14" s="78"/>
      <c r="BY14" s="78"/>
      <c r="BZ14" s="78"/>
      <c r="CA14" s="78"/>
      <c r="CB14" s="78"/>
      <c r="CC14" s="78"/>
      <c r="CD14" s="78"/>
      <c r="CE14" s="78"/>
      <c r="CF14" s="79"/>
      <c r="CG14" s="80"/>
      <c r="CH14" s="81"/>
      <c r="CI14" s="81"/>
      <c r="CJ14" s="81"/>
      <c r="CK14" s="78"/>
      <c r="CL14" s="78"/>
      <c r="CM14" s="78"/>
      <c r="CN14" s="78"/>
      <c r="CO14" s="78"/>
      <c r="CP14" s="78"/>
      <c r="CQ14" s="78"/>
      <c r="CR14" s="78"/>
      <c r="CS14" s="78"/>
      <c r="CT14" s="78"/>
      <c r="CU14" s="78"/>
      <c r="CV14" s="79"/>
      <c r="CW14" s="80"/>
      <c r="CX14" s="81"/>
      <c r="CY14" s="81"/>
      <c r="CZ14" s="81"/>
      <c r="DA14" s="78"/>
      <c r="DB14" s="78"/>
      <c r="DC14" s="78"/>
      <c r="DD14" s="78"/>
      <c r="DE14" s="78"/>
      <c r="DF14" s="78"/>
      <c r="DG14" s="78"/>
      <c r="DH14" s="78"/>
      <c r="DI14" s="78"/>
      <c r="DJ14" s="78"/>
      <c r="DK14" s="78"/>
      <c r="DL14" s="79"/>
      <c r="DM14" s="80"/>
      <c r="DN14" s="81"/>
      <c r="DO14" s="81"/>
      <c r="DP14" s="81"/>
      <c r="DQ14" s="78"/>
      <c r="DR14" s="78"/>
      <c r="DS14" s="78"/>
      <c r="DT14" s="78"/>
      <c r="DU14" s="78"/>
      <c r="DV14" s="78"/>
      <c r="DW14" s="78"/>
      <c r="DX14" s="78"/>
      <c r="DY14" s="78"/>
      <c r="DZ14" s="78"/>
      <c r="EA14" s="78"/>
      <c r="EB14" s="79"/>
    </row>
    <row r="15" spans="1:132" ht="9.75" customHeight="1" x14ac:dyDescent="0.35">
      <c r="A15" s="53">
        <v>5</v>
      </c>
      <c r="E15" s="77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9"/>
      <c r="U15" s="77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9"/>
      <c r="AK15" s="77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9"/>
      <c r="BA15" s="77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9"/>
      <c r="BQ15" s="77"/>
      <c r="BR15" s="78"/>
      <c r="BS15" s="78"/>
      <c r="BT15" s="78"/>
      <c r="BU15" s="78"/>
      <c r="BV15" s="78"/>
      <c r="BW15" s="78"/>
      <c r="BX15" s="78"/>
      <c r="BY15" s="78"/>
      <c r="BZ15" s="78"/>
      <c r="CA15" s="78"/>
      <c r="CB15" s="78"/>
      <c r="CC15" s="78"/>
      <c r="CD15" s="78"/>
      <c r="CE15" s="78"/>
      <c r="CF15" s="79"/>
      <c r="CG15" s="77"/>
      <c r="CH15" s="78"/>
      <c r="CI15" s="78"/>
      <c r="CJ15" s="78"/>
      <c r="CK15" s="78"/>
      <c r="CL15" s="78"/>
      <c r="CM15" s="78"/>
      <c r="CN15" s="78"/>
      <c r="CO15" s="78"/>
      <c r="CP15" s="78"/>
      <c r="CQ15" s="78"/>
      <c r="CR15" s="78"/>
      <c r="CS15" s="78"/>
      <c r="CT15" s="78"/>
      <c r="CU15" s="78"/>
      <c r="CV15" s="79"/>
      <c r="CW15" s="77"/>
      <c r="CX15" s="78"/>
      <c r="CY15" s="78"/>
      <c r="CZ15" s="78"/>
      <c r="DA15" s="78"/>
      <c r="DB15" s="78"/>
      <c r="DC15" s="78"/>
      <c r="DD15" s="78"/>
      <c r="DE15" s="78"/>
      <c r="DF15" s="78"/>
      <c r="DG15" s="78"/>
      <c r="DH15" s="78"/>
      <c r="DI15" s="78"/>
      <c r="DJ15" s="78"/>
      <c r="DK15" s="78"/>
      <c r="DL15" s="79"/>
      <c r="DM15" s="77"/>
      <c r="DN15" s="78"/>
      <c r="DO15" s="78"/>
      <c r="DP15" s="78"/>
      <c r="DQ15" s="78"/>
      <c r="DR15" s="78"/>
      <c r="DS15" s="78"/>
      <c r="DT15" s="78"/>
      <c r="DU15" s="78"/>
      <c r="DV15" s="78"/>
      <c r="DW15" s="78"/>
      <c r="DX15" s="78"/>
      <c r="DY15" s="78"/>
      <c r="DZ15" s="78"/>
      <c r="EA15" s="78"/>
      <c r="EB15" s="79"/>
    </row>
    <row r="16" spans="1:132" ht="9.75" customHeight="1" x14ac:dyDescent="0.35">
      <c r="A16" s="53">
        <v>6</v>
      </c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9"/>
      <c r="U16" s="77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9"/>
      <c r="AK16" s="77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9"/>
      <c r="BA16" s="77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9"/>
      <c r="BQ16" s="77"/>
      <c r="BR16" s="78"/>
      <c r="BS16" s="78"/>
      <c r="BT16" s="78"/>
      <c r="BU16" s="78"/>
      <c r="BV16" s="78"/>
      <c r="BW16" s="78"/>
      <c r="BX16" s="78"/>
      <c r="BY16" s="78"/>
      <c r="BZ16" s="78"/>
      <c r="CA16" s="78"/>
      <c r="CB16" s="78"/>
      <c r="CC16" s="78"/>
      <c r="CD16" s="78"/>
      <c r="CE16" s="78"/>
      <c r="CF16" s="79"/>
      <c r="CG16" s="77"/>
      <c r="CH16" s="78"/>
      <c r="CI16" s="78"/>
      <c r="CJ16" s="78"/>
      <c r="CK16" s="78"/>
      <c r="CL16" s="78"/>
      <c r="CM16" s="78"/>
      <c r="CN16" s="78"/>
      <c r="CO16" s="78"/>
      <c r="CP16" s="78"/>
      <c r="CQ16" s="78"/>
      <c r="CR16" s="78"/>
      <c r="CS16" s="78"/>
      <c r="CT16" s="78"/>
      <c r="CU16" s="78"/>
      <c r="CV16" s="79"/>
      <c r="CW16" s="77"/>
      <c r="CX16" s="78"/>
      <c r="CY16" s="78"/>
      <c r="CZ16" s="78"/>
      <c r="DA16" s="78"/>
      <c r="DB16" s="78"/>
      <c r="DC16" s="78"/>
      <c r="DD16" s="78"/>
      <c r="DE16" s="78"/>
      <c r="DF16" s="78"/>
      <c r="DG16" s="78"/>
      <c r="DH16" s="78"/>
      <c r="DI16" s="78"/>
      <c r="DJ16" s="78"/>
      <c r="DK16" s="78"/>
      <c r="DL16" s="79"/>
      <c r="DM16" s="77"/>
      <c r="DN16" s="78"/>
      <c r="DO16" s="78"/>
      <c r="DP16" s="78"/>
      <c r="DQ16" s="78"/>
      <c r="DR16" s="78"/>
      <c r="DS16" s="78"/>
      <c r="DT16" s="78"/>
      <c r="DU16" s="78"/>
      <c r="DV16" s="78"/>
      <c r="DW16" s="78"/>
      <c r="DX16" s="78"/>
      <c r="DY16" s="78"/>
      <c r="DZ16" s="78"/>
      <c r="EA16" s="78"/>
      <c r="EB16" s="79"/>
    </row>
    <row r="17" spans="1:132" ht="9.75" customHeight="1" x14ac:dyDescent="0.35">
      <c r="A17" s="53">
        <v>7</v>
      </c>
      <c r="E17" s="77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9"/>
      <c r="U17" s="77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9"/>
      <c r="AK17" s="77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9"/>
      <c r="BA17" s="77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9"/>
      <c r="BQ17" s="77"/>
      <c r="BR17" s="78"/>
      <c r="BS17" s="78"/>
      <c r="BT17" s="78"/>
      <c r="BU17" s="78"/>
      <c r="BV17" s="78"/>
      <c r="BW17" s="78"/>
      <c r="BX17" s="78"/>
      <c r="BY17" s="78"/>
      <c r="BZ17" s="78"/>
      <c r="CA17" s="78"/>
      <c r="CB17" s="78"/>
      <c r="CC17" s="78"/>
      <c r="CD17" s="78"/>
      <c r="CE17" s="78"/>
      <c r="CF17" s="79"/>
      <c r="CG17" s="77"/>
      <c r="CH17" s="78"/>
      <c r="CI17" s="78"/>
      <c r="CJ17" s="78"/>
      <c r="CK17" s="78"/>
      <c r="CL17" s="78"/>
      <c r="CM17" s="78"/>
      <c r="CN17" s="78"/>
      <c r="CO17" s="78"/>
      <c r="CP17" s="78"/>
      <c r="CQ17" s="78"/>
      <c r="CR17" s="78"/>
      <c r="CS17" s="78"/>
      <c r="CT17" s="78"/>
      <c r="CU17" s="78"/>
      <c r="CV17" s="79"/>
      <c r="CW17" s="77"/>
      <c r="CX17" s="78"/>
      <c r="CY17" s="78"/>
      <c r="CZ17" s="78"/>
      <c r="DA17" s="78"/>
      <c r="DB17" s="78"/>
      <c r="DC17" s="78"/>
      <c r="DD17" s="78"/>
      <c r="DE17" s="78"/>
      <c r="DF17" s="78"/>
      <c r="DG17" s="78"/>
      <c r="DH17" s="78"/>
      <c r="DI17" s="78"/>
      <c r="DJ17" s="78"/>
      <c r="DK17" s="78"/>
      <c r="DL17" s="79"/>
      <c r="DM17" s="77"/>
      <c r="DN17" s="78"/>
      <c r="DO17" s="78"/>
      <c r="DP17" s="78"/>
      <c r="DQ17" s="78"/>
      <c r="DR17" s="78"/>
      <c r="DS17" s="78"/>
      <c r="DT17" s="78"/>
      <c r="DU17" s="78"/>
      <c r="DV17" s="78"/>
      <c r="DW17" s="78"/>
      <c r="DX17" s="78"/>
      <c r="DY17" s="78"/>
      <c r="DZ17" s="78"/>
      <c r="EA17" s="78"/>
      <c r="EB17" s="79"/>
    </row>
    <row r="18" spans="1:132" ht="9.75" customHeight="1" x14ac:dyDescent="0.35">
      <c r="A18" s="53">
        <v>8</v>
      </c>
      <c r="E18" s="80"/>
      <c r="F18" s="81"/>
      <c r="G18" s="81"/>
      <c r="H18" s="81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9"/>
      <c r="U18" s="80"/>
      <c r="V18" s="81"/>
      <c r="W18" s="81"/>
      <c r="X18" s="81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9"/>
      <c r="AK18" s="80"/>
      <c r="AL18" s="81"/>
      <c r="AM18" s="81"/>
      <c r="AN18" s="81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9"/>
      <c r="BA18" s="80"/>
      <c r="BB18" s="81"/>
      <c r="BC18" s="81"/>
      <c r="BD18" s="81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9"/>
      <c r="BQ18" s="80"/>
      <c r="BR18" s="81"/>
      <c r="BS18" s="81"/>
      <c r="BT18" s="81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9"/>
      <c r="CG18" s="80"/>
      <c r="CH18" s="81"/>
      <c r="CI18" s="81"/>
      <c r="CJ18" s="81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9"/>
      <c r="CW18" s="80"/>
      <c r="CX18" s="81"/>
      <c r="CY18" s="81"/>
      <c r="CZ18" s="81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9"/>
      <c r="DM18" s="80"/>
      <c r="DN18" s="81"/>
      <c r="DO18" s="81"/>
      <c r="DP18" s="81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9"/>
    </row>
    <row r="19" spans="1:132" ht="9.75" customHeight="1" x14ac:dyDescent="0.35">
      <c r="A19" s="53">
        <v>9</v>
      </c>
      <c r="E19" s="77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9"/>
      <c r="U19" s="77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9"/>
      <c r="AK19" s="77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9"/>
      <c r="BA19" s="77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9"/>
      <c r="BQ19" s="77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9"/>
      <c r="CG19" s="77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9"/>
      <c r="CW19" s="77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  <c r="DJ19" s="78"/>
      <c r="DK19" s="78"/>
      <c r="DL19" s="79"/>
      <c r="DM19" s="77"/>
      <c r="DN19" s="78"/>
      <c r="DO19" s="78"/>
      <c r="DP19" s="78"/>
      <c r="DQ19" s="78"/>
      <c r="DR19" s="78"/>
      <c r="DS19" s="78"/>
      <c r="DT19" s="78"/>
      <c r="DU19" s="78"/>
      <c r="DV19" s="78"/>
      <c r="DW19" s="78"/>
      <c r="DX19" s="78"/>
      <c r="DY19" s="78"/>
      <c r="DZ19" s="78"/>
      <c r="EA19" s="78"/>
      <c r="EB19" s="79"/>
    </row>
    <row r="20" spans="1:132" ht="9.75" customHeight="1" x14ac:dyDescent="0.35">
      <c r="A20" s="53">
        <v>10</v>
      </c>
      <c r="E20" s="77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9"/>
      <c r="U20" s="77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9"/>
      <c r="AK20" s="77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9"/>
      <c r="BA20" s="77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9"/>
      <c r="BQ20" s="77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9"/>
      <c r="CG20" s="77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78"/>
      <c r="CS20" s="78"/>
      <c r="CT20" s="78"/>
      <c r="CU20" s="78"/>
      <c r="CV20" s="79"/>
      <c r="CW20" s="77"/>
      <c r="CX20" s="78"/>
      <c r="CY20" s="78"/>
      <c r="CZ20" s="78"/>
      <c r="DA20" s="78"/>
      <c r="DB20" s="78"/>
      <c r="DC20" s="78"/>
      <c r="DD20" s="78"/>
      <c r="DE20" s="78"/>
      <c r="DF20" s="78"/>
      <c r="DG20" s="78"/>
      <c r="DH20" s="78"/>
      <c r="DI20" s="78"/>
      <c r="DJ20" s="78"/>
      <c r="DK20" s="78"/>
      <c r="DL20" s="79"/>
      <c r="DM20" s="77"/>
      <c r="DN20" s="78"/>
      <c r="DO20" s="78"/>
      <c r="DP20" s="78"/>
      <c r="DQ20" s="78"/>
      <c r="DR20" s="78"/>
      <c r="DS20" s="78"/>
      <c r="DT20" s="78"/>
      <c r="DU20" s="78"/>
      <c r="DV20" s="78"/>
      <c r="DW20" s="78"/>
      <c r="DX20" s="78"/>
      <c r="DY20" s="78"/>
      <c r="DZ20" s="78"/>
      <c r="EA20" s="78"/>
      <c r="EB20" s="79"/>
    </row>
    <row r="21" spans="1:132" ht="9.75" customHeight="1" x14ac:dyDescent="0.35">
      <c r="A21" s="53">
        <v>11</v>
      </c>
      <c r="E21" s="77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9"/>
      <c r="U21" s="77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9"/>
      <c r="AK21" s="77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9"/>
      <c r="BA21" s="77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9"/>
      <c r="BQ21" s="77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9"/>
      <c r="CG21" s="77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78"/>
      <c r="CS21" s="78"/>
      <c r="CT21" s="78"/>
      <c r="CU21" s="78"/>
      <c r="CV21" s="79"/>
      <c r="CW21" s="77"/>
      <c r="CX21" s="78"/>
      <c r="CY21" s="78"/>
      <c r="CZ21" s="78"/>
      <c r="DA21" s="78"/>
      <c r="DB21" s="78"/>
      <c r="DC21" s="78"/>
      <c r="DD21" s="78"/>
      <c r="DE21" s="78"/>
      <c r="DF21" s="78"/>
      <c r="DG21" s="78"/>
      <c r="DH21" s="78"/>
      <c r="DI21" s="78"/>
      <c r="DJ21" s="78"/>
      <c r="DK21" s="78"/>
      <c r="DL21" s="79"/>
      <c r="DM21" s="77"/>
      <c r="DN21" s="78"/>
      <c r="DO21" s="78"/>
      <c r="DP21" s="78"/>
      <c r="DQ21" s="78"/>
      <c r="DR21" s="78"/>
      <c r="DS21" s="78"/>
      <c r="DT21" s="78"/>
      <c r="DU21" s="78"/>
      <c r="DV21" s="78"/>
      <c r="DW21" s="78"/>
      <c r="DX21" s="78"/>
      <c r="DY21" s="78"/>
      <c r="DZ21" s="78"/>
      <c r="EA21" s="78"/>
      <c r="EB21" s="79"/>
    </row>
    <row r="22" spans="1:132" ht="9.75" customHeight="1" x14ac:dyDescent="0.35">
      <c r="A22" s="53">
        <v>12</v>
      </c>
      <c r="E22" s="80"/>
      <c r="F22" s="81"/>
      <c r="G22" s="81"/>
      <c r="H22" s="81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9"/>
      <c r="U22" s="80"/>
      <c r="V22" s="81"/>
      <c r="W22" s="81"/>
      <c r="X22" s="81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9"/>
      <c r="AK22" s="80"/>
      <c r="AL22" s="81"/>
      <c r="AM22" s="81"/>
      <c r="AN22" s="81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9"/>
      <c r="BA22" s="80"/>
      <c r="BB22" s="81"/>
      <c r="BC22" s="81"/>
      <c r="BD22" s="81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9"/>
      <c r="BQ22" s="80"/>
      <c r="BR22" s="81"/>
      <c r="BS22" s="81"/>
      <c r="BT22" s="81"/>
      <c r="BU22" s="78"/>
      <c r="BV22" s="78"/>
      <c r="BW22" s="78"/>
      <c r="BX22" s="78"/>
      <c r="BY22" s="78"/>
      <c r="BZ22" s="78"/>
      <c r="CA22" s="78"/>
      <c r="CB22" s="78"/>
      <c r="CC22" s="78"/>
      <c r="CD22" s="78"/>
      <c r="CE22" s="78"/>
      <c r="CF22" s="79"/>
      <c r="CG22" s="80"/>
      <c r="CH22" s="81"/>
      <c r="CI22" s="81"/>
      <c r="CJ22" s="81"/>
      <c r="CK22" s="78"/>
      <c r="CL22" s="78"/>
      <c r="CM22" s="78"/>
      <c r="CN22" s="78"/>
      <c r="CO22" s="78"/>
      <c r="CP22" s="78"/>
      <c r="CQ22" s="78"/>
      <c r="CR22" s="78"/>
      <c r="CS22" s="78"/>
      <c r="CT22" s="78"/>
      <c r="CU22" s="78"/>
      <c r="CV22" s="79"/>
      <c r="CW22" s="80"/>
      <c r="CX22" s="81"/>
      <c r="CY22" s="81"/>
      <c r="CZ22" s="81"/>
      <c r="DA22" s="78"/>
      <c r="DB22" s="78"/>
      <c r="DC22" s="78"/>
      <c r="DD22" s="78"/>
      <c r="DE22" s="78"/>
      <c r="DF22" s="78"/>
      <c r="DG22" s="78"/>
      <c r="DH22" s="78"/>
      <c r="DI22" s="78"/>
      <c r="DJ22" s="78"/>
      <c r="DK22" s="78"/>
      <c r="DL22" s="79"/>
      <c r="DM22" s="80"/>
      <c r="DN22" s="81"/>
      <c r="DO22" s="81"/>
      <c r="DP22" s="81"/>
      <c r="DQ22" s="78"/>
      <c r="DR22" s="78"/>
      <c r="DS22" s="78"/>
      <c r="DT22" s="78"/>
      <c r="DU22" s="78"/>
      <c r="DV22" s="78"/>
      <c r="DW22" s="78"/>
      <c r="DX22" s="78"/>
      <c r="DY22" s="78"/>
      <c r="DZ22" s="78"/>
      <c r="EA22" s="78"/>
      <c r="EB22" s="79"/>
    </row>
    <row r="23" spans="1:132" ht="9.75" customHeight="1" x14ac:dyDescent="0.35">
      <c r="A23" s="53">
        <v>13</v>
      </c>
      <c r="E23" s="77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9"/>
      <c r="U23" s="77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9"/>
      <c r="AK23" s="77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9"/>
      <c r="BA23" s="77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9"/>
      <c r="BQ23" s="77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  <c r="CF23" s="79"/>
      <c r="CG23" s="77"/>
      <c r="CH23" s="78"/>
      <c r="CI23" s="78"/>
      <c r="CJ23" s="78"/>
      <c r="CK23" s="78"/>
      <c r="CL23" s="78"/>
      <c r="CM23" s="78"/>
      <c r="CN23" s="78"/>
      <c r="CO23" s="78"/>
      <c r="CP23" s="78"/>
      <c r="CQ23" s="78"/>
      <c r="CR23" s="78"/>
      <c r="CS23" s="78"/>
      <c r="CT23" s="78"/>
      <c r="CU23" s="78"/>
      <c r="CV23" s="79"/>
      <c r="CW23" s="77"/>
      <c r="CX23" s="78"/>
      <c r="CY23" s="78"/>
      <c r="CZ23" s="78"/>
      <c r="DA23" s="78"/>
      <c r="DB23" s="78"/>
      <c r="DC23" s="78"/>
      <c r="DD23" s="78"/>
      <c r="DE23" s="78"/>
      <c r="DF23" s="78"/>
      <c r="DG23" s="78"/>
      <c r="DH23" s="78"/>
      <c r="DI23" s="78"/>
      <c r="DJ23" s="78"/>
      <c r="DK23" s="78"/>
      <c r="DL23" s="79"/>
      <c r="DM23" s="77"/>
      <c r="DN23" s="78"/>
      <c r="DO23" s="78"/>
      <c r="DP23" s="78"/>
      <c r="DQ23" s="78"/>
      <c r="DR23" s="78"/>
      <c r="DS23" s="78"/>
      <c r="DT23" s="78"/>
      <c r="DU23" s="78"/>
      <c r="DV23" s="78"/>
      <c r="DW23" s="78"/>
      <c r="DX23" s="78"/>
      <c r="DY23" s="78"/>
      <c r="DZ23" s="78"/>
      <c r="EA23" s="78"/>
      <c r="EB23" s="79"/>
    </row>
    <row r="24" spans="1:132" ht="9.75" customHeight="1" x14ac:dyDescent="0.35">
      <c r="A24" s="53">
        <v>14</v>
      </c>
      <c r="E24" s="77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9"/>
      <c r="U24" s="77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9"/>
      <c r="AK24" s="77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9"/>
      <c r="BA24" s="77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9"/>
      <c r="BQ24" s="77"/>
      <c r="BR24" s="78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9"/>
      <c r="CG24" s="77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78"/>
      <c r="CS24" s="78"/>
      <c r="CT24" s="78"/>
      <c r="CU24" s="78"/>
      <c r="CV24" s="79"/>
      <c r="CW24" s="77"/>
      <c r="CX24" s="78"/>
      <c r="CY24" s="78"/>
      <c r="CZ24" s="78"/>
      <c r="DA24" s="78"/>
      <c r="DB24" s="78"/>
      <c r="DC24" s="78"/>
      <c r="DD24" s="78"/>
      <c r="DE24" s="78"/>
      <c r="DF24" s="78"/>
      <c r="DG24" s="78"/>
      <c r="DH24" s="78"/>
      <c r="DI24" s="78"/>
      <c r="DJ24" s="78"/>
      <c r="DK24" s="78"/>
      <c r="DL24" s="79"/>
      <c r="DM24" s="77"/>
      <c r="DN24" s="78"/>
      <c r="DO24" s="78"/>
      <c r="DP24" s="78"/>
      <c r="DQ24" s="78"/>
      <c r="DR24" s="78"/>
      <c r="DS24" s="78"/>
      <c r="DT24" s="78"/>
      <c r="DU24" s="78"/>
      <c r="DV24" s="78"/>
      <c r="DW24" s="78"/>
      <c r="DX24" s="78"/>
      <c r="DY24" s="78"/>
      <c r="DZ24" s="78"/>
      <c r="EA24" s="78"/>
      <c r="EB24" s="79"/>
    </row>
    <row r="25" spans="1:132" ht="9.75" customHeight="1" x14ac:dyDescent="0.35">
      <c r="A25" s="53">
        <v>15</v>
      </c>
      <c r="E25" s="77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9"/>
      <c r="U25" s="77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9"/>
      <c r="AK25" s="77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9"/>
      <c r="BA25" s="77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9"/>
      <c r="BQ25" s="77"/>
      <c r="BR25" s="78"/>
      <c r="BS25" s="78"/>
      <c r="BT25" s="78"/>
      <c r="BU25" s="78"/>
      <c r="BV25" s="78"/>
      <c r="BW25" s="78"/>
      <c r="BX25" s="78"/>
      <c r="BY25" s="78"/>
      <c r="BZ25" s="78"/>
      <c r="CA25" s="78"/>
      <c r="CB25" s="78"/>
      <c r="CC25" s="78"/>
      <c r="CD25" s="78"/>
      <c r="CE25" s="78"/>
      <c r="CF25" s="79"/>
      <c r="CG25" s="77"/>
      <c r="CH25" s="78"/>
      <c r="CI25" s="78"/>
      <c r="CJ25" s="78"/>
      <c r="CK25" s="78"/>
      <c r="CL25" s="78"/>
      <c r="CM25" s="78"/>
      <c r="CN25" s="78"/>
      <c r="CO25" s="78"/>
      <c r="CP25" s="78"/>
      <c r="CQ25" s="78"/>
      <c r="CR25" s="78"/>
      <c r="CS25" s="78"/>
      <c r="CT25" s="78"/>
      <c r="CU25" s="78"/>
      <c r="CV25" s="79"/>
      <c r="CW25" s="77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9"/>
      <c r="DM25" s="77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8"/>
      <c r="DY25" s="78"/>
      <c r="DZ25" s="78"/>
      <c r="EA25" s="78"/>
      <c r="EB25" s="79"/>
    </row>
    <row r="26" spans="1:132" ht="9.75" customHeight="1" x14ac:dyDescent="0.35">
      <c r="A26" s="53">
        <v>16</v>
      </c>
      <c r="E26" s="80"/>
      <c r="F26" s="81"/>
      <c r="G26" s="81"/>
      <c r="H26" s="81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9"/>
      <c r="U26" s="80"/>
      <c r="V26" s="81"/>
      <c r="W26" s="81"/>
      <c r="X26" s="81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9"/>
      <c r="AK26" s="80"/>
      <c r="AL26" s="81"/>
      <c r="AM26" s="81"/>
      <c r="AN26" s="81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9"/>
      <c r="BA26" s="80"/>
      <c r="BB26" s="81"/>
      <c r="BC26" s="81"/>
      <c r="BD26" s="81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9"/>
      <c r="BQ26" s="80"/>
      <c r="BR26" s="81"/>
      <c r="BS26" s="81"/>
      <c r="BT26" s="81"/>
      <c r="BU26" s="78"/>
      <c r="BV26" s="78"/>
      <c r="BW26" s="78"/>
      <c r="BX26" s="78"/>
      <c r="BY26" s="78"/>
      <c r="BZ26" s="78"/>
      <c r="CA26" s="78"/>
      <c r="CB26" s="78"/>
      <c r="CC26" s="78"/>
      <c r="CD26" s="78"/>
      <c r="CE26" s="78"/>
      <c r="CF26" s="79"/>
      <c r="CG26" s="80"/>
      <c r="CH26" s="81"/>
      <c r="CI26" s="81"/>
      <c r="CJ26" s="81"/>
      <c r="CK26" s="78"/>
      <c r="CL26" s="78"/>
      <c r="CM26" s="78"/>
      <c r="CN26" s="78"/>
      <c r="CO26" s="78"/>
      <c r="CP26" s="78"/>
      <c r="CQ26" s="78"/>
      <c r="CR26" s="78"/>
      <c r="CS26" s="78"/>
      <c r="CT26" s="78"/>
      <c r="CU26" s="78"/>
      <c r="CV26" s="79"/>
      <c r="CW26" s="80"/>
      <c r="CX26" s="81"/>
      <c r="CY26" s="81"/>
      <c r="CZ26" s="81"/>
      <c r="DA26" s="78"/>
      <c r="DB26" s="78"/>
      <c r="DC26" s="78"/>
      <c r="DD26" s="78"/>
      <c r="DE26" s="78"/>
      <c r="DF26" s="78"/>
      <c r="DG26" s="78"/>
      <c r="DH26" s="78"/>
      <c r="DI26" s="78"/>
      <c r="DJ26" s="78"/>
      <c r="DK26" s="78"/>
      <c r="DL26" s="79"/>
      <c r="DM26" s="80"/>
      <c r="DN26" s="81"/>
      <c r="DO26" s="81"/>
      <c r="DP26" s="81"/>
      <c r="DQ26" s="78"/>
      <c r="DR26" s="78"/>
      <c r="DS26" s="78"/>
      <c r="DT26" s="78"/>
      <c r="DU26" s="78"/>
      <c r="DV26" s="78"/>
      <c r="DW26" s="78"/>
      <c r="DX26" s="78"/>
      <c r="DY26" s="78"/>
      <c r="DZ26" s="78"/>
      <c r="EA26" s="78"/>
      <c r="EB26" s="79"/>
    </row>
    <row r="27" spans="1:132" ht="9.75" customHeight="1" x14ac:dyDescent="0.35">
      <c r="A27" s="53">
        <v>17</v>
      </c>
      <c r="E27" s="77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9"/>
      <c r="U27" s="77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9"/>
      <c r="AK27" s="77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9"/>
      <c r="BA27" s="77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9"/>
      <c r="BQ27" s="77"/>
      <c r="BR27" s="78"/>
      <c r="BS27" s="78"/>
      <c r="BT27" s="78"/>
      <c r="BU27" s="78"/>
      <c r="BV27" s="78"/>
      <c r="BW27" s="78"/>
      <c r="BX27" s="78"/>
      <c r="BY27" s="78"/>
      <c r="BZ27" s="78"/>
      <c r="CA27" s="78"/>
      <c r="CB27" s="78"/>
      <c r="CC27" s="78"/>
      <c r="CD27" s="78"/>
      <c r="CE27" s="78"/>
      <c r="CF27" s="79"/>
      <c r="CG27" s="77"/>
      <c r="CH27" s="78"/>
      <c r="CI27" s="78"/>
      <c r="CJ27" s="78"/>
      <c r="CK27" s="78"/>
      <c r="CL27" s="78"/>
      <c r="CM27" s="78"/>
      <c r="CN27" s="78"/>
      <c r="CO27" s="78"/>
      <c r="CP27" s="78"/>
      <c r="CQ27" s="78"/>
      <c r="CR27" s="78"/>
      <c r="CS27" s="78"/>
      <c r="CT27" s="78"/>
      <c r="CU27" s="78"/>
      <c r="CV27" s="79"/>
      <c r="CW27" s="77"/>
      <c r="CX27" s="78"/>
      <c r="CY27" s="78"/>
      <c r="CZ27" s="78"/>
      <c r="DA27" s="78"/>
      <c r="DB27" s="78"/>
      <c r="DC27" s="78"/>
      <c r="DD27" s="78"/>
      <c r="DE27" s="78"/>
      <c r="DF27" s="78"/>
      <c r="DG27" s="78"/>
      <c r="DH27" s="78"/>
      <c r="DI27" s="78"/>
      <c r="DJ27" s="78"/>
      <c r="DK27" s="78"/>
      <c r="DL27" s="79"/>
      <c r="DM27" s="77"/>
      <c r="DN27" s="78"/>
      <c r="DO27" s="78"/>
      <c r="DP27" s="78"/>
      <c r="DQ27" s="78"/>
      <c r="DR27" s="78"/>
      <c r="DS27" s="78"/>
      <c r="DT27" s="78"/>
      <c r="DU27" s="78"/>
      <c r="DV27" s="78"/>
      <c r="DW27" s="78"/>
      <c r="DX27" s="78"/>
      <c r="DY27" s="78"/>
      <c r="DZ27" s="78"/>
      <c r="EA27" s="78"/>
      <c r="EB27" s="79"/>
    </row>
    <row r="28" spans="1:132" ht="9.75" customHeight="1" x14ac:dyDescent="0.35">
      <c r="A28" s="53">
        <v>18</v>
      </c>
      <c r="E28" s="77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9"/>
      <c r="U28" s="77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9"/>
      <c r="AK28" s="77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9"/>
      <c r="BA28" s="77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9"/>
      <c r="BQ28" s="77"/>
      <c r="BR28" s="78"/>
      <c r="BS28" s="78"/>
      <c r="BT28" s="78"/>
      <c r="BU28" s="78"/>
      <c r="BV28" s="78"/>
      <c r="BW28" s="78"/>
      <c r="BX28" s="78"/>
      <c r="BY28" s="78"/>
      <c r="BZ28" s="78"/>
      <c r="CA28" s="78"/>
      <c r="CB28" s="78"/>
      <c r="CC28" s="78"/>
      <c r="CD28" s="78"/>
      <c r="CE28" s="78"/>
      <c r="CF28" s="79"/>
      <c r="CG28" s="77"/>
      <c r="CH28" s="78"/>
      <c r="CI28" s="78"/>
      <c r="CJ28" s="78"/>
      <c r="CK28" s="78"/>
      <c r="CL28" s="78"/>
      <c r="CM28" s="78"/>
      <c r="CN28" s="78"/>
      <c r="CO28" s="78"/>
      <c r="CP28" s="78"/>
      <c r="CQ28" s="78"/>
      <c r="CR28" s="78"/>
      <c r="CS28" s="78"/>
      <c r="CT28" s="78"/>
      <c r="CU28" s="78"/>
      <c r="CV28" s="79"/>
      <c r="CW28" s="77"/>
      <c r="CX28" s="78"/>
      <c r="CY28" s="78"/>
      <c r="CZ28" s="78"/>
      <c r="DA28" s="78"/>
      <c r="DB28" s="78"/>
      <c r="DC28" s="78"/>
      <c r="DD28" s="78"/>
      <c r="DE28" s="78"/>
      <c r="DF28" s="78"/>
      <c r="DG28" s="78"/>
      <c r="DH28" s="78"/>
      <c r="DI28" s="78"/>
      <c r="DJ28" s="78"/>
      <c r="DK28" s="78"/>
      <c r="DL28" s="79"/>
      <c r="DM28" s="77"/>
      <c r="DN28" s="78"/>
      <c r="DO28" s="78"/>
      <c r="DP28" s="78"/>
      <c r="DQ28" s="78"/>
      <c r="DR28" s="78"/>
      <c r="DS28" s="78"/>
      <c r="DT28" s="78"/>
      <c r="DU28" s="78"/>
      <c r="DV28" s="78"/>
      <c r="DW28" s="78"/>
      <c r="DX28" s="78"/>
      <c r="DY28" s="78"/>
      <c r="DZ28" s="78"/>
      <c r="EA28" s="78"/>
      <c r="EB28" s="79"/>
    </row>
    <row r="29" spans="1:132" ht="9.75" customHeight="1" x14ac:dyDescent="0.35">
      <c r="A29" s="53">
        <v>19</v>
      </c>
      <c r="E29" s="77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9"/>
      <c r="U29" s="77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9"/>
      <c r="AK29" s="77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9"/>
      <c r="BA29" s="77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9"/>
      <c r="BQ29" s="77"/>
      <c r="BR29" s="78"/>
      <c r="BS29" s="78"/>
      <c r="BT29" s="78"/>
      <c r="BU29" s="78"/>
      <c r="BV29" s="78"/>
      <c r="BW29" s="78"/>
      <c r="BX29" s="78"/>
      <c r="BY29" s="78"/>
      <c r="BZ29" s="78"/>
      <c r="CA29" s="78"/>
      <c r="CB29" s="78"/>
      <c r="CC29" s="78"/>
      <c r="CD29" s="78"/>
      <c r="CE29" s="78"/>
      <c r="CF29" s="79"/>
      <c r="CG29" s="77"/>
      <c r="CH29" s="78"/>
      <c r="CI29" s="78"/>
      <c r="CJ29" s="78"/>
      <c r="CK29" s="78"/>
      <c r="CL29" s="78"/>
      <c r="CM29" s="78"/>
      <c r="CN29" s="78"/>
      <c r="CO29" s="78"/>
      <c r="CP29" s="78"/>
      <c r="CQ29" s="78"/>
      <c r="CR29" s="78"/>
      <c r="CS29" s="78"/>
      <c r="CT29" s="78"/>
      <c r="CU29" s="78"/>
      <c r="CV29" s="79"/>
      <c r="CW29" s="77"/>
      <c r="CX29" s="78"/>
      <c r="CY29" s="78"/>
      <c r="CZ29" s="78"/>
      <c r="DA29" s="78"/>
      <c r="DB29" s="78"/>
      <c r="DC29" s="78"/>
      <c r="DD29" s="78"/>
      <c r="DE29" s="78"/>
      <c r="DF29" s="78"/>
      <c r="DG29" s="78"/>
      <c r="DH29" s="78"/>
      <c r="DI29" s="78"/>
      <c r="DJ29" s="78"/>
      <c r="DK29" s="78"/>
      <c r="DL29" s="79"/>
      <c r="DM29" s="77"/>
      <c r="DN29" s="78"/>
      <c r="DO29" s="78"/>
      <c r="DP29" s="78"/>
      <c r="DQ29" s="78"/>
      <c r="DR29" s="78"/>
      <c r="DS29" s="78"/>
      <c r="DT29" s="78"/>
      <c r="DU29" s="78"/>
      <c r="DV29" s="78"/>
      <c r="DW29" s="78"/>
      <c r="DX29" s="78"/>
      <c r="DY29" s="78"/>
      <c r="DZ29" s="78"/>
      <c r="EA29" s="78"/>
      <c r="EB29" s="79"/>
    </row>
    <row r="30" spans="1:132" ht="9.75" customHeight="1" x14ac:dyDescent="0.35">
      <c r="A30" s="53">
        <v>20</v>
      </c>
      <c r="E30" s="80"/>
      <c r="F30" s="81"/>
      <c r="G30" s="81"/>
      <c r="H30" s="81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9"/>
      <c r="U30" s="80"/>
      <c r="V30" s="81"/>
      <c r="W30" s="81"/>
      <c r="X30" s="81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9"/>
      <c r="AK30" s="80"/>
      <c r="AL30" s="81"/>
      <c r="AM30" s="81"/>
      <c r="AN30" s="81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9"/>
      <c r="BA30" s="80"/>
      <c r="BB30" s="81"/>
      <c r="BC30" s="81"/>
      <c r="BD30" s="81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9"/>
      <c r="BQ30" s="80"/>
      <c r="BR30" s="81"/>
      <c r="BS30" s="81"/>
      <c r="BT30" s="81"/>
      <c r="BU30" s="78"/>
      <c r="BV30" s="78"/>
      <c r="BW30" s="78"/>
      <c r="BX30" s="78"/>
      <c r="BY30" s="78"/>
      <c r="BZ30" s="78"/>
      <c r="CA30" s="78"/>
      <c r="CB30" s="78"/>
      <c r="CC30" s="78"/>
      <c r="CD30" s="78"/>
      <c r="CE30" s="78"/>
      <c r="CF30" s="79"/>
      <c r="CG30" s="80"/>
      <c r="CH30" s="81"/>
      <c r="CI30" s="81"/>
      <c r="CJ30" s="81"/>
      <c r="CK30" s="78"/>
      <c r="CL30" s="78"/>
      <c r="CM30" s="78"/>
      <c r="CN30" s="78"/>
      <c r="CO30" s="78"/>
      <c r="CP30" s="78"/>
      <c r="CQ30" s="78"/>
      <c r="CR30" s="78"/>
      <c r="CS30" s="78"/>
      <c r="CT30" s="78"/>
      <c r="CU30" s="78"/>
      <c r="CV30" s="79"/>
      <c r="CW30" s="80"/>
      <c r="CX30" s="81"/>
      <c r="CY30" s="81"/>
      <c r="CZ30" s="81"/>
      <c r="DA30" s="78"/>
      <c r="DB30" s="78"/>
      <c r="DC30" s="78"/>
      <c r="DD30" s="78"/>
      <c r="DE30" s="78"/>
      <c r="DF30" s="78"/>
      <c r="DG30" s="78"/>
      <c r="DH30" s="78"/>
      <c r="DI30" s="78"/>
      <c r="DJ30" s="78"/>
      <c r="DK30" s="78"/>
      <c r="DL30" s="79"/>
      <c r="DM30" s="80"/>
      <c r="DN30" s="81"/>
      <c r="DO30" s="81"/>
      <c r="DP30" s="81"/>
      <c r="DQ30" s="78"/>
      <c r="DR30" s="78"/>
      <c r="DS30" s="78"/>
      <c r="DT30" s="78"/>
      <c r="DU30" s="78"/>
      <c r="DV30" s="78"/>
      <c r="DW30" s="78"/>
      <c r="DX30" s="78"/>
      <c r="DY30" s="78"/>
      <c r="DZ30" s="78"/>
      <c r="EA30" s="78"/>
      <c r="EB30" s="79"/>
    </row>
    <row r="31" spans="1:132" ht="9.75" customHeight="1" x14ac:dyDescent="0.35">
      <c r="A31" s="53">
        <v>21</v>
      </c>
      <c r="E31" s="77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9"/>
      <c r="U31" s="77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9"/>
      <c r="AK31" s="77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9"/>
      <c r="BA31" s="77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9"/>
      <c r="BQ31" s="77"/>
      <c r="BR31" s="78"/>
      <c r="BS31" s="78"/>
      <c r="BT31" s="78"/>
      <c r="BU31" s="78"/>
      <c r="BV31" s="78"/>
      <c r="BW31" s="78"/>
      <c r="BX31" s="78"/>
      <c r="BY31" s="78"/>
      <c r="BZ31" s="78"/>
      <c r="CA31" s="78"/>
      <c r="CB31" s="78"/>
      <c r="CC31" s="78"/>
      <c r="CD31" s="78"/>
      <c r="CE31" s="78"/>
      <c r="CF31" s="79"/>
      <c r="CG31" s="77"/>
      <c r="CH31" s="78"/>
      <c r="CI31" s="78"/>
      <c r="CJ31" s="78"/>
      <c r="CK31" s="78"/>
      <c r="CL31" s="78"/>
      <c r="CM31" s="78"/>
      <c r="CN31" s="78"/>
      <c r="CO31" s="78"/>
      <c r="CP31" s="78"/>
      <c r="CQ31" s="78"/>
      <c r="CR31" s="78"/>
      <c r="CS31" s="78"/>
      <c r="CT31" s="78"/>
      <c r="CU31" s="78"/>
      <c r="CV31" s="79"/>
      <c r="CW31" s="77"/>
      <c r="CX31" s="78"/>
      <c r="CY31" s="78"/>
      <c r="CZ31" s="78"/>
      <c r="DA31" s="78"/>
      <c r="DB31" s="78"/>
      <c r="DC31" s="78"/>
      <c r="DD31" s="78"/>
      <c r="DE31" s="78"/>
      <c r="DF31" s="78"/>
      <c r="DG31" s="78"/>
      <c r="DH31" s="78"/>
      <c r="DI31" s="78"/>
      <c r="DJ31" s="78"/>
      <c r="DK31" s="78"/>
      <c r="DL31" s="79"/>
      <c r="DM31" s="77"/>
      <c r="DN31" s="78"/>
      <c r="DO31" s="78"/>
      <c r="DP31" s="78"/>
      <c r="DQ31" s="78"/>
      <c r="DR31" s="78"/>
      <c r="DS31" s="78"/>
      <c r="DT31" s="78"/>
      <c r="DU31" s="78"/>
      <c r="DV31" s="78"/>
      <c r="DW31" s="78"/>
      <c r="DX31" s="78"/>
      <c r="DY31" s="78"/>
      <c r="DZ31" s="78"/>
      <c r="EA31" s="78"/>
      <c r="EB31" s="79"/>
    </row>
    <row r="32" spans="1:132" ht="9.75" customHeight="1" x14ac:dyDescent="0.35">
      <c r="A32" s="53">
        <v>22</v>
      </c>
      <c r="E32" s="77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9"/>
      <c r="U32" s="77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9"/>
      <c r="AK32" s="77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9"/>
      <c r="BA32" s="77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9"/>
      <c r="BQ32" s="77"/>
      <c r="BR32" s="78"/>
      <c r="BS32" s="78"/>
      <c r="BT32" s="78"/>
      <c r="BU32" s="78"/>
      <c r="BV32" s="78"/>
      <c r="BW32" s="78"/>
      <c r="BX32" s="78"/>
      <c r="BY32" s="78"/>
      <c r="BZ32" s="78"/>
      <c r="CA32" s="78"/>
      <c r="CB32" s="78"/>
      <c r="CC32" s="78"/>
      <c r="CD32" s="78"/>
      <c r="CE32" s="78"/>
      <c r="CF32" s="79"/>
      <c r="CG32" s="77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9"/>
      <c r="CW32" s="77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9"/>
      <c r="DM32" s="77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9"/>
    </row>
    <row r="33" spans="1:132" ht="9.75" customHeight="1" x14ac:dyDescent="0.35">
      <c r="A33" s="53">
        <v>23</v>
      </c>
      <c r="E33" s="77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9"/>
      <c r="U33" s="77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9"/>
      <c r="AK33" s="77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9"/>
      <c r="BA33" s="77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9"/>
      <c r="BQ33" s="77"/>
      <c r="BR33" s="78"/>
      <c r="BS33" s="78"/>
      <c r="BT33" s="78"/>
      <c r="BU33" s="78"/>
      <c r="BV33" s="78"/>
      <c r="BW33" s="78"/>
      <c r="BX33" s="78"/>
      <c r="BY33" s="78"/>
      <c r="BZ33" s="78"/>
      <c r="CA33" s="78"/>
      <c r="CB33" s="78"/>
      <c r="CC33" s="78"/>
      <c r="CD33" s="78"/>
      <c r="CE33" s="78"/>
      <c r="CF33" s="79"/>
      <c r="CG33" s="77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9"/>
      <c r="CW33" s="77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9"/>
      <c r="DM33" s="77"/>
      <c r="DN33" s="78"/>
      <c r="DO33" s="78"/>
      <c r="DP33" s="78"/>
      <c r="DQ33" s="78"/>
      <c r="DR33" s="78"/>
      <c r="DS33" s="78"/>
      <c r="DT33" s="78"/>
      <c r="DU33" s="78"/>
      <c r="DV33" s="78"/>
      <c r="DW33" s="78"/>
      <c r="DX33" s="78"/>
      <c r="DY33" s="78"/>
      <c r="DZ33" s="78"/>
      <c r="EA33" s="78"/>
      <c r="EB33" s="79"/>
    </row>
    <row r="34" spans="1:132" ht="9.75" customHeight="1" x14ac:dyDescent="0.35">
      <c r="A34" s="53">
        <v>24</v>
      </c>
      <c r="E34" s="80"/>
      <c r="F34" s="81"/>
      <c r="G34" s="81"/>
      <c r="H34" s="81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9"/>
      <c r="U34" s="80"/>
      <c r="V34" s="81"/>
      <c r="W34" s="81"/>
      <c r="X34" s="81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9"/>
      <c r="AK34" s="80"/>
      <c r="AL34" s="81"/>
      <c r="AM34" s="81"/>
      <c r="AN34" s="81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9"/>
      <c r="BA34" s="80"/>
      <c r="BB34" s="81"/>
      <c r="BC34" s="81"/>
      <c r="BD34" s="81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9"/>
      <c r="BQ34" s="80"/>
      <c r="BR34" s="81"/>
      <c r="BS34" s="81"/>
      <c r="BT34" s="81"/>
      <c r="BU34" s="78"/>
      <c r="BV34" s="78"/>
      <c r="BW34" s="78"/>
      <c r="BX34" s="78"/>
      <c r="BY34" s="78"/>
      <c r="BZ34" s="78"/>
      <c r="CA34" s="78"/>
      <c r="CB34" s="78"/>
      <c r="CC34" s="78"/>
      <c r="CD34" s="78"/>
      <c r="CE34" s="78"/>
      <c r="CF34" s="79"/>
      <c r="CG34" s="80"/>
      <c r="CH34" s="81"/>
      <c r="CI34" s="81"/>
      <c r="CJ34" s="81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9"/>
      <c r="CW34" s="80"/>
      <c r="CX34" s="81"/>
      <c r="CY34" s="81"/>
      <c r="CZ34" s="81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9"/>
      <c r="DM34" s="80"/>
      <c r="DN34" s="81"/>
      <c r="DO34" s="81"/>
      <c r="DP34" s="81"/>
      <c r="DQ34" s="78"/>
      <c r="DR34" s="78"/>
      <c r="DS34" s="78"/>
      <c r="DT34" s="78"/>
      <c r="DU34" s="78"/>
      <c r="DV34" s="78"/>
      <c r="DW34" s="78"/>
      <c r="DX34" s="78"/>
      <c r="DY34" s="78"/>
      <c r="DZ34" s="78"/>
      <c r="EA34" s="78"/>
      <c r="EB34" s="79"/>
    </row>
    <row r="35" spans="1:132" ht="9.75" customHeight="1" x14ac:dyDescent="0.35">
      <c r="A35" s="53">
        <v>25</v>
      </c>
      <c r="E35" s="77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9"/>
      <c r="U35" s="77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9"/>
      <c r="AK35" s="77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9"/>
      <c r="BA35" s="77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9"/>
      <c r="BQ35" s="77"/>
      <c r="BR35" s="78"/>
      <c r="BS35" s="78"/>
      <c r="BT35" s="78"/>
      <c r="BU35" s="78"/>
      <c r="BV35" s="78"/>
      <c r="BW35" s="78"/>
      <c r="BX35" s="78"/>
      <c r="BY35" s="78"/>
      <c r="BZ35" s="78"/>
      <c r="CA35" s="78"/>
      <c r="CB35" s="78"/>
      <c r="CC35" s="78"/>
      <c r="CD35" s="78"/>
      <c r="CE35" s="78"/>
      <c r="CF35" s="79"/>
      <c r="CG35" s="77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9"/>
      <c r="CW35" s="77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9"/>
      <c r="DM35" s="77"/>
      <c r="DN35" s="78"/>
      <c r="DO35" s="78"/>
      <c r="DP35" s="78"/>
      <c r="DQ35" s="78"/>
      <c r="DR35" s="78"/>
      <c r="DS35" s="78"/>
      <c r="DT35" s="78"/>
      <c r="DU35" s="78"/>
      <c r="DV35" s="78"/>
      <c r="DW35" s="78"/>
      <c r="DX35" s="78"/>
      <c r="DY35" s="78"/>
      <c r="DZ35" s="78"/>
      <c r="EA35" s="78"/>
      <c r="EB35" s="79"/>
    </row>
    <row r="36" spans="1:132" ht="9.75" customHeight="1" x14ac:dyDescent="0.35">
      <c r="A36" s="53">
        <v>26</v>
      </c>
      <c r="E36" s="77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9"/>
      <c r="U36" s="77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9"/>
      <c r="AK36" s="77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9"/>
      <c r="BA36" s="77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9"/>
      <c r="BQ36" s="77"/>
      <c r="BR36" s="78"/>
      <c r="BS36" s="78"/>
      <c r="BT36" s="78"/>
      <c r="BU36" s="78"/>
      <c r="BV36" s="78"/>
      <c r="BW36" s="78"/>
      <c r="BX36" s="78"/>
      <c r="BY36" s="78"/>
      <c r="BZ36" s="78"/>
      <c r="CA36" s="78"/>
      <c r="CB36" s="78"/>
      <c r="CC36" s="78"/>
      <c r="CD36" s="78"/>
      <c r="CE36" s="78"/>
      <c r="CF36" s="79"/>
      <c r="CG36" s="77"/>
      <c r="CH36" s="78"/>
      <c r="CI36" s="78"/>
      <c r="CJ36" s="78"/>
      <c r="CK36" s="78"/>
      <c r="CL36" s="78"/>
      <c r="CM36" s="78"/>
      <c r="CN36" s="78"/>
      <c r="CO36" s="78"/>
      <c r="CP36" s="78"/>
      <c r="CQ36" s="78"/>
      <c r="CR36" s="78"/>
      <c r="CS36" s="78"/>
      <c r="CT36" s="78"/>
      <c r="CU36" s="78"/>
      <c r="CV36" s="79"/>
      <c r="CW36" s="77"/>
      <c r="CX36" s="78"/>
      <c r="CY36" s="78"/>
      <c r="CZ36" s="78"/>
      <c r="DA36" s="78"/>
      <c r="DB36" s="78"/>
      <c r="DC36" s="78"/>
      <c r="DD36" s="78"/>
      <c r="DE36" s="78"/>
      <c r="DF36" s="78"/>
      <c r="DG36" s="78"/>
      <c r="DH36" s="78"/>
      <c r="DI36" s="78"/>
      <c r="DJ36" s="78"/>
      <c r="DK36" s="78"/>
      <c r="DL36" s="79"/>
      <c r="DM36" s="77"/>
      <c r="DN36" s="78"/>
      <c r="DO36" s="78"/>
      <c r="DP36" s="78"/>
      <c r="DQ36" s="78"/>
      <c r="DR36" s="78"/>
      <c r="DS36" s="78"/>
      <c r="DT36" s="78"/>
      <c r="DU36" s="78"/>
      <c r="DV36" s="78"/>
      <c r="DW36" s="78"/>
      <c r="DX36" s="78"/>
      <c r="DY36" s="78"/>
      <c r="DZ36" s="78"/>
      <c r="EA36" s="78"/>
      <c r="EB36" s="79"/>
    </row>
    <row r="37" spans="1:132" ht="9.75" customHeight="1" x14ac:dyDescent="0.35">
      <c r="A37" s="53">
        <v>27</v>
      </c>
      <c r="E37" s="77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9"/>
      <c r="U37" s="77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9"/>
      <c r="AK37" s="77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9"/>
      <c r="BA37" s="77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9"/>
      <c r="BQ37" s="77"/>
      <c r="BR37" s="78"/>
      <c r="BS37" s="78"/>
      <c r="BT37" s="78"/>
      <c r="BU37" s="78"/>
      <c r="BV37" s="78"/>
      <c r="BW37" s="78"/>
      <c r="BX37" s="78"/>
      <c r="BY37" s="78"/>
      <c r="BZ37" s="78"/>
      <c r="CA37" s="78"/>
      <c r="CB37" s="78"/>
      <c r="CC37" s="78"/>
      <c r="CD37" s="78"/>
      <c r="CE37" s="78"/>
      <c r="CF37" s="79"/>
      <c r="CG37" s="77"/>
      <c r="CH37" s="78"/>
      <c r="CI37" s="78"/>
      <c r="CJ37" s="78"/>
      <c r="CK37" s="78"/>
      <c r="CL37" s="78"/>
      <c r="CM37" s="78"/>
      <c r="CN37" s="78"/>
      <c r="CO37" s="78"/>
      <c r="CP37" s="78"/>
      <c r="CQ37" s="78"/>
      <c r="CR37" s="78"/>
      <c r="CS37" s="78"/>
      <c r="CT37" s="78"/>
      <c r="CU37" s="78"/>
      <c r="CV37" s="79"/>
      <c r="CW37" s="77"/>
      <c r="CX37" s="78"/>
      <c r="CY37" s="78"/>
      <c r="CZ37" s="78"/>
      <c r="DA37" s="78"/>
      <c r="DB37" s="78"/>
      <c r="DC37" s="78"/>
      <c r="DD37" s="78"/>
      <c r="DE37" s="78"/>
      <c r="DF37" s="78"/>
      <c r="DG37" s="78"/>
      <c r="DH37" s="78"/>
      <c r="DI37" s="78"/>
      <c r="DJ37" s="78"/>
      <c r="DK37" s="78"/>
      <c r="DL37" s="79"/>
      <c r="DM37" s="77"/>
      <c r="DN37" s="78"/>
      <c r="DO37" s="78"/>
      <c r="DP37" s="78"/>
      <c r="DQ37" s="78"/>
      <c r="DR37" s="78"/>
      <c r="DS37" s="78"/>
      <c r="DT37" s="78"/>
      <c r="DU37" s="78"/>
      <c r="DV37" s="78"/>
      <c r="DW37" s="78"/>
      <c r="DX37" s="78"/>
      <c r="DY37" s="78"/>
      <c r="DZ37" s="78"/>
      <c r="EA37" s="78"/>
      <c r="EB37" s="79"/>
    </row>
    <row r="38" spans="1:132" ht="9.75" customHeight="1" x14ac:dyDescent="0.35">
      <c r="A38" s="53">
        <v>28</v>
      </c>
      <c r="E38" s="80"/>
      <c r="F38" s="81"/>
      <c r="G38" s="81"/>
      <c r="H38" s="81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9"/>
      <c r="U38" s="80"/>
      <c r="V38" s="81"/>
      <c r="W38" s="81"/>
      <c r="X38" s="81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9"/>
      <c r="AK38" s="80"/>
      <c r="AL38" s="81"/>
      <c r="AM38" s="81"/>
      <c r="AN38" s="81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9"/>
      <c r="BA38" s="80"/>
      <c r="BB38" s="81"/>
      <c r="BC38" s="81"/>
      <c r="BD38" s="81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9"/>
      <c r="BQ38" s="80"/>
      <c r="BR38" s="81"/>
      <c r="BS38" s="81"/>
      <c r="BT38" s="81"/>
      <c r="BU38" s="78"/>
      <c r="BV38" s="78"/>
      <c r="BW38" s="78"/>
      <c r="BX38" s="78"/>
      <c r="BY38" s="78"/>
      <c r="BZ38" s="78"/>
      <c r="CA38" s="78"/>
      <c r="CB38" s="78"/>
      <c r="CC38" s="78"/>
      <c r="CD38" s="78"/>
      <c r="CE38" s="78"/>
      <c r="CF38" s="79"/>
      <c r="CG38" s="80"/>
      <c r="CH38" s="81"/>
      <c r="CI38" s="81"/>
      <c r="CJ38" s="81"/>
      <c r="CK38" s="78"/>
      <c r="CL38" s="78"/>
      <c r="CM38" s="78"/>
      <c r="CN38" s="78"/>
      <c r="CO38" s="78"/>
      <c r="CP38" s="78"/>
      <c r="CQ38" s="78"/>
      <c r="CR38" s="78"/>
      <c r="CS38" s="78"/>
      <c r="CT38" s="78"/>
      <c r="CU38" s="78"/>
      <c r="CV38" s="79"/>
      <c r="CW38" s="80"/>
      <c r="CX38" s="81"/>
      <c r="CY38" s="81"/>
      <c r="CZ38" s="81"/>
      <c r="DA38" s="78"/>
      <c r="DB38" s="78"/>
      <c r="DC38" s="78"/>
      <c r="DD38" s="78"/>
      <c r="DE38" s="78"/>
      <c r="DF38" s="78"/>
      <c r="DG38" s="78"/>
      <c r="DH38" s="78"/>
      <c r="DI38" s="78"/>
      <c r="DJ38" s="78"/>
      <c r="DK38" s="78"/>
      <c r="DL38" s="79"/>
      <c r="DM38" s="80"/>
      <c r="DN38" s="81"/>
      <c r="DO38" s="81"/>
      <c r="DP38" s="81"/>
      <c r="DQ38" s="78"/>
      <c r="DR38" s="78"/>
      <c r="DS38" s="78"/>
      <c r="DT38" s="78"/>
      <c r="DU38" s="78"/>
      <c r="DV38" s="78"/>
      <c r="DW38" s="78"/>
      <c r="DX38" s="78"/>
      <c r="DY38" s="78"/>
      <c r="DZ38" s="78"/>
      <c r="EA38" s="78"/>
      <c r="EB38" s="79"/>
    </row>
    <row r="39" spans="1:132" ht="9.75" customHeight="1" x14ac:dyDescent="0.35">
      <c r="A39" s="53">
        <v>29</v>
      </c>
      <c r="E39" s="77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9"/>
      <c r="U39" s="77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9"/>
      <c r="AK39" s="77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9"/>
      <c r="BA39" s="77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9"/>
      <c r="BQ39" s="77"/>
      <c r="BR39" s="78"/>
      <c r="BS39" s="78"/>
      <c r="BT39" s="78"/>
      <c r="BU39" s="78"/>
      <c r="BV39" s="78"/>
      <c r="BW39" s="78"/>
      <c r="BX39" s="78"/>
      <c r="BY39" s="78"/>
      <c r="BZ39" s="78"/>
      <c r="CA39" s="78"/>
      <c r="CB39" s="78"/>
      <c r="CC39" s="78"/>
      <c r="CD39" s="78"/>
      <c r="CE39" s="78"/>
      <c r="CF39" s="79"/>
      <c r="CG39" s="77"/>
      <c r="CH39" s="78"/>
      <c r="CI39" s="78"/>
      <c r="CJ39" s="78"/>
      <c r="CK39" s="78"/>
      <c r="CL39" s="78"/>
      <c r="CM39" s="78"/>
      <c r="CN39" s="78"/>
      <c r="CO39" s="78"/>
      <c r="CP39" s="78"/>
      <c r="CQ39" s="78"/>
      <c r="CR39" s="78"/>
      <c r="CS39" s="78"/>
      <c r="CT39" s="78"/>
      <c r="CU39" s="78"/>
      <c r="CV39" s="79"/>
      <c r="CW39" s="77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9"/>
      <c r="DM39" s="77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9"/>
    </row>
    <row r="40" spans="1:132" ht="9.75" customHeight="1" x14ac:dyDescent="0.35">
      <c r="A40" s="53">
        <v>30</v>
      </c>
      <c r="E40" s="77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9"/>
      <c r="U40" s="77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9"/>
      <c r="AK40" s="77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9"/>
      <c r="BA40" s="77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9"/>
      <c r="BQ40" s="77"/>
      <c r="BR40" s="78"/>
      <c r="BS40" s="78"/>
      <c r="BT40" s="78"/>
      <c r="BU40" s="78"/>
      <c r="BV40" s="78"/>
      <c r="BW40" s="78"/>
      <c r="BX40" s="78"/>
      <c r="BY40" s="78"/>
      <c r="BZ40" s="78"/>
      <c r="CA40" s="78"/>
      <c r="CB40" s="78"/>
      <c r="CC40" s="78"/>
      <c r="CD40" s="78"/>
      <c r="CE40" s="78"/>
      <c r="CF40" s="79"/>
      <c r="CG40" s="77"/>
      <c r="CH40" s="78"/>
      <c r="CI40" s="78"/>
      <c r="CJ40" s="78"/>
      <c r="CK40" s="78"/>
      <c r="CL40" s="78"/>
      <c r="CM40" s="78"/>
      <c r="CN40" s="78"/>
      <c r="CO40" s="78"/>
      <c r="CP40" s="78"/>
      <c r="CQ40" s="78"/>
      <c r="CR40" s="78"/>
      <c r="CS40" s="78"/>
      <c r="CT40" s="78"/>
      <c r="CU40" s="78"/>
      <c r="CV40" s="79"/>
      <c r="CW40" s="77"/>
      <c r="CX40" s="78"/>
      <c r="CY40" s="78"/>
      <c r="CZ40" s="78"/>
      <c r="DA40" s="78"/>
      <c r="DB40" s="78"/>
      <c r="DC40" s="78"/>
      <c r="DD40" s="78"/>
      <c r="DE40" s="78"/>
      <c r="DF40" s="78"/>
      <c r="DG40" s="78"/>
      <c r="DH40" s="78"/>
      <c r="DI40" s="78"/>
      <c r="DJ40" s="78"/>
      <c r="DK40" s="78"/>
      <c r="DL40" s="79"/>
      <c r="DM40" s="77"/>
      <c r="DN40" s="78"/>
      <c r="DO40" s="78"/>
      <c r="DP40" s="78"/>
      <c r="DQ40" s="78"/>
      <c r="DR40" s="78"/>
      <c r="DS40" s="78"/>
      <c r="DT40" s="78"/>
      <c r="DU40" s="78"/>
      <c r="DV40" s="78"/>
      <c r="DW40" s="78"/>
      <c r="DX40" s="78"/>
      <c r="DY40" s="78"/>
      <c r="DZ40" s="78"/>
      <c r="EA40" s="78"/>
      <c r="EB40" s="79"/>
    </row>
    <row r="41" spans="1:132" ht="9.75" customHeight="1" x14ac:dyDescent="0.35">
      <c r="A41" s="53">
        <v>31</v>
      </c>
      <c r="E41" s="77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9"/>
      <c r="U41" s="77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9"/>
      <c r="AK41" s="77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9"/>
      <c r="BA41" s="77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9"/>
      <c r="BQ41" s="77"/>
      <c r="BR41" s="78"/>
      <c r="BS41" s="78"/>
      <c r="BT41" s="78"/>
      <c r="BU41" s="78"/>
      <c r="BV41" s="78"/>
      <c r="BW41" s="78"/>
      <c r="BX41" s="78"/>
      <c r="BY41" s="78"/>
      <c r="BZ41" s="78"/>
      <c r="CA41" s="78"/>
      <c r="CB41" s="78"/>
      <c r="CC41" s="78"/>
      <c r="CD41" s="78"/>
      <c r="CE41" s="78"/>
      <c r="CF41" s="79"/>
      <c r="CG41" s="77"/>
      <c r="CH41" s="78"/>
      <c r="CI41" s="78"/>
      <c r="CJ41" s="78"/>
      <c r="CK41" s="78"/>
      <c r="CL41" s="78"/>
      <c r="CM41" s="78"/>
      <c r="CN41" s="78"/>
      <c r="CO41" s="78"/>
      <c r="CP41" s="78"/>
      <c r="CQ41" s="78"/>
      <c r="CR41" s="78"/>
      <c r="CS41" s="78"/>
      <c r="CT41" s="78"/>
      <c r="CU41" s="78"/>
      <c r="CV41" s="79"/>
      <c r="CW41" s="77"/>
      <c r="CX41" s="78"/>
      <c r="CY41" s="78"/>
      <c r="CZ41" s="78"/>
      <c r="DA41" s="78"/>
      <c r="DB41" s="78"/>
      <c r="DC41" s="78"/>
      <c r="DD41" s="78"/>
      <c r="DE41" s="78"/>
      <c r="DF41" s="78"/>
      <c r="DG41" s="78"/>
      <c r="DH41" s="78"/>
      <c r="DI41" s="78"/>
      <c r="DJ41" s="78"/>
      <c r="DK41" s="78"/>
      <c r="DL41" s="79"/>
      <c r="DM41" s="77"/>
      <c r="DN41" s="78"/>
      <c r="DO41" s="78"/>
      <c r="DP41" s="78"/>
      <c r="DQ41" s="78"/>
      <c r="DR41" s="78"/>
      <c r="DS41" s="78"/>
      <c r="DT41" s="78"/>
      <c r="DU41" s="78"/>
      <c r="DV41" s="78"/>
      <c r="DW41" s="78"/>
      <c r="DX41" s="78"/>
      <c r="DY41" s="78"/>
      <c r="DZ41" s="78"/>
      <c r="EA41" s="78"/>
      <c r="EB41" s="79"/>
    </row>
    <row r="42" spans="1:132" ht="9.75" customHeight="1" x14ac:dyDescent="0.35">
      <c r="A42" s="53">
        <v>32</v>
      </c>
      <c r="E42" s="80"/>
      <c r="F42" s="81"/>
      <c r="G42" s="81"/>
      <c r="H42" s="81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9"/>
      <c r="U42" s="80"/>
      <c r="V42" s="81"/>
      <c r="W42" s="81"/>
      <c r="X42" s="81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9"/>
      <c r="AK42" s="80"/>
      <c r="AL42" s="81"/>
      <c r="AM42" s="81"/>
      <c r="AN42" s="81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9"/>
      <c r="BA42" s="80"/>
      <c r="BB42" s="81"/>
      <c r="BC42" s="81"/>
      <c r="BD42" s="81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9"/>
      <c r="BQ42" s="80"/>
      <c r="BR42" s="81"/>
      <c r="BS42" s="81"/>
      <c r="BT42" s="81"/>
      <c r="BU42" s="78"/>
      <c r="BV42" s="78"/>
      <c r="BW42" s="78"/>
      <c r="BX42" s="78"/>
      <c r="BY42" s="78"/>
      <c r="BZ42" s="78"/>
      <c r="CA42" s="78"/>
      <c r="CB42" s="78"/>
      <c r="CC42" s="78"/>
      <c r="CD42" s="78"/>
      <c r="CE42" s="78"/>
      <c r="CF42" s="79"/>
      <c r="CG42" s="80"/>
      <c r="CH42" s="81"/>
      <c r="CI42" s="81"/>
      <c r="CJ42" s="81"/>
      <c r="CK42" s="78"/>
      <c r="CL42" s="78"/>
      <c r="CM42" s="78"/>
      <c r="CN42" s="78"/>
      <c r="CO42" s="78"/>
      <c r="CP42" s="78"/>
      <c r="CQ42" s="78"/>
      <c r="CR42" s="78"/>
      <c r="CS42" s="78"/>
      <c r="CT42" s="78"/>
      <c r="CU42" s="78"/>
      <c r="CV42" s="79"/>
      <c r="CW42" s="80"/>
      <c r="CX42" s="81"/>
      <c r="CY42" s="81"/>
      <c r="CZ42" s="81"/>
      <c r="DA42" s="78"/>
      <c r="DB42" s="78"/>
      <c r="DC42" s="78"/>
      <c r="DD42" s="78"/>
      <c r="DE42" s="78"/>
      <c r="DF42" s="78"/>
      <c r="DG42" s="78"/>
      <c r="DH42" s="78"/>
      <c r="DI42" s="78"/>
      <c r="DJ42" s="78"/>
      <c r="DK42" s="78"/>
      <c r="DL42" s="79"/>
      <c r="DM42" s="80"/>
      <c r="DN42" s="81"/>
      <c r="DO42" s="81"/>
      <c r="DP42" s="81"/>
      <c r="DQ42" s="78"/>
      <c r="DR42" s="78"/>
      <c r="DS42" s="78"/>
      <c r="DT42" s="78"/>
      <c r="DU42" s="78"/>
      <c r="DV42" s="78"/>
      <c r="DW42" s="78"/>
      <c r="DX42" s="78"/>
      <c r="DY42" s="78"/>
      <c r="DZ42" s="78"/>
      <c r="EA42" s="78"/>
      <c r="EB42" s="79"/>
    </row>
    <row r="43" spans="1:132" ht="9.75" customHeight="1" x14ac:dyDescent="0.35">
      <c r="A43" s="53">
        <v>33</v>
      </c>
      <c r="E43" s="77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9"/>
      <c r="U43" s="77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9"/>
      <c r="AK43" s="77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9"/>
      <c r="BA43" s="77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9"/>
      <c r="BQ43" s="77"/>
      <c r="BR43" s="78"/>
      <c r="BS43" s="78"/>
      <c r="BT43" s="78"/>
      <c r="BU43" s="78"/>
      <c r="BV43" s="78"/>
      <c r="BW43" s="78"/>
      <c r="BX43" s="78"/>
      <c r="BY43" s="78"/>
      <c r="BZ43" s="78"/>
      <c r="CA43" s="78"/>
      <c r="CB43" s="78"/>
      <c r="CC43" s="78"/>
      <c r="CD43" s="78"/>
      <c r="CE43" s="78"/>
      <c r="CF43" s="79"/>
      <c r="CG43" s="77"/>
      <c r="CH43" s="78"/>
      <c r="CI43" s="78"/>
      <c r="CJ43" s="78"/>
      <c r="CK43" s="78"/>
      <c r="CL43" s="78"/>
      <c r="CM43" s="78"/>
      <c r="CN43" s="78"/>
      <c r="CO43" s="78"/>
      <c r="CP43" s="78"/>
      <c r="CQ43" s="78"/>
      <c r="CR43" s="78"/>
      <c r="CS43" s="78"/>
      <c r="CT43" s="78"/>
      <c r="CU43" s="78"/>
      <c r="CV43" s="79"/>
      <c r="CW43" s="77"/>
      <c r="CX43" s="78"/>
      <c r="CY43" s="78"/>
      <c r="CZ43" s="78"/>
      <c r="DA43" s="78"/>
      <c r="DB43" s="78"/>
      <c r="DC43" s="78"/>
      <c r="DD43" s="78"/>
      <c r="DE43" s="78"/>
      <c r="DF43" s="78"/>
      <c r="DG43" s="78"/>
      <c r="DH43" s="78"/>
      <c r="DI43" s="78"/>
      <c r="DJ43" s="78"/>
      <c r="DK43" s="78"/>
      <c r="DL43" s="79"/>
      <c r="DM43" s="77"/>
      <c r="DN43" s="78"/>
      <c r="DO43" s="78"/>
      <c r="DP43" s="78"/>
      <c r="DQ43" s="78"/>
      <c r="DR43" s="78"/>
      <c r="DS43" s="78"/>
      <c r="DT43" s="78"/>
      <c r="DU43" s="78"/>
      <c r="DV43" s="78"/>
      <c r="DW43" s="78"/>
      <c r="DX43" s="78"/>
      <c r="DY43" s="78"/>
      <c r="DZ43" s="78"/>
      <c r="EA43" s="78"/>
      <c r="EB43" s="79"/>
    </row>
    <row r="44" spans="1:132" ht="9.75" customHeight="1" x14ac:dyDescent="0.35">
      <c r="A44" s="53">
        <v>34</v>
      </c>
      <c r="E44" s="77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9"/>
      <c r="U44" s="77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9"/>
      <c r="AK44" s="77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9"/>
      <c r="BA44" s="77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9"/>
      <c r="BQ44" s="77"/>
      <c r="BR44" s="78"/>
      <c r="BS44" s="78"/>
      <c r="BT44" s="78"/>
      <c r="BU44" s="78"/>
      <c r="BV44" s="78"/>
      <c r="BW44" s="78"/>
      <c r="BX44" s="78"/>
      <c r="BY44" s="78"/>
      <c r="BZ44" s="78"/>
      <c r="CA44" s="78"/>
      <c r="CB44" s="78"/>
      <c r="CC44" s="78"/>
      <c r="CD44" s="78"/>
      <c r="CE44" s="78"/>
      <c r="CF44" s="79"/>
      <c r="CG44" s="77"/>
      <c r="CH44" s="78"/>
      <c r="CI44" s="78"/>
      <c r="CJ44" s="78"/>
      <c r="CK44" s="78"/>
      <c r="CL44" s="78"/>
      <c r="CM44" s="78"/>
      <c r="CN44" s="78"/>
      <c r="CO44" s="78"/>
      <c r="CP44" s="78"/>
      <c r="CQ44" s="78"/>
      <c r="CR44" s="78"/>
      <c r="CS44" s="78"/>
      <c r="CT44" s="78"/>
      <c r="CU44" s="78"/>
      <c r="CV44" s="79"/>
      <c r="CW44" s="77"/>
      <c r="CX44" s="78"/>
      <c r="CY44" s="78"/>
      <c r="CZ44" s="78"/>
      <c r="DA44" s="78"/>
      <c r="DB44" s="78"/>
      <c r="DC44" s="78"/>
      <c r="DD44" s="78"/>
      <c r="DE44" s="78"/>
      <c r="DF44" s="78"/>
      <c r="DG44" s="78"/>
      <c r="DH44" s="78"/>
      <c r="DI44" s="78"/>
      <c r="DJ44" s="78"/>
      <c r="DK44" s="78"/>
      <c r="DL44" s="79"/>
      <c r="DM44" s="77"/>
      <c r="DN44" s="78"/>
      <c r="DO44" s="78"/>
      <c r="DP44" s="78"/>
      <c r="DQ44" s="78"/>
      <c r="DR44" s="78"/>
      <c r="DS44" s="78"/>
      <c r="DT44" s="78"/>
      <c r="DU44" s="78"/>
      <c r="DV44" s="78"/>
      <c r="DW44" s="78"/>
      <c r="DX44" s="78"/>
      <c r="DY44" s="78"/>
      <c r="DZ44" s="78"/>
      <c r="EA44" s="78"/>
      <c r="EB44" s="79"/>
    </row>
    <row r="45" spans="1:132" ht="9.75" customHeight="1" x14ac:dyDescent="0.35">
      <c r="A45" s="53">
        <v>35</v>
      </c>
      <c r="E45" s="77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9"/>
      <c r="U45" s="77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9"/>
      <c r="AK45" s="77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9"/>
      <c r="BA45" s="77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9"/>
      <c r="BQ45" s="77"/>
      <c r="BR45" s="78"/>
      <c r="BS45" s="78"/>
      <c r="BT45" s="78"/>
      <c r="BU45" s="78"/>
      <c r="BV45" s="78"/>
      <c r="BW45" s="78"/>
      <c r="BX45" s="78"/>
      <c r="BY45" s="78"/>
      <c r="BZ45" s="78"/>
      <c r="CA45" s="78"/>
      <c r="CB45" s="78"/>
      <c r="CC45" s="78"/>
      <c r="CD45" s="78"/>
      <c r="CE45" s="78"/>
      <c r="CF45" s="79"/>
      <c r="CG45" s="77"/>
      <c r="CH45" s="78"/>
      <c r="CI45" s="78"/>
      <c r="CJ45" s="78"/>
      <c r="CK45" s="78"/>
      <c r="CL45" s="78"/>
      <c r="CM45" s="78"/>
      <c r="CN45" s="78"/>
      <c r="CO45" s="78"/>
      <c r="CP45" s="78"/>
      <c r="CQ45" s="78"/>
      <c r="CR45" s="78"/>
      <c r="CS45" s="78"/>
      <c r="CT45" s="78"/>
      <c r="CU45" s="78"/>
      <c r="CV45" s="79"/>
      <c r="CW45" s="77"/>
      <c r="CX45" s="78"/>
      <c r="CY45" s="78"/>
      <c r="CZ45" s="78"/>
      <c r="DA45" s="78"/>
      <c r="DB45" s="78"/>
      <c r="DC45" s="78"/>
      <c r="DD45" s="78"/>
      <c r="DE45" s="78"/>
      <c r="DF45" s="78"/>
      <c r="DG45" s="78"/>
      <c r="DH45" s="78"/>
      <c r="DI45" s="78"/>
      <c r="DJ45" s="78"/>
      <c r="DK45" s="78"/>
      <c r="DL45" s="79"/>
      <c r="DM45" s="77"/>
      <c r="DN45" s="78"/>
      <c r="DO45" s="78"/>
      <c r="DP45" s="78"/>
      <c r="DQ45" s="78"/>
      <c r="DR45" s="78"/>
      <c r="DS45" s="78"/>
      <c r="DT45" s="78"/>
      <c r="DU45" s="78"/>
      <c r="DV45" s="78"/>
      <c r="DW45" s="78"/>
      <c r="DX45" s="78"/>
      <c r="DY45" s="78"/>
      <c r="DZ45" s="78"/>
      <c r="EA45" s="78"/>
      <c r="EB45" s="79"/>
    </row>
    <row r="46" spans="1:132" ht="9.75" customHeight="1" x14ac:dyDescent="0.35">
      <c r="A46" s="53">
        <v>36</v>
      </c>
      <c r="E46" s="80"/>
      <c r="F46" s="81"/>
      <c r="G46" s="81"/>
      <c r="H46" s="81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9"/>
      <c r="U46" s="80"/>
      <c r="V46" s="81"/>
      <c r="W46" s="81"/>
      <c r="X46" s="81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9"/>
      <c r="AK46" s="80"/>
      <c r="AL46" s="81"/>
      <c r="AM46" s="81"/>
      <c r="AN46" s="81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9"/>
      <c r="BA46" s="80"/>
      <c r="BB46" s="81"/>
      <c r="BC46" s="81"/>
      <c r="BD46" s="81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9"/>
      <c r="BQ46" s="80"/>
      <c r="BR46" s="81"/>
      <c r="BS46" s="81"/>
      <c r="BT46" s="81"/>
      <c r="BU46" s="78"/>
      <c r="BV46" s="78"/>
      <c r="BW46" s="78"/>
      <c r="BX46" s="78"/>
      <c r="BY46" s="78"/>
      <c r="BZ46" s="78"/>
      <c r="CA46" s="78"/>
      <c r="CB46" s="78"/>
      <c r="CC46" s="78"/>
      <c r="CD46" s="78"/>
      <c r="CE46" s="78"/>
      <c r="CF46" s="79"/>
      <c r="CG46" s="80"/>
      <c r="CH46" s="81"/>
      <c r="CI46" s="81"/>
      <c r="CJ46" s="81"/>
      <c r="CK46" s="78"/>
      <c r="CL46" s="78"/>
      <c r="CM46" s="78"/>
      <c r="CN46" s="78"/>
      <c r="CO46" s="78"/>
      <c r="CP46" s="78"/>
      <c r="CQ46" s="78"/>
      <c r="CR46" s="78"/>
      <c r="CS46" s="78"/>
      <c r="CT46" s="78"/>
      <c r="CU46" s="78"/>
      <c r="CV46" s="79"/>
      <c r="CW46" s="80"/>
      <c r="CX46" s="81"/>
      <c r="CY46" s="81"/>
      <c r="CZ46" s="81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9"/>
      <c r="DM46" s="80"/>
      <c r="DN46" s="81"/>
      <c r="DO46" s="81"/>
      <c r="DP46" s="81"/>
      <c r="DQ46" s="78"/>
      <c r="DR46" s="78"/>
      <c r="DS46" s="78"/>
      <c r="DT46" s="78"/>
      <c r="DU46" s="78"/>
      <c r="DV46" s="78"/>
      <c r="DW46" s="78"/>
      <c r="DX46" s="78"/>
      <c r="DY46" s="78"/>
      <c r="DZ46" s="78"/>
      <c r="EA46" s="78"/>
      <c r="EB46" s="79"/>
    </row>
    <row r="47" spans="1:132" ht="9.75" customHeight="1" x14ac:dyDescent="0.35">
      <c r="A47" s="53">
        <v>37</v>
      </c>
      <c r="E47" s="77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9"/>
      <c r="U47" s="77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9"/>
      <c r="AK47" s="77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9"/>
      <c r="BA47" s="77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9"/>
      <c r="BQ47" s="77"/>
      <c r="BR47" s="78"/>
      <c r="BS47" s="78"/>
      <c r="BT47" s="78"/>
      <c r="BU47" s="78"/>
      <c r="BV47" s="78"/>
      <c r="BW47" s="78"/>
      <c r="BX47" s="78"/>
      <c r="BY47" s="78"/>
      <c r="BZ47" s="78"/>
      <c r="CA47" s="78"/>
      <c r="CB47" s="78"/>
      <c r="CC47" s="78"/>
      <c r="CD47" s="78"/>
      <c r="CE47" s="78"/>
      <c r="CF47" s="79"/>
      <c r="CG47" s="77"/>
      <c r="CH47" s="78"/>
      <c r="CI47" s="78"/>
      <c r="CJ47" s="78"/>
      <c r="CK47" s="78"/>
      <c r="CL47" s="78"/>
      <c r="CM47" s="78"/>
      <c r="CN47" s="78"/>
      <c r="CO47" s="78"/>
      <c r="CP47" s="78"/>
      <c r="CQ47" s="78"/>
      <c r="CR47" s="78"/>
      <c r="CS47" s="78"/>
      <c r="CT47" s="78"/>
      <c r="CU47" s="78"/>
      <c r="CV47" s="79"/>
      <c r="CW47" s="77"/>
      <c r="CX47" s="78"/>
      <c r="CY47" s="78"/>
      <c r="CZ47" s="78"/>
      <c r="DA47" s="78"/>
      <c r="DB47" s="78"/>
      <c r="DC47" s="78"/>
      <c r="DD47" s="78"/>
      <c r="DE47" s="78"/>
      <c r="DF47" s="78"/>
      <c r="DG47" s="78"/>
      <c r="DH47" s="78"/>
      <c r="DI47" s="78"/>
      <c r="DJ47" s="78"/>
      <c r="DK47" s="78"/>
      <c r="DL47" s="79"/>
      <c r="DM47" s="77"/>
      <c r="DN47" s="78"/>
      <c r="DO47" s="78"/>
      <c r="DP47" s="78"/>
      <c r="DQ47" s="78"/>
      <c r="DR47" s="78"/>
      <c r="DS47" s="78"/>
      <c r="DT47" s="78"/>
      <c r="DU47" s="78"/>
      <c r="DV47" s="78"/>
      <c r="DW47" s="78"/>
      <c r="DX47" s="78"/>
      <c r="DY47" s="78"/>
      <c r="DZ47" s="78"/>
      <c r="EA47" s="78"/>
      <c r="EB47" s="79"/>
    </row>
    <row r="48" spans="1:132" ht="9.75" customHeight="1" x14ac:dyDescent="0.35">
      <c r="A48" s="53">
        <v>38</v>
      </c>
      <c r="E48" s="77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9"/>
      <c r="U48" s="77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9"/>
      <c r="AK48" s="77"/>
      <c r="AL48" s="78"/>
      <c r="AM48" s="78"/>
      <c r="AN48" s="78"/>
      <c r="AO48" s="78"/>
      <c r="AP48" s="78"/>
      <c r="AQ48" s="78"/>
      <c r="AR48" s="78"/>
      <c r="AS48" s="78"/>
      <c r="AT48" s="78"/>
      <c r="AU48" s="78"/>
      <c r="AV48" s="78"/>
      <c r="AW48" s="78"/>
      <c r="AX48" s="78"/>
      <c r="AY48" s="78"/>
      <c r="AZ48" s="79"/>
      <c r="BA48" s="77"/>
      <c r="BB48" s="78"/>
      <c r="BC48" s="78"/>
      <c r="BD48" s="78"/>
      <c r="BE48" s="78"/>
      <c r="BF48" s="78"/>
      <c r="BG48" s="78"/>
      <c r="BH48" s="78"/>
      <c r="BI48" s="78"/>
      <c r="BJ48" s="78"/>
      <c r="BK48" s="78"/>
      <c r="BL48" s="78"/>
      <c r="BM48" s="78"/>
      <c r="BN48" s="78"/>
      <c r="BO48" s="78"/>
      <c r="BP48" s="79"/>
      <c r="BQ48" s="77"/>
      <c r="BR48" s="78"/>
      <c r="BS48" s="78"/>
      <c r="BT48" s="78"/>
      <c r="BU48" s="78"/>
      <c r="BV48" s="78"/>
      <c r="BW48" s="78"/>
      <c r="BX48" s="78"/>
      <c r="BY48" s="78"/>
      <c r="BZ48" s="78"/>
      <c r="CA48" s="78"/>
      <c r="CB48" s="78"/>
      <c r="CC48" s="78"/>
      <c r="CD48" s="78"/>
      <c r="CE48" s="78"/>
      <c r="CF48" s="79"/>
      <c r="CG48" s="77"/>
      <c r="CH48" s="78"/>
      <c r="CI48" s="78"/>
      <c r="CJ48" s="78"/>
      <c r="CK48" s="78"/>
      <c r="CL48" s="78"/>
      <c r="CM48" s="78"/>
      <c r="CN48" s="78"/>
      <c r="CO48" s="78"/>
      <c r="CP48" s="78"/>
      <c r="CQ48" s="78"/>
      <c r="CR48" s="78"/>
      <c r="CS48" s="78"/>
      <c r="CT48" s="78"/>
      <c r="CU48" s="78"/>
      <c r="CV48" s="79"/>
      <c r="CW48" s="77"/>
      <c r="CX48" s="78"/>
      <c r="CY48" s="78"/>
      <c r="CZ48" s="78"/>
      <c r="DA48" s="78"/>
      <c r="DB48" s="78"/>
      <c r="DC48" s="78"/>
      <c r="DD48" s="78"/>
      <c r="DE48" s="78"/>
      <c r="DF48" s="78"/>
      <c r="DG48" s="78"/>
      <c r="DH48" s="78"/>
      <c r="DI48" s="78"/>
      <c r="DJ48" s="78"/>
      <c r="DK48" s="78"/>
      <c r="DL48" s="79"/>
      <c r="DM48" s="77"/>
      <c r="DN48" s="78"/>
      <c r="DO48" s="78"/>
      <c r="DP48" s="78"/>
      <c r="DQ48" s="78"/>
      <c r="DR48" s="78"/>
      <c r="DS48" s="78"/>
      <c r="DT48" s="78"/>
      <c r="DU48" s="78"/>
      <c r="DV48" s="78"/>
      <c r="DW48" s="78"/>
      <c r="DX48" s="78"/>
      <c r="DY48" s="78"/>
      <c r="DZ48" s="78"/>
      <c r="EA48" s="78"/>
      <c r="EB48" s="79"/>
    </row>
    <row r="49" spans="1:132" ht="9.75" customHeight="1" x14ac:dyDescent="0.35">
      <c r="A49" s="53">
        <v>39</v>
      </c>
      <c r="E49" s="77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9"/>
      <c r="U49" s="77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9"/>
      <c r="AK49" s="77"/>
      <c r="AL49" s="78"/>
      <c r="AM49" s="78"/>
      <c r="AN49" s="78"/>
      <c r="AO49" s="78"/>
      <c r="AP49" s="78"/>
      <c r="AQ49" s="78"/>
      <c r="AR49" s="78"/>
      <c r="AS49" s="78"/>
      <c r="AT49" s="78"/>
      <c r="AU49" s="78"/>
      <c r="AV49" s="78"/>
      <c r="AW49" s="78"/>
      <c r="AX49" s="78"/>
      <c r="AY49" s="78"/>
      <c r="AZ49" s="79"/>
      <c r="BA49" s="77"/>
      <c r="BB49" s="78"/>
      <c r="BC49" s="78"/>
      <c r="BD49" s="78"/>
      <c r="BE49" s="78"/>
      <c r="BF49" s="78"/>
      <c r="BG49" s="78"/>
      <c r="BH49" s="78"/>
      <c r="BI49" s="78"/>
      <c r="BJ49" s="78"/>
      <c r="BK49" s="78"/>
      <c r="BL49" s="78"/>
      <c r="BM49" s="78"/>
      <c r="BN49" s="78"/>
      <c r="BO49" s="78"/>
      <c r="BP49" s="79"/>
      <c r="BQ49" s="77"/>
      <c r="BR49" s="78"/>
      <c r="BS49" s="78"/>
      <c r="BT49" s="78"/>
      <c r="BU49" s="78"/>
      <c r="BV49" s="78"/>
      <c r="BW49" s="78"/>
      <c r="BX49" s="78"/>
      <c r="BY49" s="78"/>
      <c r="BZ49" s="78"/>
      <c r="CA49" s="78"/>
      <c r="CB49" s="78"/>
      <c r="CC49" s="78"/>
      <c r="CD49" s="78"/>
      <c r="CE49" s="78"/>
      <c r="CF49" s="79"/>
      <c r="CG49" s="77"/>
      <c r="CH49" s="78"/>
      <c r="CI49" s="78"/>
      <c r="CJ49" s="78"/>
      <c r="CK49" s="78"/>
      <c r="CL49" s="78"/>
      <c r="CM49" s="78"/>
      <c r="CN49" s="78"/>
      <c r="CO49" s="78"/>
      <c r="CP49" s="78"/>
      <c r="CQ49" s="78"/>
      <c r="CR49" s="78"/>
      <c r="CS49" s="78"/>
      <c r="CT49" s="78"/>
      <c r="CU49" s="78"/>
      <c r="CV49" s="79"/>
      <c r="CW49" s="77"/>
      <c r="CX49" s="78"/>
      <c r="CY49" s="78"/>
      <c r="CZ49" s="78"/>
      <c r="DA49" s="78"/>
      <c r="DB49" s="78"/>
      <c r="DC49" s="78"/>
      <c r="DD49" s="78"/>
      <c r="DE49" s="78"/>
      <c r="DF49" s="78"/>
      <c r="DG49" s="78"/>
      <c r="DH49" s="78"/>
      <c r="DI49" s="78"/>
      <c r="DJ49" s="78"/>
      <c r="DK49" s="78"/>
      <c r="DL49" s="79"/>
      <c r="DM49" s="77"/>
      <c r="DN49" s="78"/>
      <c r="DO49" s="78"/>
      <c r="DP49" s="78"/>
      <c r="DQ49" s="78"/>
      <c r="DR49" s="78"/>
      <c r="DS49" s="78"/>
      <c r="DT49" s="78"/>
      <c r="DU49" s="78"/>
      <c r="DV49" s="78"/>
      <c r="DW49" s="78"/>
      <c r="DX49" s="78"/>
      <c r="DY49" s="78"/>
      <c r="DZ49" s="78"/>
      <c r="EA49" s="78"/>
      <c r="EB49" s="79"/>
    </row>
    <row r="50" spans="1:132" ht="9.75" customHeight="1" x14ac:dyDescent="0.35">
      <c r="A50" s="53">
        <v>40</v>
      </c>
      <c r="E50" s="80"/>
      <c r="F50" s="81"/>
      <c r="G50" s="81"/>
      <c r="H50" s="81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9"/>
      <c r="U50" s="80"/>
      <c r="V50" s="81"/>
      <c r="W50" s="81"/>
      <c r="X50" s="81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9"/>
      <c r="AK50" s="80"/>
      <c r="AL50" s="81"/>
      <c r="AM50" s="81"/>
      <c r="AN50" s="81"/>
      <c r="AO50" s="78"/>
      <c r="AP50" s="78"/>
      <c r="AQ50" s="78"/>
      <c r="AR50" s="78"/>
      <c r="AS50" s="78"/>
      <c r="AT50" s="78"/>
      <c r="AU50" s="78"/>
      <c r="AV50" s="78"/>
      <c r="AW50" s="78"/>
      <c r="AX50" s="78"/>
      <c r="AY50" s="78"/>
      <c r="AZ50" s="79"/>
      <c r="BA50" s="80"/>
      <c r="BB50" s="81"/>
      <c r="BC50" s="81"/>
      <c r="BD50" s="81"/>
      <c r="BE50" s="78"/>
      <c r="BF50" s="78"/>
      <c r="BG50" s="78"/>
      <c r="BH50" s="78"/>
      <c r="BI50" s="78"/>
      <c r="BJ50" s="78"/>
      <c r="BK50" s="78"/>
      <c r="BL50" s="78"/>
      <c r="BM50" s="78"/>
      <c r="BN50" s="78"/>
      <c r="BO50" s="78"/>
      <c r="BP50" s="79"/>
      <c r="BQ50" s="80"/>
      <c r="BR50" s="81"/>
      <c r="BS50" s="81"/>
      <c r="BT50" s="81"/>
      <c r="BU50" s="78"/>
      <c r="BV50" s="78"/>
      <c r="BW50" s="78"/>
      <c r="BX50" s="78"/>
      <c r="BY50" s="78"/>
      <c r="BZ50" s="78"/>
      <c r="CA50" s="78"/>
      <c r="CB50" s="78"/>
      <c r="CC50" s="78"/>
      <c r="CD50" s="78"/>
      <c r="CE50" s="78"/>
      <c r="CF50" s="79"/>
      <c r="CG50" s="80"/>
      <c r="CH50" s="81"/>
      <c r="CI50" s="81"/>
      <c r="CJ50" s="81"/>
      <c r="CK50" s="78"/>
      <c r="CL50" s="78"/>
      <c r="CM50" s="78"/>
      <c r="CN50" s="78"/>
      <c r="CO50" s="78"/>
      <c r="CP50" s="78"/>
      <c r="CQ50" s="78"/>
      <c r="CR50" s="78"/>
      <c r="CS50" s="78"/>
      <c r="CT50" s="78"/>
      <c r="CU50" s="78"/>
      <c r="CV50" s="79"/>
      <c r="CW50" s="80"/>
      <c r="CX50" s="81"/>
      <c r="CY50" s="81"/>
      <c r="CZ50" s="81"/>
      <c r="DA50" s="78"/>
      <c r="DB50" s="78"/>
      <c r="DC50" s="78"/>
      <c r="DD50" s="78"/>
      <c r="DE50" s="78"/>
      <c r="DF50" s="78"/>
      <c r="DG50" s="78"/>
      <c r="DH50" s="78"/>
      <c r="DI50" s="78"/>
      <c r="DJ50" s="78"/>
      <c r="DK50" s="78"/>
      <c r="DL50" s="79"/>
      <c r="DM50" s="80"/>
      <c r="DN50" s="81"/>
      <c r="DO50" s="81"/>
      <c r="DP50" s="81"/>
      <c r="DQ50" s="78"/>
      <c r="DR50" s="78"/>
      <c r="DS50" s="78"/>
      <c r="DT50" s="78"/>
      <c r="DU50" s="78"/>
      <c r="DV50" s="78"/>
      <c r="DW50" s="78"/>
      <c r="DX50" s="78"/>
      <c r="DY50" s="78"/>
      <c r="DZ50" s="78"/>
      <c r="EA50" s="78"/>
      <c r="EB50" s="79"/>
    </row>
    <row r="51" spans="1:132" ht="9.75" customHeight="1" x14ac:dyDescent="0.35">
      <c r="A51" s="53">
        <v>41</v>
      </c>
      <c r="E51" s="77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/>
      <c r="U51" s="77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9"/>
      <c r="AK51" s="77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9"/>
      <c r="BA51" s="77"/>
      <c r="BB51" s="78"/>
      <c r="BC51" s="78"/>
      <c r="BD51" s="78"/>
      <c r="BE51" s="78"/>
      <c r="BF51" s="78"/>
      <c r="BG51" s="78"/>
      <c r="BH51" s="78"/>
      <c r="BI51" s="78"/>
      <c r="BJ51" s="78"/>
      <c r="BK51" s="78"/>
      <c r="BL51" s="78"/>
      <c r="BM51" s="78"/>
      <c r="BN51" s="78"/>
      <c r="BO51" s="78"/>
      <c r="BP51" s="79"/>
      <c r="BQ51" s="77"/>
      <c r="BR51" s="78"/>
      <c r="BS51" s="78"/>
      <c r="BT51" s="78"/>
      <c r="BU51" s="78"/>
      <c r="BV51" s="78"/>
      <c r="BW51" s="78"/>
      <c r="BX51" s="78"/>
      <c r="BY51" s="78"/>
      <c r="BZ51" s="78"/>
      <c r="CA51" s="78"/>
      <c r="CB51" s="78"/>
      <c r="CC51" s="78"/>
      <c r="CD51" s="78"/>
      <c r="CE51" s="78"/>
      <c r="CF51" s="79"/>
      <c r="CG51" s="77"/>
      <c r="CH51" s="78"/>
      <c r="CI51" s="78"/>
      <c r="CJ51" s="78"/>
      <c r="CK51" s="78"/>
      <c r="CL51" s="78"/>
      <c r="CM51" s="78"/>
      <c r="CN51" s="78"/>
      <c r="CO51" s="78"/>
      <c r="CP51" s="78"/>
      <c r="CQ51" s="78"/>
      <c r="CR51" s="78"/>
      <c r="CS51" s="78"/>
      <c r="CT51" s="78"/>
      <c r="CU51" s="78"/>
      <c r="CV51" s="79"/>
      <c r="CW51" s="77"/>
      <c r="CX51" s="78"/>
      <c r="CY51" s="78"/>
      <c r="CZ51" s="78"/>
      <c r="DA51" s="78"/>
      <c r="DB51" s="78"/>
      <c r="DC51" s="78"/>
      <c r="DD51" s="78"/>
      <c r="DE51" s="78"/>
      <c r="DF51" s="78"/>
      <c r="DG51" s="78"/>
      <c r="DH51" s="78"/>
      <c r="DI51" s="78"/>
      <c r="DJ51" s="78"/>
      <c r="DK51" s="78"/>
      <c r="DL51" s="79"/>
      <c r="DM51" s="77"/>
      <c r="DN51" s="78"/>
      <c r="DO51" s="78"/>
      <c r="DP51" s="78"/>
      <c r="DQ51" s="78"/>
      <c r="DR51" s="78"/>
      <c r="DS51" s="78"/>
      <c r="DT51" s="78"/>
      <c r="DU51" s="78"/>
      <c r="DV51" s="78"/>
      <c r="DW51" s="78"/>
      <c r="DX51" s="78"/>
      <c r="DY51" s="78"/>
      <c r="DZ51" s="78"/>
      <c r="EA51" s="78"/>
      <c r="EB51" s="79"/>
    </row>
    <row r="52" spans="1:132" ht="9.75" customHeight="1" x14ac:dyDescent="0.35">
      <c r="A52" s="53">
        <v>42</v>
      </c>
      <c r="E52" s="77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9"/>
      <c r="U52" s="77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9"/>
      <c r="AK52" s="77"/>
      <c r="AL52" s="78"/>
      <c r="AM52" s="78"/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9"/>
      <c r="BA52" s="77"/>
      <c r="BB52" s="78"/>
      <c r="BC52" s="78"/>
      <c r="BD52" s="78"/>
      <c r="BE52" s="78"/>
      <c r="BF52" s="78"/>
      <c r="BG52" s="78"/>
      <c r="BH52" s="78"/>
      <c r="BI52" s="78"/>
      <c r="BJ52" s="78"/>
      <c r="BK52" s="78"/>
      <c r="BL52" s="78"/>
      <c r="BM52" s="78"/>
      <c r="BN52" s="78"/>
      <c r="BO52" s="78"/>
      <c r="BP52" s="79"/>
      <c r="BQ52" s="77"/>
      <c r="BR52" s="78"/>
      <c r="BS52" s="78"/>
      <c r="BT52" s="78"/>
      <c r="BU52" s="78"/>
      <c r="BV52" s="78"/>
      <c r="BW52" s="78"/>
      <c r="BX52" s="78"/>
      <c r="BY52" s="78"/>
      <c r="BZ52" s="78"/>
      <c r="CA52" s="78"/>
      <c r="CB52" s="78"/>
      <c r="CC52" s="78"/>
      <c r="CD52" s="78"/>
      <c r="CE52" s="78"/>
      <c r="CF52" s="79"/>
      <c r="CG52" s="77"/>
      <c r="CH52" s="78"/>
      <c r="CI52" s="78"/>
      <c r="CJ52" s="78"/>
      <c r="CK52" s="78"/>
      <c r="CL52" s="78"/>
      <c r="CM52" s="78"/>
      <c r="CN52" s="78"/>
      <c r="CO52" s="78"/>
      <c r="CP52" s="78"/>
      <c r="CQ52" s="78"/>
      <c r="CR52" s="78"/>
      <c r="CS52" s="78"/>
      <c r="CT52" s="78"/>
      <c r="CU52" s="78"/>
      <c r="CV52" s="79"/>
      <c r="CW52" s="77"/>
      <c r="CX52" s="78"/>
      <c r="CY52" s="78"/>
      <c r="CZ52" s="78"/>
      <c r="DA52" s="78"/>
      <c r="DB52" s="78"/>
      <c r="DC52" s="78"/>
      <c r="DD52" s="78"/>
      <c r="DE52" s="78"/>
      <c r="DF52" s="78"/>
      <c r="DG52" s="78"/>
      <c r="DH52" s="78"/>
      <c r="DI52" s="78"/>
      <c r="DJ52" s="78"/>
      <c r="DK52" s="78"/>
      <c r="DL52" s="79"/>
      <c r="DM52" s="77"/>
      <c r="DN52" s="78"/>
      <c r="DO52" s="78"/>
      <c r="DP52" s="78"/>
      <c r="DQ52" s="78"/>
      <c r="DR52" s="78"/>
      <c r="DS52" s="78"/>
      <c r="DT52" s="78"/>
      <c r="DU52" s="78"/>
      <c r="DV52" s="78"/>
      <c r="DW52" s="78"/>
      <c r="DX52" s="78"/>
      <c r="DY52" s="78"/>
      <c r="DZ52" s="78"/>
      <c r="EA52" s="78"/>
      <c r="EB52" s="79"/>
    </row>
    <row r="53" spans="1:132" ht="9.75" customHeight="1" x14ac:dyDescent="0.35">
      <c r="A53" s="53">
        <v>43</v>
      </c>
      <c r="E53" s="77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9"/>
      <c r="U53" s="77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9"/>
      <c r="AK53" s="77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9"/>
      <c r="BA53" s="77"/>
      <c r="BB53" s="78"/>
      <c r="BC53" s="78"/>
      <c r="BD53" s="78"/>
      <c r="BE53" s="78"/>
      <c r="BF53" s="78"/>
      <c r="BG53" s="78"/>
      <c r="BH53" s="78"/>
      <c r="BI53" s="78"/>
      <c r="BJ53" s="78"/>
      <c r="BK53" s="78"/>
      <c r="BL53" s="78"/>
      <c r="BM53" s="78"/>
      <c r="BN53" s="78"/>
      <c r="BO53" s="78"/>
      <c r="BP53" s="79"/>
      <c r="BQ53" s="77"/>
      <c r="BR53" s="78"/>
      <c r="BS53" s="78"/>
      <c r="BT53" s="78"/>
      <c r="BU53" s="78"/>
      <c r="BV53" s="78"/>
      <c r="BW53" s="78"/>
      <c r="BX53" s="78"/>
      <c r="BY53" s="78"/>
      <c r="BZ53" s="78"/>
      <c r="CA53" s="78"/>
      <c r="CB53" s="78"/>
      <c r="CC53" s="78"/>
      <c r="CD53" s="78"/>
      <c r="CE53" s="78"/>
      <c r="CF53" s="79"/>
      <c r="CG53" s="77"/>
      <c r="CH53" s="78"/>
      <c r="CI53" s="78"/>
      <c r="CJ53" s="78"/>
      <c r="CK53" s="78"/>
      <c r="CL53" s="78"/>
      <c r="CM53" s="78"/>
      <c r="CN53" s="78"/>
      <c r="CO53" s="78"/>
      <c r="CP53" s="78"/>
      <c r="CQ53" s="78"/>
      <c r="CR53" s="78"/>
      <c r="CS53" s="78"/>
      <c r="CT53" s="78"/>
      <c r="CU53" s="78"/>
      <c r="CV53" s="79"/>
      <c r="CW53" s="77"/>
      <c r="CX53" s="78"/>
      <c r="CY53" s="78"/>
      <c r="CZ53" s="78"/>
      <c r="DA53" s="78"/>
      <c r="DB53" s="78"/>
      <c r="DC53" s="78"/>
      <c r="DD53" s="78"/>
      <c r="DE53" s="78"/>
      <c r="DF53" s="78"/>
      <c r="DG53" s="78"/>
      <c r="DH53" s="78"/>
      <c r="DI53" s="78"/>
      <c r="DJ53" s="78"/>
      <c r="DK53" s="78"/>
      <c r="DL53" s="79"/>
      <c r="DM53" s="77"/>
      <c r="DN53" s="78"/>
      <c r="DO53" s="78"/>
      <c r="DP53" s="78"/>
      <c r="DQ53" s="78"/>
      <c r="DR53" s="78"/>
      <c r="DS53" s="78"/>
      <c r="DT53" s="78"/>
      <c r="DU53" s="78"/>
      <c r="DV53" s="78"/>
      <c r="DW53" s="78"/>
      <c r="DX53" s="78"/>
      <c r="DY53" s="78"/>
      <c r="DZ53" s="78"/>
      <c r="EA53" s="78"/>
      <c r="EB53" s="79"/>
    </row>
    <row r="54" spans="1:132" ht="9.75" customHeight="1" x14ac:dyDescent="0.35">
      <c r="A54" s="53">
        <v>44</v>
      </c>
      <c r="E54" s="80"/>
      <c r="F54" s="81"/>
      <c r="G54" s="81"/>
      <c r="H54" s="81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9"/>
      <c r="U54" s="80"/>
      <c r="V54" s="81"/>
      <c r="W54" s="81"/>
      <c r="X54" s="81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9"/>
      <c r="AK54" s="80"/>
      <c r="AL54" s="81"/>
      <c r="AM54" s="81"/>
      <c r="AN54" s="81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9"/>
      <c r="BA54" s="80"/>
      <c r="BB54" s="81"/>
      <c r="BC54" s="81"/>
      <c r="BD54" s="81"/>
      <c r="BE54" s="78"/>
      <c r="BF54" s="78"/>
      <c r="BG54" s="78"/>
      <c r="BH54" s="78"/>
      <c r="BI54" s="78"/>
      <c r="BJ54" s="78"/>
      <c r="BK54" s="78"/>
      <c r="BL54" s="78"/>
      <c r="BM54" s="78"/>
      <c r="BN54" s="78"/>
      <c r="BO54" s="78"/>
      <c r="BP54" s="79"/>
      <c r="BQ54" s="80"/>
      <c r="BR54" s="81"/>
      <c r="BS54" s="81"/>
      <c r="BT54" s="81"/>
      <c r="BU54" s="78"/>
      <c r="BV54" s="78"/>
      <c r="BW54" s="78"/>
      <c r="BX54" s="78"/>
      <c r="BY54" s="78"/>
      <c r="BZ54" s="78"/>
      <c r="CA54" s="78"/>
      <c r="CB54" s="78"/>
      <c r="CC54" s="78"/>
      <c r="CD54" s="78"/>
      <c r="CE54" s="78"/>
      <c r="CF54" s="79"/>
      <c r="CG54" s="80"/>
      <c r="CH54" s="81"/>
      <c r="CI54" s="81"/>
      <c r="CJ54" s="81"/>
      <c r="CK54" s="78"/>
      <c r="CL54" s="78"/>
      <c r="CM54" s="78"/>
      <c r="CN54" s="78"/>
      <c r="CO54" s="78"/>
      <c r="CP54" s="78"/>
      <c r="CQ54" s="78"/>
      <c r="CR54" s="78"/>
      <c r="CS54" s="78"/>
      <c r="CT54" s="78"/>
      <c r="CU54" s="78"/>
      <c r="CV54" s="79"/>
      <c r="CW54" s="80"/>
      <c r="CX54" s="81"/>
      <c r="CY54" s="81"/>
      <c r="CZ54" s="81"/>
      <c r="DA54" s="78"/>
      <c r="DB54" s="78"/>
      <c r="DC54" s="78"/>
      <c r="DD54" s="78"/>
      <c r="DE54" s="78"/>
      <c r="DF54" s="78"/>
      <c r="DG54" s="78"/>
      <c r="DH54" s="78"/>
      <c r="DI54" s="78"/>
      <c r="DJ54" s="78"/>
      <c r="DK54" s="78"/>
      <c r="DL54" s="79"/>
      <c r="DM54" s="80"/>
      <c r="DN54" s="81"/>
      <c r="DO54" s="81"/>
      <c r="DP54" s="81"/>
      <c r="DQ54" s="78"/>
      <c r="DR54" s="78"/>
      <c r="DS54" s="78"/>
      <c r="DT54" s="78"/>
      <c r="DU54" s="78"/>
      <c r="DV54" s="78"/>
      <c r="DW54" s="78"/>
      <c r="DX54" s="78"/>
      <c r="DY54" s="78"/>
      <c r="DZ54" s="78"/>
      <c r="EA54" s="78"/>
      <c r="EB54" s="79"/>
    </row>
    <row r="55" spans="1:132" ht="9.75" customHeight="1" x14ac:dyDescent="0.35">
      <c r="A55" s="53">
        <v>45</v>
      </c>
      <c r="E55" s="77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9"/>
      <c r="U55" s="77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9"/>
      <c r="AK55" s="77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9"/>
      <c r="BA55" s="77"/>
      <c r="BB55" s="78"/>
      <c r="BC55" s="78"/>
      <c r="BD55" s="78"/>
      <c r="BE55" s="78"/>
      <c r="BF55" s="78"/>
      <c r="BG55" s="78"/>
      <c r="BH55" s="78"/>
      <c r="BI55" s="78"/>
      <c r="BJ55" s="78"/>
      <c r="BK55" s="78"/>
      <c r="BL55" s="78"/>
      <c r="BM55" s="78"/>
      <c r="BN55" s="78"/>
      <c r="BO55" s="78"/>
      <c r="BP55" s="79"/>
      <c r="BQ55" s="77"/>
      <c r="BR55" s="78"/>
      <c r="BS55" s="78"/>
      <c r="BT55" s="78"/>
      <c r="BU55" s="78"/>
      <c r="BV55" s="78"/>
      <c r="BW55" s="78"/>
      <c r="BX55" s="78"/>
      <c r="BY55" s="78"/>
      <c r="BZ55" s="78"/>
      <c r="CA55" s="78"/>
      <c r="CB55" s="78"/>
      <c r="CC55" s="78"/>
      <c r="CD55" s="78"/>
      <c r="CE55" s="78"/>
      <c r="CF55" s="79"/>
      <c r="CG55" s="77"/>
      <c r="CH55" s="78"/>
      <c r="CI55" s="78"/>
      <c r="CJ55" s="78"/>
      <c r="CK55" s="78"/>
      <c r="CL55" s="78"/>
      <c r="CM55" s="78"/>
      <c r="CN55" s="78"/>
      <c r="CO55" s="78"/>
      <c r="CP55" s="78"/>
      <c r="CQ55" s="78"/>
      <c r="CR55" s="78"/>
      <c r="CS55" s="78"/>
      <c r="CT55" s="78"/>
      <c r="CU55" s="78"/>
      <c r="CV55" s="79"/>
      <c r="CW55" s="77"/>
      <c r="CX55" s="78"/>
      <c r="CY55" s="78"/>
      <c r="CZ55" s="78"/>
      <c r="DA55" s="78"/>
      <c r="DB55" s="78"/>
      <c r="DC55" s="78"/>
      <c r="DD55" s="78"/>
      <c r="DE55" s="78"/>
      <c r="DF55" s="78"/>
      <c r="DG55" s="78"/>
      <c r="DH55" s="78"/>
      <c r="DI55" s="78"/>
      <c r="DJ55" s="78"/>
      <c r="DK55" s="78"/>
      <c r="DL55" s="79"/>
      <c r="DM55" s="77"/>
      <c r="DN55" s="78"/>
      <c r="DO55" s="78"/>
      <c r="DP55" s="78"/>
      <c r="DQ55" s="78"/>
      <c r="DR55" s="78"/>
      <c r="DS55" s="78"/>
      <c r="DT55" s="78"/>
      <c r="DU55" s="78"/>
      <c r="DV55" s="78"/>
      <c r="DW55" s="78"/>
      <c r="DX55" s="78"/>
      <c r="DY55" s="78"/>
      <c r="DZ55" s="78"/>
      <c r="EA55" s="78"/>
      <c r="EB55" s="79"/>
    </row>
    <row r="56" spans="1:132" ht="9.75" customHeight="1" x14ac:dyDescent="0.35">
      <c r="A56" s="53">
        <v>46</v>
      </c>
      <c r="E56" s="77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9"/>
      <c r="U56" s="77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9"/>
      <c r="AK56" s="77"/>
      <c r="AL56" s="78"/>
      <c r="AM56" s="78"/>
      <c r="AN56" s="78"/>
      <c r="AO56" s="78"/>
      <c r="AP56" s="78"/>
      <c r="AQ56" s="78"/>
      <c r="AR56" s="78"/>
      <c r="AS56" s="78"/>
      <c r="AT56" s="78"/>
      <c r="AU56" s="78"/>
      <c r="AV56" s="78"/>
      <c r="AW56" s="78"/>
      <c r="AX56" s="78"/>
      <c r="AY56" s="78"/>
      <c r="AZ56" s="79"/>
      <c r="BA56" s="77"/>
      <c r="BB56" s="78"/>
      <c r="BC56" s="78"/>
      <c r="BD56" s="78"/>
      <c r="BE56" s="78"/>
      <c r="BF56" s="78"/>
      <c r="BG56" s="78"/>
      <c r="BH56" s="78"/>
      <c r="BI56" s="78"/>
      <c r="BJ56" s="78"/>
      <c r="BK56" s="78"/>
      <c r="BL56" s="78"/>
      <c r="BM56" s="78"/>
      <c r="BN56" s="78"/>
      <c r="BO56" s="78"/>
      <c r="BP56" s="79"/>
      <c r="BQ56" s="77"/>
      <c r="BR56" s="78"/>
      <c r="BS56" s="78"/>
      <c r="BT56" s="78"/>
      <c r="BU56" s="78"/>
      <c r="BV56" s="78"/>
      <c r="BW56" s="78"/>
      <c r="BX56" s="78"/>
      <c r="BY56" s="78"/>
      <c r="BZ56" s="78"/>
      <c r="CA56" s="78"/>
      <c r="CB56" s="78"/>
      <c r="CC56" s="78"/>
      <c r="CD56" s="78"/>
      <c r="CE56" s="78"/>
      <c r="CF56" s="79"/>
      <c r="CG56" s="77"/>
      <c r="CH56" s="78"/>
      <c r="CI56" s="78"/>
      <c r="CJ56" s="78"/>
      <c r="CK56" s="78"/>
      <c r="CL56" s="78"/>
      <c r="CM56" s="78"/>
      <c r="CN56" s="78"/>
      <c r="CO56" s="78"/>
      <c r="CP56" s="78"/>
      <c r="CQ56" s="78"/>
      <c r="CR56" s="78"/>
      <c r="CS56" s="78"/>
      <c r="CT56" s="78"/>
      <c r="CU56" s="78"/>
      <c r="CV56" s="79"/>
      <c r="CW56" s="77"/>
      <c r="CX56" s="78"/>
      <c r="CY56" s="78"/>
      <c r="CZ56" s="78"/>
      <c r="DA56" s="78"/>
      <c r="DB56" s="78"/>
      <c r="DC56" s="78"/>
      <c r="DD56" s="78"/>
      <c r="DE56" s="78"/>
      <c r="DF56" s="78"/>
      <c r="DG56" s="78"/>
      <c r="DH56" s="78"/>
      <c r="DI56" s="78"/>
      <c r="DJ56" s="78"/>
      <c r="DK56" s="78"/>
      <c r="DL56" s="79"/>
      <c r="DM56" s="77"/>
      <c r="DN56" s="78"/>
      <c r="DO56" s="78"/>
      <c r="DP56" s="78"/>
      <c r="DQ56" s="78"/>
      <c r="DR56" s="78"/>
      <c r="DS56" s="78"/>
      <c r="DT56" s="78"/>
      <c r="DU56" s="78"/>
      <c r="DV56" s="78"/>
      <c r="DW56" s="78"/>
      <c r="DX56" s="78"/>
      <c r="DY56" s="78"/>
      <c r="DZ56" s="78"/>
      <c r="EA56" s="78"/>
      <c r="EB56" s="79"/>
    </row>
    <row r="57" spans="1:132" ht="9.75" customHeight="1" x14ac:dyDescent="0.35">
      <c r="A57" s="53">
        <v>47</v>
      </c>
      <c r="E57" s="82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4"/>
      <c r="U57" s="82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4"/>
      <c r="AK57" s="82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4"/>
      <c r="BA57" s="82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4"/>
      <c r="BQ57" s="82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4"/>
      <c r="CG57" s="82"/>
      <c r="CH57" s="83"/>
      <c r="CI57" s="83"/>
      <c r="CJ57" s="83"/>
      <c r="CK57" s="83"/>
      <c r="CL57" s="83"/>
      <c r="CM57" s="83"/>
      <c r="CN57" s="83"/>
      <c r="CO57" s="83"/>
      <c r="CP57" s="83"/>
      <c r="CQ57" s="83"/>
      <c r="CR57" s="83"/>
      <c r="CS57" s="83"/>
      <c r="CT57" s="83"/>
      <c r="CU57" s="83"/>
      <c r="CV57" s="84"/>
      <c r="CW57" s="82"/>
      <c r="CX57" s="83"/>
      <c r="CY57" s="83"/>
      <c r="CZ57" s="83"/>
      <c r="DA57" s="83"/>
      <c r="DB57" s="83"/>
      <c r="DC57" s="83"/>
      <c r="DD57" s="83"/>
      <c r="DE57" s="83"/>
      <c r="DF57" s="83"/>
      <c r="DG57" s="83"/>
      <c r="DH57" s="83"/>
      <c r="DI57" s="83"/>
      <c r="DJ57" s="83"/>
      <c r="DK57" s="83"/>
      <c r="DL57" s="84"/>
      <c r="DM57" s="82"/>
      <c r="DN57" s="83"/>
      <c r="DO57" s="83"/>
      <c r="DP57" s="83"/>
      <c r="DQ57" s="83"/>
      <c r="DR57" s="83"/>
      <c r="DS57" s="83"/>
      <c r="DT57" s="83"/>
      <c r="DU57" s="83"/>
      <c r="DV57" s="83"/>
      <c r="DW57" s="83"/>
      <c r="DX57" s="83"/>
      <c r="DY57" s="83"/>
      <c r="DZ57" s="83"/>
      <c r="EA57" s="83"/>
      <c r="EB57" s="84"/>
    </row>
    <row r="58" spans="1:132" ht="9.75" customHeight="1" x14ac:dyDescent="0.35">
      <c r="A58" s="53"/>
    </row>
    <row r="59" spans="1:132" ht="9.75" customHeight="1" x14ac:dyDescent="0.35"/>
    <row r="60" spans="1:132" ht="9.75" customHeight="1" x14ac:dyDescent="0.35"/>
    <row r="61" spans="1:132" ht="9.75" customHeight="1" x14ac:dyDescent="0.35"/>
    <row r="62" spans="1:132" ht="9.75" customHeight="1" x14ac:dyDescent="0.35"/>
    <row r="63" spans="1:132" ht="9.75" customHeight="1" x14ac:dyDescent="0.35"/>
    <row r="64" spans="1:132" ht="9.75" customHeight="1" x14ac:dyDescent="0.35"/>
    <row r="65" ht="9.75" customHeight="1" x14ac:dyDescent="0.35"/>
    <row r="66" ht="9.75" customHeight="1" x14ac:dyDescent="0.35"/>
    <row r="67" ht="9.75" customHeight="1" x14ac:dyDescent="0.35"/>
    <row r="68" ht="9.75" customHeight="1" x14ac:dyDescent="0.35"/>
    <row r="69" ht="9.75" customHeight="1" x14ac:dyDescent="0.35"/>
    <row r="70" ht="9.75" customHeight="1" x14ac:dyDescent="0.35"/>
    <row r="71" ht="9.75" customHeight="1" x14ac:dyDescent="0.35"/>
    <row r="72" ht="9.75" customHeight="1" x14ac:dyDescent="0.35"/>
    <row r="73" ht="9.75" customHeight="1" x14ac:dyDescent="0.35"/>
    <row r="74" ht="9.75" customHeight="1" x14ac:dyDescent="0.35"/>
    <row r="75" ht="9.75" customHeight="1" x14ac:dyDescent="0.35"/>
    <row r="76" ht="9.75" customHeight="1" x14ac:dyDescent="0.35"/>
    <row r="77" ht="9.75" customHeight="1" x14ac:dyDescent="0.35"/>
    <row r="78" ht="9.75" customHeight="1" x14ac:dyDescent="0.35"/>
    <row r="79" ht="9.75" customHeight="1" x14ac:dyDescent="0.35"/>
    <row r="80" ht="9.75" customHeight="1" x14ac:dyDescent="0.35"/>
    <row r="81" ht="9.75" customHeight="1" x14ac:dyDescent="0.35"/>
    <row r="82" ht="9.75" customHeight="1" x14ac:dyDescent="0.35"/>
    <row r="83" ht="9.75" customHeight="1" x14ac:dyDescent="0.35"/>
    <row r="84" ht="9.75" customHeight="1" x14ac:dyDescent="0.35"/>
    <row r="85" ht="9.75" customHeight="1" x14ac:dyDescent="0.35"/>
    <row r="86" ht="9.75" customHeight="1" x14ac:dyDescent="0.35"/>
    <row r="87" ht="9.75" customHeight="1" x14ac:dyDescent="0.35"/>
    <row r="88" ht="9.75" customHeight="1" x14ac:dyDescent="0.35"/>
    <row r="89" ht="9.75" customHeight="1" x14ac:dyDescent="0.35"/>
    <row r="90" ht="9.75" customHeight="1" x14ac:dyDescent="0.35"/>
    <row r="91" ht="9.75" customHeight="1" x14ac:dyDescent="0.35"/>
    <row r="92" ht="9.75" customHeight="1" x14ac:dyDescent="0.35"/>
    <row r="93" ht="9.75" customHeight="1" x14ac:dyDescent="0.35"/>
    <row r="94" ht="9.75" customHeight="1" x14ac:dyDescent="0.35"/>
    <row r="95" ht="9.75" customHeight="1" x14ac:dyDescent="0.35"/>
    <row r="96" ht="9.75" customHeight="1" x14ac:dyDescent="0.35"/>
    <row r="97" ht="9.75" customHeight="1" x14ac:dyDescent="0.35"/>
    <row r="98" ht="9.75" customHeight="1" x14ac:dyDescent="0.35"/>
    <row r="99" ht="9.75" customHeight="1" x14ac:dyDescent="0.35"/>
    <row r="100" ht="9.75" customHeight="1" x14ac:dyDescent="0.35"/>
    <row r="101" ht="9.75" customHeight="1" x14ac:dyDescent="0.35"/>
    <row r="102" ht="9.75" customHeight="1" x14ac:dyDescent="0.35"/>
    <row r="103" ht="9.75" customHeight="1" x14ac:dyDescent="0.35"/>
    <row r="104" ht="9.75" customHeight="1" x14ac:dyDescent="0.35"/>
    <row r="105" ht="9.75" customHeight="1" x14ac:dyDescent="0.35"/>
    <row r="106" ht="9.75" customHeight="1" x14ac:dyDescent="0.35"/>
    <row r="107" ht="9.75" customHeight="1" x14ac:dyDescent="0.35"/>
    <row r="108" ht="9.75" customHeight="1" x14ac:dyDescent="0.35"/>
    <row r="109" ht="9.75" customHeight="1" x14ac:dyDescent="0.35"/>
    <row r="110" ht="9.75" customHeight="1" x14ac:dyDescent="0.35"/>
    <row r="111" ht="9.75" customHeight="1" x14ac:dyDescent="0.35"/>
    <row r="112" ht="9.75" customHeight="1" x14ac:dyDescent="0.35"/>
    <row r="113" ht="9.75" customHeight="1" x14ac:dyDescent="0.35"/>
    <row r="114" ht="9.75" customHeight="1" x14ac:dyDescent="0.35"/>
    <row r="115" ht="9.75" customHeight="1" x14ac:dyDescent="0.35"/>
    <row r="116" ht="9.75" customHeight="1" x14ac:dyDescent="0.35"/>
    <row r="117" ht="9.75" customHeight="1" x14ac:dyDescent="0.35"/>
    <row r="118" ht="9.75" customHeight="1" x14ac:dyDescent="0.35"/>
    <row r="119" ht="9.75" customHeight="1" x14ac:dyDescent="0.35"/>
    <row r="120" ht="9.75" customHeight="1" x14ac:dyDescent="0.35"/>
    <row r="121" ht="9.75" customHeight="1" x14ac:dyDescent="0.35"/>
    <row r="122" ht="9.75" customHeight="1" x14ac:dyDescent="0.35"/>
    <row r="123" ht="9.75" customHeight="1" x14ac:dyDescent="0.35"/>
    <row r="124" ht="9.75" customHeight="1" x14ac:dyDescent="0.35"/>
    <row r="125" ht="9.75" customHeight="1" x14ac:dyDescent="0.35"/>
    <row r="126" ht="9.75" customHeight="1" x14ac:dyDescent="0.35"/>
    <row r="127" ht="9.75" customHeight="1" x14ac:dyDescent="0.35"/>
    <row r="128" ht="9.75" customHeight="1" x14ac:dyDescent="0.35"/>
    <row r="129" ht="9.75" customHeight="1" x14ac:dyDescent="0.35"/>
    <row r="130" ht="9.75" customHeight="1" x14ac:dyDescent="0.35"/>
    <row r="131" ht="9.75" customHeight="1" x14ac:dyDescent="0.35"/>
    <row r="132" ht="9.75" customHeight="1" x14ac:dyDescent="0.35"/>
    <row r="133" ht="9.75" customHeight="1" x14ac:dyDescent="0.35"/>
    <row r="134" ht="9.75" customHeight="1" x14ac:dyDescent="0.35"/>
    <row r="135" ht="9.75" customHeight="1" x14ac:dyDescent="0.35"/>
    <row r="136" ht="9.75" customHeight="1" x14ac:dyDescent="0.35"/>
    <row r="137" ht="9.75" customHeight="1" x14ac:dyDescent="0.35"/>
    <row r="138" ht="9.75" customHeight="1" x14ac:dyDescent="0.35"/>
    <row r="139" ht="9.75" customHeight="1" x14ac:dyDescent="0.35"/>
    <row r="140" ht="9.75" customHeight="1" x14ac:dyDescent="0.35"/>
    <row r="141" ht="9.75" customHeight="1" x14ac:dyDescent="0.35"/>
    <row r="142" ht="9.75" customHeight="1" x14ac:dyDescent="0.35"/>
    <row r="143" ht="9.75" customHeight="1" x14ac:dyDescent="0.35"/>
    <row r="144" ht="9.75" customHeight="1" x14ac:dyDescent="0.35"/>
    <row r="145" ht="9.75" customHeight="1" x14ac:dyDescent="0.35"/>
    <row r="146" ht="9.75" customHeight="1" x14ac:dyDescent="0.35"/>
    <row r="147" ht="9.75" customHeight="1" x14ac:dyDescent="0.35"/>
    <row r="148" ht="9.75" customHeight="1" x14ac:dyDescent="0.35"/>
    <row r="149" ht="9.75" customHeight="1" x14ac:dyDescent="0.35"/>
    <row r="150" ht="9.75" customHeight="1" x14ac:dyDescent="0.35"/>
    <row r="151" ht="9.75" customHeight="1" x14ac:dyDescent="0.35"/>
    <row r="152" ht="9.75" customHeight="1" x14ac:dyDescent="0.35"/>
    <row r="153" ht="9.75" customHeight="1" x14ac:dyDescent="0.35"/>
    <row r="154" ht="9.75" customHeight="1" x14ac:dyDescent="0.35"/>
    <row r="155" ht="9.75" customHeight="1" x14ac:dyDescent="0.35"/>
    <row r="156" ht="9.75" customHeight="1" x14ac:dyDescent="0.35"/>
    <row r="157" ht="9.75" customHeight="1" x14ac:dyDescent="0.35"/>
    <row r="158" ht="9.75" customHeight="1" x14ac:dyDescent="0.35"/>
    <row r="159" ht="9.75" customHeight="1" x14ac:dyDescent="0.35"/>
    <row r="160" ht="9.75" customHeight="1" x14ac:dyDescent="0.35"/>
    <row r="161" ht="9.75" customHeight="1" x14ac:dyDescent="0.35"/>
    <row r="162" ht="9.75" customHeight="1" x14ac:dyDescent="0.35"/>
    <row r="163" ht="9.75" customHeight="1" x14ac:dyDescent="0.35"/>
    <row r="164" ht="9.75" customHeight="1" x14ac:dyDescent="0.35"/>
    <row r="165" ht="9.75" customHeight="1" x14ac:dyDescent="0.35"/>
    <row r="166" ht="9.75" customHeight="1" x14ac:dyDescent="0.35"/>
    <row r="167" ht="9.75" customHeight="1" x14ac:dyDescent="0.35"/>
    <row r="168" ht="9.75" customHeight="1" x14ac:dyDescent="0.35"/>
    <row r="169" ht="9.75" customHeight="1" x14ac:dyDescent="0.35"/>
    <row r="170" ht="9.75" customHeight="1" x14ac:dyDescent="0.35"/>
    <row r="171" ht="9.75" customHeight="1" x14ac:dyDescent="0.35"/>
    <row r="172" ht="9.75" customHeight="1" x14ac:dyDescent="0.35"/>
    <row r="173" ht="9.75" customHeight="1" x14ac:dyDescent="0.35"/>
    <row r="174" ht="9.75" customHeight="1" x14ac:dyDescent="0.35"/>
    <row r="175" ht="9.75" customHeight="1" x14ac:dyDescent="0.35"/>
    <row r="176" ht="9.75" customHeight="1" x14ac:dyDescent="0.35"/>
    <row r="177" ht="9.75" customHeight="1" x14ac:dyDescent="0.35"/>
    <row r="178" ht="9.75" customHeight="1" x14ac:dyDescent="0.35"/>
    <row r="179" ht="9.75" customHeight="1" x14ac:dyDescent="0.35"/>
    <row r="180" ht="9.75" customHeight="1" x14ac:dyDescent="0.35"/>
    <row r="181" ht="9.75" customHeight="1" x14ac:dyDescent="0.35"/>
    <row r="182" ht="9.75" customHeight="1" x14ac:dyDescent="0.35"/>
    <row r="183" ht="9.75" customHeight="1" x14ac:dyDescent="0.35"/>
    <row r="184" ht="9.75" customHeight="1" x14ac:dyDescent="0.35"/>
    <row r="185" ht="9.75" customHeight="1" x14ac:dyDescent="0.35"/>
    <row r="186" ht="9.75" customHeight="1" x14ac:dyDescent="0.35"/>
    <row r="187" ht="9.75" customHeight="1" x14ac:dyDescent="0.35"/>
    <row r="188" ht="9.75" customHeight="1" x14ac:dyDescent="0.35"/>
    <row r="189" ht="9.75" customHeight="1" x14ac:dyDescent="0.35"/>
    <row r="190" ht="9.75" customHeight="1" x14ac:dyDescent="0.35"/>
    <row r="191" ht="9.75" customHeight="1" x14ac:dyDescent="0.35"/>
    <row r="192" ht="9.75" customHeight="1" x14ac:dyDescent="0.35"/>
    <row r="193" ht="9.75" customHeight="1" x14ac:dyDescent="0.35"/>
    <row r="194" ht="9.75" customHeight="1" x14ac:dyDescent="0.35"/>
    <row r="195" ht="9.75" customHeight="1" x14ac:dyDescent="0.35"/>
    <row r="196" ht="9.75" customHeight="1" x14ac:dyDescent="0.35"/>
    <row r="197" ht="9.75" customHeight="1" x14ac:dyDescent="0.35"/>
    <row r="198" ht="9.75" customHeight="1" x14ac:dyDescent="0.35"/>
    <row r="199" ht="9.75" customHeight="1" x14ac:dyDescent="0.35"/>
    <row r="200" ht="9.75" customHeight="1" x14ac:dyDescent="0.35"/>
    <row r="201" ht="9.75" customHeight="1" x14ac:dyDescent="0.35"/>
    <row r="202" ht="9.75" customHeight="1" x14ac:dyDescent="0.35"/>
    <row r="203" ht="9.75" customHeight="1" x14ac:dyDescent="0.35"/>
    <row r="204" ht="9.75" customHeight="1" x14ac:dyDescent="0.35"/>
    <row r="205" ht="9.75" customHeight="1" x14ac:dyDescent="0.35"/>
    <row r="206" ht="9.75" customHeight="1" x14ac:dyDescent="0.35"/>
    <row r="207" ht="9.75" customHeight="1" x14ac:dyDescent="0.35"/>
    <row r="208" ht="9.75" customHeight="1" x14ac:dyDescent="0.35"/>
    <row r="209" ht="9.75" customHeight="1" x14ac:dyDescent="0.35"/>
    <row r="210" ht="9.75" customHeight="1" x14ac:dyDescent="0.35"/>
    <row r="211" ht="9.75" customHeight="1" x14ac:dyDescent="0.35"/>
    <row r="212" ht="9.75" customHeight="1" x14ac:dyDescent="0.35"/>
    <row r="213" ht="9.75" customHeight="1" x14ac:dyDescent="0.35"/>
    <row r="214" ht="9.75" customHeight="1" x14ac:dyDescent="0.35"/>
    <row r="215" ht="9.75" customHeight="1" x14ac:dyDescent="0.35"/>
    <row r="216" ht="9.75" customHeight="1" x14ac:dyDescent="0.35"/>
    <row r="217" ht="9.75" customHeight="1" x14ac:dyDescent="0.35"/>
    <row r="218" ht="9.75" customHeight="1" x14ac:dyDescent="0.35"/>
    <row r="219" ht="9.75" customHeight="1" x14ac:dyDescent="0.35"/>
    <row r="220" ht="9.75" customHeight="1" x14ac:dyDescent="0.35"/>
    <row r="221" ht="9.75" customHeight="1" x14ac:dyDescent="0.35"/>
    <row r="222" ht="9.75" customHeight="1" x14ac:dyDescent="0.35"/>
    <row r="223" ht="9.75" customHeight="1" x14ac:dyDescent="0.35"/>
    <row r="224" ht="9.75" customHeight="1" x14ac:dyDescent="0.35"/>
    <row r="225" ht="9.75" customHeight="1" x14ac:dyDescent="0.35"/>
    <row r="226" ht="9.75" customHeight="1" x14ac:dyDescent="0.35"/>
    <row r="227" ht="9.75" customHeight="1" x14ac:dyDescent="0.35"/>
    <row r="228" ht="9.75" customHeight="1" x14ac:dyDescent="0.35"/>
    <row r="229" ht="9.75" customHeight="1" x14ac:dyDescent="0.35"/>
    <row r="230" ht="9.75" customHeight="1" x14ac:dyDescent="0.35"/>
    <row r="231" ht="9.75" customHeight="1" x14ac:dyDescent="0.35"/>
    <row r="232" ht="9.75" customHeight="1" x14ac:dyDescent="0.35"/>
    <row r="233" ht="9.75" customHeight="1" x14ac:dyDescent="0.35"/>
    <row r="234" ht="9.75" customHeight="1" x14ac:dyDescent="0.35"/>
    <row r="235" ht="9.75" customHeight="1" x14ac:dyDescent="0.35"/>
    <row r="236" ht="9.75" customHeight="1" x14ac:dyDescent="0.35"/>
    <row r="237" ht="9.75" customHeight="1" x14ac:dyDescent="0.35"/>
    <row r="238" ht="9.75" customHeight="1" x14ac:dyDescent="0.35"/>
    <row r="239" ht="9.75" customHeight="1" x14ac:dyDescent="0.35"/>
    <row r="240" ht="9.75" customHeight="1" x14ac:dyDescent="0.35"/>
    <row r="241" ht="9.75" customHeight="1" x14ac:dyDescent="0.35"/>
    <row r="242" ht="9.75" customHeight="1" x14ac:dyDescent="0.35"/>
    <row r="243" ht="9.75" customHeight="1" x14ac:dyDescent="0.35"/>
    <row r="244" ht="9.75" customHeight="1" x14ac:dyDescent="0.35"/>
    <row r="245" ht="9.75" customHeight="1" x14ac:dyDescent="0.35"/>
    <row r="246" ht="9.75" customHeight="1" x14ac:dyDescent="0.35"/>
    <row r="247" ht="9.75" customHeight="1" x14ac:dyDescent="0.35"/>
    <row r="248" ht="9.75" customHeight="1" x14ac:dyDescent="0.35"/>
    <row r="249" ht="9.75" customHeight="1" x14ac:dyDescent="0.35"/>
    <row r="250" ht="9.75" customHeight="1" x14ac:dyDescent="0.35"/>
    <row r="251" ht="9.75" customHeight="1" x14ac:dyDescent="0.35"/>
    <row r="252" ht="9.75" customHeight="1" x14ac:dyDescent="0.35"/>
    <row r="253" ht="9.75" customHeight="1" x14ac:dyDescent="0.35"/>
    <row r="254" ht="9.75" customHeight="1" x14ac:dyDescent="0.35"/>
    <row r="255" ht="9.75" customHeight="1" x14ac:dyDescent="0.35"/>
    <row r="256" ht="9.75" customHeight="1" x14ac:dyDescent="0.35"/>
    <row r="257" ht="9.75" customHeight="1" x14ac:dyDescent="0.35"/>
    <row r="258" ht="9.75" customHeight="1" x14ac:dyDescent="0.35"/>
    <row r="259" ht="9.75" customHeight="1" x14ac:dyDescent="0.35"/>
    <row r="260" ht="9.75" customHeight="1" x14ac:dyDescent="0.35"/>
    <row r="261" ht="9.75" customHeight="1" x14ac:dyDescent="0.35"/>
    <row r="262" ht="9.75" customHeight="1" x14ac:dyDescent="0.35"/>
    <row r="263" ht="9.75" customHeight="1" x14ac:dyDescent="0.35"/>
    <row r="264" ht="9.75" customHeight="1" x14ac:dyDescent="0.35"/>
    <row r="265" ht="9.75" customHeight="1" x14ac:dyDescent="0.35"/>
    <row r="266" ht="9.75" customHeight="1" x14ac:dyDescent="0.35"/>
    <row r="267" ht="9.75" customHeight="1" x14ac:dyDescent="0.35"/>
    <row r="268" ht="9.75" customHeight="1" x14ac:dyDescent="0.35"/>
    <row r="269" ht="9.75" customHeight="1" x14ac:dyDescent="0.35"/>
    <row r="270" ht="9.75" customHeight="1" x14ac:dyDescent="0.35"/>
    <row r="271" ht="9.75" customHeight="1" x14ac:dyDescent="0.35"/>
    <row r="272" ht="9.75" customHeight="1" x14ac:dyDescent="0.35"/>
    <row r="273" ht="9.75" customHeight="1" x14ac:dyDescent="0.35"/>
    <row r="274" ht="9.75" customHeight="1" x14ac:dyDescent="0.35"/>
    <row r="275" ht="9.75" customHeight="1" x14ac:dyDescent="0.35"/>
    <row r="276" ht="9.75" customHeight="1" x14ac:dyDescent="0.35"/>
    <row r="277" ht="9.75" customHeight="1" x14ac:dyDescent="0.35"/>
    <row r="278" ht="9.75" customHeight="1" x14ac:dyDescent="0.35"/>
    <row r="279" ht="9.75" customHeight="1" x14ac:dyDescent="0.35"/>
    <row r="280" ht="9.75" customHeight="1" x14ac:dyDescent="0.35"/>
    <row r="281" ht="9.75" customHeight="1" x14ac:dyDescent="0.35"/>
    <row r="282" ht="9.75" customHeight="1" x14ac:dyDescent="0.35"/>
    <row r="283" ht="9.75" customHeight="1" x14ac:dyDescent="0.35"/>
    <row r="284" ht="9.75" customHeight="1" x14ac:dyDescent="0.35"/>
    <row r="285" ht="9.75" customHeight="1" x14ac:dyDescent="0.35"/>
    <row r="286" ht="9.75" customHeight="1" x14ac:dyDescent="0.35"/>
    <row r="287" ht="9.75" customHeight="1" x14ac:dyDescent="0.35"/>
    <row r="288" ht="9.75" customHeight="1" x14ac:dyDescent="0.35"/>
    <row r="289" ht="9.75" customHeight="1" x14ac:dyDescent="0.35"/>
    <row r="290" ht="9.75" customHeight="1" x14ac:dyDescent="0.35"/>
    <row r="291" ht="9.75" customHeight="1" x14ac:dyDescent="0.35"/>
    <row r="292" ht="9.75" customHeight="1" x14ac:dyDescent="0.35"/>
    <row r="293" ht="9.75" customHeight="1" x14ac:dyDescent="0.35"/>
    <row r="294" ht="9.75" customHeight="1" x14ac:dyDescent="0.35"/>
    <row r="295" ht="9.75" customHeight="1" x14ac:dyDescent="0.35"/>
    <row r="296" ht="9.75" customHeight="1" x14ac:dyDescent="0.35"/>
    <row r="297" ht="9.75" customHeight="1" x14ac:dyDescent="0.35"/>
    <row r="298" ht="9.75" customHeight="1" x14ac:dyDescent="0.35"/>
    <row r="299" ht="9.75" customHeight="1" x14ac:dyDescent="0.35"/>
    <row r="300" ht="9.75" customHeight="1" x14ac:dyDescent="0.35"/>
    <row r="301" ht="9.75" customHeight="1" x14ac:dyDescent="0.35"/>
    <row r="302" ht="9.75" customHeight="1" x14ac:dyDescent="0.35"/>
    <row r="303" ht="9.75" customHeight="1" x14ac:dyDescent="0.35"/>
    <row r="304" ht="9.75" customHeight="1" x14ac:dyDescent="0.35"/>
    <row r="305" ht="9.75" customHeight="1" x14ac:dyDescent="0.35"/>
    <row r="306" ht="9.75" customHeight="1" x14ac:dyDescent="0.35"/>
    <row r="307" ht="9.75" customHeight="1" x14ac:dyDescent="0.35"/>
    <row r="308" ht="9.75" customHeight="1" x14ac:dyDescent="0.35"/>
    <row r="309" ht="9.75" customHeight="1" x14ac:dyDescent="0.35"/>
    <row r="310" ht="9.75" customHeight="1" x14ac:dyDescent="0.35"/>
    <row r="311" ht="9.75" customHeight="1" x14ac:dyDescent="0.35"/>
    <row r="312" ht="9.75" customHeight="1" x14ac:dyDescent="0.35"/>
    <row r="313" ht="9.75" customHeight="1" x14ac:dyDescent="0.35"/>
    <row r="314" ht="9.75" customHeight="1" x14ac:dyDescent="0.35"/>
    <row r="315" ht="9.75" customHeight="1" x14ac:dyDescent="0.35"/>
    <row r="316" ht="9.75" customHeight="1" x14ac:dyDescent="0.35"/>
    <row r="317" ht="9.75" customHeight="1" x14ac:dyDescent="0.35"/>
    <row r="318" ht="9.75" customHeight="1" x14ac:dyDescent="0.35"/>
    <row r="319" ht="9.75" customHeight="1" x14ac:dyDescent="0.35"/>
    <row r="320" ht="9.75" customHeight="1" x14ac:dyDescent="0.35"/>
    <row r="321" ht="9.75" customHeight="1" x14ac:dyDescent="0.35"/>
    <row r="322" ht="9.75" customHeight="1" x14ac:dyDescent="0.35"/>
    <row r="323" ht="9.75" customHeight="1" x14ac:dyDescent="0.35"/>
    <row r="324" ht="9.75" customHeight="1" x14ac:dyDescent="0.35"/>
    <row r="325" ht="9.75" customHeight="1" x14ac:dyDescent="0.35"/>
    <row r="326" ht="9.75" customHeight="1" x14ac:dyDescent="0.35"/>
    <row r="327" ht="9.75" customHeight="1" x14ac:dyDescent="0.35"/>
    <row r="328" ht="9.75" customHeight="1" x14ac:dyDescent="0.35"/>
    <row r="329" ht="9.75" customHeight="1" x14ac:dyDescent="0.35"/>
    <row r="330" ht="9.75" customHeight="1" x14ac:dyDescent="0.35"/>
    <row r="331" ht="9.75" customHeight="1" x14ac:dyDescent="0.35"/>
    <row r="332" ht="9.75" customHeight="1" x14ac:dyDescent="0.35"/>
    <row r="333" ht="9.75" customHeight="1" x14ac:dyDescent="0.35"/>
    <row r="334" ht="9.75" customHeight="1" x14ac:dyDescent="0.35"/>
    <row r="335" ht="9.75" customHeight="1" x14ac:dyDescent="0.35"/>
    <row r="336" ht="9.75" customHeight="1" x14ac:dyDescent="0.35"/>
    <row r="337" ht="9.75" customHeight="1" x14ac:dyDescent="0.35"/>
    <row r="338" ht="9.75" customHeight="1" x14ac:dyDescent="0.35"/>
    <row r="339" ht="9.75" customHeight="1" x14ac:dyDescent="0.35"/>
    <row r="340" ht="9.75" customHeight="1" x14ac:dyDescent="0.35"/>
    <row r="341" ht="9.75" customHeight="1" x14ac:dyDescent="0.35"/>
    <row r="342" ht="9.75" customHeight="1" x14ac:dyDescent="0.35"/>
    <row r="343" ht="9.75" customHeight="1" x14ac:dyDescent="0.35"/>
    <row r="344" ht="9.75" customHeight="1" x14ac:dyDescent="0.35"/>
    <row r="345" ht="9.75" customHeight="1" x14ac:dyDescent="0.35"/>
    <row r="346" ht="9.75" customHeight="1" x14ac:dyDescent="0.35"/>
    <row r="347" ht="9.75" customHeight="1" x14ac:dyDescent="0.35"/>
    <row r="348" ht="9.75" customHeight="1" x14ac:dyDescent="0.35"/>
    <row r="349" ht="9.75" customHeight="1" x14ac:dyDescent="0.35"/>
    <row r="350" ht="9.75" customHeight="1" x14ac:dyDescent="0.35"/>
    <row r="351" ht="9.75" customHeight="1" x14ac:dyDescent="0.35"/>
    <row r="352" ht="9.75" customHeight="1" x14ac:dyDescent="0.35"/>
    <row r="353" ht="9.75" customHeight="1" x14ac:dyDescent="0.35"/>
    <row r="354" ht="9.75" customHeight="1" x14ac:dyDescent="0.35"/>
    <row r="355" ht="9.75" customHeight="1" x14ac:dyDescent="0.35"/>
    <row r="356" ht="9.75" customHeight="1" x14ac:dyDescent="0.35"/>
    <row r="357" ht="9.75" customHeight="1" x14ac:dyDescent="0.35"/>
    <row r="358" ht="9.75" customHeight="1" x14ac:dyDescent="0.35"/>
    <row r="359" ht="9.75" customHeight="1" x14ac:dyDescent="0.35"/>
    <row r="360" ht="9.75" customHeight="1" x14ac:dyDescent="0.35"/>
    <row r="361" ht="9.75" customHeight="1" x14ac:dyDescent="0.35"/>
    <row r="362" ht="9.75" customHeight="1" x14ac:dyDescent="0.35"/>
    <row r="363" ht="9.75" customHeight="1" x14ac:dyDescent="0.35"/>
    <row r="364" ht="9.75" customHeight="1" x14ac:dyDescent="0.35"/>
    <row r="365" ht="9.75" customHeight="1" x14ac:dyDescent="0.35"/>
    <row r="366" ht="9.75" customHeight="1" x14ac:dyDescent="0.35"/>
    <row r="367" ht="9.75" customHeight="1" x14ac:dyDescent="0.35"/>
    <row r="368" ht="9.75" customHeight="1" x14ac:dyDescent="0.35"/>
    <row r="369" ht="9.75" customHeight="1" x14ac:dyDescent="0.35"/>
    <row r="370" ht="9.75" customHeight="1" x14ac:dyDescent="0.35"/>
    <row r="371" ht="9.75" customHeight="1" x14ac:dyDescent="0.35"/>
    <row r="372" ht="9.75" customHeight="1" x14ac:dyDescent="0.35"/>
    <row r="373" ht="9.75" customHeight="1" x14ac:dyDescent="0.35"/>
    <row r="374" ht="9.75" customHeight="1" x14ac:dyDescent="0.35"/>
    <row r="375" ht="9.75" customHeight="1" x14ac:dyDescent="0.35"/>
    <row r="376" ht="9.75" customHeight="1" x14ac:dyDescent="0.35"/>
    <row r="377" ht="9.75" customHeight="1" x14ac:dyDescent="0.35"/>
    <row r="378" ht="9.75" customHeight="1" x14ac:dyDescent="0.35"/>
    <row r="379" ht="9.75" customHeight="1" x14ac:dyDescent="0.35"/>
    <row r="380" ht="9.75" customHeight="1" x14ac:dyDescent="0.35"/>
    <row r="381" ht="9.75" customHeight="1" x14ac:dyDescent="0.35"/>
    <row r="382" ht="9.75" customHeight="1" x14ac:dyDescent="0.35"/>
    <row r="383" ht="9.75" customHeight="1" x14ac:dyDescent="0.35"/>
    <row r="384" ht="9.75" customHeight="1" x14ac:dyDescent="0.35"/>
    <row r="385" ht="9.75" customHeight="1" x14ac:dyDescent="0.35"/>
    <row r="386" ht="9.75" customHeight="1" x14ac:dyDescent="0.35"/>
    <row r="387" ht="9.75" customHeight="1" x14ac:dyDescent="0.35"/>
    <row r="388" ht="9.75" customHeight="1" x14ac:dyDescent="0.35"/>
    <row r="389" ht="9.75" customHeight="1" x14ac:dyDescent="0.35"/>
    <row r="390" ht="9.75" customHeight="1" x14ac:dyDescent="0.35"/>
    <row r="391" ht="9.75" customHeight="1" x14ac:dyDescent="0.35"/>
    <row r="392" ht="9.75" customHeight="1" x14ac:dyDescent="0.35"/>
    <row r="393" ht="9.75" customHeight="1" x14ac:dyDescent="0.35"/>
    <row r="394" ht="9.75" customHeight="1" x14ac:dyDescent="0.35"/>
    <row r="395" ht="9.75" customHeight="1" x14ac:dyDescent="0.35"/>
    <row r="396" ht="9.75" customHeight="1" x14ac:dyDescent="0.35"/>
    <row r="397" ht="9.75" customHeight="1" x14ac:dyDescent="0.35"/>
    <row r="398" ht="9.75" customHeight="1" x14ac:dyDescent="0.35"/>
    <row r="399" ht="9.75" customHeight="1" x14ac:dyDescent="0.35"/>
    <row r="400" ht="9.75" customHeight="1" x14ac:dyDescent="0.35"/>
    <row r="401" ht="9.75" customHeight="1" x14ac:dyDescent="0.35"/>
    <row r="402" ht="9.75" customHeight="1" x14ac:dyDescent="0.35"/>
    <row r="403" ht="9.75" customHeight="1" x14ac:dyDescent="0.35"/>
    <row r="404" ht="9.75" customHeight="1" x14ac:dyDescent="0.35"/>
    <row r="405" ht="9.75" customHeight="1" x14ac:dyDescent="0.35"/>
    <row r="406" ht="9.75" customHeight="1" x14ac:dyDescent="0.35"/>
    <row r="407" ht="9.75" customHeight="1" x14ac:dyDescent="0.35"/>
    <row r="408" ht="9.75" customHeight="1" x14ac:dyDescent="0.35"/>
    <row r="409" ht="9.75" customHeight="1" x14ac:dyDescent="0.35"/>
    <row r="410" ht="9.75" customHeight="1" x14ac:dyDescent="0.35"/>
    <row r="411" ht="9.75" customHeight="1" x14ac:dyDescent="0.35"/>
    <row r="412" ht="9.75" customHeight="1" x14ac:dyDescent="0.35"/>
    <row r="413" ht="9.75" customHeight="1" x14ac:dyDescent="0.35"/>
    <row r="414" ht="9.75" customHeight="1" x14ac:dyDescent="0.35"/>
    <row r="415" ht="9.75" customHeight="1" x14ac:dyDescent="0.35"/>
    <row r="416" ht="9.75" customHeight="1" x14ac:dyDescent="0.35"/>
    <row r="417" ht="9.75" customHeight="1" x14ac:dyDescent="0.35"/>
    <row r="418" ht="9.75" customHeight="1" x14ac:dyDescent="0.35"/>
    <row r="419" ht="9.75" customHeight="1" x14ac:dyDescent="0.35"/>
    <row r="420" ht="9.75" customHeight="1" x14ac:dyDescent="0.35"/>
    <row r="421" ht="9.75" customHeight="1" x14ac:dyDescent="0.35"/>
    <row r="422" ht="9.75" customHeight="1" x14ac:dyDescent="0.35"/>
    <row r="423" ht="9.75" customHeight="1" x14ac:dyDescent="0.35"/>
    <row r="424" ht="9.75" customHeight="1" x14ac:dyDescent="0.35"/>
    <row r="425" ht="9.75" customHeight="1" x14ac:dyDescent="0.35"/>
    <row r="426" ht="9.75" customHeight="1" x14ac:dyDescent="0.35"/>
    <row r="427" ht="9.75" customHeight="1" x14ac:dyDescent="0.35"/>
    <row r="428" ht="9.75" customHeight="1" x14ac:dyDescent="0.35"/>
    <row r="429" ht="9.75" customHeight="1" x14ac:dyDescent="0.35"/>
    <row r="430" ht="9.75" customHeight="1" x14ac:dyDescent="0.35"/>
    <row r="431" ht="9.75" customHeight="1" x14ac:dyDescent="0.35"/>
    <row r="432" ht="9.75" customHeight="1" x14ac:dyDescent="0.35"/>
    <row r="433" ht="9.75" customHeight="1" x14ac:dyDescent="0.35"/>
    <row r="434" ht="9.75" customHeight="1" x14ac:dyDescent="0.35"/>
    <row r="435" ht="9.75" customHeight="1" x14ac:dyDescent="0.35"/>
    <row r="436" ht="9.75" customHeight="1" x14ac:dyDescent="0.35"/>
    <row r="437" ht="9.75" customHeight="1" x14ac:dyDescent="0.35"/>
    <row r="438" ht="9.75" customHeight="1" x14ac:dyDescent="0.35"/>
    <row r="439" ht="9.75" customHeight="1" x14ac:dyDescent="0.35"/>
    <row r="440" ht="9.75" customHeight="1" x14ac:dyDescent="0.35"/>
    <row r="441" ht="9.75" customHeight="1" x14ac:dyDescent="0.35"/>
    <row r="442" ht="9.75" customHeight="1" x14ac:dyDescent="0.35"/>
    <row r="443" ht="9.75" customHeight="1" x14ac:dyDescent="0.35"/>
    <row r="444" ht="9.75" customHeight="1" x14ac:dyDescent="0.35"/>
    <row r="445" ht="9.75" customHeight="1" x14ac:dyDescent="0.35"/>
    <row r="446" ht="9.75" customHeight="1" x14ac:dyDescent="0.35"/>
    <row r="447" ht="9.75" customHeight="1" x14ac:dyDescent="0.35"/>
    <row r="448" ht="9.75" customHeight="1" x14ac:dyDescent="0.35"/>
    <row r="449" ht="9.75" customHeight="1" x14ac:dyDescent="0.35"/>
    <row r="450" ht="9.75" customHeight="1" x14ac:dyDescent="0.35"/>
    <row r="451" ht="9.75" customHeight="1" x14ac:dyDescent="0.35"/>
    <row r="452" ht="9.75" customHeight="1" x14ac:dyDescent="0.35"/>
    <row r="453" ht="9.75" customHeight="1" x14ac:dyDescent="0.35"/>
    <row r="454" ht="9.75" customHeight="1" x14ac:dyDescent="0.35"/>
    <row r="455" ht="9.75" customHeight="1" x14ac:dyDescent="0.35"/>
    <row r="456" ht="9.75" customHeight="1" x14ac:dyDescent="0.35"/>
    <row r="457" ht="9.75" customHeight="1" x14ac:dyDescent="0.35"/>
    <row r="458" ht="9.75" customHeight="1" x14ac:dyDescent="0.35"/>
    <row r="459" ht="9.75" customHeight="1" x14ac:dyDescent="0.35"/>
    <row r="460" ht="9.75" customHeight="1" x14ac:dyDescent="0.35"/>
    <row r="461" ht="9.75" customHeight="1" x14ac:dyDescent="0.35"/>
    <row r="462" ht="9.75" customHeight="1" x14ac:dyDescent="0.35"/>
    <row r="463" ht="9.75" customHeight="1" x14ac:dyDescent="0.35"/>
    <row r="464" ht="9.75" customHeight="1" x14ac:dyDescent="0.35"/>
    <row r="465" ht="9.75" customHeight="1" x14ac:dyDescent="0.35"/>
    <row r="466" ht="9.75" customHeight="1" x14ac:dyDescent="0.35"/>
    <row r="467" ht="9.75" customHeight="1" x14ac:dyDescent="0.35"/>
    <row r="468" ht="9.75" customHeight="1" x14ac:dyDescent="0.35"/>
    <row r="469" ht="9.75" customHeight="1" x14ac:dyDescent="0.35"/>
    <row r="470" ht="9.75" customHeight="1" x14ac:dyDescent="0.35"/>
    <row r="471" ht="9.75" customHeight="1" x14ac:dyDescent="0.35"/>
    <row r="472" ht="9.75" customHeight="1" x14ac:dyDescent="0.35"/>
    <row r="473" ht="9.75" customHeight="1" x14ac:dyDescent="0.35"/>
    <row r="474" ht="9.75" customHeight="1" x14ac:dyDescent="0.35"/>
    <row r="475" ht="9.75" customHeight="1" x14ac:dyDescent="0.35"/>
    <row r="476" ht="9.75" customHeight="1" x14ac:dyDescent="0.35"/>
    <row r="477" ht="9.75" customHeight="1" x14ac:dyDescent="0.35"/>
    <row r="478" ht="9.75" customHeight="1" x14ac:dyDescent="0.35"/>
    <row r="479" ht="9.75" customHeight="1" x14ac:dyDescent="0.35"/>
    <row r="480" ht="9.75" customHeight="1" x14ac:dyDescent="0.35"/>
    <row r="481" ht="9.75" customHeight="1" x14ac:dyDescent="0.35"/>
    <row r="482" ht="9.75" customHeight="1" x14ac:dyDescent="0.35"/>
    <row r="483" ht="9.75" customHeight="1" x14ac:dyDescent="0.35"/>
    <row r="484" ht="9.75" customHeight="1" x14ac:dyDescent="0.35"/>
    <row r="485" ht="9.75" customHeight="1" x14ac:dyDescent="0.35"/>
    <row r="486" ht="9.75" customHeight="1" x14ac:dyDescent="0.35"/>
    <row r="487" ht="9.75" customHeight="1" x14ac:dyDescent="0.35"/>
    <row r="488" ht="9.75" customHeight="1" x14ac:dyDescent="0.35"/>
    <row r="489" ht="9.75" customHeight="1" x14ac:dyDescent="0.35"/>
    <row r="490" ht="9.75" customHeight="1" x14ac:dyDescent="0.35"/>
    <row r="491" ht="9.75" customHeight="1" x14ac:dyDescent="0.35"/>
    <row r="492" ht="9.75" customHeight="1" x14ac:dyDescent="0.35"/>
    <row r="493" ht="9.75" customHeight="1" x14ac:dyDescent="0.35"/>
    <row r="494" ht="9.75" customHeight="1" x14ac:dyDescent="0.35"/>
    <row r="495" ht="9.75" customHeight="1" x14ac:dyDescent="0.35"/>
    <row r="496" ht="9.75" customHeight="1" x14ac:dyDescent="0.35"/>
    <row r="497" ht="9.75" customHeight="1" x14ac:dyDescent="0.35"/>
    <row r="498" ht="9.75" customHeight="1" x14ac:dyDescent="0.35"/>
    <row r="499" ht="9.75" customHeight="1" x14ac:dyDescent="0.35"/>
    <row r="500" ht="9.75" customHeight="1" x14ac:dyDescent="0.35"/>
    <row r="501" ht="9.75" customHeight="1" x14ac:dyDescent="0.35"/>
    <row r="502" ht="9.75" customHeight="1" x14ac:dyDescent="0.35"/>
    <row r="503" ht="9.75" customHeight="1" x14ac:dyDescent="0.35"/>
    <row r="504" ht="9.75" customHeight="1" x14ac:dyDescent="0.35"/>
    <row r="505" ht="9.75" customHeight="1" x14ac:dyDescent="0.35"/>
    <row r="506" ht="9.75" customHeight="1" x14ac:dyDescent="0.35"/>
    <row r="507" ht="9.75" customHeight="1" x14ac:dyDescent="0.35"/>
    <row r="508" ht="9.75" customHeight="1" x14ac:dyDescent="0.35"/>
    <row r="509" ht="9.75" customHeight="1" x14ac:dyDescent="0.35"/>
    <row r="510" ht="9.75" customHeight="1" x14ac:dyDescent="0.35"/>
    <row r="511" ht="9.75" customHeight="1" x14ac:dyDescent="0.35"/>
    <row r="512" ht="9.75" customHeight="1" x14ac:dyDescent="0.35"/>
    <row r="513" ht="9.75" customHeight="1" x14ac:dyDescent="0.35"/>
    <row r="514" ht="9.75" customHeight="1" x14ac:dyDescent="0.35"/>
    <row r="515" ht="9.75" customHeight="1" x14ac:dyDescent="0.35"/>
    <row r="516" ht="9.75" customHeight="1" x14ac:dyDescent="0.35"/>
    <row r="517" ht="9.75" customHeight="1" x14ac:dyDescent="0.35"/>
    <row r="518" ht="9.75" customHeight="1" x14ac:dyDescent="0.35"/>
    <row r="519" ht="9.75" customHeight="1" x14ac:dyDescent="0.35"/>
    <row r="520" ht="9.75" customHeight="1" x14ac:dyDescent="0.35"/>
    <row r="521" ht="9.75" customHeight="1" x14ac:dyDescent="0.35"/>
    <row r="522" ht="9.75" customHeight="1" x14ac:dyDescent="0.35"/>
    <row r="523" ht="9.75" customHeight="1" x14ac:dyDescent="0.35"/>
    <row r="524" ht="9.75" customHeight="1" x14ac:dyDescent="0.35"/>
    <row r="525" ht="9.75" customHeight="1" x14ac:dyDescent="0.35"/>
    <row r="526" ht="9.75" customHeight="1" x14ac:dyDescent="0.35"/>
    <row r="527" ht="9.75" customHeight="1" x14ac:dyDescent="0.35"/>
    <row r="528" ht="9.75" customHeight="1" x14ac:dyDescent="0.35"/>
    <row r="529" ht="9.75" customHeight="1" x14ac:dyDescent="0.35"/>
    <row r="530" ht="9.75" customHeight="1" x14ac:dyDescent="0.35"/>
    <row r="531" ht="9.75" customHeight="1" x14ac:dyDescent="0.35"/>
    <row r="532" ht="9.75" customHeight="1" x14ac:dyDescent="0.35"/>
    <row r="533" ht="9.75" customHeight="1" x14ac:dyDescent="0.35"/>
    <row r="534" ht="9.75" customHeight="1" x14ac:dyDescent="0.35"/>
    <row r="535" ht="9.75" customHeight="1" x14ac:dyDescent="0.35"/>
    <row r="536" ht="9.75" customHeight="1" x14ac:dyDescent="0.35"/>
    <row r="537" ht="9.75" customHeight="1" x14ac:dyDescent="0.35"/>
    <row r="538" ht="9.75" customHeight="1" x14ac:dyDescent="0.35"/>
    <row r="539" ht="9.75" customHeight="1" x14ac:dyDescent="0.35"/>
    <row r="540" ht="9.75" customHeight="1" x14ac:dyDescent="0.35"/>
    <row r="541" ht="9.75" customHeight="1" x14ac:dyDescent="0.35"/>
    <row r="542" ht="9.75" customHeight="1" x14ac:dyDescent="0.35"/>
    <row r="543" ht="9.75" customHeight="1" x14ac:dyDescent="0.35"/>
    <row r="544" ht="9.75" customHeight="1" x14ac:dyDescent="0.35"/>
    <row r="545" ht="9.75" customHeight="1" x14ac:dyDescent="0.35"/>
    <row r="546" ht="9.75" customHeight="1" x14ac:dyDescent="0.35"/>
    <row r="547" ht="9.75" customHeight="1" x14ac:dyDescent="0.35"/>
    <row r="548" ht="9.75" customHeight="1" x14ac:dyDescent="0.35"/>
    <row r="549" ht="9.75" customHeight="1" x14ac:dyDescent="0.35"/>
    <row r="550" ht="9.75" customHeight="1" x14ac:dyDescent="0.35"/>
    <row r="551" ht="9.75" customHeight="1" x14ac:dyDescent="0.35"/>
    <row r="552" ht="9.75" customHeight="1" x14ac:dyDescent="0.35"/>
    <row r="553" ht="9.75" customHeight="1" x14ac:dyDescent="0.35"/>
    <row r="554" ht="9.75" customHeight="1" x14ac:dyDescent="0.35"/>
    <row r="555" ht="9.75" customHeight="1" x14ac:dyDescent="0.35"/>
    <row r="556" ht="9.75" customHeight="1" x14ac:dyDescent="0.35"/>
    <row r="557" ht="9.75" customHeight="1" x14ac:dyDescent="0.35"/>
    <row r="558" ht="9.75" customHeight="1" x14ac:dyDescent="0.35"/>
    <row r="559" ht="9.75" customHeight="1" x14ac:dyDescent="0.35"/>
    <row r="560" ht="9.75" customHeight="1" x14ac:dyDescent="0.35"/>
    <row r="561" ht="9.75" customHeight="1" x14ac:dyDescent="0.35"/>
    <row r="562" ht="9.75" customHeight="1" x14ac:dyDescent="0.35"/>
    <row r="563" ht="9.75" customHeight="1" x14ac:dyDescent="0.35"/>
    <row r="564" ht="9.75" customHeight="1" x14ac:dyDescent="0.35"/>
    <row r="565" ht="9.75" customHeight="1" x14ac:dyDescent="0.35"/>
    <row r="566" ht="9.75" customHeight="1" x14ac:dyDescent="0.35"/>
    <row r="567" ht="9.75" customHeight="1" x14ac:dyDescent="0.35"/>
    <row r="568" ht="9.75" customHeight="1" x14ac:dyDescent="0.35"/>
    <row r="569" ht="9.75" customHeight="1" x14ac:dyDescent="0.35"/>
    <row r="570" ht="9.75" customHeight="1" x14ac:dyDescent="0.35"/>
    <row r="571" ht="9.75" customHeight="1" x14ac:dyDescent="0.35"/>
    <row r="572" ht="9.75" customHeight="1" x14ac:dyDescent="0.35"/>
    <row r="573" ht="9.75" customHeight="1" x14ac:dyDescent="0.35"/>
    <row r="574" ht="9.75" customHeight="1" x14ac:dyDescent="0.35"/>
    <row r="575" ht="9.75" customHeight="1" x14ac:dyDescent="0.35"/>
    <row r="576" ht="9.75" customHeight="1" x14ac:dyDescent="0.35"/>
    <row r="577" ht="9.75" customHeight="1" x14ac:dyDescent="0.35"/>
    <row r="578" ht="9.75" customHeight="1" x14ac:dyDescent="0.35"/>
    <row r="579" ht="9.75" customHeight="1" x14ac:dyDescent="0.35"/>
    <row r="580" ht="9.75" customHeight="1" x14ac:dyDescent="0.35"/>
    <row r="581" ht="9.75" customHeight="1" x14ac:dyDescent="0.35"/>
    <row r="582" ht="9.75" customHeight="1" x14ac:dyDescent="0.35"/>
    <row r="583" ht="9.75" customHeight="1" x14ac:dyDescent="0.35"/>
    <row r="584" ht="9.75" customHeight="1" x14ac:dyDescent="0.35"/>
    <row r="585" ht="9.75" customHeight="1" x14ac:dyDescent="0.35"/>
    <row r="586" ht="9.75" customHeight="1" x14ac:dyDescent="0.35"/>
    <row r="587" ht="9.75" customHeight="1" x14ac:dyDescent="0.35"/>
    <row r="588" ht="9.75" customHeight="1" x14ac:dyDescent="0.35"/>
    <row r="589" ht="9.75" customHeight="1" x14ac:dyDescent="0.35"/>
    <row r="590" ht="9.75" customHeight="1" x14ac:dyDescent="0.35"/>
    <row r="591" ht="9.75" customHeight="1" x14ac:dyDescent="0.35"/>
    <row r="592" ht="9.75" customHeight="1" x14ac:dyDescent="0.35"/>
    <row r="593" ht="9.75" customHeight="1" x14ac:dyDescent="0.35"/>
    <row r="594" ht="9.75" customHeight="1" x14ac:dyDescent="0.35"/>
    <row r="595" ht="9.75" customHeight="1" x14ac:dyDescent="0.35"/>
    <row r="596" ht="9.75" customHeight="1" x14ac:dyDescent="0.35"/>
    <row r="597" ht="9.75" customHeight="1" x14ac:dyDescent="0.35"/>
    <row r="598" ht="9.75" customHeight="1" x14ac:dyDescent="0.35"/>
    <row r="599" ht="9.75" customHeight="1" x14ac:dyDescent="0.35"/>
    <row r="600" ht="9.75" customHeight="1" x14ac:dyDescent="0.35"/>
    <row r="601" ht="9.75" customHeight="1" x14ac:dyDescent="0.35"/>
    <row r="602" ht="9.75" customHeight="1" x14ac:dyDescent="0.35"/>
    <row r="603" ht="9.75" customHeight="1" x14ac:dyDescent="0.35"/>
    <row r="604" ht="9.75" customHeight="1" x14ac:dyDescent="0.35"/>
    <row r="605" ht="9.75" customHeight="1" x14ac:dyDescent="0.35"/>
    <row r="606" ht="9.75" customHeight="1" x14ac:dyDescent="0.35"/>
    <row r="607" ht="9.75" customHeight="1" x14ac:dyDescent="0.35"/>
    <row r="608" ht="9.75" customHeight="1" x14ac:dyDescent="0.35"/>
    <row r="609" ht="9.75" customHeight="1" x14ac:dyDescent="0.35"/>
    <row r="610" ht="9.75" customHeight="1" x14ac:dyDescent="0.35"/>
    <row r="611" ht="9.75" customHeight="1" x14ac:dyDescent="0.35"/>
    <row r="612" ht="9.75" customHeight="1" x14ac:dyDescent="0.35"/>
    <row r="613" ht="9.75" customHeight="1" x14ac:dyDescent="0.35"/>
    <row r="614" ht="9.75" customHeight="1" x14ac:dyDescent="0.35"/>
    <row r="615" ht="9.75" customHeight="1" x14ac:dyDescent="0.35"/>
    <row r="616" ht="9.75" customHeight="1" x14ac:dyDescent="0.35"/>
    <row r="617" ht="9.75" customHeight="1" x14ac:dyDescent="0.35"/>
    <row r="618" ht="9.75" customHeight="1" x14ac:dyDescent="0.35"/>
    <row r="619" ht="9.75" customHeight="1" x14ac:dyDescent="0.35"/>
    <row r="620" ht="9.75" customHeight="1" x14ac:dyDescent="0.35"/>
    <row r="621" ht="9.75" customHeight="1" x14ac:dyDescent="0.35"/>
    <row r="622" ht="9.75" customHeight="1" x14ac:dyDescent="0.35"/>
    <row r="623" ht="9.75" customHeight="1" x14ac:dyDescent="0.35"/>
    <row r="624" ht="9.75" customHeight="1" x14ac:dyDescent="0.35"/>
    <row r="625" ht="9.75" customHeight="1" x14ac:dyDescent="0.35"/>
    <row r="626" ht="9.75" customHeight="1" x14ac:dyDescent="0.35"/>
    <row r="627" ht="9.75" customHeight="1" x14ac:dyDescent="0.35"/>
    <row r="628" ht="9.75" customHeight="1" x14ac:dyDescent="0.35"/>
    <row r="629" ht="9.75" customHeight="1" x14ac:dyDescent="0.35"/>
    <row r="630" ht="9.75" customHeight="1" x14ac:dyDescent="0.35"/>
    <row r="631" ht="9.75" customHeight="1" x14ac:dyDescent="0.35"/>
    <row r="632" ht="9.75" customHeight="1" x14ac:dyDescent="0.35"/>
    <row r="633" ht="9.75" customHeight="1" x14ac:dyDescent="0.35"/>
    <row r="634" ht="9.75" customHeight="1" x14ac:dyDescent="0.35"/>
    <row r="635" ht="9.75" customHeight="1" x14ac:dyDescent="0.35"/>
    <row r="636" ht="9.75" customHeight="1" x14ac:dyDescent="0.35"/>
    <row r="637" ht="9.75" customHeight="1" x14ac:dyDescent="0.35"/>
    <row r="638" ht="9.75" customHeight="1" x14ac:dyDescent="0.35"/>
    <row r="639" ht="9.75" customHeight="1" x14ac:dyDescent="0.35"/>
    <row r="640" ht="9.75" customHeight="1" x14ac:dyDescent="0.35"/>
    <row r="641" ht="9.75" customHeight="1" x14ac:dyDescent="0.35"/>
    <row r="642" ht="9.75" customHeight="1" x14ac:dyDescent="0.35"/>
    <row r="643" ht="9.75" customHeight="1" x14ac:dyDescent="0.35"/>
    <row r="644" ht="9.75" customHeight="1" x14ac:dyDescent="0.35"/>
    <row r="645" ht="9.75" customHeight="1" x14ac:dyDescent="0.35"/>
    <row r="646" ht="9.75" customHeight="1" x14ac:dyDescent="0.35"/>
    <row r="647" ht="9.75" customHeight="1" x14ac:dyDescent="0.35"/>
    <row r="648" ht="9.75" customHeight="1" x14ac:dyDescent="0.35"/>
    <row r="649" ht="9.75" customHeight="1" x14ac:dyDescent="0.35"/>
    <row r="650" ht="9.75" customHeight="1" x14ac:dyDescent="0.35"/>
    <row r="651" ht="9.75" customHeight="1" x14ac:dyDescent="0.35"/>
    <row r="652" ht="9.75" customHeight="1" x14ac:dyDescent="0.35"/>
    <row r="653" ht="9.75" customHeight="1" x14ac:dyDescent="0.35"/>
    <row r="654" ht="9.75" customHeight="1" x14ac:dyDescent="0.35"/>
    <row r="655" ht="9.75" customHeight="1" x14ac:dyDescent="0.35"/>
    <row r="656" ht="9.75" customHeight="1" x14ac:dyDescent="0.35"/>
    <row r="657" ht="9.75" customHeight="1" x14ac:dyDescent="0.35"/>
    <row r="658" ht="9.75" customHeight="1" x14ac:dyDescent="0.35"/>
    <row r="659" ht="9.75" customHeight="1" x14ac:dyDescent="0.35"/>
    <row r="660" ht="9.75" customHeight="1" x14ac:dyDescent="0.35"/>
    <row r="661" ht="9.75" customHeight="1" x14ac:dyDescent="0.35"/>
    <row r="662" ht="9.75" customHeight="1" x14ac:dyDescent="0.35"/>
    <row r="663" ht="9.75" customHeight="1" x14ac:dyDescent="0.35"/>
    <row r="664" ht="9.75" customHeight="1" x14ac:dyDescent="0.35"/>
    <row r="665" ht="9.75" customHeight="1" x14ac:dyDescent="0.35"/>
    <row r="666" ht="9.75" customHeight="1" x14ac:dyDescent="0.35"/>
    <row r="667" ht="9.75" customHeight="1" x14ac:dyDescent="0.35"/>
    <row r="668" ht="9.75" customHeight="1" x14ac:dyDescent="0.35"/>
    <row r="669" ht="9.75" customHeight="1" x14ac:dyDescent="0.35"/>
    <row r="670" ht="9.75" customHeight="1" x14ac:dyDescent="0.35"/>
    <row r="671" ht="9.75" customHeight="1" x14ac:dyDescent="0.35"/>
    <row r="672" ht="9.75" customHeight="1" x14ac:dyDescent="0.35"/>
    <row r="673" ht="9.75" customHeight="1" x14ac:dyDescent="0.35"/>
    <row r="674" ht="9.75" customHeight="1" x14ac:dyDescent="0.35"/>
    <row r="675" ht="9.75" customHeight="1" x14ac:dyDescent="0.35"/>
    <row r="676" ht="9.75" customHeight="1" x14ac:dyDescent="0.35"/>
    <row r="677" ht="9.75" customHeight="1" x14ac:dyDescent="0.35"/>
    <row r="678" ht="9.75" customHeight="1" x14ac:dyDescent="0.35"/>
    <row r="679" ht="9.75" customHeight="1" x14ac:dyDescent="0.35"/>
    <row r="680" ht="9.75" customHeight="1" x14ac:dyDescent="0.35"/>
    <row r="681" ht="9.75" customHeight="1" x14ac:dyDescent="0.35"/>
    <row r="682" ht="9.75" customHeight="1" x14ac:dyDescent="0.35"/>
    <row r="683" ht="9.75" customHeight="1" x14ac:dyDescent="0.35"/>
    <row r="684" ht="9.75" customHeight="1" x14ac:dyDescent="0.35"/>
    <row r="685" ht="9.75" customHeight="1" x14ac:dyDescent="0.35"/>
    <row r="686" ht="9.75" customHeight="1" x14ac:dyDescent="0.35"/>
    <row r="687" ht="9.75" customHeight="1" x14ac:dyDescent="0.35"/>
    <row r="688" ht="9.75" customHeight="1" x14ac:dyDescent="0.35"/>
    <row r="689" ht="9.75" customHeight="1" x14ac:dyDescent="0.35"/>
    <row r="690" ht="9.75" customHeight="1" x14ac:dyDescent="0.35"/>
    <row r="691" ht="9.75" customHeight="1" x14ac:dyDescent="0.35"/>
    <row r="692" ht="9.75" customHeight="1" x14ac:dyDescent="0.35"/>
    <row r="693" ht="9.75" customHeight="1" x14ac:dyDescent="0.35"/>
    <row r="694" ht="9.75" customHeight="1" x14ac:dyDescent="0.35"/>
    <row r="695" ht="9.75" customHeight="1" x14ac:dyDescent="0.35"/>
    <row r="696" ht="9.75" customHeight="1" x14ac:dyDescent="0.35"/>
    <row r="697" ht="9.75" customHeight="1" x14ac:dyDescent="0.35"/>
    <row r="698" ht="9.75" customHeight="1" x14ac:dyDescent="0.35"/>
    <row r="699" ht="9.75" customHeight="1" x14ac:dyDescent="0.35"/>
    <row r="700" ht="9.75" customHeight="1" x14ac:dyDescent="0.35"/>
    <row r="701" ht="9.75" customHeight="1" x14ac:dyDescent="0.35"/>
    <row r="702" ht="9.75" customHeight="1" x14ac:dyDescent="0.35"/>
    <row r="703" ht="9.75" customHeight="1" x14ac:dyDescent="0.35"/>
    <row r="704" ht="9.75" customHeight="1" x14ac:dyDescent="0.35"/>
    <row r="705" ht="9.75" customHeight="1" x14ac:dyDescent="0.35"/>
    <row r="706" ht="9.75" customHeight="1" x14ac:dyDescent="0.35"/>
    <row r="707" ht="9.75" customHeight="1" x14ac:dyDescent="0.35"/>
    <row r="708" ht="9.75" customHeight="1" x14ac:dyDescent="0.35"/>
    <row r="709" ht="9.75" customHeight="1" x14ac:dyDescent="0.35"/>
    <row r="710" ht="9.75" customHeight="1" x14ac:dyDescent="0.35"/>
    <row r="711" ht="9.75" customHeight="1" x14ac:dyDescent="0.35"/>
    <row r="712" ht="9.75" customHeight="1" x14ac:dyDescent="0.35"/>
    <row r="713" ht="9.75" customHeight="1" x14ac:dyDescent="0.35"/>
    <row r="714" ht="9.75" customHeight="1" x14ac:dyDescent="0.35"/>
    <row r="715" ht="9.75" customHeight="1" x14ac:dyDescent="0.35"/>
    <row r="716" ht="9.75" customHeight="1" x14ac:dyDescent="0.35"/>
    <row r="717" ht="9.75" customHeight="1" x14ac:dyDescent="0.35"/>
    <row r="718" ht="9.75" customHeight="1" x14ac:dyDescent="0.35"/>
    <row r="719" ht="9.75" customHeight="1" x14ac:dyDescent="0.35"/>
    <row r="720" ht="9.75" customHeight="1" x14ac:dyDescent="0.35"/>
    <row r="721" ht="9.75" customHeight="1" x14ac:dyDescent="0.35"/>
    <row r="722" ht="9.75" customHeight="1" x14ac:dyDescent="0.35"/>
    <row r="723" ht="9.75" customHeight="1" x14ac:dyDescent="0.35"/>
    <row r="724" ht="9.75" customHeight="1" x14ac:dyDescent="0.35"/>
    <row r="725" ht="9.75" customHeight="1" x14ac:dyDescent="0.35"/>
    <row r="726" ht="9.75" customHeight="1" x14ac:dyDescent="0.35"/>
    <row r="727" ht="9.75" customHeight="1" x14ac:dyDescent="0.35"/>
    <row r="728" ht="9.75" customHeight="1" x14ac:dyDescent="0.35"/>
    <row r="729" ht="9.75" customHeight="1" x14ac:dyDescent="0.35"/>
    <row r="730" ht="9.75" customHeight="1" x14ac:dyDescent="0.35"/>
    <row r="731" ht="9.75" customHeight="1" x14ac:dyDescent="0.35"/>
    <row r="732" ht="9.75" customHeight="1" x14ac:dyDescent="0.35"/>
    <row r="733" ht="9.75" customHeight="1" x14ac:dyDescent="0.35"/>
    <row r="734" ht="9.75" customHeight="1" x14ac:dyDescent="0.35"/>
    <row r="735" ht="9.75" customHeight="1" x14ac:dyDescent="0.35"/>
    <row r="736" ht="9.75" customHeight="1" x14ac:dyDescent="0.35"/>
    <row r="737" ht="9.75" customHeight="1" x14ac:dyDescent="0.35"/>
    <row r="738" ht="9.75" customHeight="1" x14ac:dyDescent="0.35"/>
    <row r="739" ht="9.75" customHeight="1" x14ac:dyDescent="0.35"/>
    <row r="740" ht="9.75" customHeight="1" x14ac:dyDescent="0.35"/>
    <row r="741" ht="9.75" customHeight="1" x14ac:dyDescent="0.35"/>
    <row r="742" ht="9.75" customHeight="1" x14ac:dyDescent="0.35"/>
    <row r="743" ht="9.75" customHeight="1" x14ac:dyDescent="0.35"/>
    <row r="744" ht="9.75" customHeight="1" x14ac:dyDescent="0.35"/>
    <row r="745" ht="9.75" customHeight="1" x14ac:dyDescent="0.35"/>
    <row r="746" ht="9.75" customHeight="1" x14ac:dyDescent="0.35"/>
    <row r="747" ht="9.75" customHeight="1" x14ac:dyDescent="0.35"/>
    <row r="748" ht="9.75" customHeight="1" x14ac:dyDescent="0.35"/>
    <row r="749" ht="9.75" customHeight="1" x14ac:dyDescent="0.35"/>
    <row r="750" ht="9.75" customHeight="1" x14ac:dyDescent="0.35"/>
    <row r="751" ht="9.75" customHeight="1" x14ac:dyDescent="0.35"/>
    <row r="752" ht="9.75" customHeight="1" x14ac:dyDescent="0.35"/>
    <row r="753" ht="9.75" customHeight="1" x14ac:dyDescent="0.35"/>
    <row r="754" ht="9.75" customHeight="1" x14ac:dyDescent="0.35"/>
    <row r="755" ht="9.75" customHeight="1" x14ac:dyDescent="0.35"/>
    <row r="756" ht="9.75" customHeight="1" x14ac:dyDescent="0.35"/>
    <row r="757" ht="9.75" customHeight="1" x14ac:dyDescent="0.35"/>
    <row r="758" ht="9.75" customHeight="1" x14ac:dyDescent="0.35"/>
    <row r="759" ht="9.75" customHeight="1" x14ac:dyDescent="0.35"/>
    <row r="760" ht="9.75" customHeight="1" x14ac:dyDescent="0.35"/>
    <row r="761" ht="9.75" customHeight="1" x14ac:dyDescent="0.35"/>
    <row r="762" ht="9.75" customHeight="1" x14ac:dyDescent="0.35"/>
    <row r="763" ht="9.75" customHeight="1" x14ac:dyDescent="0.35"/>
    <row r="764" ht="9.75" customHeight="1" x14ac:dyDescent="0.35"/>
    <row r="765" ht="9.75" customHeight="1" x14ac:dyDescent="0.35"/>
    <row r="766" ht="9.75" customHeight="1" x14ac:dyDescent="0.35"/>
    <row r="767" ht="9.75" customHeight="1" x14ac:dyDescent="0.35"/>
    <row r="768" ht="9.75" customHeight="1" x14ac:dyDescent="0.35"/>
    <row r="769" ht="9.75" customHeight="1" x14ac:dyDescent="0.35"/>
    <row r="770" ht="9.75" customHeight="1" x14ac:dyDescent="0.35"/>
    <row r="771" ht="9.75" customHeight="1" x14ac:dyDescent="0.35"/>
    <row r="772" ht="9.75" customHeight="1" x14ac:dyDescent="0.35"/>
    <row r="773" ht="9.75" customHeight="1" x14ac:dyDescent="0.35"/>
    <row r="774" ht="9.75" customHeight="1" x14ac:dyDescent="0.35"/>
    <row r="775" ht="9.75" customHeight="1" x14ac:dyDescent="0.35"/>
    <row r="776" ht="9.75" customHeight="1" x14ac:dyDescent="0.35"/>
    <row r="777" ht="9.75" customHeight="1" x14ac:dyDescent="0.35"/>
    <row r="778" ht="9.75" customHeight="1" x14ac:dyDescent="0.35"/>
    <row r="779" ht="9.75" customHeight="1" x14ac:dyDescent="0.35"/>
    <row r="780" ht="9.75" customHeight="1" x14ac:dyDescent="0.35"/>
    <row r="781" ht="9.75" customHeight="1" x14ac:dyDescent="0.35"/>
    <row r="782" ht="9.75" customHeight="1" x14ac:dyDescent="0.35"/>
    <row r="783" ht="9.75" customHeight="1" x14ac:dyDescent="0.35"/>
    <row r="784" ht="9.75" customHeight="1" x14ac:dyDescent="0.35"/>
    <row r="785" ht="9.75" customHeight="1" x14ac:dyDescent="0.35"/>
    <row r="786" ht="9.75" customHeight="1" x14ac:dyDescent="0.35"/>
    <row r="787" ht="9.75" customHeight="1" x14ac:dyDescent="0.35"/>
    <row r="788" ht="9.75" customHeight="1" x14ac:dyDescent="0.35"/>
    <row r="789" ht="9.75" customHeight="1" x14ac:dyDescent="0.35"/>
    <row r="790" ht="9.75" customHeight="1" x14ac:dyDescent="0.35"/>
    <row r="791" ht="9.75" customHeight="1" x14ac:dyDescent="0.35"/>
    <row r="792" ht="9.75" customHeight="1" x14ac:dyDescent="0.35"/>
    <row r="793" ht="9.75" customHeight="1" x14ac:dyDescent="0.35"/>
    <row r="794" ht="9.75" customHeight="1" x14ac:dyDescent="0.35"/>
    <row r="795" ht="9.75" customHeight="1" x14ac:dyDescent="0.35"/>
    <row r="796" ht="9.75" customHeight="1" x14ac:dyDescent="0.35"/>
    <row r="797" ht="9.75" customHeight="1" x14ac:dyDescent="0.35"/>
    <row r="798" ht="9.75" customHeight="1" x14ac:dyDescent="0.35"/>
    <row r="799" ht="9.75" customHeight="1" x14ac:dyDescent="0.35"/>
    <row r="800" ht="9.75" customHeight="1" x14ac:dyDescent="0.35"/>
    <row r="801" ht="9.75" customHeight="1" x14ac:dyDescent="0.35"/>
    <row r="802" ht="9.75" customHeight="1" x14ac:dyDescent="0.35"/>
    <row r="803" ht="9.75" customHeight="1" x14ac:dyDescent="0.35"/>
    <row r="804" ht="9.75" customHeight="1" x14ac:dyDescent="0.35"/>
    <row r="805" ht="9.75" customHeight="1" x14ac:dyDescent="0.35"/>
    <row r="806" ht="9.75" customHeight="1" x14ac:dyDescent="0.35"/>
    <row r="807" ht="9.75" customHeight="1" x14ac:dyDescent="0.35"/>
    <row r="808" ht="9.75" customHeight="1" x14ac:dyDescent="0.35"/>
    <row r="809" ht="9.75" customHeight="1" x14ac:dyDescent="0.35"/>
    <row r="810" ht="9.75" customHeight="1" x14ac:dyDescent="0.35"/>
    <row r="811" ht="9.75" customHeight="1" x14ac:dyDescent="0.35"/>
    <row r="812" ht="9.75" customHeight="1" x14ac:dyDescent="0.35"/>
    <row r="813" ht="9.75" customHeight="1" x14ac:dyDescent="0.35"/>
    <row r="814" ht="9.75" customHeight="1" x14ac:dyDescent="0.35"/>
    <row r="815" ht="9.75" customHeight="1" x14ac:dyDescent="0.35"/>
    <row r="816" ht="9.75" customHeight="1" x14ac:dyDescent="0.35"/>
    <row r="817" ht="9.75" customHeight="1" x14ac:dyDescent="0.35"/>
    <row r="818" ht="9.75" customHeight="1" x14ac:dyDescent="0.35"/>
    <row r="819" ht="9.75" customHeight="1" x14ac:dyDescent="0.35"/>
    <row r="820" ht="9.75" customHeight="1" x14ac:dyDescent="0.35"/>
    <row r="821" ht="9.75" customHeight="1" x14ac:dyDescent="0.35"/>
    <row r="822" ht="9.75" customHeight="1" x14ac:dyDescent="0.35"/>
    <row r="823" ht="9.75" customHeight="1" x14ac:dyDescent="0.35"/>
    <row r="824" ht="9.75" customHeight="1" x14ac:dyDescent="0.35"/>
    <row r="825" ht="9.75" customHeight="1" x14ac:dyDescent="0.35"/>
    <row r="826" ht="9.75" customHeight="1" x14ac:dyDescent="0.35"/>
    <row r="827" ht="9.75" customHeight="1" x14ac:dyDescent="0.35"/>
    <row r="828" ht="9.75" customHeight="1" x14ac:dyDescent="0.35"/>
    <row r="829" ht="9.75" customHeight="1" x14ac:dyDescent="0.35"/>
    <row r="830" ht="9.75" customHeight="1" x14ac:dyDescent="0.35"/>
    <row r="831" ht="9.75" customHeight="1" x14ac:dyDescent="0.35"/>
    <row r="832" ht="9.75" customHeight="1" x14ac:dyDescent="0.35"/>
    <row r="833" ht="9.75" customHeight="1" x14ac:dyDescent="0.35"/>
    <row r="834" ht="9.75" customHeight="1" x14ac:dyDescent="0.35"/>
    <row r="835" ht="9.75" customHeight="1" x14ac:dyDescent="0.35"/>
    <row r="836" ht="9.75" customHeight="1" x14ac:dyDescent="0.35"/>
    <row r="837" ht="9.75" customHeight="1" x14ac:dyDescent="0.35"/>
    <row r="838" ht="9.75" customHeight="1" x14ac:dyDescent="0.35"/>
    <row r="839" ht="9.75" customHeight="1" x14ac:dyDescent="0.35"/>
    <row r="840" ht="9.75" customHeight="1" x14ac:dyDescent="0.35"/>
    <row r="841" ht="9.75" customHeight="1" x14ac:dyDescent="0.35"/>
    <row r="842" ht="9.75" customHeight="1" x14ac:dyDescent="0.35"/>
    <row r="843" ht="9.75" customHeight="1" x14ac:dyDescent="0.35"/>
    <row r="844" ht="9.75" customHeight="1" x14ac:dyDescent="0.35"/>
    <row r="845" ht="9.75" customHeight="1" x14ac:dyDescent="0.35"/>
    <row r="846" ht="9.75" customHeight="1" x14ac:dyDescent="0.35"/>
    <row r="847" ht="9.75" customHeight="1" x14ac:dyDescent="0.35"/>
    <row r="848" ht="9.75" customHeight="1" x14ac:dyDescent="0.35"/>
    <row r="849" ht="9.75" customHeight="1" x14ac:dyDescent="0.35"/>
    <row r="850" ht="9.75" customHeight="1" x14ac:dyDescent="0.35"/>
    <row r="851" ht="9.75" customHeight="1" x14ac:dyDescent="0.35"/>
    <row r="852" ht="9.75" customHeight="1" x14ac:dyDescent="0.35"/>
    <row r="853" ht="9.75" customHeight="1" x14ac:dyDescent="0.35"/>
    <row r="854" ht="9.75" customHeight="1" x14ac:dyDescent="0.35"/>
    <row r="855" ht="9.75" customHeight="1" x14ac:dyDescent="0.35"/>
    <row r="856" ht="9.75" customHeight="1" x14ac:dyDescent="0.35"/>
    <row r="857" ht="9.75" customHeight="1" x14ac:dyDescent="0.35"/>
    <row r="858" ht="9.75" customHeight="1" x14ac:dyDescent="0.35"/>
    <row r="859" ht="9.75" customHeight="1" x14ac:dyDescent="0.35"/>
    <row r="860" ht="9.75" customHeight="1" x14ac:dyDescent="0.35"/>
    <row r="861" ht="9.75" customHeight="1" x14ac:dyDescent="0.35"/>
    <row r="862" ht="9.75" customHeight="1" x14ac:dyDescent="0.35"/>
    <row r="863" ht="9.75" customHeight="1" x14ac:dyDescent="0.35"/>
    <row r="864" ht="9.75" customHeight="1" x14ac:dyDescent="0.35"/>
    <row r="865" ht="9.75" customHeight="1" x14ac:dyDescent="0.35"/>
    <row r="866" ht="9.75" customHeight="1" x14ac:dyDescent="0.35"/>
    <row r="867" ht="9.75" customHeight="1" x14ac:dyDescent="0.35"/>
    <row r="868" ht="9.75" customHeight="1" x14ac:dyDescent="0.35"/>
    <row r="869" ht="9.75" customHeight="1" x14ac:dyDescent="0.35"/>
    <row r="870" ht="9.75" customHeight="1" x14ac:dyDescent="0.35"/>
    <row r="871" ht="9.75" customHeight="1" x14ac:dyDescent="0.35"/>
    <row r="872" ht="9.75" customHeight="1" x14ac:dyDescent="0.35"/>
    <row r="873" ht="9.75" customHeight="1" x14ac:dyDescent="0.35"/>
    <row r="874" ht="9.75" customHeight="1" x14ac:dyDescent="0.35"/>
    <row r="875" ht="9.75" customHeight="1" x14ac:dyDescent="0.35"/>
    <row r="876" ht="9.75" customHeight="1" x14ac:dyDescent="0.35"/>
    <row r="877" ht="9.75" customHeight="1" x14ac:dyDescent="0.35"/>
    <row r="878" ht="9.75" customHeight="1" x14ac:dyDescent="0.35"/>
    <row r="879" ht="9.75" customHeight="1" x14ac:dyDescent="0.35"/>
    <row r="880" ht="9.75" customHeight="1" x14ac:dyDescent="0.35"/>
    <row r="881" ht="9.75" customHeight="1" x14ac:dyDescent="0.35"/>
    <row r="882" ht="9.75" customHeight="1" x14ac:dyDescent="0.35"/>
    <row r="883" ht="9.75" customHeight="1" x14ac:dyDescent="0.35"/>
    <row r="884" ht="9.75" customHeight="1" x14ac:dyDescent="0.35"/>
    <row r="885" ht="9.75" customHeight="1" x14ac:dyDescent="0.35"/>
    <row r="886" ht="9.75" customHeight="1" x14ac:dyDescent="0.35"/>
    <row r="887" ht="9.75" customHeight="1" x14ac:dyDescent="0.35"/>
    <row r="888" ht="9.75" customHeight="1" x14ac:dyDescent="0.35"/>
    <row r="889" ht="9.75" customHeight="1" x14ac:dyDescent="0.35"/>
    <row r="890" ht="9.75" customHeight="1" x14ac:dyDescent="0.35"/>
    <row r="891" ht="9.75" customHeight="1" x14ac:dyDescent="0.35"/>
    <row r="892" ht="9.75" customHeight="1" x14ac:dyDescent="0.35"/>
    <row r="893" ht="9.75" customHeight="1" x14ac:dyDescent="0.35"/>
    <row r="894" ht="9.75" customHeight="1" x14ac:dyDescent="0.35"/>
    <row r="895" ht="9.75" customHeight="1" x14ac:dyDescent="0.35"/>
    <row r="896" ht="9.75" customHeight="1" x14ac:dyDescent="0.35"/>
    <row r="897" ht="9.75" customHeight="1" x14ac:dyDescent="0.35"/>
    <row r="898" ht="9.75" customHeight="1" x14ac:dyDescent="0.35"/>
    <row r="899" ht="9.75" customHeight="1" x14ac:dyDescent="0.35"/>
    <row r="900" ht="9.75" customHeight="1" x14ac:dyDescent="0.35"/>
    <row r="901" ht="9.75" customHeight="1" x14ac:dyDescent="0.35"/>
    <row r="902" ht="9.75" customHeight="1" x14ac:dyDescent="0.35"/>
    <row r="903" ht="9.75" customHeight="1" x14ac:dyDescent="0.35"/>
    <row r="904" ht="9.75" customHeight="1" x14ac:dyDescent="0.35"/>
    <row r="905" ht="9.75" customHeight="1" x14ac:dyDescent="0.35"/>
    <row r="906" ht="9.75" customHeight="1" x14ac:dyDescent="0.35"/>
    <row r="907" ht="9.75" customHeight="1" x14ac:dyDescent="0.35"/>
    <row r="908" ht="9.75" customHeight="1" x14ac:dyDescent="0.35"/>
    <row r="909" ht="9.75" customHeight="1" x14ac:dyDescent="0.35"/>
    <row r="910" ht="9.75" customHeight="1" x14ac:dyDescent="0.35"/>
    <row r="911" ht="9.75" customHeight="1" x14ac:dyDescent="0.35"/>
    <row r="912" ht="9.75" customHeight="1" x14ac:dyDescent="0.35"/>
    <row r="913" ht="9.75" customHeight="1" x14ac:dyDescent="0.35"/>
    <row r="914" ht="9.75" customHeight="1" x14ac:dyDescent="0.35"/>
    <row r="915" ht="9.75" customHeight="1" x14ac:dyDescent="0.35"/>
    <row r="916" ht="9.75" customHeight="1" x14ac:dyDescent="0.35"/>
    <row r="917" ht="9.75" customHeight="1" x14ac:dyDescent="0.35"/>
    <row r="918" ht="9.75" customHeight="1" x14ac:dyDescent="0.35"/>
    <row r="919" ht="9.75" customHeight="1" x14ac:dyDescent="0.35"/>
    <row r="920" ht="9.75" customHeight="1" x14ac:dyDescent="0.35"/>
    <row r="921" ht="9.75" customHeight="1" x14ac:dyDescent="0.35"/>
    <row r="922" ht="9.75" customHeight="1" x14ac:dyDescent="0.35"/>
    <row r="923" ht="9.75" customHeight="1" x14ac:dyDescent="0.35"/>
    <row r="924" ht="9.75" customHeight="1" x14ac:dyDescent="0.35"/>
    <row r="925" ht="9.75" customHeight="1" x14ac:dyDescent="0.35"/>
    <row r="926" ht="9.75" customHeight="1" x14ac:dyDescent="0.35"/>
    <row r="927" ht="9.75" customHeight="1" x14ac:dyDescent="0.35"/>
    <row r="928" ht="9.75" customHeight="1" x14ac:dyDescent="0.35"/>
    <row r="929" ht="9.75" customHeight="1" x14ac:dyDescent="0.35"/>
    <row r="930" ht="9.75" customHeight="1" x14ac:dyDescent="0.35"/>
    <row r="931" ht="9.75" customHeight="1" x14ac:dyDescent="0.35"/>
    <row r="932" ht="9.75" customHeight="1" x14ac:dyDescent="0.35"/>
    <row r="933" ht="9.75" customHeight="1" x14ac:dyDescent="0.35"/>
    <row r="934" ht="9.75" customHeight="1" x14ac:dyDescent="0.35"/>
    <row r="935" ht="9.75" customHeight="1" x14ac:dyDescent="0.35"/>
    <row r="936" ht="9.75" customHeight="1" x14ac:dyDescent="0.35"/>
    <row r="937" ht="9.75" customHeight="1" x14ac:dyDescent="0.35"/>
    <row r="938" ht="9.75" customHeight="1" x14ac:dyDescent="0.35"/>
    <row r="939" ht="9.75" customHeight="1" x14ac:dyDescent="0.35"/>
    <row r="940" ht="9.75" customHeight="1" x14ac:dyDescent="0.35"/>
    <row r="941" ht="9.75" customHeight="1" x14ac:dyDescent="0.35"/>
    <row r="942" ht="9.75" customHeight="1" x14ac:dyDescent="0.35"/>
    <row r="943" ht="9.75" customHeight="1" x14ac:dyDescent="0.35"/>
    <row r="944" ht="9.75" customHeight="1" x14ac:dyDescent="0.35"/>
    <row r="945" ht="9.75" customHeight="1" x14ac:dyDescent="0.35"/>
    <row r="946" ht="9.75" customHeight="1" x14ac:dyDescent="0.35"/>
    <row r="947" ht="9.75" customHeight="1" x14ac:dyDescent="0.35"/>
    <row r="948" ht="9.75" customHeight="1" x14ac:dyDescent="0.35"/>
    <row r="949" ht="9.75" customHeight="1" x14ac:dyDescent="0.35"/>
    <row r="950" ht="9.75" customHeight="1" x14ac:dyDescent="0.35"/>
    <row r="951" ht="9.75" customHeight="1" x14ac:dyDescent="0.35"/>
    <row r="952" ht="9.75" customHeight="1" x14ac:dyDescent="0.35"/>
    <row r="953" ht="9.75" customHeight="1" x14ac:dyDescent="0.35"/>
    <row r="954" ht="9.75" customHeight="1" x14ac:dyDescent="0.35"/>
    <row r="955" ht="9.75" customHeight="1" x14ac:dyDescent="0.35"/>
    <row r="956" ht="9.75" customHeight="1" x14ac:dyDescent="0.35"/>
    <row r="957" ht="9.75" customHeight="1" x14ac:dyDescent="0.35"/>
    <row r="958" ht="9.75" customHeight="1" x14ac:dyDescent="0.35"/>
    <row r="959" ht="9.75" customHeight="1" x14ac:dyDescent="0.35"/>
    <row r="960" ht="9.75" customHeight="1" x14ac:dyDescent="0.35"/>
    <row r="961" ht="9.75" customHeight="1" x14ac:dyDescent="0.35"/>
    <row r="962" ht="9.75" customHeight="1" x14ac:dyDescent="0.35"/>
    <row r="963" ht="9.75" customHeight="1" x14ac:dyDescent="0.35"/>
    <row r="964" ht="9.75" customHeight="1" x14ac:dyDescent="0.35"/>
    <row r="965" ht="9.75" customHeight="1" x14ac:dyDescent="0.35"/>
    <row r="966" ht="9.75" customHeight="1" x14ac:dyDescent="0.35"/>
    <row r="967" ht="9.75" customHeight="1" x14ac:dyDescent="0.35"/>
    <row r="968" ht="9.75" customHeight="1" x14ac:dyDescent="0.35"/>
    <row r="969" ht="9.75" customHeight="1" x14ac:dyDescent="0.35"/>
    <row r="970" ht="9.75" customHeight="1" x14ac:dyDescent="0.35"/>
    <row r="971" ht="9.75" customHeight="1" x14ac:dyDescent="0.35"/>
    <row r="972" ht="9.75" customHeight="1" x14ac:dyDescent="0.35"/>
    <row r="973" ht="9.75" customHeight="1" x14ac:dyDescent="0.35"/>
    <row r="974" ht="9.75" customHeight="1" x14ac:dyDescent="0.35"/>
    <row r="975" ht="9.75" customHeight="1" x14ac:dyDescent="0.35"/>
    <row r="976" ht="9.75" customHeight="1" x14ac:dyDescent="0.35"/>
    <row r="977" ht="9.75" customHeight="1" x14ac:dyDescent="0.35"/>
    <row r="978" ht="9.75" customHeight="1" x14ac:dyDescent="0.35"/>
    <row r="979" ht="9.75" customHeight="1" x14ac:dyDescent="0.35"/>
    <row r="980" ht="9.75" customHeight="1" x14ac:dyDescent="0.35"/>
    <row r="981" ht="9.75" customHeight="1" x14ac:dyDescent="0.35"/>
    <row r="982" ht="9.75" customHeight="1" x14ac:dyDescent="0.35"/>
    <row r="983" ht="9.75" customHeight="1" x14ac:dyDescent="0.35"/>
    <row r="984" ht="9.75" customHeight="1" x14ac:dyDescent="0.35"/>
    <row r="985" ht="9.75" customHeight="1" x14ac:dyDescent="0.35"/>
    <row r="986" ht="9.75" customHeight="1" x14ac:dyDescent="0.35"/>
    <row r="987" ht="9.75" customHeight="1" x14ac:dyDescent="0.35"/>
    <row r="988" ht="9.75" customHeight="1" x14ac:dyDescent="0.35"/>
    <row r="989" ht="9.75" customHeight="1" x14ac:dyDescent="0.35"/>
    <row r="990" ht="9.75" customHeight="1" x14ac:dyDescent="0.35"/>
    <row r="991" ht="9.75" customHeight="1" x14ac:dyDescent="0.35"/>
    <row r="992" ht="9.75" customHeight="1" x14ac:dyDescent="0.35"/>
    <row r="993" ht="9.75" customHeight="1" x14ac:dyDescent="0.35"/>
    <row r="994" ht="9.75" customHeight="1" x14ac:dyDescent="0.35"/>
    <row r="995" ht="9.75" customHeight="1" x14ac:dyDescent="0.35"/>
    <row r="996" ht="9.75" customHeight="1" x14ac:dyDescent="0.35"/>
    <row r="997" ht="9.75" customHeight="1" x14ac:dyDescent="0.35"/>
    <row r="998" ht="9.75" customHeight="1" x14ac:dyDescent="0.35"/>
    <row r="999" ht="9.75" customHeight="1" x14ac:dyDescent="0.35"/>
    <row r="1000" ht="9.75" customHeight="1" x14ac:dyDescent="0.35"/>
    <row r="1001" ht="9.75" customHeight="1" x14ac:dyDescent="0.35"/>
    <row r="1002" ht="9.75" customHeight="1" x14ac:dyDescent="0.35"/>
    <row r="1003" ht="9.75" customHeight="1" x14ac:dyDescent="0.35"/>
  </sheetData>
  <mergeCells count="40">
    <mergeCell ref="AK7:AZ7"/>
    <mergeCell ref="BA7:BP7"/>
    <mergeCell ref="AK8:AN8"/>
    <mergeCell ref="AW8:AZ8"/>
    <mergeCell ref="BI8:BL8"/>
    <mergeCell ref="BM8:BP8"/>
    <mergeCell ref="AS8:AV8"/>
    <mergeCell ref="AO8:AR8"/>
    <mergeCell ref="CG7:CV7"/>
    <mergeCell ref="BQ7:CF7"/>
    <mergeCell ref="CW7:DL7"/>
    <mergeCell ref="DM7:EB7"/>
    <mergeCell ref="BY8:CB8"/>
    <mergeCell ref="CC8:CF8"/>
    <mergeCell ref="CG8:CJ8"/>
    <mergeCell ref="BQ8:BT8"/>
    <mergeCell ref="BU8:BX8"/>
    <mergeCell ref="AG8:AJ8"/>
    <mergeCell ref="Y8:AB8"/>
    <mergeCell ref="AC8:AF8"/>
    <mergeCell ref="E7:T7"/>
    <mergeCell ref="M8:P8"/>
    <mergeCell ref="Q8:T8"/>
    <mergeCell ref="E8:H8"/>
    <mergeCell ref="I8:L8"/>
    <mergeCell ref="U8:X8"/>
    <mergeCell ref="U7:AJ7"/>
    <mergeCell ref="DU8:DX8"/>
    <mergeCell ref="DY8:EB8"/>
    <mergeCell ref="CW8:CZ8"/>
    <mergeCell ref="DA8:DD8"/>
    <mergeCell ref="DE8:DH8"/>
    <mergeCell ref="DI8:DL8"/>
    <mergeCell ref="DM8:DP8"/>
    <mergeCell ref="DQ8:DT8"/>
    <mergeCell ref="CS8:CV8"/>
    <mergeCell ref="BA8:BD8"/>
    <mergeCell ref="BE8:BH8"/>
    <mergeCell ref="CK8:CN8"/>
    <mergeCell ref="CO8:CR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1000"/>
  <sheetViews>
    <sheetView workbookViewId="0"/>
  </sheetViews>
  <sheetFormatPr defaultColWidth="14.3984375" defaultRowHeight="15.75" customHeight="1" x14ac:dyDescent="0.35"/>
  <cols>
    <col min="4" max="4" width="18" customWidth="1"/>
    <col min="9" max="9" width="18" customWidth="1"/>
    <col min="11" max="11" width="8.53125" customWidth="1"/>
  </cols>
  <sheetData>
    <row r="1" spans="1:12" ht="15.75" customHeight="1" x14ac:dyDescent="0.35">
      <c r="A1" s="85" t="s">
        <v>13</v>
      </c>
      <c r="B1" s="85" t="s">
        <v>58</v>
      </c>
      <c r="C1" s="85" t="s">
        <v>121</v>
      </c>
      <c r="D1" s="85" t="s">
        <v>17</v>
      </c>
      <c r="F1" s="85" t="s">
        <v>13</v>
      </c>
      <c r="G1" s="85" t="s">
        <v>58</v>
      </c>
      <c r="H1" s="85" t="s">
        <v>121</v>
      </c>
      <c r="I1" s="85" t="s">
        <v>17</v>
      </c>
      <c r="K1" s="12"/>
      <c r="L1" s="12"/>
    </row>
    <row r="2" spans="1:12" ht="15.75" customHeight="1" x14ac:dyDescent="0.35">
      <c r="A2" s="86">
        <v>0</v>
      </c>
      <c r="B2" s="87" t="s">
        <v>122</v>
      </c>
      <c r="C2" s="87"/>
      <c r="D2" s="88"/>
      <c r="F2" s="86">
        <v>0</v>
      </c>
      <c r="G2" s="87" t="s">
        <v>122</v>
      </c>
      <c r="H2" s="87"/>
      <c r="I2" s="88"/>
      <c r="K2" s="2" t="s">
        <v>123</v>
      </c>
      <c r="L2" s="2" t="s">
        <v>124</v>
      </c>
    </row>
    <row r="3" spans="1:12" ht="15.75" customHeight="1" x14ac:dyDescent="0.35">
      <c r="A3" s="86">
        <v>1</v>
      </c>
      <c r="B3" s="88">
        <v>4</v>
      </c>
      <c r="C3" s="89">
        <f>1/24</f>
        <v>4.1666666666666664E-2</v>
      </c>
      <c r="D3" s="90">
        <f t="shared" ref="D3:D29" si="0">C3*LOG(B3,2)</f>
        <v>8.3333333333333329E-2</v>
      </c>
      <c r="F3" s="86">
        <v>1</v>
      </c>
      <c r="G3" s="88">
        <v>4</v>
      </c>
      <c r="H3" s="89">
        <f>1/24</f>
        <v>4.1666666666666664E-2</v>
      </c>
      <c r="I3" s="90">
        <f t="shared" ref="I3:I29" si="1">H3*LOG(G3,2)</f>
        <v>8.3333333333333329E-2</v>
      </c>
      <c r="J3">
        <f t="shared" ref="J3:J29" si="2">LOG(G3,2)*K3/2048</f>
        <v>7.8125E-2</v>
      </c>
      <c r="K3" s="12">
        <f t="shared" ref="K3:K29" si="3">INT(H3*2048/8)*8</f>
        <v>80</v>
      </c>
      <c r="L3" s="12">
        <f t="shared" ref="L3:L29" si="4">K3/8</f>
        <v>10</v>
      </c>
    </row>
    <row r="4" spans="1:12" ht="15.75" customHeight="1" x14ac:dyDescent="0.35">
      <c r="A4" s="86">
        <v>2</v>
      </c>
      <c r="B4" s="88">
        <v>4</v>
      </c>
      <c r="C4" s="91">
        <f>1/12</f>
        <v>8.3333333333333329E-2</v>
      </c>
      <c r="D4" s="90">
        <f t="shared" si="0"/>
        <v>0.16666666666666666</v>
      </c>
      <c r="F4" s="86">
        <v>2</v>
      </c>
      <c r="G4" s="88">
        <v>4</v>
      </c>
      <c r="H4" s="91">
        <f>1/12</f>
        <v>8.3333333333333329E-2</v>
      </c>
      <c r="I4" s="90">
        <f t="shared" si="1"/>
        <v>0.16666666666666666</v>
      </c>
      <c r="J4">
        <f t="shared" si="2"/>
        <v>0.1640625</v>
      </c>
      <c r="K4" s="12">
        <f t="shared" si="3"/>
        <v>168</v>
      </c>
      <c r="L4" s="12">
        <f t="shared" si="4"/>
        <v>21</v>
      </c>
    </row>
    <row r="5" spans="1:12" ht="15.75" customHeight="1" x14ac:dyDescent="0.35">
      <c r="A5" s="86">
        <v>3</v>
      </c>
      <c r="B5" s="88">
        <v>4</v>
      </c>
      <c r="C5" s="91">
        <f>1/8</f>
        <v>0.125</v>
      </c>
      <c r="D5" s="90">
        <f t="shared" si="0"/>
        <v>0.25</v>
      </c>
      <c r="F5" s="86">
        <v>3</v>
      </c>
      <c r="G5" s="88">
        <v>4</v>
      </c>
      <c r="H5" s="91">
        <f>1/8</f>
        <v>0.125</v>
      </c>
      <c r="I5" s="90">
        <f t="shared" si="1"/>
        <v>0.25</v>
      </c>
      <c r="J5">
        <f t="shared" si="2"/>
        <v>0.25</v>
      </c>
      <c r="K5" s="12">
        <f t="shared" si="3"/>
        <v>256</v>
      </c>
      <c r="L5" s="12">
        <f t="shared" si="4"/>
        <v>32</v>
      </c>
    </row>
    <row r="6" spans="1:12" ht="15.75" customHeight="1" x14ac:dyDescent="0.35">
      <c r="A6" s="86">
        <v>4</v>
      </c>
      <c r="B6" s="88">
        <v>4</v>
      </c>
      <c r="C6" s="91">
        <f>1/16</f>
        <v>6.25E-2</v>
      </c>
      <c r="D6" s="90">
        <f t="shared" si="0"/>
        <v>0.125</v>
      </c>
      <c r="F6" s="86">
        <v>4</v>
      </c>
      <c r="G6" s="88">
        <v>4</v>
      </c>
      <c r="H6" s="91">
        <f>1/16</f>
        <v>6.25E-2</v>
      </c>
      <c r="I6" s="90">
        <f t="shared" si="1"/>
        <v>0.125</v>
      </c>
      <c r="J6">
        <f t="shared" si="2"/>
        <v>0.125</v>
      </c>
      <c r="K6" s="12">
        <f t="shared" si="3"/>
        <v>128</v>
      </c>
      <c r="L6" s="12">
        <f t="shared" si="4"/>
        <v>16</v>
      </c>
    </row>
    <row r="7" spans="1:12" ht="15.75" customHeight="1" x14ac:dyDescent="0.35">
      <c r="A7" s="86">
        <v>5</v>
      </c>
      <c r="B7" s="88">
        <v>4</v>
      </c>
      <c r="C7" s="89">
        <f>5/24</f>
        <v>0.20833333333333334</v>
      </c>
      <c r="D7" s="90">
        <f t="shared" si="0"/>
        <v>0.41666666666666669</v>
      </c>
      <c r="F7" s="86">
        <v>5</v>
      </c>
      <c r="G7" s="88">
        <v>4</v>
      </c>
      <c r="H7" s="89">
        <f>5/24</f>
        <v>0.20833333333333334</v>
      </c>
      <c r="I7" s="90">
        <f t="shared" si="1"/>
        <v>0.41666666666666669</v>
      </c>
      <c r="J7">
        <f t="shared" si="2"/>
        <v>0.4140625</v>
      </c>
      <c r="K7" s="12">
        <f t="shared" si="3"/>
        <v>424</v>
      </c>
      <c r="L7" s="12">
        <f t="shared" si="4"/>
        <v>53</v>
      </c>
    </row>
    <row r="8" spans="1:12" ht="15.75" customHeight="1" x14ac:dyDescent="0.35">
      <c r="A8" s="86">
        <v>6</v>
      </c>
      <c r="B8" s="88">
        <v>4</v>
      </c>
      <c r="C8" s="89">
        <f>7/24</f>
        <v>0.29166666666666669</v>
      </c>
      <c r="D8" s="90">
        <f t="shared" si="0"/>
        <v>0.58333333333333337</v>
      </c>
      <c r="F8" s="86">
        <v>6</v>
      </c>
      <c r="G8" s="88">
        <v>4</v>
      </c>
      <c r="H8" s="89">
        <f>7/24</f>
        <v>0.29166666666666669</v>
      </c>
      <c r="I8" s="90">
        <f t="shared" si="1"/>
        <v>0.58333333333333337</v>
      </c>
      <c r="J8">
        <f t="shared" si="2"/>
        <v>0.578125</v>
      </c>
      <c r="K8" s="12">
        <f t="shared" si="3"/>
        <v>592</v>
      </c>
      <c r="L8" s="12">
        <f t="shared" si="4"/>
        <v>74</v>
      </c>
    </row>
    <row r="9" spans="1:12" ht="15.75" customHeight="1" x14ac:dyDescent="0.35">
      <c r="A9" s="86">
        <v>7</v>
      </c>
      <c r="B9" s="88">
        <v>4</v>
      </c>
      <c r="C9" s="91">
        <f>3/8</f>
        <v>0.375</v>
      </c>
      <c r="D9" s="90">
        <f t="shared" si="0"/>
        <v>0.75</v>
      </c>
      <c r="F9" s="86">
        <v>7</v>
      </c>
      <c r="G9" s="88">
        <v>4</v>
      </c>
      <c r="H9" s="91">
        <f>3/8</f>
        <v>0.375</v>
      </c>
      <c r="I9" s="90">
        <f t="shared" si="1"/>
        <v>0.75</v>
      </c>
      <c r="J9">
        <f t="shared" si="2"/>
        <v>0.75</v>
      </c>
      <c r="K9" s="12">
        <f t="shared" si="3"/>
        <v>768</v>
      </c>
      <c r="L9" s="12">
        <f t="shared" si="4"/>
        <v>96</v>
      </c>
    </row>
    <row r="10" spans="1:12" ht="15.75" customHeight="1" x14ac:dyDescent="0.35">
      <c r="A10" s="86">
        <v>8</v>
      </c>
      <c r="B10" s="88">
        <v>16</v>
      </c>
      <c r="C10" s="89">
        <f>5/24</f>
        <v>0.20833333333333334</v>
      </c>
      <c r="D10" s="90">
        <f t="shared" si="0"/>
        <v>0.83333333333333337</v>
      </c>
      <c r="F10" s="92">
        <v>8</v>
      </c>
      <c r="G10" s="93">
        <v>4</v>
      </c>
      <c r="H10" s="94">
        <f>10/24</f>
        <v>0.41666666666666669</v>
      </c>
      <c r="I10" s="95">
        <f t="shared" si="1"/>
        <v>0.83333333333333337</v>
      </c>
      <c r="J10">
        <f t="shared" si="2"/>
        <v>0.828125</v>
      </c>
      <c r="K10" s="12">
        <f t="shared" si="3"/>
        <v>848</v>
      </c>
      <c r="L10" s="12">
        <f t="shared" si="4"/>
        <v>106</v>
      </c>
    </row>
    <row r="11" spans="1:12" ht="15.75" customHeight="1" x14ac:dyDescent="0.35">
      <c r="A11" s="86">
        <v>9</v>
      </c>
      <c r="B11" s="88">
        <v>16</v>
      </c>
      <c r="C11" s="91">
        <f>1/4</f>
        <v>0.25</v>
      </c>
      <c r="D11" s="90">
        <f t="shared" si="0"/>
        <v>1</v>
      </c>
      <c r="F11" s="92">
        <v>9</v>
      </c>
      <c r="G11" s="93">
        <v>4</v>
      </c>
      <c r="H11" s="96">
        <f>2/4</f>
        <v>0.5</v>
      </c>
      <c r="I11" s="95">
        <f t="shared" si="1"/>
        <v>1</v>
      </c>
      <c r="J11">
        <f t="shared" si="2"/>
        <v>1</v>
      </c>
      <c r="K11" s="12">
        <f t="shared" si="3"/>
        <v>1024</v>
      </c>
      <c r="L11" s="12">
        <f t="shared" si="4"/>
        <v>128</v>
      </c>
    </row>
    <row r="12" spans="1:12" ht="15.75" customHeight="1" x14ac:dyDescent="0.35">
      <c r="A12" s="86">
        <v>10</v>
      </c>
      <c r="B12" s="88">
        <v>16</v>
      </c>
      <c r="C12" s="89">
        <f>7/24</f>
        <v>0.29166666666666669</v>
      </c>
      <c r="D12" s="90">
        <f t="shared" si="0"/>
        <v>1.1666666666666667</v>
      </c>
      <c r="F12" s="92">
        <v>10</v>
      </c>
      <c r="G12" s="93">
        <v>4</v>
      </c>
      <c r="H12" s="94">
        <f>14/24</f>
        <v>0.58333333333333337</v>
      </c>
      <c r="I12" s="95">
        <f t="shared" si="1"/>
        <v>1.1666666666666667</v>
      </c>
      <c r="J12">
        <f t="shared" si="2"/>
        <v>1.1640625</v>
      </c>
      <c r="K12" s="12">
        <f t="shared" si="3"/>
        <v>1192</v>
      </c>
      <c r="L12" s="12">
        <f t="shared" si="4"/>
        <v>149</v>
      </c>
    </row>
    <row r="13" spans="1:12" ht="15.75" customHeight="1" x14ac:dyDescent="0.35">
      <c r="A13" s="86">
        <v>11</v>
      </c>
      <c r="B13" s="88">
        <v>16</v>
      </c>
      <c r="C13" s="91">
        <f>3/8</f>
        <v>0.375</v>
      </c>
      <c r="D13" s="90">
        <f t="shared" si="0"/>
        <v>1.5</v>
      </c>
      <c r="F13" s="92">
        <v>11</v>
      </c>
      <c r="G13" s="93">
        <v>4</v>
      </c>
      <c r="H13" s="96">
        <f>6/8</f>
        <v>0.75</v>
      </c>
      <c r="I13" s="95">
        <f t="shared" si="1"/>
        <v>1.5</v>
      </c>
      <c r="J13">
        <f t="shared" si="2"/>
        <v>1.5</v>
      </c>
      <c r="K13" s="12">
        <f t="shared" si="3"/>
        <v>1536</v>
      </c>
      <c r="L13" s="12">
        <f t="shared" si="4"/>
        <v>192</v>
      </c>
    </row>
    <row r="14" spans="1:12" ht="15.75" customHeight="1" x14ac:dyDescent="0.35">
      <c r="A14" s="86">
        <v>12</v>
      </c>
      <c r="B14" s="88">
        <v>16</v>
      </c>
      <c r="C14" s="89">
        <f>11/24</f>
        <v>0.45833333333333331</v>
      </c>
      <c r="D14" s="90">
        <f t="shared" si="0"/>
        <v>1.8333333333333333</v>
      </c>
      <c r="F14" s="92">
        <v>12</v>
      </c>
      <c r="G14" s="93">
        <v>4</v>
      </c>
      <c r="H14" s="94">
        <f>22/24</f>
        <v>0.91666666666666663</v>
      </c>
      <c r="I14" s="95">
        <f t="shared" si="1"/>
        <v>1.8333333333333333</v>
      </c>
      <c r="J14">
        <f t="shared" si="2"/>
        <v>1.828125</v>
      </c>
      <c r="K14" s="12">
        <f t="shared" si="3"/>
        <v>1872</v>
      </c>
      <c r="L14" s="12">
        <f t="shared" si="4"/>
        <v>234</v>
      </c>
    </row>
    <row r="15" spans="1:12" ht="15.75" customHeight="1" x14ac:dyDescent="0.35">
      <c r="A15" s="86">
        <v>13</v>
      </c>
      <c r="B15" s="88">
        <v>16</v>
      </c>
      <c r="C15" s="89">
        <f>13/24</f>
        <v>0.54166666666666663</v>
      </c>
      <c r="D15" s="90">
        <f t="shared" si="0"/>
        <v>2.1666666666666665</v>
      </c>
      <c r="F15" s="86">
        <v>13</v>
      </c>
      <c r="G15" s="88">
        <v>16</v>
      </c>
      <c r="H15" s="89">
        <f>13/24</f>
        <v>0.54166666666666663</v>
      </c>
      <c r="I15" s="90">
        <f t="shared" si="1"/>
        <v>2.1666666666666665</v>
      </c>
      <c r="J15">
        <f t="shared" si="2"/>
        <v>2.15625</v>
      </c>
      <c r="K15" s="12">
        <f t="shared" si="3"/>
        <v>1104</v>
      </c>
      <c r="L15" s="12">
        <f t="shared" si="4"/>
        <v>138</v>
      </c>
    </row>
    <row r="16" spans="1:12" ht="15.75" customHeight="1" x14ac:dyDescent="0.35">
      <c r="A16" s="86">
        <v>14</v>
      </c>
      <c r="B16" s="88">
        <v>16</v>
      </c>
      <c r="C16" s="91">
        <f>5/8</f>
        <v>0.625</v>
      </c>
      <c r="D16" s="90">
        <f t="shared" si="0"/>
        <v>2.5</v>
      </c>
      <c r="F16" s="86">
        <v>14</v>
      </c>
      <c r="G16" s="88">
        <v>16</v>
      </c>
      <c r="H16" s="91">
        <f>5/8</f>
        <v>0.625</v>
      </c>
      <c r="I16" s="90">
        <f t="shared" si="1"/>
        <v>2.5</v>
      </c>
      <c r="J16">
        <f t="shared" si="2"/>
        <v>2.5</v>
      </c>
      <c r="K16" s="12">
        <f t="shared" si="3"/>
        <v>1280</v>
      </c>
      <c r="L16" s="12">
        <f t="shared" si="4"/>
        <v>160</v>
      </c>
    </row>
    <row r="17" spans="1:12" ht="15.75" customHeight="1" x14ac:dyDescent="0.35">
      <c r="A17" s="86">
        <v>15</v>
      </c>
      <c r="B17" s="88">
        <v>16</v>
      </c>
      <c r="C17" s="91">
        <f>3/4</f>
        <v>0.75</v>
      </c>
      <c r="D17" s="90">
        <f t="shared" si="0"/>
        <v>3</v>
      </c>
      <c r="F17" s="86">
        <v>15</v>
      </c>
      <c r="G17" s="88">
        <v>16</v>
      </c>
      <c r="H17" s="91">
        <f>3/4</f>
        <v>0.75</v>
      </c>
      <c r="I17" s="90">
        <f t="shared" si="1"/>
        <v>3</v>
      </c>
      <c r="J17">
        <f t="shared" si="2"/>
        <v>3</v>
      </c>
      <c r="K17" s="12">
        <f t="shared" si="3"/>
        <v>1536</v>
      </c>
      <c r="L17" s="12">
        <f t="shared" si="4"/>
        <v>192</v>
      </c>
    </row>
    <row r="18" spans="1:12" ht="15.75" customHeight="1" x14ac:dyDescent="0.35">
      <c r="A18" s="86">
        <v>16</v>
      </c>
      <c r="B18" s="88">
        <v>16</v>
      </c>
      <c r="C18" s="91">
        <f>5/6</f>
        <v>0.83333333333333337</v>
      </c>
      <c r="D18" s="90">
        <f t="shared" si="0"/>
        <v>3.3333333333333335</v>
      </c>
      <c r="F18" s="86">
        <v>16</v>
      </c>
      <c r="G18" s="88">
        <v>16</v>
      </c>
      <c r="H18" s="91">
        <f>5/6</f>
        <v>0.83333333333333337</v>
      </c>
      <c r="I18" s="90">
        <f t="shared" si="1"/>
        <v>3.3333333333333335</v>
      </c>
      <c r="J18">
        <f t="shared" si="2"/>
        <v>3.328125</v>
      </c>
      <c r="K18" s="12">
        <f t="shared" si="3"/>
        <v>1704</v>
      </c>
      <c r="L18" s="12">
        <f t="shared" si="4"/>
        <v>213</v>
      </c>
    </row>
    <row r="19" spans="1:12" ht="15.75" customHeight="1" x14ac:dyDescent="0.35">
      <c r="A19" s="86">
        <v>17</v>
      </c>
      <c r="B19" s="88">
        <v>64</v>
      </c>
      <c r="C19" s="91">
        <f>7/12</f>
        <v>0.58333333333333337</v>
      </c>
      <c r="D19" s="90">
        <f t="shared" si="0"/>
        <v>3.5</v>
      </c>
      <c r="F19" s="92">
        <v>17</v>
      </c>
      <c r="G19" s="93">
        <v>16</v>
      </c>
      <c r="H19" s="96">
        <f>(7*6)/(12*4)</f>
        <v>0.875</v>
      </c>
      <c r="I19" s="95">
        <f t="shared" si="1"/>
        <v>3.5</v>
      </c>
      <c r="J19">
        <f t="shared" si="2"/>
        <v>3.5</v>
      </c>
      <c r="K19" s="12">
        <f t="shared" si="3"/>
        <v>1792</v>
      </c>
      <c r="L19" s="12">
        <f t="shared" si="4"/>
        <v>224</v>
      </c>
    </row>
    <row r="20" spans="1:12" ht="15.75" customHeight="1" x14ac:dyDescent="0.35">
      <c r="A20" s="86">
        <v>18</v>
      </c>
      <c r="B20" s="88">
        <v>64</v>
      </c>
      <c r="C20" s="91">
        <f>2/3</f>
        <v>0.66666666666666663</v>
      </c>
      <c r="D20" s="90">
        <f t="shared" si="0"/>
        <v>4</v>
      </c>
      <c r="F20" s="92">
        <v>18</v>
      </c>
      <c r="G20" s="93">
        <v>64</v>
      </c>
      <c r="H20" s="96">
        <f>2/3</f>
        <v>0.66666666666666663</v>
      </c>
      <c r="I20" s="95">
        <f t="shared" si="1"/>
        <v>4</v>
      </c>
      <c r="J20">
        <f t="shared" si="2"/>
        <v>3.984375</v>
      </c>
      <c r="K20" s="12">
        <f t="shared" si="3"/>
        <v>1360</v>
      </c>
      <c r="L20" s="12">
        <f t="shared" si="4"/>
        <v>170</v>
      </c>
    </row>
    <row r="21" spans="1:12" ht="15.75" customHeight="1" x14ac:dyDescent="0.35">
      <c r="A21" s="86">
        <v>19</v>
      </c>
      <c r="B21" s="88">
        <v>64</v>
      </c>
      <c r="C21" s="91">
        <f>3/4</f>
        <v>0.75</v>
      </c>
      <c r="D21" s="90">
        <f t="shared" si="0"/>
        <v>4.5</v>
      </c>
      <c r="F21" s="86">
        <v>19</v>
      </c>
      <c r="G21" s="88">
        <v>64</v>
      </c>
      <c r="H21" s="91">
        <f>3/4</f>
        <v>0.75</v>
      </c>
      <c r="I21" s="90">
        <f t="shared" si="1"/>
        <v>4.5</v>
      </c>
      <c r="J21">
        <f t="shared" si="2"/>
        <v>4.5</v>
      </c>
      <c r="K21" s="12">
        <f t="shared" si="3"/>
        <v>1536</v>
      </c>
      <c r="L21" s="12">
        <f t="shared" si="4"/>
        <v>192</v>
      </c>
    </row>
    <row r="22" spans="1:12" ht="15.75" customHeight="1" x14ac:dyDescent="0.35">
      <c r="A22" s="86">
        <v>20</v>
      </c>
      <c r="B22" s="88">
        <v>64</v>
      </c>
      <c r="C22" s="89">
        <f>19/24</f>
        <v>0.79166666666666663</v>
      </c>
      <c r="D22" s="90">
        <f t="shared" si="0"/>
        <v>4.75</v>
      </c>
      <c r="F22" s="86">
        <v>20</v>
      </c>
      <c r="G22" s="88">
        <v>64</v>
      </c>
      <c r="H22" s="89">
        <f>19/24</f>
        <v>0.79166666666666663</v>
      </c>
      <c r="I22" s="90">
        <f t="shared" si="1"/>
        <v>4.75</v>
      </c>
      <c r="J22">
        <f t="shared" si="2"/>
        <v>4.734375</v>
      </c>
      <c r="K22" s="12">
        <f t="shared" si="3"/>
        <v>1616</v>
      </c>
      <c r="L22" s="12">
        <f t="shared" si="4"/>
        <v>202</v>
      </c>
    </row>
    <row r="23" spans="1:12" ht="15.75" customHeight="1" x14ac:dyDescent="0.35">
      <c r="A23" s="86">
        <v>21</v>
      </c>
      <c r="B23" s="88">
        <v>64</v>
      </c>
      <c r="C23" s="91">
        <f>7/8</f>
        <v>0.875</v>
      </c>
      <c r="D23" s="90">
        <f t="shared" si="0"/>
        <v>5.25</v>
      </c>
      <c r="F23" s="86">
        <v>21</v>
      </c>
      <c r="G23" s="88">
        <v>64</v>
      </c>
      <c r="H23" s="91">
        <f>7/8</f>
        <v>0.875</v>
      </c>
      <c r="I23" s="90">
        <f t="shared" si="1"/>
        <v>5.25</v>
      </c>
      <c r="J23">
        <f t="shared" si="2"/>
        <v>5.25</v>
      </c>
      <c r="K23" s="12">
        <f t="shared" si="3"/>
        <v>1792</v>
      </c>
      <c r="L23" s="12">
        <f t="shared" si="4"/>
        <v>224</v>
      </c>
    </row>
    <row r="24" spans="1:12" ht="15.75" customHeight="1" x14ac:dyDescent="0.35">
      <c r="A24" s="86">
        <v>22</v>
      </c>
      <c r="B24" s="88">
        <v>64</v>
      </c>
      <c r="C24" s="91">
        <f>11/12</f>
        <v>0.91666666666666663</v>
      </c>
      <c r="D24" s="90">
        <f t="shared" si="0"/>
        <v>5.5</v>
      </c>
      <c r="F24" s="86">
        <v>22</v>
      </c>
      <c r="G24" s="88">
        <v>64</v>
      </c>
      <c r="H24" s="91">
        <f>11/12</f>
        <v>0.91666666666666663</v>
      </c>
      <c r="I24" s="90">
        <f t="shared" si="1"/>
        <v>5.5</v>
      </c>
      <c r="J24">
        <f t="shared" si="2"/>
        <v>5.484375</v>
      </c>
      <c r="K24" s="12">
        <f t="shared" si="3"/>
        <v>1872</v>
      </c>
      <c r="L24" s="12">
        <f t="shared" si="4"/>
        <v>234</v>
      </c>
    </row>
    <row r="25" spans="1:12" ht="15.75" customHeight="1" x14ac:dyDescent="0.35">
      <c r="A25" s="86">
        <v>23</v>
      </c>
      <c r="B25" s="88">
        <v>256</v>
      </c>
      <c r="C25" s="91">
        <f>3/4</f>
        <v>0.75</v>
      </c>
      <c r="D25" s="90">
        <f t="shared" si="0"/>
        <v>6</v>
      </c>
      <c r="F25" s="86">
        <v>23</v>
      </c>
      <c r="G25" s="88">
        <v>256</v>
      </c>
      <c r="H25" s="91">
        <f>3/4</f>
        <v>0.75</v>
      </c>
      <c r="I25" s="90">
        <f t="shared" si="1"/>
        <v>6</v>
      </c>
      <c r="J25">
        <f t="shared" si="2"/>
        <v>6</v>
      </c>
      <c r="K25" s="12">
        <f t="shared" si="3"/>
        <v>1536</v>
      </c>
      <c r="L25" s="12">
        <f t="shared" si="4"/>
        <v>192</v>
      </c>
    </row>
    <row r="26" spans="1:12" ht="15.75" customHeight="1" x14ac:dyDescent="0.35">
      <c r="A26" s="86">
        <v>24</v>
      </c>
      <c r="B26" s="88">
        <v>256</v>
      </c>
      <c r="C26" s="91">
        <f>5/6</f>
        <v>0.83333333333333337</v>
      </c>
      <c r="D26" s="90">
        <f t="shared" si="0"/>
        <v>6.666666666666667</v>
      </c>
      <c r="F26" s="86">
        <v>24</v>
      </c>
      <c r="G26" s="88">
        <v>256</v>
      </c>
      <c r="H26" s="91">
        <f>5/6</f>
        <v>0.83333333333333337</v>
      </c>
      <c r="I26" s="90">
        <f t="shared" si="1"/>
        <v>6.666666666666667</v>
      </c>
      <c r="J26">
        <f t="shared" si="2"/>
        <v>6.65625</v>
      </c>
      <c r="K26" s="12">
        <f t="shared" si="3"/>
        <v>1704</v>
      </c>
      <c r="L26" s="12">
        <f t="shared" si="4"/>
        <v>213</v>
      </c>
    </row>
    <row r="27" spans="1:12" ht="15.75" customHeight="1" x14ac:dyDescent="0.35">
      <c r="A27" s="86">
        <v>25</v>
      </c>
      <c r="B27" s="88">
        <v>256</v>
      </c>
      <c r="C27" s="91">
        <f>7/8</f>
        <v>0.875</v>
      </c>
      <c r="D27" s="90">
        <f t="shared" si="0"/>
        <v>7</v>
      </c>
      <c r="F27" s="86">
        <v>25</v>
      </c>
      <c r="G27" s="88">
        <v>256</v>
      </c>
      <c r="H27" s="91">
        <f>7/8</f>
        <v>0.875</v>
      </c>
      <c r="I27" s="90">
        <f t="shared" si="1"/>
        <v>7</v>
      </c>
      <c r="J27">
        <f t="shared" si="2"/>
        <v>7</v>
      </c>
      <c r="K27" s="12">
        <f t="shared" si="3"/>
        <v>1792</v>
      </c>
      <c r="L27" s="12">
        <f t="shared" si="4"/>
        <v>224</v>
      </c>
    </row>
    <row r="28" spans="1:12" ht="15.75" customHeight="1" x14ac:dyDescent="0.35">
      <c r="A28" s="86">
        <v>26</v>
      </c>
      <c r="B28" s="88">
        <v>256</v>
      </c>
      <c r="C28" s="91">
        <f>11/12</f>
        <v>0.91666666666666663</v>
      </c>
      <c r="D28" s="90">
        <f t="shared" si="0"/>
        <v>7.333333333333333</v>
      </c>
      <c r="F28" s="86">
        <v>26</v>
      </c>
      <c r="G28" s="88">
        <v>256</v>
      </c>
      <c r="H28" s="91">
        <f>11/12</f>
        <v>0.91666666666666663</v>
      </c>
      <c r="I28" s="90">
        <f t="shared" si="1"/>
        <v>7.333333333333333</v>
      </c>
      <c r="J28">
        <f t="shared" si="2"/>
        <v>7.3125</v>
      </c>
      <c r="K28" s="12">
        <f t="shared" si="3"/>
        <v>1872</v>
      </c>
      <c r="L28" s="12">
        <f t="shared" si="4"/>
        <v>234</v>
      </c>
    </row>
    <row r="29" spans="1:12" ht="15.75" customHeight="1" x14ac:dyDescent="0.35">
      <c r="A29" s="86">
        <v>27</v>
      </c>
      <c r="B29" s="88">
        <v>256</v>
      </c>
      <c r="C29" s="89">
        <f>23/24</f>
        <v>0.95833333333333337</v>
      </c>
      <c r="D29" s="90">
        <f t="shared" si="0"/>
        <v>7.666666666666667</v>
      </c>
      <c r="F29" s="86">
        <v>27</v>
      </c>
      <c r="G29" s="88">
        <v>256</v>
      </c>
      <c r="H29" s="89">
        <f>23/24</f>
        <v>0.95833333333333337</v>
      </c>
      <c r="I29" s="90">
        <f t="shared" si="1"/>
        <v>7.666666666666667</v>
      </c>
      <c r="J29">
        <f t="shared" si="2"/>
        <v>7.65625</v>
      </c>
      <c r="K29" s="12">
        <f t="shared" si="3"/>
        <v>1960</v>
      </c>
      <c r="L29" s="12">
        <f t="shared" si="4"/>
        <v>245</v>
      </c>
    </row>
    <row r="30" spans="1:12" ht="15.75" customHeight="1" x14ac:dyDescent="0.35">
      <c r="K30" s="12"/>
      <c r="L30" s="12"/>
    </row>
    <row r="31" spans="1:12" ht="15.75" customHeight="1" x14ac:dyDescent="0.35">
      <c r="K31" s="12"/>
      <c r="L31" s="12"/>
    </row>
    <row r="32" spans="1:12" ht="15.75" customHeight="1" x14ac:dyDescent="0.35">
      <c r="K32" s="12"/>
      <c r="L32" s="12"/>
    </row>
    <row r="33" spans="11:12" ht="15.75" customHeight="1" x14ac:dyDescent="0.35">
      <c r="K33" s="12"/>
      <c r="L33" s="12"/>
    </row>
    <row r="34" spans="11:12" ht="15.75" customHeight="1" x14ac:dyDescent="0.35">
      <c r="K34" s="12"/>
      <c r="L34" s="12"/>
    </row>
    <row r="35" spans="11:12" ht="12.75" x14ac:dyDescent="0.35">
      <c r="K35" s="12"/>
      <c r="L35" s="12"/>
    </row>
    <row r="36" spans="11:12" ht="12.75" x14ac:dyDescent="0.35">
      <c r="K36" s="12"/>
      <c r="L36" s="12"/>
    </row>
    <row r="37" spans="11:12" ht="12.75" x14ac:dyDescent="0.35">
      <c r="K37" s="12"/>
      <c r="L37" s="12"/>
    </row>
    <row r="38" spans="11:12" ht="12.75" x14ac:dyDescent="0.35">
      <c r="K38" s="12"/>
      <c r="L38" s="12"/>
    </row>
    <row r="39" spans="11:12" ht="12.75" x14ac:dyDescent="0.35">
      <c r="K39" s="12"/>
      <c r="L39" s="12"/>
    </row>
    <row r="40" spans="11:12" ht="12.75" x14ac:dyDescent="0.35">
      <c r="K40" s="12"/>
      <c r="L40" s="12"/>
    </row>
    <row r="41" spans="11:12" ht="12.75" x14ac:dyDescent="0.35">
      <c r="K41" s="12"/>
      <c r="L41" s="12"/>
    </row>
    <row r="42" spans="11:12" ht="12.75" x14ac:dyDescent="0.35">
      <c r="K42" s="12"/>
      <c r="L42" s="12"/>
    </row>
    <row r="43" spans="11:12" ht="12.75" x14ac:dyDescent="0.35">
      <c r="K43" s="12"/>
      <c r="L43" s="12"/>
    </row>
    <row r="44" spans="11:12" ht="12.75" x14ac:dyDescent="0.35">
      <c r="K44" s="12"/>
      <c r="L44" s="12"/>
    </row>
    <row r="45" spans="11:12" ht="12.75" x14ac:dyDescent="0.35">
      <c r="K45" s="12"/>
      <c r="L45" s="12"/>
    </row>
    <row r="46" spans="11:12" ht="12.75" x14ac:dyDescent="0.35">
      <c r="K46" s="12"/>
      <c r="L46" s="12"/>
    </row>
    <row r="47" spans="11:12" ht="12.75" x14ac:dyDescent="0.35">
      <c r="K47" s="12"/>
      <c r="L47" s="12"/>
    </row>
    <row r="48" spans="11:12" ht="12.75" x14ac:dyDescent="0.35">
      <c r="K48" s="12"/>
      <c r="L48" s="12"/>
    </row>
    <row r="49" spans="11:12" ht="12.75" x14ac:dyDescent="0.35">
      <c r="K49" s="12"/>
      <c r="L49" s="12"/>
    </row>
    <row r="50" spans="11:12" ht="12.75" x14ac:dyDescent="0.35">
      <c r="K50" s="12"/>
      <c r="L50" s="12"/>
    </row>
    <row r="51" spans="11:12" ht="12.75" x14ac:dyDescent="0.35">
      <c r="K51" s="12"/>
      <c r="L51" s="12"/>
    </row>
    <row r="52" spans="11:12" ht="12.75" x14ac:dyDescent="0.35">
      <c r="K52" s="12"/>
      <c r="L52" s="12"/>
    </row>
    <row r="53" spans="11:12" ht="12.75" x14ac:dyDescent="0.35">
      <c r="K53" s="12"/>
      <c r="L53" s="12"/>
    </row>
    <row r="54" spans="11:12" ht="12.75" x14ac:dyDescent="0.35">
      <c r="K54" s="12"/>
      <c r="L54" s="12"/>
    </row>
    <row r="55" spans="11:12" ht="12.75" x14ac:dyDescent="0.35">
      <c r="K55" s="12"/>
      <c r="L55" s="12"/>
    </row>
    <row r="56" spans="11:12" ht="12.75" x14ac:dyDescent="0.35">
      <c r="K56" s="12"/>
      <c r="L56" s="12"/>
    </row>
    <row r="57" spans="11:12" ht="12.75" x14ac:dyDescent="0.35">
      <c r="K57" s="12"/>
      <c r="L57" s="12"/>
    </row>
    <row r="58" spans="11:12" ht="12.75" x14ac:dyDescent="0.35">
      <c r="K58" s="12"/>
      <c r="L58" s="12"/>
    </row>
    <row r="59" spans="11:12" ht="12.75" x14ac:dyDescent="0.35">
      <c r="K59" s="12"/>
      <c r="L59" s="12"/>
    </row>
    <row r="60" spans="11:12" ht="12.75" x14ac:dyDescent="0.35">
      <c r="K60" s="12"/>
      <c r="L60" s="12"/>
    </row>
    <row r="61" spans="11:12" ht="12.75" x14ac:dyDescent="0.35">
      <c r="K61" s="12"/>
      <c r="L61" s="12"/>
    </row>
    <row r="62" spans="11:12" ht="12.75" x14ac:dyDescent="0.35">
      <c r="K62" s="12"/>
      <c r="L62" s="12"/>
    </row>
    <row r="63" spans="11:12" ht="12.75" x14ac:dyDescent="0.35">
      <c r="K63" s="12"/>
      <c r="L63" s="12"/>
    </row>
    <row r="64" spans="11:12" ht="12.75" x14ac:dyDescent="0.35">
      <c r="K64" s="12"/>
      <c r="L64" s="12"/>
    </row>
    <row r="65" spans="11:12" ht="12.75" x14ac:dyDescent="0.35">
      <c r="K65" s="12"/>
      <c r="L65" s="12"/>
    </row>
    <row r="66" spans="11:12" ht="12.75" x14ac:dyDescent="0.35">
      <c r="K66" s="12"/>
      <c r="L66" s="12"/>
    </row>
    <row r="67" spans="11:12" ht="12.75" x14ac:dyDescent="0.35">
      <c r="K67" s="12"/>
      <c r="L67" s="12"/>
    </row>
    <row r="68" spans="11:12" ht="12.75" x14ac:dyDescent="0.35">
      <c r="K68" s="12"/>
      <c r="L68" s="12"/>
    </row>
    <row r="69" spans="11:12" ht="12.75" x14ac:dyDescent="0.35">
      <c r="K69" s="12"/>
      <c r="L69" s="12"/>
    </row>
    <row r="70" spans="11:12" ht="12.75" x14ac:dyDescent="0.35">
      <c r="K70" s="12"/>
      <c r="L70" s="12"/>
    </row>
    <row r="71" spans="11:12" ht="12.75" x14ac:dyDescent="0.35">
      <c r="K71" s="12"/>
      <c r="L71" s="12"/>
    </row>
    <row r="72" spans="11:12" ht="12.75" x14ac:dyDescent="0.35">
      <c r="K72" s="12"/>
      <c r="L72" s="12"/>
    </row>
    <row r="73" spans="11:12" ht="12.75" x14ac:dyDescent="0.35">
      <c r="K73" s="12"/>
      <c r="L73" s="12"/>
    </row>
    <row r="74" spans="11:12" ht="12.75" x14ac:dyDescent="0.35">
      <c r="K74" s="12"/>
      <c r="L74" s="12"/>
    </row>
    <row r="75" spans="11:12" ht="12.75" x14ac:dyDescent="0.35">
      <c r="K75" s="12"/>
      <c r="L75" s="12"/>
    </row>
    <row r="76" spans="11:12" ht="12.75" x14ac:dyDescent="0.35">
      <c r="K76" s="12"/>
      <c r="L76" s="12"/>
    </row>
    <row r="77" spans="11:12" ht="12.75" x14ac:dyDescent="0.35">
      <c r="K77" s="12"/>
      <c r="L77" s="12"/>
    </row>
    <row r="78" spans="11:12" ht="12.75" x14ac:dyDescent="0.35">
      <c r="K78" s="12"/>
      <c r="L78" s="12"/>
    </row>
    <row r="79" spans="11:12" ht="12.75" x14ac:dyDescent="0.35">
      <c r="K79" s="12"/>
      <c r="L79" s="12"/>
    </row>
    <row r="80" spans="11:12" ht="12.75" x14ac:dyDescent="0.35">
      <c r="K80" s="12"/>
      <c r="L80" s="12"/>
    </row>
    <row r="81" spans="11:12" ht="12.75" x14ac:dyDescent="0.35">
      <c r="K81" s="12"/>
      <c r="L81" s="12"/>
    </row>
    <row r="82" spans="11:12" ht="12.75" x14ac:dyDescent="0.35">
      <c r="K82" s="12"/>
      <c r="L82" s="12"/>
    </row>
    <row r="83" spans="11:12" ht="12.75" x14ac:dyDescent="0.35">
      <c r="K83" s="12"/>
      <c r="L83" s="12"/>
    </row>
    <row r="84" spans="11:12" ht="12.75" x14ac:dyDescent="0.35">
      <c r="K84" s="12"/>
      <c r="L84" s="12"/>
    </row>
    <row r="85" spans="11:12" ht="12.75" x14ac:dyDescent="0.35">
      <c r="K85" s="12"/>
      <c r="L85" s="12"/>
    </row>
    <row r="86" spans="11:12" ht="12.75" x14ac:dyDescent="0.35">
      <c r="K86" s="12"/>
      <c r="L86" s="12"/>
    </row>
    <row r="87" spans="11:12" ht="12.75" x14ac:dyDescent="0.35">
      <c r="K87" s="12"/>
      <c r="L87" s="12"/>
    </row>
    <row r="88" spans="11:12" ht="12.75" x14ac:dyDescent="0.35">
      <c r="K88" s="12"/>
      <c r="L88" s="12"/>
    </row>
    <row r="89" spans="11:12" ht="12.75" x14ac:dyDescent="0.35">
      <c r="K89" s="12"/>
      <c r="L89" s="12"/>
    </row>
    <row r="90" spans="11:12" ht="12.75" x14ac:dyDescent="0.35">
      <c r="K90" s="12"/>
      <c r="L90" s="12"/>
    </row>
    <row r="91" spans="11:12" ht="12.75" x14ac:dyDescent="0.35">
      <c r="K91" s="12"/>
      <c r="L91" s="12"/>
    </row>
    <row r="92" spans="11:12" ht="12.75" x14ac:dyDescent="0.35">
      <c r="K92" s="12"/>
      <c r="L92" s="12"/>
    </row>
    <row r="93" spans="11:12" ht="12.75" x14ac:dyDescent="0.35">
      <c r="K93" s="12"/>
      <c r="L93" s="12"/>
    </row>
    <row r="94" spans="11:12" ht="12.75" x14ac:dyDescent="0.35">
      <c r="K94" s="12"/>
      <c r="L94" s="12"/>
    </row>
    <row r="95" spans="11:12" ht="12.75" x14ac:dyDescent="0.35">
      <c r="K95" s="12"/>
      <c r="L95" s="12"/>
    </row>
    <row r="96" spans="11:12" ht="12.75" x14ac:dyDescent="0.35">
      <c r="K96" s="12"/>
      <c r="L96" s="12"/>
    </row>
    <row r="97" spans="11:12" ht="12.75" x14ac:dyDescent="0.35">
      <c r="K97" s="12"/>
      <c r="L97" s="12"/>
    </row>
    <row r="98" spans="11:12" ht="12.75" x14ac:dyDescent="0.35">
      <c r="K98" s="12"/>
      <c r="L98" s="12"/>
    </row>
    <row r="99" spans="11:12" ht="12.75" x14ac:dyDescent="0.35">
      <c r="K99" s="12"/>
      <c r="L99" s="12"/>
    </row>
    <row r="100" spans="11:12" ht="12.75" x14ac:dyDescent="0.35">
      <c r="K100" s="12"/>
      <c r="L100" s="12"/>
    </row>
    <row r="101" spans="11:12" ht="12.75" x14ac:dyDescent="0.35">
      <c r="K101" s="12"/>
      <c r="L101" s="12"/>
    </row>
    <row r="102" spans="11:12" ht="12.75" x14ac:dyDescent="0.35">
      <c r="K102" s="12"/>
      <c r="L102" s="12"/>
    </row>
    <row r="103" spans="11:12" ht="12.75" x14ac:dyDescent="0.35">
      <c r="K103" s="12"/>
      <c r="L103" s="12"/>
    </row>
    <row r="104" spans="11:12" ht="12.75" x14ac:dyDescent="0.35">
      <c r="K104" s="12"/>
      <c r="L104" s="12"/>
    </row>
    <row r="105" spans="11:12" ht="12.75" x14ac:dyDescent="0.35">
      <c r="K105" s="12"/>
      <c r="L105" s="12"/>
    </row>
    <row r="106" spans="11:12" ht="12.75" x14ac:dyDescent="0.35">
      <c r="K106" s="12"/>
      <c r="L106" s="12"/>
    </row>
    <row r="107" spans="11:12" ht="12.75" x14ac:dyDescent="0.35">
      <c r="K107" s="12"/>
      <c r="L107" s="12"/>
    </row>
    <row r="108" spans="11:12" ht="12.75" x14ac:dyDescent="0.35">
      <c r="K108" s="12"/>
      <c r="L108" s="12"/>
    </row>
    <row r="109" spans="11:12" ht="12.75" x14ac:dyDescent="0.35">
      <c r="K109" s="12"/>
      <c r="L109" s="12"/>
    </row>
    <row r="110" spans="11:12" ht="12.75" x14ac:dyDescent="0.35">
      <c r="K110" s="12"/>
      <c r="L110" s="12"/>
    </row>
    <row r="111" spans="11:12" ht="12.75" x14ac:dyDescent="0.35">
      <c r="K111" s="12"/>
      <c r="L111" s="12"/>
    </row>
    <row r="112" spans="11:12" ht="12.75" x14ac:dyDescent="0.35">
      <c r="K112" s="12"/>
      <c r="L112" s="12"/>
    </row>
    <row r="113" spans="11:12" ht="12.75" x14ac:dyDescent="0.35">
      <c r="K113" s="12"/>
      <c r="L113" s="12"/>
    </row>
    <row r="114" spans="11:12" ht="12.75" x14ac:dyDescent="0.35">
      <c r="K114" s="12"/>
      <c r="L114" s="12"/>
    </row>
    <row r="115" spans="11:12" ht="12.75" x14ac:dyDescent="0.35">
      <c r="K115" s="12"/>
      <c r="L115" s="12"/>
    </row>
    <row r="116" spans="11:12" ht="12.75" x14ac:dyDescent="0.35">
      <c r="K116" s="12"/>
      <c r="L116" s="12"/>
    </row>
    <row r="117" spans="11:12" ht="12.75" x14ac:dyDescent="0.35">
      <c r="K117" s="12"/>
      <c r="L117" s="12"/>
    </row>
    <row r="118" spans="11:12" ht="12.75" x14ac:dyDescent="0.35">
      <c r="K118" s="12"/>
      <c r="L118" s="12"/>
    </row>
    <row r="119" spans="11:12" ht="12.75" x14ac:dyDescent="0.35">
      <c r="K119" s="12"/>
      <c r="L119" s="12"/>
    </row>
    <row r="120" spans="11:12" ht="12.75" x14ac:dyDescent="0.35">
      <c r="K120" s="12"/>
      <c r="L120" s="12"/>
    </row>
    <row r="121" spans="11:12" ht="12.75" x14ac:dyDescent="0.35">
      <c r="K121" s="12"/>
      <c r="L121" s="12"/>
    </row>
    <row r="122" spans="11:12" ht="12.75" x14ac:dyDescent="0.35">
      <c r="K122" s="12"/>
      <c r="L122" s="12"/>
    </row>
    <row r="123" spans="11:12" ht="12.75" x14ac:dyDescent="0.35">
      <c r="K123" s="12"/>
      <c r="L123" s="12"/>
    </row>
    <row r="124" spans="11:12" ht="12.75" x14ac:dyDescent="0.35">
      <c r="K124" s="12"/>
      <c r="L124" s="12"/>
    </row>
    <row r="125" spans="11:12" ht="12.75" x14ac:dyDescent="0.35">
      <c r="K125" s="12"/>
      <c r="L125" s="12"/>
    </row>
    <row r="126" spans="11:12" ht="12.75" x14ac:dyDescent="0.35">
      <c r="K126" s="12"/>
      <c r="L126" s="12"/>
    </row>
    <row r="127" spans="11:12" ht="12.75" x14ac:dyDescent="0.35">
      <c r="K127" s="12"/>
      <c r="L127" s="12"/>
    </row>
    <row r="128" spans="11:12" ht="12.75" x14ac:dyDescent="0.35">
      <c r="K128" s="12"/>
      <c r="L128" s="12"/>
    </row>
    <row r="129" spans="11:12" ht="12.75" x14ac:dyDescent="0.35">
      <c r="K129" s="12"/>
      <c r="L129" s="12"/>
    </row>
    <row r="130" spans="11:12" ht="12.75" x14ac:dyDescent="0.35">
      <c r="K130" s="12"/>
      <c r="L130" s="12"/>
    </row>
    <row r="131" spans="11:12" ht="12.75" x14ac:dyDescent="0.35">
      <c r="K131" s="12"/>
      <c r="L131" s="12"/>
    </row>
    <row r="132" spans="11:12" ht="12.75" x14ac:dyDescent="0.35">
      <c r="K132" s="12"/>
      <c r="L132" s="12"/>
    </row>
    <row r="133" spans="11:12" ht="12.75" x14ac:dyDescent="0.35">
      <c r="K133" s="12"/>
      <c r="L133" s="12"/>
    </row>
    <row r="134" spans="11:12" ht="12.75" x14ac:dyDescent="0.35">
      <c r="K134" s="12"/>
      <c r="L134" s="12"/>
    </row>
    <row r="135" spans="11:12" ht="12.75" x14ac:dyDescent="0.35">
      <c r="K135" s="12"/>
      <c r="L135" s="12"/>
    </row>
    <row r="136" spans="11:12" ht="12.75" x14ac:dyDescent="0.35">
      <c r="K136" s="12"/>
      <c r="L136" s="12"/>
    </row>
    <row r="137" spans="11:12" ht="12.75" x14ac:dyDescent="0.35">
      <c r="K137" s="12"/>
      <c r="L137" s="12"/>
    </row>
    <row r="138" spans="11:12" ht="12.75" x14ac:dyDescent="0.35">
      <c r="K138" s="12"/>
      <c r="L138" s="12"/>
    </row>
    <row r="139" spans="11:12" ht="12.75" x14ac:dyDescent="0.35">
      <c r="K139" s="12"/>
      <c r="L139" s="12"/>
    </row>
    <row r="140" spans="11:12" ht="12.75" x14ac:dyDescent="0.35">
      <c r="K140" s="12"/>
      <c r="L140" s="12"/>
    </row>
    <row r="141" spans="11:12" ht="12.75" x14ac:dyDescent="0.35">
      <c r="K141" s="12"/>
      <c r="L141" s="12"/>
    </row>
    <row r="142" spans="11:12" ht="12.75" x14ac:dyDescent="0.35">
      <c r="K142" s="12"/>
      <c r="L142" s="12"/>
    </row>
    <row r="143" spans="11:12" ht="12.75" x14ac:dyDescent="0.35">
      <c r="K143" s="12"/>
      <c r="L143" s="12"/>
    </row>
    <row r="144" spans="11:12" ht="12.75" x14ac:dyDescent="0.35">
      <c r="K144" s="12"/>
      <c r="L144" s="12"/>
    </row>
    <row r="145" spans="11:12" ht="12.75" x14ac:dyDescent="0.35">
      <c r="K145" s="12"/>
      <c r="L145" s="12"/>
    </row>
    <row r="146" spans="11:12" ht="12.75" x14ac:dyDescent="0.35">
      <c r="K146" s="12"/>
      <c r="L146" s="12"/>
    </row>
    <row r="147" spans="11:12" ht="12.75" x14ac:dyDescent="0.35">
      <c r="K147" s="12"/>
      <c r="L147" s="12"/>
    </row>
    <row r="148" spans="11:12" ht="12.75" x14ac:dyDescent="0.35">
      <c r="K148" s="12"/>
      <c r="L148" s="12"/>
    </row>
    <row r="149" spans="11:12" ht="12.75" x14ac:dyDescent="0.35">
      <c r="K149" s="12"/>
      <c r="L149" s="12"/>
    </row>
    <row r="150" spans="11:12" ht="12.75" x14ac:dyDescent="0.35">
      <c r="K150" s="12"/>
      <c r="L150" s="12"/>
    </row>
    <row r="151" spans="11:12" ht="12.75" x14ac:dyDescent="0.35">
      <c r="K151" s="12"/>
      <c r="L151" s="12"/>
    </row>
    <row r="152" spans="11:12" ht="12.75" x14ac:dyDescent="0.35">
      <c r="K152" s="12"/>
      <c r="L152" s="12"/>
    </row>
    <row r="153" spans="11:12" ht="12.75" x14ac:dyDescent="0.35">
      <c r="K153" s="12"/>
      <c r="L153" s="12"/>
    </row>
    <row r="154" spans="11:12" ht="12.75" x14ac:dyDescent="0.35">
      <c r="K154" s="12"/>
      <c r="L154" s="12"/>
    </row>
    <row r="155" spans="11:12" ht="12.75" x14ac:dyDescent="0.35">
      <c r="K155" s="12"/>
      <c r="L155" s="12"/>
    </row>
    <row r="156" spans="11:12" ht="12.75" x14ac:dyDescent="0.35">
      <c r="K156" s="12"/>
      <c r="L156" s="12"/>
    </row>
    <row r="157" spans="11:12" ht="12.75" x14ac:dyDescent="0.35">
      <c r="K157" s="12"/>
      <c r="L157" s="12"/>
    </row>
    <row r="158" spans="11:12" ht="12.75" x14ac:dyDescent="0.35">
      <c r="K158" s="12"/>
      <c r="L158" s="12"/>
    </row>
    <row r="159" spans="11:12" ht="12.75" x14ac:dyDescent="0.35">
      <c r="K159" s="12"/>
      <c r="L159" s="12"/>
    </row>
    <row r="160" spans="11:12" ht="12.75" x14ac:dyDescent="0.35">
      <c r="K160" s="12"/>
      <c r="L160" s="12"/>
    </row>
    <row r="161" spans="11:12" ht="12.75" x14ac:dyDescent="0.35">
      <c r="K161" s="12"/>
      <c r="L161" s="12"/>
    </row>
    <row r="162" spans="11:12" ht="12.75" x14ac:dyDescent="0.35">
      <c r="K162" s="12"/>
      <c r="L162" s="12"/>
    </row>
    <row r="163" spans="11:12" ht="12.75" x14ac:dyDescent="0.35">
      <c r="K163" s="12"/>
      <c r="L163" s="12"/>
    </row>
    <row r="164" spans="11:12" ht="12.75" x14ac:dyDescent="0.35">
      <c r="K164" s="12"/>
      <c r="L164" s="12"/>
    </row>
    <row r="165" spans="11:12" ht="12.75" x14ac:dyDescent="0.35">
      <c r="K165" s="12"/>
      <c r="L165" s="12"/>
    </row>
    <row r="166" spans="11:12" ht="12.75" x14ac:dyDescent="0.35">
      <c r="K166" s="12"/>
      <c r="L166" s="12"/>
    </row>
    <row r="167" spans="11:12" ht="12.75" x14ac:dyDescent="0.35">
      <c r="K167" s="12"/>
      <c r="L167" s="12"/>
    </row>
    <row r="168" spans="11:12" ht="12.75" x14ac:dyDescent="0.35">
      <c r="K168" s="12"/>
      <c r="L168" s="12"/>
    </row>
    <row r="169" spans="11:12" ht="12.75" x14ac:dyDescent="0.35">
      <c r="K169" s="12"/>
      <c r="L169" s="12"/>
    </row>
    <row r="170" spans="11:12" ht="12.75" x14ac:dyDescent="0.35">
      <c r="K170" s="12"/>
      <c r="L170" s="12"/>
    </row>
    <row r="171" spans="11:12" ht="12.75" x14ac:dyDescent="0.35">
      <c r="K171" s="12"/>
      <c r="L171" s="12"/>
    </row>
    <row r="172" spans="11:12" ht="12.75" x14ac:dyDescent="0.35">
      <c r="K172" s="12"/>
      <c r="L172" s="12"/>
    </row>
    <row r="173" spans="11:12" ht="12.75" x14ac:dyDescent="0.35">
      <c r="K173" s="12"/>
      <c r="L173" s="12"/>
    </row>
    <row r="174" spans="11:12" ht="12.75" x14ac:dyDescent="0.35">
      <c r="K174" s="12"/>
      <c r="L174" s="12"/>
    </row>
    <row r="175" spans="11:12" ht="12.75" x14ac:dyDescent="0.35">
      <c r="K175" s="12"/>
      <c r="L175" s="12"/>
    </row>
    <row r="176" spans="11:12" ht="12.75" x14ac:dyDescent="0.35">
      <c r="K176" s="12"/>
      <c r="L176" s="12"/>
    </row>
    <row r="177" spans="11:12" ht="12.75" x14ac:dyDescent="0.35">
      <c r="K177" s="12"/>
      <c r="L177" s="12"/>
    </row>
    <row r="178" spans="11:12" ht="12.75" x14ac:dyDescent="0.35">
      <c r="K178" s="12"/>
      <c r="L178" s="12"/>
    </row>
    <row r="179" spans="11:12" ht="12.75" x14ac:dyDescent="0.35">
      <c r="K179" s="12"/>
      <c r="L179" s="12"/>
    </row>
    <row r="180" spans="11:12" ht="12.75" x14ac:dyDescent="0.35">
      <c r="K180" s="12"/>
      <c r="L180" s="12"/>
    </row>
    <row r="181" spans="11:12" ht="12.75" x14ac:dyDescent="0.35">
      <c r="K181" s="12"/>
      <c r="L181" s="12"/>
    </row>
    <row r="182" spans="11:12" ht="12.75" x14ac:dyDescent="0.35">
      <c r="K182" s="12"/>
      <c r="L182" s="12"/>
    </row>
    <row r="183" spans="11:12" ht="12.75" x14ac:dyDescent="0.35">
      <c r="K183" s="12"/>
      <c r="L183" s="12"/>
    </row>
    <row r="184" spans="11:12" ht="12.75" x14ac:dyDescent="0.35">
      <c r="K184" s="12"/>
      <c r="L184" s="12"/>
    </row>
    <row r="185" spans="11:12" ht="12.75" x14ac:dyDescent="0.35">
      <c r="K185" s="12"/>
      <c r="L185" s="12"/>
    </row>
    <row r="186" spans="11:12" ht="12.75" x14ac:dyDescent="0.35">
      <c r="K186" s="12"/>
      <c r="L186" s="12"/>
    </row>
    <row r="187" spans="11:12" ht="12.75" x14ac:dyDescent="0.35">
      <c r="K187" s="12"/>
      <c r="L187" s="12"/>
    </row>
    <row r="188" spans="11:12" ht="12.75" x14ac:dyDescent="0.35">
      <c r="K188" s="12"/>
      <c r="L188" s="12"/>
    </row>
    <row r="189" spans="11:12" ht="12.75" x14ac:dyDescent="0.35">
      <c r="K189" s="12"/>
      <c r="L189" s="12"/>
    </row>
    <row r="190" spans="11:12" ht="12.75" x14ac:dyDescent="0.35">
      <c r="K190" s="12"/>
      <c r="L190" s="12"/>
    </row>
    <row r="191" spans="11:12" ht="12.75" x14ac:dyDescent="0.35">
      <c r="K191" s="12"/>
      <c r="L191" s="12"/>
    </row>
    <row r="192" spans="11:12" ht="12.75" x14ac:dyDescent="0.35">
      <c r="K192" s="12"/>
      <c r="L192" s="12"/>
    </row>
    <row r="193" spans="11:12" ht="12.75" x14ac:dyDescent="0.35">
      <c r="K193" s="12"/>
      <c r="L193" s="12"/>
    </row>
    <row r="194" spans="11:12" ht="12.75" x14ac:dyDescent="0.35">
      <c r="K194" s="12"/>
      <c r="L194" s="12"/>
    </row>
    <row r="195" spans="11:12" ht="12.75" x14ac:dyDescent="0.35">
      <c r="K195" s="12"/>
      <c r="L195" s="12"/>
    </row>
    <row r="196" spans="11:12" ht="12.75" x14ac:dyDescent="0.35">
      <c r="K196" s="12"/>
      <c r="L196" s="12"/>
    </row>
    <row r="197" spans="11:12" ht="12.75" x14ac:dyDescent="0.35">
      <c r="K197" s="12"/>
      <c r="L197" s="12"/>
    </row>
    <row r="198" spans="11:12" ht="12.75" x14ac:dyDescent="0.35">
      <c r="K198" s="12"/>
      <c r="L198" s="12"/>
    </row>
    <row r="199" spans="11:12" ht="12.75" x14ac:dyDescent="0.35">
      <c r="K199" s="12"/>
      <c r="L199" s="12"/>
    </row>
    <row r="200" spans="11:12" ht="12.75" x14ac:dyDescent="0.35">
      <c r="K200" s="12"/>
      <c r="L200" s="12"/>
    </row>
    <row r="201" spans="11:12" ht="12.75" x14ac:dyDescent="0.35">
      <c r="K201" s="12"/>
      <c r="L201" s="12"/>
    </row>
    <row r="202" spans="11:12" ht="12.75" x14ac:dyDescent="0.35">
      <c r="K202" s="12"/>
      <c r="L202" s="12"/>
    </row>
    <row r="203" spans="11:12" ht="12.75" x14ac:dyDescent="0.35">
      <c r="K203" s="12"/>
      <c r="L203" s="12"/>
    </row>
    <row r="204" spans="11:12" ht="12.75" x14ac:dyDescent="0.35">
      <c r="K204" s="12"/>
      <c r="L204" s="12"/>
    </row>
    <row r="205" spans="11:12" ht="12.75" x14ac:dyDescent="0.35">
      <c r="K205" s="12"/>
      <c r="L205" s="12"/>
    </row>
    <row r="206" spans="11:12" ht="12.75" x14ac:dyDescent="0.35">
      <c r="K206" s="12"/>
      <c r="L206" s="12"/>
    </row>
    <row r="207" spans="11:12" ht="12.75" x14ac:dyDescent="0.35">
      <c r="K207" s="12"/>
      <c r="L207" s="12"/>
    </row>
    <row r="208" spans="11:12" ht="12.75" x14ac:dyDescent="0.35">
      <c r="K208" s="12"/>
      <c r="L208" s="12"/>
    </row>
    <row r="209" spans="11:12" ht="12.75" x14ac:dyDescent="0.35">
      <c r="K209" s="12"/>
      <c r="L209" s="12"/>
    </row>
    <row r="210" spans="11:12" ht="12.75" x14ac:dyDescent="0.35">
      <c r="K210" s="12"/>
      <c r="L210" s="12"/>
    </row>
    <row r="211" spans="11:12" ht="12.75" x14ac:dyDescent="0.35">
      <c r="K211" s="12"/>
      <c r="L211" s="12"/>
    </row>
    <row r="212" spans="11:12" ht="12.75" x14ac:dyDescent="0.35">
      <c r="K212" s="12"/>
      <c r="L212" s="12"/>
    </row>
    <row r="213" spans="11:12" ht="12.75" x14ac:dyDescent="0.35">
      <c r="K213" s="12"/>
      <c r="L213" s="12"/>
    </row>
    <row r="214" spans="11:12" ht="12.75" x14ac:dyDescent="0.35">
      <c r="K214" s="12"/>
      <c r="L214" s="12"/>
    </row>
    <row r="215" spans="11:12" ht="12.75" x14ac:dyDescent="0.35">
      <c r="K215" s="12"/>
      <c r="L215" s="12"/>
    </row>
    <row r="216" spans="11:12" ht="12.75" x14ac:dyDescent="0.35">
      <c r="K216" s="12"/>
      <c r="L216" s="12"/>
    </row>
    <row r="217" spans="11:12" ht="12.75" x14ac:dyDescent="0.35">
      <c r="K217" s="12"/>
      <c r="L217" s="12"/>
    </row>
    <row r="218" spans="11:12" ht="12.75" x14ac:dyDescent="0.35">
      <c r="K218" s="12"/>
      <c r="L218" s="12"/>
    </row>
    <row r="219" spans="11:12" ht="12.75" x14ac:dyDescent="0.35">
      <c r="K219" s="12"/>
      <c r="L219" s="12"/>
    </row>
    <row r="220" spans="11:12" ht="12.75" x14ac:dyDescent="0.35">
      <c r="K220" s="12"/>
      <c r="L220" s="12"/>
    </row>
    <row r="221" spans="11:12" ht="12.75" x14ac:dyDescent="0.35">
      <c r="K221" s="12"/>
      <c r="L221" s="12"/>
    </row>
    <row r="222" spans="11:12" ht="12.75" x14ac:dyDescent="0.35">
      <c r="K222" s="12"/>
      <c r="L222" s="12"/>
    </row>
    <row r="223" spans="11:12" ht="12.75" x14ac:dyDescent="0.35">
      <c r="K223" s="12"/>
      <c r="L223" s="12"/>
    </row>
    <row r="224" spans="11:12" ht="12.75" x14ac:dyDescent="0.35">
      <c r="K224" s="12"/>
      <c r="L224" s="12"/>
    </row>
    <row r="225" spans="11:12" ht="12.75" x14ac:dyDescent="0.35">
      <c r="K225" s="12"/>
      <c r="L225" s="12"/>
    </row>
    <row r="226" spans="11:12" ht="12.75" x14ac:dyDescent="0.35">
      <c r="K226" s="12"/>
      <c r="L226" s="12"/>
    </row>
    <row r="227" spans="11:12" ht="12.75" x14ac:dyDescent="0.35">
      <c r="K227" s="12"/>
      <c r="L227" s="12"/>
    </row>
    <row r="228" spans="11:12" ht="12.75" x14ac:dyDescent="0.35">
      <c r="K228" s="12"/>
      <c r="L228" s="12"/>
    </row>
    <row r="229" spans="11:12" ht="12.75" x14ac:dyDescent="0.35">
      <c r="K229" s="12"/>
      <c r="L229" s="12"/>
    </row>
    <row r="230" spans="11:12" ht="12.75" x14ac:dyDescent="0.35">
      <c r="K230" s="12"/>
      <c r="L230" s="12"/>
    </row>
    <row r="231" spans="11:12" ht="12.75" x14ac:dyDescent="0.35">
      <c r="K231" s="12"/>
      <c r="L231" s="12"/>
    </row>
    <row r="232" spans="11:12" ht="12.75" x14ac:dyDescent="0.35">
      <c r="K232" s="12"/>
      <c r="L232" s="12"/>
    </row>
    <row r="233" spans="11:12" ht="12.75" x14ac:dyDescent="0.35">
      <c r="K233" s="12"/>
      <c r="L233" s="12"/>
    </row>
    <row r="234" spans="11:12" ht="12.75" x14ac:dyDescent="0.35">
      <c r="K234" s="12"/>
      <c r="L234" s="12"/>
    </row>
    <row r="235" spans="11:12" ht="12.75" x14ac:dyDescent="0.35">
      <c r="K235" s="12"/>
      <c r="L235" s="12"/>
    </row>
    <row r="236" spans="11:12" ht="12.75" x14ac:dyDescent="0.35">
      <c r="K236" s="12"/>
      <c r="L236" s="12"/>
    </row>
    <row r="237" spans="11:12" ht="12.75" x14ac:dyDescent="0.35">
      <c r="K237" s="12"/>
      <c r="L237" s="12"/>
    </row>
    <row r="238" spans="11:12" ht="12.75" x14ac:dyDescent="0.35">
      <c r="K238" s="12"/>
      <c r="L238" s="12"/>
    </row>
    <row r="239" spans="11:12" ht="12.75" x14ac:dyDescent="0.35">
      <c r="K239" s="12"/>
      <c r="L239" s="12"/>
    </row>
    <row r="240" spans="11:12" ht="12.75" x14ac:dyDescent="0.35">
      <c r="K240" s="12"/>
      <c r="L240" s="12"/>
    </row>
    <row r="241" spans="11:12" ht="12.75" x14ac:dyDescent="0.35">
      <c r="K241" s="12"/>
      <c r="L241" s="12"/>
    </row>
    <row r="242" spans="11:12" ht="12.75" x14ac:dyDescent="0.35">
      <c r="K242" s="12"/>
      <c r="L242" s="12"/>
    </row>
    <row r="243" spans="11:12" ht="12.75" x14ac:dyDescent="0.35">
      <c r="K243" s="12"/>
      <c r="L243" s="12"/>
    </row>
    <row r="244" spans="11:12" ht="12.75" x14ac:dyDescent="0.35">
      <c r="K244" s="12"/>
      <c r="L244" s="12"/>
    </row>
    <row r="245" spans="11:12" ht="12.75" x14ac:dyDescent="0.35">
      <c r="K245" s="12"/>
      <c r="L245" s="12"/>
    </row>
    <row r="246" spans="11:12" ht="12.75" x14ac:dyDescent="0.35">
      <c r="K246" s="12"/>
      <c r="L246" s="12"/>
    </row>
    <row r="247" spans="11:12" ht="12.75" x14ac:dyDescent="0.35">
      <c r="K247" s="12"/>
      <c r="L247" s="12"/>
    </row>
    <row r="248" spans="11:12" ht="12.75" x14ac:dyDescent="0.35">
      <c r="K248" s="12"/>
      <c r="L248" s="12"/>
    </row>
    <row r="249" spans="11:12" ht="12.75" x14ac:dyDescent="0.35">
      <c r="K249" s="12"/>
      <c r="L249" s="12"/>
    </row>
    <row r="250" spans="11:12" ht="12.75" x14ac:dyDescent="0.35">
      <c r="K250" s="12"/>
      <c r="L250" s="12"/>
    </row>
    <row r="251" spans="11:12" ht="12.75" x14ac:dyDescent="0.35">
      <c r="K251" s="12"/>
      <c r="L251" s="12"/>
    </row>
    <row r="252" spans="11:12" ht="12.75" x14ac:dyDescent="0.35">
      <c r="K252" s="12"/>
      <c r="L252" s="12"/>
    </row>
    <row r="253" spans="11:12" ht="12.75" x14ac:dyDescent="0.35">
      <c r="K253" s="12"/>
      <c r="L253" s="12"/>
    </row>
    <row r="254" spans="11:12" ht="12.75" x14ac:dyDescent="0.35">
      <c r="K254" s="12"/>
      <c r="L254" s="12"/>
    </row>
    <row r="255" spans="11:12" ht="12.75" x14ac:dyDescent="0.35">
      <c r="K255" s="12"/>
      <c r="L255" s="12"/>
    </row>
    <row r="256" spans="11:12" ht="12.75" x14ac:dyDescent="0.35">
      <c r="K256" s="12"/>
      <c r="L256" s="12"/>
    </row>
    <row r="257" spans="11:12" ht="12.75" x14ac:dyDescent="0.35">
      <c r="K257" s="12"/>
      <c r="L257" s="12"/>
    </row>
    <row r="258" spans="11:12" ht="12.75" x14ac:dyDescent="0.35">
      <c r="K258" s="12"/>
      <c r="L258" s="12"/>
    </row>
    <row r="259" spans="11:12" ht="12.75" x14ac:dyDescent="0.35">
      <c r="K259" s="12"/>
      <c r="L259" s="12"/>
    </row>
    <row r="260" spans="11:12" ht="12.75" x14ac:dyDescent="0.35">
      <c r="K260" s="12"/>
      <c r="L260" s="12"/>
    </row>
    <row r="261" spans="11:12" ht="12.75" x14ac:dyDescent="0.35">
      <c r="K261" s="12"/>
      <c r="L261" s="12"/>
    </row>
    <row r="262" spans="11:12" ht="12.75" x14ac:dyDescent="0.35">
      <c r="K262" s="12"/>
      <c r="L262" s="12"/>
    </row>
    <row r="263" spans="11:12" ht="12.75" x14ac:dyDescent="0.35">
      <c r="K263" s="12"/>
      <c r="L263" s="12"/>
    </row>
    <row r="264" spans="11:12" ht="12.75" x14ac:dyDescent="0.35">
      <c r="K264" s="12"/>
      <c r="L264" s="12"/>
    </row>
    <row r="265" spans="11:12" ht="12.75" x14ac:dyDescent="0.35">
      <c r="K265" s="12"/>
      <c r="L265" s="12"/>
    </row>
    <row r="266" spans="11:12" ht="12.75" x14ac:dyDescent="0.35">
      <c r="K266" s="12"/>
      <c r="L266" s="12"/>
    </row>
    <row r="267" spans="11:12" ht="12.75" x14ac:dyDescent="0.35">
      <c r="K267" s="12"/>
      <c r="L267" s="12"/>
    </row>
    <row r="268" spans="11:12" ht="12.75" x14ac:dyDescent="0.35">
      <c r="K268" s="12"/>
      <c r="L268" s="12"/>
    </row>
    <row r="269" spans="11:12" ht="12.75" x14ac:dyDescent="0.35">
      <c r="K269" s="12"/>
      <c r="L269" s="12"/>
    </row>
    <row r="270" spans="11:12" ht="12.75" x14ac:dyDescent="0.35">
      <c r="K270" s="12"/>
      <c r="L270" s="12"/>
    </row>
    <row r="271" spans="11:12" ht="12.75" x14ac:dyDescent="0.35">
      <c r="K271" s="12"/>
      <c r="L271" s="12"/>
    </row>
    <row r="272" spans="11:12" ht="12.75" x14ac:dyDescent="0.35">
      <c r="K272" s="12"/>
      <c r="L272" s="12"/>
    </row>
    <row r="273" spans="11:12" ht="12.75" x14ac:dyDescent="0.35">
      <c r="K273" s="12"/>
      <c r="L273" s="12"/>
    </row>
    <row r="274" spans="11:12" ht="12.75" x14ac:dyDescent="0.35">
      <c r="K274" s="12"/>
      <c r="L274" s="12"/>
    </row>
    <row r="275" spans="11:12" ht="12.75" x14ac:dyDescent="0.35">
      <c r="K275" s="12"/>
      <c r="L275" s="12"/>
    </row>
    <row r="276" spans="11:12" ht="12.75" x14ac:dyDescent="0.35">
      <c r="K276" s="12"/>
      <c r="L276" s="12"/>
    </row>
    <row r="277" spans="11:12" ht="12.75" x14ac:dyDescent="0.35">
      <c r="K277" s="12"/>
      <c r="L277" s="12"/>
    </row>
    <row r="278" spans="11:12" ht="12.75" x14ac:dyDescent="0.35">
      <c r="K278" s="12"/>
      <c r="L278" s="12"/>
    </row>
    <row r="279" spans="11:12" ht="12.75" x14ac:dyDescent="0.35">
      <c r="K279" s="12"/>
      <c r="L279" s="12"/>
    </row>
    <row r="280" spans="11:12" ht="12.75" x14ac:dyDescent="0.35">
      <c r="K280" s="12"/>
      <c r="L280" s="12"/>
    </row>
    <row r="281" spans="11:12" ht="12.75" x14ac:dyDescent="0.35">
      <c r="K281" s="12"/>
      <c r="L281" s="12"/>
    </row>
    <row r="282" spans="11:12" ht="12.75" x14ac:dyDescent="0.35">
      <c r="K282" s="12"/>
      <c r="L282" s="12"/>
    </row>
    <row r="283" spans="11:12" ht="12.75" x14ac:dyDescent="0.35">
      <c r="K283" s="12"/>
      <c r="L283" s="12"/>
    </row>
    <row r="284" spans="11:12" ht="12.75" x14ac:dyDescent="0.35">
      <c r="K284" s="12"/>
      <c r="L284" s="12"/>
    </row>
    <row r="285" spans="11:12" ht="12.75" x14ac:dyDescent="0.35">
      <c r="K285" s="12"/>
      <c r="L285" s="12"/>
    </row>
    <row r="286" spans="11:12" ht="12.75" x14ac:dyDescent="0.35">
      <c r="K286" s="12"/>
      <c r="L286" s="12"/>
    </row>
    <row r="287" spans="11:12" ht="12.75" x14ac:dyDescent="0.35">
      <c r="K287" s="12"/>
      <c r="L287" s="12"/>
    </row>
    <row r="288" spans="11:12" ht="12.75" x14ac:dyDescent="0.35">
      <c r="K288" s="12"/>
      <c r="L288" s="12"/>
    </row>
    <row r="289" spans="11:12" ht="12.75" x14ac:dyDescent="0.35">
      <c r="K289" s="12"/>
      <c r="L289" s="12"/>
    </row>
    <row r="290" spans="11:12" ht="12.75" x14ac:dyDescent="0.35">
      <c r="K290" s="12"/>
      <c r="L290" s="12"/>
    </row>
    <row r="291" spans="11:12" ht="12.75" x14ac:dyDescent="0.35">
      <c r="K291" s="12"/>
      <c r="L291" s="12"/>
    </row>
    <row r="292" spans="11:12" ht="12.75" x14ac:dyDescent="0.35">
      <c r="K292" s="12"/>
      <c r="L292" s="12"/>
    </row>
    <row r="293" spans="11:12" ht="12.75" x14ac:dyDescent="0.35">
      <c r="K293" s="12"/>
      <c r="L293" s="12"/>
    </row>
    <row r="294" spans="11:12" ht="12.75" x14ac:dyDescent="0.35">
      <c r="K294" s="12"/>
      <c r="L294" s="12"/>
    </row>
    <row r="295" spans="11:12" ht="12.75" x14ac:dyDescent="0.35">
      <c r="K295" s="12"/>
      <c r="L295" s="12"/>
    </row>
    <row r="296" spans="11:12" ht="12.75" x14ac:dyDescent="0.35">
      <c r="K296" s="12"/>
      <c r="L296" s="12"/>
    </row>
    <row r="297" spans="11:12" ht="12.75" x14ac:dyDescent="0.35">
      <c r="K297" s="12"/>
      <c r="L297" s="12"/>
    </row>
    <row r="298" spans="11:12" ht="12.75" x14ac:dyDescent="0.35">
      <c r="K298" s="12"/>
      <c r="L298" s="12"/>
    </row>
    <row r="299" spans="11:12" ht="12.75" x14ac:dyDescent="0.35">
      <c r="K299" s="12"/>
      <c r="L299" s="12"/>
    </row>
    <row r="300" spans="11:12" ht="12.75" x14ac:dyDescent="0.35">
      <c r="K300" s="12"/>
      <c r="L300" s="12"/>
    </row>
    <row r="301" spans="11:12" ht="12.75" x14ac:dyDescent="0.35">
      <c r="K301" s="12"/>
      <c r="L301" s="12"/>
    </row>
    <row r="302" spans="11:12" ht="12.75" x14ac:dyDescent="0.35">
      <c r="K302" s="12"/>
      <c r="L302" s="12"/>
    </row>
    <row r="303" spans="11:12" ht="12.75" x14ac:dyDescent="0.35">
      <c r="K303" s="12"/>
      <c r="L303" s="12"/>
    </row>
    <row r="304" spans="11:12" ht="12.75" x14ac:dyDescent="0.35">
      <c r="K304" s="12"/>
      <c r="L304" s="12"/>
    </row>
    <row r="305" spans="11:12" ht="12.75" x14ac:dyDescent="0.35">
      <c r="K305" s="12"/>
      <c r="L305" s="12"/>
    </row>
    <row r="306" spans="11:12" ht="12.75" x14ac:dyDescent="0.35">
      <c r="K306" s="12"/>
      <c r="L306" s="12"/>
    </row>
    <row r="307" spans="11:12" ht="12.75" x14ac:dyDescent="0.35">
      <c r="K307" s="12"/>
      <c r="L307" s="12"/>
    </row>
    <row r="308" spans="11:12" ht="12.75" x14ac:dyDescent="0.35">
      <c r="K308" s="12"/>
      <c r="L308" s="12"/>
    </row>
    <row r="309" spans="11:12" ht="12.75" x14ac:dyDescent="0.35">
      <c r="K309" s="12"/>
      <c r="L309" s="12"/>
    </row>
    <row r="310" spans="11:12" ht="12.75" x14ac:dyDescent="0.35">
      <c r="K310" s="12"/>
      <c r="L310" s="12"/>
    </row>
    <row r="311" spans="11:12" ht="12.75" x14ac:dyDescent="0.35">
      <c r="K311" s="12"/>
      <c r="L311" s="12"/>
    </row>
    <row r="312" spans="11:12" ht="12.75" x14ac:dyDescent="0.35">
      <c r="K312" s="12"/>
      <c r="L312" s="12"/>
    </row>
    <row r="313" spans="11:12" ht="12.75" x14ac:dyDescent="0.35">
      <c r="K313" s="12"/>
      <c r="L313" s="12"/>
    </row>
    <row r="314" spans="11:12" ht="12.75" x14ac:dyDescent="0.35">
      <c r="K314" s="12"/>
      <c r="L314" s="12"/>
    </row>
    <row r="315" spans="11:12" ht="12.75" x14ac:dyDescent="0.35">
      <c r="K315" s="12"/>
      <c r="L315" s="12"/>
    </row>
    <row r="316" spans="11:12" ht="12.75" x14ac:dyDescent="0.35">
      <c r="K316" s="12"/>
      <c r="L316" s="12"/>
    </row>
    <row r="317" spans="11:12" ht="12.75" x14ac:dyDescent="0.35">
      <c r="K317" s="12"/>
      <c r="L317" s="12"/>
    </row>
    <row r="318" spans="11:12" ht="12.75" x14ac:dyDescent="0.35">
      <c r="K318" s="12"/>
      <c r="L318" s="12"/>
    </row>
    <row r="319" spans="11:12" ht="12.75" x14ac:dyDescent="0.35">
      <c r="K319" s="12"/>
      <c r="L319" s="12"/>
    </row>
    <row r="320" spans="11:12" ht="12.75" x14ac:dyDescent="0.35">
      <c r="K320" s="12"/>
      <c r="L320" s="12"/>
    </row>
    <row r="321" spans="11:12" ht="12.75" x14ac:dyDescent="0.35">
      <c r="K321" s="12"/>
      <c r="L321" s="12"/>
    </row>
    <row r="322" spans="11:12" ht="12.75" x14ac:dyDescent="0.35">
      <c r="K322" s="12"/>
      <c r="L322" s="12"/>
    </row>
    <row r="323" spans="11:12" ht="12.75" x14ac:dyDescent="0.35">
      <c r="K323" s="12"/>
      <c r="L323" s="12"/>
    </row>
    <row r="324" spans="11:12" ht="12.75" x14ac:dyDescent="0.35">
      <c r="K324" s="12"/>
      <c r="L324" s="12"/>
    </row>
    <row r="325" spans="11:12" ht="12.75" x14ac:dyDescent="0.35">
      <c r="K325" s="12"/>
      <c r="L325" s="12"/>
    </row>
    <row r="326" spans="11:12" ht="12.75" x14ac:dyDescent="0.35">
      <c r="K326" s="12"/>
      <c r="L326" s="12"/>
    </row>
    <row r="327" spans="11:12" ht="12.75" x14ac:dyDescent="0.35">
      <c r="K327" s="12"/>
      <c r="L327" s="12"/>
    </row>
    <row r="328" spans="11:12" ht="12.75" x14ac:dyDescent="0.35">
      <c r="K328" s="12"/>
      <c r="L328" s="12"/>
    </row>
    <row r="329" spans="11:12" ht="12.75" x14ac:dyDescent="0.35">
      <c r="K329" s="12"/>
      <c r="L329" s="12"/>
    </row>
    <row r="330" spans="11:12" ht="12.75" x14ac:dyDescent="0.35">
      <c r="K330" s="12"/>
      <c r="L330" s="12"/>
    </row>
    <row r="331" spans="11:12" ht="12.75" x14ac:dyDescent="0.35">
      <c r="K331" s="12"/>
      <c r="L331" s="12"/>
    </row>
    <row r="332" spans="11:12" ht="12.75" x14ac:dyDescent="0.35">
      <c r="K332" s="12"/>
      <c r="L332" s="12"/>
    </row>
    <row r="333" spans="11:12" ht="12.75" x14ac:dyDescent="0.35">
      <c r="K333" s="12"/>
      <c r="L333" s="12"/>
    </row>
    <row r="334" spans="11:12" ht="12.75" x14ac:dyDescent="0.35">
      <c r="K334" s="12"/>
      <c r="L334" s="12"/>
    </row>
    <row r="335" spans="11:12" ht="12.75" x14ac:dyDescent="0.35">
      <c r="K335" s="12"/>
      <c r="L335" s="12"/>
    </row>
    <row r="336" spans="11:12" ht="12.75" x14ac:dyDescent="0.35">
      <c r="K336" s="12"/>
      <c r="L336" s="12"/>
    </row>
    <row r="337" spans="11:12" ht="12.75" x14ac:dyDescent="0.35">
      <c r="K337" s="12"/>
      <c r="L337" s="12"/>
    </row>
    <row r="338" spans="11:12" ht="12.75" x14ac:dyDescent="0.35">
      <c r="K338" s="12"/>
      <c r="L338" s="12"/>
    </row>
    <row r="339" spans="11:12" ht="12.75" x14ac:dyDescent="0.35">
      <c r="K339" s="12"/>
      <c r="L339" s="12"/>
    </row>
    <row r="340" spans="11:12" ht="12.75" x14ac:dyDescent="0.35">
      <c r="K340" s="12"/>
      <c r="L340" s="12"/>
    </row>
    <row r="341" spans="11:12" ht="12.75" x14ac:dyDescent="0.35">
      <c r="K341" s="12"/>
      <c r="L341" s="12"/>
    </row>
    <row r="342" spans="11:12" ht="12.75" x14ac:dyDescent="0.35">
      <c r="K342" s="12"/>
      <c r="L342" s="12"/>
    </row>
    <row r="343" spans="11:12" ht="12.75" x14ac:dyDescent="0.35">
      <c r="K343" s="12"/>
      <c r="L343" s="12"/>
    </row>
    <row r="344" spans="11:12" ht="12.75" x14ac:dyDescent="0.35">
      <c r="K344" s="12"/>
      <c r="L344" s="12"/>
    </row>
    <row r="345" spans="11:12" ht="12.75" x14ac:dyDescent="0.35">
      <c r="K345" s="12"/>
      <c r="L345" s="12"/>
    </row>
    <row r="346" spans="11:12" ht="12.75" x14ac:dyDescent="0.35">
      <c r="K346" s="12"/>
      <c r="L346" s="12"/>
    </row>
    <row r="347" spans="11:12" ht="12.75" x14ac:dyDescent="0.35">
      <c r="K347" s="12"/>
      <c r="L347" s="12"/>
    </row>
    <row r="348" spans="11:12" ht="12.75" x14ac:dyDescent="0.35">
      <c r="K348" s="12"/>
      <c r="L348" s="12"/>
    </row>
    <row r="349" spans="11:12" ht="12.75" x14ac:dyDescent="0.35">
      <c r="K349" s="12"/>
      <c r="L349" s="12"/>
    </row>
    <row r="350" spans="11:12" ht="12.75" x14ac:dyDescent="0.35">
      <c r="K350" s="12"/>
      <c r="L350" s="12"/>
    </row>
    <row r="351" spans="11:12" ht="12.75" x14ac:dyDescent="0.35">
      <c r="K351" s="12"/>
      <c r="L351" s="12"/>
    </row>
    <row r="352" spans="11:12" ht="12.75" x14ac:dyDescent="0.35">
      <c r="K352" s="12"/>
      <c r="L352" s="12"/>
    </row>
    <row r="353" spans="11:12" ht="12.75" x14ac:dyDescent="0.35">
      <c r="K353" s="12"/>
      <c r="L353" s="12"/>
    </row>
    <row r="354" spans="11:12" ht="12.75" x14ac:dyDescent="0.35">
      <c r="K354" s="12"/>
      <c r="L354" s="12"/>
    </row>
    <row r="355" spans="11:12" ht="12.75" x14ac:dyDescent="0.35">
      <c r="K355" s="12"/>
      <c r="L355" s="12"/>
    </row>
    <row r="356" spans="11:12" ht="12.75" x14ac:dyDescent="0.35">
      <c r="K356" s="12"/>
      <c r="L356" s="12"/>
    </row>
    <row r="357" spans="11:12" ht="12.75" x14ac:dyDescent="0.35">
      <c r="K357" s="12"/>
      <c r="L357" s="12"/>
    </row>
    <row r="358" spans="11:12" ht="12.75" x14ac:dyDescent="0.35">
      <c r="K358" s="12"/>
      <c r="L358" s="12"/>
    </row>
    <row r="359" spans="11:12" ht="12.75" x14ac:dyDescent="0.35">
      <c r="K359" s="12"/>
      <c r="L359" s="12"/>
    </row>
    <row r="360" spans="11:12" ht="12.75" x14ac:dyDescent="0.35">
      <c r="K360" s="12"/>
      <c r="L360" s="12"/>
    </row>
    <row r="361" spans="11:12" ht="12.75" x14ac:dyDescent="0.35">
      <c r="K361" s="12"/>
      <c r="L361" s="12"/>
    </row>
    <row r="362" spans="11:12" ht="12.75" x14ac:dyDescent="0.35">
      <c r="K362" s="12"/>
      <c r="L362" s="12"/>
    </row>
    <row r="363" spans="11:12" ht="12.75" x14ac:dyDescent="0.35">
      <c r="K363" s="12"/>
      <c r="L363" s="12"/>
    </row>
    <row r="364" spans="11:12" ht="12.75" x14ac:dyDescent="0.35">
      <c r="K364" s="12"/>
      <c r="L364" s="12"/>
    </row>
    <row r="365" spans="11:12" ht="12.75" x14ac:dyDescent="0.35">
      <c r="K365" s="12"/>
      <c r="L365" s="12"/>
    </row>
    <row r="366" spans="11:12" ht="12.75" x14ac:dyDescent="0.35">
      <c r="K366" s="12"/>
      <c r="L366" s="12"/>
    </row>
    <row r="367" spans="11:12" ht="12.75" x14ac:dyDescent="0.35">
      <c r="K367" s="12"/>
      <c r="L367" s="12"/>
    </row>
    <row r="368" spans="11:12" ht="12.75" x14ac:dyDescent="0.35">
      <c r="K368" s="12"/>
      <c r="L368" s="12"/>
    </row>
    <row r="369" spans="11:12" ht="12.75" x14ac:dyDescent="0.35">
      <c r="K369" s="12"/>
      <c r="L369" s="12"/>
    </row>
    <row r="370" spans="11:12" ht="12.75" x14ac:dyDescent="0.35">
      <c r="K370" s="12"/>
      <c r="L370" s="12"/>
    </row>
    <row r="371" spans="11:12" ht="12.75" x14ac:dyDescent="0.35">
      <c r="K371" s="12"/>
      <c r="L371" s="12"/>
    </row>
    <row r="372" spans="11:12" ht="12.75" x14ac:dyDescent="0.35">
      <c r="K372" s="12"/>
      <c r="L372" s="12"/>
    </row>
    <row r="373" spans="11:12" ht="12.75" x14ac:dyDescent="0.35">
      <c r="K373" s="12"/>
      <c r="L373" s="12"/>
    </row>
    <row r="374" spans="11:12" ht="12.75" x14ac:dyDescent="0.35">
      <c r="K374" s="12"/>
      <c r="L374" s="12"/>
    </row>
    <row r="375" spans="11:12" ht="12.75" x14ac:dyDescent="0.35">
      <c r="K375" s="12"/>
      <c r="L375" s="12"/>
    </row>
    <row r="376" spans="11:12" ht="12.75" x14ac:dyDescent="0.35">
      <c r="K376" s="12"/>
      <c r="L376" s="12"/>
    </row>
    <row r="377" spans="11:12" ht="12.75" x14ac:dyDescent="0.35">
      <c r="K377" s="12"/>
      <c r="L377" s="12"/>
    </row>
    <row r="378" spans="11:12" ht="12.75" x14ac:dyDescent="0.35">
      <c r="K378" s="12"/>
      <c r="L378" s="12"/>
    </row>
    <row r="379" spans="11:12" ht="12.75" x14ac:dyDescent="0.35">
      <c r="K379" s="12"/>
      <c r="L379" s="12"/>
    </row>
    <row r="380" spans="11:12" ht="12.75" x14ac:dyDescent="0.35">
      <c r="K380" s="12"/>
      <c r="L380" s="12"/>
    </row>
    <row r="381" spans="11:12" ht="12.75" x14ac:dyDescent="0.35">
      <c r="K381" s="12"/>
      <c r="L381" s="12"/>
    </row>
    <row r="382" spans="11:12" ht="12.75" x14ac:dyDescent="0.35">
      <c r="K382" s="12"/>
      <c r="L382" s="12"/>
    </row>
    <row r="383" spans="11:12" ht="12.75" x14ac:dyDescent="0.35">
      <c r="K383" s="12"/>
      <c r="L383" s="12"/>
    </row>
    <row r="384" spans="11:12" ht="12.75" x14ac:dyDescent="0.35">
      <c r="K384" s="12"/>
      <c r="L384" s="12"/>
    </row>
    <row r="385" spans="11:12" ht="12.75" x14ac:dyDescent="0.35">
      <c r="K385" s="12"/>
      <c r="L385" s="12"/>
    </row>
    <row r="386" spans="11:12" ht="12.75" x14ac:dyDescent="0.35">
      <c r="K386" s="12"/>
      <c r="L386" s="12"/>
    </row>
    <row r="387" spans="11:12" ht="12.75" x14ac:dyDescent="0.35">
      <c r="K387" s="12"/>
      <c r="L387" s="12"/>
    </row>
    <row r="388" spans="11:12" ht="12.75" x14ac:dyDescent="0.35">
      <c r="K388" s="12"/>
      <c r="L388" s="12"/>
    </row>
    <row r="389" spans="11:12" ht="12.75" x14ac:dyDescent="0.35">
      <c r="K389" s="12"/>
      <c r="L389" s="12"/>
    </row>
    <row r="390" spans="11:12" ht="12.75" x14ac:dyDescent="0.35">
      <c r="K390" s="12"/>
      <c r="L390" s="12"/>
    </row>
    <row r="391" spans="11:12" ht="12.75" x14ac:dyDescent="0.35">
      <c r="K391" s="12"/>
      <c r="L391" s="12"/>
    </row>
    <row r="392" spans="11:12" ht="12.75" x14ac:dyDescent="0.35">
      <c r="K392" s="12"/>
      <c r="L392" s="12"/>
    </row>
    <row r="393" spans="11:12" ht="12.75" x14ac:dyDescent="0.35">
      <c r="K393" s="12"/>
      <c r="L393" s="12"/>
    </row>
    <row r="394" spans="11:12" ht="12.75" x14ac:dyDescent="0.35">
      <c r="K394" s="12"/>
      <c r="L394" s="12"/>
    </row>
    <row r="395" spans="11:12" ht="12.75" x14ac:dyDescent="0.35">
      <c r="K395" s="12"/>
      <c r="L395" s="12"/>
    </row>
    <row r="396" spans="11:12" ht="12.75" x14ac:dyDescent="0.35">
      <c r="K396" s="12"/>
      <c r="L396" s="12"/>
    </row>
    <row r="397" spans="11:12" ht="12.75" x14ac:dyDescent="0.35">
      <c r="K397" s="12"/>
      <c r="L397" s="12"/>
    </row>
    <row r="398" spans="11:12" ht="12.75" x14ac:dyDescent="0.35">
      <c r="K398" s="12"/>
      <c r="L398" s="12"/>
    </row>
    <row r="399" spans="11:12" ht="12.75" x14ac:dyDescent="0.35">
      <c r="K399" s="12"/>
      <c r="L399" s="12"/>
    </row>
    <row r="400" spans="11:12" ht="12.75" x14ac:dyDescent="0.35">
      <c r="K400" s="12"/>
      <c r="L400" s="12"/>
    </row>
    <row r="401" spans="11:12" ht="12.75" x14ac:dyDescent="0.35">
      <c r="K401" s="12"/>
      <c r="L401" s="12"/>
    </row>
    <row r="402" spans="11:12" ht="12.75" x14ac:dyDescent="0.35">
      <c r="K402" s="12"/>
      <c r="L402" s="12"/>
    </row>
    <row r="403" spans="11:12" ht="12.75" x14ac:dyDescent="0.35">
      <c r="K403" s="12"/>
      <c r="L403" s="12"/>
    </row>
    <row r="404" spans="11:12" ht="12.75" x14ac:dyDescent="0.35">
      <c r="K404" s="12"/>
      <c r="L404" s="12"/>
    </row>
    <row r="405" spans="11:12" ht="12.75" x14ac:dyDescent="0.35">
      <c r="K405" s="12"/>
      <c r="L405" s="12"/>
    </row>
    <row r="406" spans="11:12" ht="12.75" x14ac:dyDescent="0.35">
      <c r="K406" s="12"/>
      <c r="L406" s="12"/>
    </row>
    <row r="407" spans="11:12" ht="12.75" x14ac:dyDescent="0.35">
      <c r="K407" s="12"/>
      <c r="L407" s="12"/>
    </row>
    <row r="408" spans="11:12" ht="12.75" x14ac:dyDescent="0.35">
      <c r="K408" s="12"/>
      <c r="L408" s="12"/>
    </row>
    <row r="409" spans="11:12" ht="12.75" x14ac:dyDescent="0.35">
      <c r="K409" s="12"/>
      <c r="L409" s="12"/>
    </row>
    <row r="410" spans="11:12" ht="12.75" x14ac:dyDescent="0.35">
      <c r="K410" s="12"/>
      <c r="L410" s="12"/>
    </row>
    <row r="411" spans="11:12" ht="12.75" x14ac:dyDescent="0.35">
      <c r="K411" s="12"/>
      <c r="L411" s="12"/>
    </row>
    <row r="412" spans="11:12" ht="12.75" x14ac:dyDescent="0.35">
      <c r="K412" s="12"/>
      <c r="L412" s="12"/>
    </row>
    <row r="413" spans="11:12" ht="12.75" x14ac:dyDescent="0.35">
      <c r="K413" s="12"/>
      <c r="L413" s="12"/>
    </row>
    <row r="414" spans="11:12" ht="12.75" x14ac:dyDescent="0.35">
      <c r="K414" s="12"/>
      <c r="L414" s="12"/>
    </row>
    <row r="415" spans="11:12" ht="12.75" x14ac:dyDescent="0.35">
      <c r="K415" s="12"/>
      <c r="L415" s="12"/>
    </row>
    <row r="416" spans="11:12" ht="12.75" x14ac:dyDescent="0.35">
      <c r="K416" s="12"/>
      <c r="L416" s="12"/>
    </row>
    <row r="417" spans="11:12" ht="12.75" x14ac:dyDescent="0.35">
      <c r="K417" s="12"/>
      <c r="L417" s="12"/>
    </row>
    <row r="418" spans="11:12" ht="12.75" x14ac:dyDescent="0.35">
      <c r="K418" s="12"/>
      <c r="L418" s="12"/>
    </row>
    <row r="419" spans="11:12" ht="12.75" x14ac:dyDescent="0.35">
      <c r="K419" s="12"/>
      <c r="L419" s="12"/>
    </row>
    <row r="420" spans="11:12" ht="12.75" x14ac:dyDescent="0.35">
      <c r="K420" s="12"/>
      <c r="L420" s="12"/>
    </row>
    <row r="421" spans="11:12" ht="12.75" x14ac:dyDescent="0.35">
      <c r="K421" s="12"/>
      <c r="L421" s="12"/>
    </row>
    <row r="422" spans="11:12" ht="12.75" x14ac:dyDescent="0.35">
      <c r="K422" s="12"/>
      <c r="L422" s="12"/>
    </row>
    <row r="423" spans="11:12" ht="12.75" x14ac:dyDescent="0.35">
      <c r="K423" s="12"/>
      <c r="L423" s="12"/>
    </row>
    <row r="424" spans="11:12" ht="12.75" x14ac:dyDescent="0.35">
      <c r="K424" s="12"/>
      <c r="L424" s="12"/>
    </row>
    <row r="425" spans="11:12" ht="12.75" x14ac:dyDescent="0.35">
      <c r="K425" s="12"/>
      <c r="L425" s="12"/>
    </row>
    <row r="426" spans="11:12" ht="12.75" x14ac:dyDescent="0.35">
      <c r="K426" s="12"/>
      <c r="L426" s="12"/>
    </row>
    <row r="427" spans="11:12" ht="12.75" x14ac:dyDescent="0.35">
      <c r="K427" s="12"/>
      <c r="L427" s="12"/>
    </row>
    <row r="428" spans="11:12" ht="12.75" x14ac:dyDescent="0.35">
      <c r="K428" s="12"/>
      <c r="L428" s="12"/>
    </row>
    <row r="429" spans="11:12" ht="12.75" x14ac:dyDescent="0.35">
      <c r="K429" s="12"/>
      <c r="L429" s="12"/>
    </row>
    <row r="430" spans="11:12" ht="12.75" x14ac:dyDescent="0.35">
      <c r="K430" s="12"/>
      <c r="L430" s="12"/>
    </row>
    <row r="431" spans="11:12" ht="12.75" x14ac:dyDescent="0.35">
      <c r="K431" s="12"/>
      <c r="L431" s="12"/>
    </row>
    <row r="432" spans="11:12" ht="12.75" x14ac:dyDescent="0.35">
      <c r="K432" s="12"/>
      <c r="L432" s="12"/>
    </row>
    <row r="433" spans="11:12" ht="12.75" x14ac:dyDescent="0.35">
      <c r="K433" s="12"/>
      <c r="L433" s="12"/>
    </row>
    <row r="434" spans="11:12" ht="12.75" x14ac:dyDescent="0.35">
      <c r="K434" s="12"/>
      <c r="L434" s="12"/>
    </row>
    <row r="435" spans="11:12" ht="12.75" x14ac:dyDescent="0.35">
      <c r="K435" s="12"/>
      <c r="L435" s="12"/>
    </row>
    <row r="436" spans="11:12" ht="12.75" x14ac:dyDescent="0.35">
      <c r="K436" s="12"/>
      <c r="L436" s="12"/>
    </row>
    <row r="437" spans="11:12" ht="12.75" x14ac:dyDescent="0.35">
      <c r="K437" s="12"/>
      <c r="L437" s="12"/>
    </row>
    <row r="438" spans="11:12" ht="12.75" x14ac:dyDescent="0.35">
      <c r="K438" s="12"/>
      <c r="L438" s="12"/>
    </row>
    <row r="439" spans="11:12" ht="12.75" x14ac:dyDescent="0.35">
      <c r="K439" s="12"/>
      <c r="L439" s="12"/>
    </row>
    <row r="440" spans="11:12" ht="12.75" x14ac:dyDescent="0.35">
      <c r="K440" s="12"/>
      <c r="L440" s="12"/>
    </row>
    <row r="441" spans="11:12" ht="12.75" x14ac:dyDescent="0.35">
      <c r="K441" s="12"/>
      <c r="L441" s="12"/>
    </row>
    <row r="442" spans="11:12" ht="12.75" x14ac:dyDescent="0.35">
      <c r="K442" s="12"/>
      <c r="L442" s="12"/>
    </row>
    <row r="443" spans="11:12" ht="12.75" x14ac:dyDescent="0.35">
      <c r="K443" s="12"/>
      <c r="L443" s="12"/>
    </row>
    <row r="444" spans="11:12" ht="12.75" x14ac:dyDescent="0.35">
      <c r="K444" s="12"/>
      <c r="L444" s="12"/>
    </row>
    <row r="445" spans="11:12" ht="12.75" x14ac:dyDescent="0.35">
      <c r="K445" s="12"/>
      <c r="L445" s="12"/>
    </row>
    <row r="446" spans="11:12" ht="12.75" x14ac:dyDescent="0.35">
      <c r="K446" s="12"/>
      <c r="L446" s="12"/>
    </row>
    <row r="447" spans="11:12" ht="12.75" x14ac:dyDescent="0.35">
      <c r="K447" s="12"/>
      <c r="L447" s="12"/>
    </row>
    <row r="448" spans="11:12" ht="12.75" x14ac:dyDescent="0.35">
      <c r="K448" s="12"/>
      <c r="L448" s="12"/>
    </row>
    <row r="449" spans="11:12" ht="12.75" x14ac:dyDescent="0.35">
      <c r="K449" s="12"/>
      <c r="L449" s="12"/>
    </row>
    <row r="450" spans="11:12" ht="12.75" x14ac:dyDescent="0.35">
      <c r="K450" s="12"/>
      <c r="L450" s="12"/>
    </row>
    <row r="451" spans="11:12" ht="12.75" x14ac:dyDescent="0.35">
      <c r="K451" s="12"/>
      <c r="L451" s="12"/>
    </row>
    <row r="452" spans="11:12" ht="12.75" x14ac:dyDescent="0.35">
      <c r="K452" s="12"/>
      <c r="L452" s="12"/>
    </row>
    <row r="453" spans="11:12" ht="12.75" x14ac:dyDescent="0.35">
      <c r="K453" s="12"/>
      <c r="L453" s="12"/>
    </row>
    <row r="454" spans="11:12" ht="12.75" x14ac:dyDescent="0.35">
      <c r="K454" s="12"/>
      <c r="L454" s="12"/>
    </row>
    <row r="455" spans="11:12" ht="12.75" x14ac:dyDescent="0.35">
      <c r="K455" s="12"/>
      <c r="L455" s="12"/>
    </row>
    <row r="456" spans="11:12" ht="12.75" x14ac:dyDescent="0.35">
      <c r="K456" s="12"/>
      <c r="L456" s="12"/>
    </row>
    <row r="457" spans="11:12" ht="12.75" x14ac:dyDescent="0.35">
      <c r="K457" s="12"/>
      <c r="L457" s="12"/>
    </row>
    <row r="458" spans="11:12" ht="12.75" x14ac:dyDescent="0.35">
      <c r="K458" s="12"/>
      <c r="L458" s="12"/>
    </row>
    <row r="459" spans="11:12" ht="12.75" x14ac:dyDescent="0.35">
      <c r="K459" s="12"/>
      <c r="L459" s="12"/>
    </row>
    <row r="460" spans="11:12" ht="12.75" x14ac:dyDescent="0.35">
      <c r="K460" s="12"/>
      <c r="L460" s="12"/>
    </row>
    <row r="461" spans="11:12" ht="12.75" x14ac:dyDescent="0.35">
      <c r="K461" s="12"/>
      <c r="L461" s="12"/>
    </row>
    <row r="462" spans="11:12" ht="12.75" x14ac:dyDescent="0.35">
      <c r="K462" s="12"/>
      <c r="L462" s="12"/>
    </row>
    <row r="463" spans="11:12" ht="12.75" x14ac:dyDescent="0.35">
      <c r="K463" s="12"/>
      <c r="L463" s="12"/>
    </row>
    <row r="464" spans="11:12" ht="12.75" x14ac:dyDescent="0.35">
      <c r="K464" s="12"/>
      <c r="L464" s="12"/>
    </row>
    <row r="465" spans="11:12" ht="12.75" x14ac:dyDescent="0.35">
      <c r="K465" s="12"/>
      <c r="L465" s="12"/>
    </row>
    <row r="466" spans="11:12" ht="12.75" x14ac:dyDescent="0.35">
      <c r="K466" s="12"/>
      <c r="L466" s="12"/>
    </row>
    <row r="467" spans="11:12" ht="12.75" x14ac:dyDescent="0.35">
      <c r="K467" s="12"/>
      <c r="L467" s="12"/>
    </row>
    <row r="468" spans="11:12" ht="12.75" x14ac:dyDescent="0.35">
      <c r="K468" s="12"/>
      <c r="L468" s="12"/>
    </row>
    <row r="469" spans="11:12" ht="12.75" x14ac:dyDescent="0.35">
      <c r="K469" s="12"/>
      <c r="L469" s="12"/>
    </row>
    <row r="470" spans="11:12" ht="12.75" x14ac:dyDescent="0.35">
      <c r="K470" s="12"/>
      <c r="L470" s="12"/>
    </row>
    <row r="471" spans="11:12" ht="12.75" x14ac:dyDescent="0.35">
      <c r="K471" s="12"/>
      <c r="L471" s="12"/>
    </row>
    <row r="472" spans="11:12" ht="12.75" x14ac:dyDescent="0.35">
      <c r="K472" s="12"/>
      <c r="L472" s="12"/>
    </row>
    <row r="473" spans="11:12" ht="12.75" x14ac:dyDescent="0.35">
      <c r="K473" s="12"/>
      <c r="L473" s="12"/>
    </row>
    <row r="474" spans="11:12" ht="12.75" x14ac:dyDescent="0.35">
      <c r="K474" s="12"/>
      <c r="L474" s="12"/>
    </row>
    <row r="475" spans="11:12" ht="12.75" x14ac:dyDescent="0.35">
      <c r="K475" s="12"/>
      <c r="L475" s="12"/>
    </row>
    <row r="476" spans="11:12" ht="12.75" x14ac:dyDescent="0.35">
      <c r="K476" s="12"/>
      <c r="L476" s="12"/>
    </row>
    <row r="477" spans="11:12" ht="12.75" x14ac:dyDescent="0.35">
      <c r="K477" s="12"/>
      <c r="L477" s="12"/>
    </row>
    <row r="478" spans="11:12" ht="12.75" x14ac:dyDescent="0.35">
      <c r="K478" s="12"/>
      <c r="L478" s="12"/>
    </row>
    <row r="479" spans="11:12" ht="12.75" x14ac:dyDescent="0.35">
      <c r="K479" s="12"/>
      <c r="L479" s="12"/>
    </row>
    <row r="480" spans="11:12" ht="12.75" x14ac:dyDescent="0.35">
      <c r="K480" s="12"/>
      <c r="L480" s="12"/>
    </row>
    <row r="481" spans="11:12" ht="12.75" x14ac:dyDescent="0.35">
      <c r="K481" s="12"/>
      <c r="L481" s="12"/>
    </row>
    <row r="482" spans="11:12" ht="12.75" x14ac:dyDescent="0.35">
      <c r="K482" s="12"/>
      <c r="L482" s="12"/>
    </row>
    <row r="483" spans="11:12" ht="12.75" x14ac:dyDescent="0.35">
      <c r="K483" s="12"/>
      <c r="L483" s="12"/>
    </row>
    <row r="484" spans="11:12" ht="12.75" x14ac:dyDescent="0.35">
      <c r="K484" s="12"/>
      <c r="L484" s="12"/>
    </row>
    <row r="485" spans="11:12" ht="12.75" x14ac:dyDescent="0.35">
      <c r="K485" s="12"/>
      <c r="L485" s="12"/>
    </row>
    <row r="486" spans="11:12" ht="12.75" x14ac:dyDescent="0.35">
      <c r="K486" s="12"/>
      <c r="L486" s="12"/>
    </row>
    <row r="487" spans="11:12" ht="12.75" x14ac:dyDescent="0.35">
      <c r="K487" s="12"/>
      <c r="L487" s="12"/>
    </row>
    <row r="488" spans="11:12" ht="12.75" x14ac:dyDescent="0.35">
      <c r="K488" s="12"/>
      <c r="L488" s="12"/>
    </row>
    <row r="489" spans="11:12" ht="12.75" x14ac:dyDescent="0.35">
      <c r="K489" s="12"/>
      <c r="L489" s="12"/>
    </row>
    <row r="490" spans="11:12" ht="12.75" x14ac:dyDescent="0.35">
      <c r="K490" s="12"/>
      <c r="L490" s="12"/>
    </row>
    <row r="491" spans="11:12" ht="12.75" x14ac:dyDescent="0.35">
      <c r="K491" s="12"/>
      <c r="L491" s="12"/>
    </row>
    <row r="492" spans="11:12" ht="12.75" x14ac:dyDescent="0.35">
      <c r="K492" s="12"/>
      <c r="L492" s="12"/>
    </row>
    <row r="493" spans="11:12" ht="12.75" x14ac:dyDescent="0.35">
      <c r="K493" s="12"/>
      <c r="L493" s="12"/>
    </row>
    <row r="494" spans="11:12" ht="12.75" x14ac:dyDescent="0.35">
      <c r="K494" s="12"/>
      <c r="L494" s="12"/>
    </row>
    <row r="495" spans="11:12" ht="12.75" x14ac:dyDescent="0.35">
      <c r="K495" s="12"/>
      <c r="L495" s="12"/>
    </row>
    <row r="496" spans="11:12" ht="12.75" x14ac:dyDescent="0.35">
      <c r="K496" s="12"/>
      <c r="L496" s="12"/>
    </row>
    <row r="497" spans="11:12" ht="12.75" x14ac:dyDescent="0.35">
      <c r="K497" s="12"/>
      <c r="L497" s="12"/>
    </row>
    <row r="498" spans="11:12" ht="12.75" x14ac:dyDescent="0.35">
      <c r="K498" s="12"/>
      <c r="L498" s="12"/>
    </row>
    <row r="499" spans="11:12" ht="12.75" x14ac:dyDescent="0.35">
      <c r="K499" s="12"/>
      <c r="L499" s="12"/>
    </row>
    <row r="500" spans="11:12" ht="12.75" x14ac:dyDescent="0.35">
      <c r="K500" s="12"/>
      <c r="L500" s="12"/>
    </row>
    <row r="501" spans="11:12" ht="12.75" x14ac:dyDescent="0.35">
      <c r="K501" s="12"/>
      <c r="L501" s="12"/>
    </row>
    <row r="502" spans="11:12" ht="12.75" x14ac:dyDescent="0.35">
      <c r="K502" s="12"/>
      <c r="L502" s="12"/>
    </row>
    <row r="503" spans="11:12" ht="12.75" x14ac:dyDescent="0.35">
      <c r="K503" s="12"/>
      <c r="L503" s="12"/>
    </row>
    <row r="504" spans="11:12" ht="12.75" x14ac:dyDescent="0.35">
      <c r="K504" s="12"/>
      <c r="L504" s="12"/>
    </row>
    <row r="505" spans="11:12" ht="12.75" x14ac:dyDescent="0.35">
      <c r="K505" s="12"/>
      <c r="L505" s="12"/>
    </row>
    <row r="506" spans="11:12" ht="12.75" x14ac:dyDescent="0.35">
      <c r="K506" s="12"/>
      <c r="L506" s="12"/>
    </row>
    <row r="507" spans="11:12" ht="12.75" x14ac:dyDescent="0.35">
      <c r="K507" s="12"/>
      <c r="L507" s="12"/>
    </row>
    <row r="508" spans="11:12" ht="12.75" x14ac:dyDescent="0.35">
      <c r="K508" s="12"/>
      <c r="L508" s="12"/>
    </row>
    <row r="509" spans="11:12" ht="12.75" x14ac:dyDescent="0.35">
      <c r="K509" s="12"/>
      <c r="L509" s="12"/>
    </row>
    <row r="510" spans="11:12" ht="12.75" x14ac:dyDescent="0.35">
      <c r="K510" s="12"/>
      <c r="L510" s="12"/>
    </row>
    <row r="511" spans="11:12" ht="12.75" x14ac:dyDescent="0.35">
      <c r="K511" s="12"/>
      <c r="L511" s="12"/>
    </row>
    <row r="512" spans="11:12" ht="12.75" x14ac:dyDescent="0.35">
      <c r="K512" s="12"/>
      <c r="L512" s="12"/>
    </row>
    <row r="513" spans="11:12" ht="12.75" x14ac:dyDescent="0.35">
      <c r="K513" s="12"/>
      <c r="L513" s="12"/>
    </row>
    <row r="514" spans="11:12" ht="12.75" x14ac:dyDescent="0.35">
      <c r="K514" s="12"/>
      <c r="L514" s="12"/>
    </row>
    <row r="515" spans="11:12" ht="12.75" x14ac:dyDescent="0.35">
      <c r="K515" s="12"/>
      <c r="L515" s="12"/>
    </row>
    <row r="516" spans="11:12" ht="12.75" x14ac:dyDescent="0.35">
      <c r="K516" s="12"/>
      <c r="L516" s="12"/>
    </row>
    <row r="517" spans="11:12" ht="12.75" x14ac:dyDescent="0.35">
      <c r="K517" s="12"/>
      <c r="L517" s="12"/>
    </row>
    <row r="518" spans="11:12" ht="12.75" x14ac:dyDescent="0.35">
      <c r="K518" s="12"/>
      <c r="L518" s="12"/>
    </row>
    <row r="519" spans="11:12" ht="12.75" x14ac:dyDescent="0.35">
      <c r="K519" s="12"/>
      <c r="L519" s="12"/>
    </row>
    <row r="520" spans="11:12" ht="12.75" x14ac:dyDescent="0.35">
      <c r="K520" s="12"/>
      <c r="L520" s="12"/>
    </row>
    <row r="521" spans="11:12" ht="12.75" x14ac:dyDescent="0.35">
      <c r="K521" s="12"/>
      <c r="L521" s="12"/>
    </row>
    <row r="522" spans="11:12" ht="12.75" x14ac:dyDescent="0.35">
      <c r="K522" s="12"/>
      <c r="L522" s="12"/>
    </row>
    <row r="523" spans="11:12" ht="12.75" x14ac:dyDescent="0.35">
      <c r="K523" s="12"/>
      <c r="L523" s="12"/>
    </row>
    <row r="524" spans="11:12" ht="12.75" x14ac:dyDescent="0.35">
      <c r="K524" s="12"/>
      <c r="L524" s="12"/>
    </row>
    <row r="525" spans="11:12" ht="12.75" x14ac:dyDescent="0.35">
      <c r="K525" s="12"/>
      <c r="L525" s="12"/>
    </row>
    <row r="526" spans="11:12" ht="12.75" x14ac:dyDescent="0.35">
      <c r="K526" s="12"/>
      <c r="L526" s="12"/>
    </row>
    <row r="527" spans="11:12" ht="12.75" x14ac:dyDescent="0.35">
      <c r="K527" s="12"/>
      <c r="L527" s="12"/>
    </row>
    <row r="528" spans="11:12" ht="12.75" x14ac:dyDescent="0.35">
      <c r="K528" s="12"/>
      <c r="L528" s="12"/>
    </row>
    <row r="529" spans="11:12" ht="12.75" x14ac:dyDescent="0.35">
      <c r="K529" s="12"/>
      <c r="L529" s="12"/>
    </row>
    <row r="530" spans="11:12" ht="12.75" x14ac:dyDescent="0.35">
      <c r="K530" s="12"/>
      <c r="L530" s="12"/>
    </row>
    <row r="531" spans="11:12" ht="12.75" x14ac:dyDescent="0.35">
      <c r="K531" s="12"/>
      <c r="L531" s="12"/>
    </row>
    <row r="532" spans="11:12" ht="12.75" x14ac:dyDescent="0.35">
      <c r="K532" s="12"/>
      <c r="L532" s="12"/>
    </row>
    <row r="533" spans="11:12" ht="12.75" x14ac:dyDescent="0.35">
      <c r="K533" s="12"/>
      <c r="L533" s="12"/>
    </row>
    <row r="534" spans="11:12" ht="12.75" x14ac:dyDescent="0.35">
      <c r="K534" s="12"/>
      <c r="L534" s="12"/>
    </row>
    <row r="535" spans="11:12" ht="12.75" x14ac:dyDescent="0.35">
      <c r="K535" s="12"/>
      <c r="L535" s="12"/>
    </row>
    <row r="536" spans="11:12" ht="12.75" x14ac:dyDescent="0.35">
      <c r="K536" s="12"/>
      <c r="L536" s="12"/>
    </row>
    <row r="537" spans="11:12" ht="12.75" x14ac:dyDescent="0.35">
      <c r="K537" s="12"/>
      <c r="L537" s="12"/>
    </row>
    <row r="538" spans="11:12" ht="12.75" x14ac:dyDescent="0.35">
      <c r="K538" s="12"/>
      <c r="L538" s="12"/>
    </row>
    <row r="539" spans="11:12" ht="12.75" x14ac:dyDescent="0.35">
      <c r="K539" s="12"/>
      <c r="L539" s="12"/>
    </row>
    <row r="540" spans="11:12" ht="12.75" x14ac:dyDescent="0.35">
      <c r="K540" s="12"/>
      <c r="L540" s="12"/>
    </row>
    <row r="541" spans="11:12" ht="12.75" x14ac:dyDescent="0.35">
      <c r="K541" s="12"/>
      <c r="L541" s="12"/>
    </row>
    <row r="542" spans="11:12" ht="12.75" x14ac:dyDescent="0.35">
      <c r="K542" s="12"/>
      <c r="L542" s="12"/>
    </row>
    <row r="543" spans="11:12" ht="12.75" x14ac:dyDescent="0.35">
      <c r="K543" s="12"/>
      <c r="L543" s="12"/>
    </row>
    <row r="544" spans="11:12" ht="12.75" x14ac:dyDescent="0.35">
      <c r="K544" s="12"/>
      <c r="L544" s="12"/>
    </row>
    <row r="545" spans="11:12" ht="12.75" x14ac:dyDescent="0.35">
      <c r="K545" s="12"/>
      <c r="L545" s="12"/>
    </row>
    <row r="546" spans="11:12" ht="12.75" x14ac:dyDescent="0.35">
      <c r="K546" s="12"/>
      <c r="L546" s="12"/>
    </row>
    <row r="547" spans="11:12" ht="12.75" x14ac:dyDescent="0.35">
      <c r="K547" s="12"/>
      <c r="L547" s="12"/>
    </row>
    <row r="548" spans="11:12" ht="12.75" x14ac:dyDescent="0.35">
      <c r="K548" s="12"/>
      <c r="L548" s="12"/>
    </row>
    <row r="549" spans="11:12" ht="12.75" x14ac:dyDescent="0.35">
      <c r="K549" s="12"/>
      <c r="L549" s="12"/>
    </row>
    <row r="550" spans="11:12" ht="12.75" x14ac:dyDescent="0.35">
      <c r="K550" s="12"/>
      <c r="L550" s="12"/>
    </row>
    <row r="551" spans="11:12" ht="12.75" x14ac:dyDescent="0.35">
      <c r="K551" s="12"/>
      <c r="L551" s="12"/>
    </row>
    <row r="552" spans="11:12" ht="12.75" x14ac:dyDescent="0.35">
      <c r="K552" s="12"/>
      <c r="L552" s="12"/>
    </row>
    <row r="553" spans="11:12" ht="12.75" x14ac:dyDescent="0.35">
      <c r="K553" s="12"/>
      <c r="L553" s="12"/>
    </row>
    <row r="554" spans="11:12" ht="12.75" x14ac:dyDescent="0.35">
      <c r="K554" s="12"/>
      <c r="L554" s="12"/>
    </row>
    <row r="555" spans="11:12" ht="12.75" x14ac:dyDescent="0.35">
      <c r="K555" s="12"/>
      <c r="L555" s="12"/>
    </row>
    <row r="556" spans="11:12" ht="12.75" x14ac:dyDescent="0.35">
      <c r="K556" s="12"/>
      <c r="L556" s="12"/>
    </row>
    <row r="557" spans="11:12" ht="12.75" x14ac:dyDescent="0.35">
      <c r="K557" s="12"/>
      <c r="L557" s="12"/>
    </row>
    <row r="558" spans="11:12" ht="12.75" x14ac:dyDescent="0.35">
      <c r="K558" s="12"/>
      <c r="L558" s="12"/>
    </row>
    <row r="559" spans="11:12" ht="12.75" x14ac:dyDescent="0.35">
      <c r="K559" s="12"/>
      <c r="L559" s="12"/>
    </row>
    <row r="560" spans="11:12" ht="12.75" x14ac:dyDescent="0.35">
      <c r="K560" s="12"/>
      <c r="L560" s="12"/>
    </row>
    <row r="561" spans="11:12" ht="12.75" x14ac:dyDescent="0.35">
      <c r="K561" s="12"/>
      <c r="L561" s="12"/>
    </row>
    <row r="562" spans="11:12" ht="12.75" x14ac:dyDescent="0.35">
      <c r="K562" s="12"/>
      <c r="L562" s="12"/>
    </row>
    <row r="563" spans="11:12" ht="12.75" x14ac:dyDescent="0.35">
      <c r="K563" s="12"/>
      <c r="L563" s="12"/>
    </row>
    <row r="564" spans="11:12" ht="12.75" x14ac:dyDescent="0.35">
      <c r="K564" s="12"/>
      <c r="L564" s="12"/>
    </row>
    <row r="565" spans="11:12" ht="12.75" x14ac:dyDescent="0.35">
      <c r="K565" s="12"/>
      <c r="L565" s="12"/>
    </row>
    <row r="566" spans="11:12" ht="12.75" x14ac:dyDescent="0.35">
      <c r="K566" s="12"/>
      <c r="L566" s="12"/>
    </row>
    <row r="567" spans="11:12" ht="12.75" x14ac:dyDescent="0.35">
      <c r="K567" s="12"/>
      <c r="L567" s="12"/>
    </row>
    <row r="568" spans="11:12" ht="12.75" x14ac:dyDescent="0.35">
      <c r="K568" s="12"/>
      <c r="L568" s="12"/>
    </row>
    <row r="569" spans="11:12" ht="12.75" x14ac:dyDescent="0.35">
      <c r="K569" s="12"/>
      <c r="L569" s="12"/>
    </row>
    <row r="570" spans="11:12" ht="12.75" x14ac:dyDescent="0.35">
      <c r="K570" s="12"/>
      <c r="L570" s="12"/>
    </row>
    <row r="571" spans="11:12" ht="12.75" x14ac:dyDescent="0.35">
      <c r="K571" s="12"/>
      <c r="L571" s="12"/>
    </row>
    <row r="572" spans="11:12" ht="12.75" x14ac:dyDescent="0.35">
      <c r="K572" s="12"/>
      <c r="L572" s="12"/>
    </row>
    <row r="573" spans="11:12" ht="12.75" x14ac:dyDescent="0.35">
      <c r="K573" s="12"/>
      <c r="L573" s="12"/>
    </row>
    <row r="574" spans="11:12" ht="12.75" x14ac:dyDescent="0.35">
      <c r="K574" s="12"/>
      <c r="L574" s="12"/>
    </row>
    <row r="575" spans="11:12" ht="12.75" x14ac:dyDescent="0.35">
      <c r="K575" s="12"/>
      <c r="L575" s="12"/>
    </row>
    <row r="576" spans="11:12" ht="12.75" x14ac:dyDescent="0.35">
      <c r="K576" s="12"/>
      <c r="L576" s="12"/>
    </row>
    <row r="577" spans="11:12" ht="12.75" x14ac:dyDescent="0.35">
      <c r="K577" s="12"/>
      <c r="L577" s="12"/>
    </row>
    <row r="578" spans="11:12" ht="12.75" x14ac:dyDescent="0.35">
      <c r="K578" s="12"/>
      <c r="L578" s="12"/>
    </row>
    <row r="579" spans="11:12" ht="12.75" x14ac:dyDescent="0.35">
      <c r="K579" s="12"/>
      <c r="L579" s="12"/>
    </row>
    <row r="580" spans="11:12" ht="12.75" x14ac:dyDescent="0.35">
      <c r="K580" s="12"/>
      <c r="L580" s="12"/>
    </row>
    <row r="581" spans="11:12" ht="12.75" x14ac:dyDescent="0.35">
      <c r="K581" s="12"/>
      <c r="L581" s="12"/>
    </row>
    <row r="582" spans="11:12" ht="12.75" x14ac:dyDescent="0.35">
      <c r="K582" s="12"/>
      <c r="L582" s="12"/>
    </row>
    <row r="583" spans="11:12" ht="12.75" x14ac:dyDescent="0.35">
      <c r="K583" s="12"/>
      <c r="L583" s="12"/>
    </row>
    <row r="584" spans="11:12" ht="12.75" x14ac:dyDescent="0.35">
      <c r="K584" s="12"/>
      <c r="L584" s="12"/>
    </row>
    <row r="585" spans="11:12" ht="12.75" x14ac:dyDescent="0.35">
      <c r="K585" s="12"/>
      <c r="L585" s="12"/>
    </row>
    <row r="586" spans="11:12" ht="12.75" x14ac:dyDescent="0.35">
      <c r="K586" s="12"/>
      <c r="L586" s="12"/>
    </row>
    <row r="587" spans="11:12" ht="12.75" x14ac:dyDescent="0.35">
      <c r="K587" s="12"/>
      <c r="L587" s="12"/>
    </row>
    <row r="588" spans="11:12" ht="12.75" x14ac:dyDescent="0.35">
      <c r="K588" s="12"/>
      <c r="L588" s="12"/>
    </row>
    <row r="589" spans="11:12" ht="12.75" x14ac:dyDescent="0.35">
      <c r="K589" s="12"/>
      <c r="L589" s="12"/>
    </row>
    <row r="590" spans="11:12" ht="12.75" x14ac:dyDescent="0.35">
      <c r="K590" s="12"/>
      <c r="L590" s="12"/>
    </row>
    <row r="591" spans="11:12" ht="12.75" x14ac:dyDescent="0.35">
      <c r="K591" s="12"/>
      <c r="L591" s="12"/>
    </row>
    <row r="592" spans="11:12" ht="12.75" x14ac:dyDescent="0.35">
      <c r="K592" s="12"/>
      <c r="L592" s="12"/>
    </row>
    <row r="593" spans="11:12" ht="12.75" x14ac:dyDescent="0.35">
      <c r="K593" s="12"/>
      <c r="L593" s="12"/>
    </row>
    <row r="594" spans="11:12" ht="12.75" x14ac:dyDescent="0.35">
      <c r="K594" s="12"/>
      <c r="L594" s="12"/>
    </row>
    <row r="595" spans="11:12" ht="12.75" x14ac:dyDescent="0.35">
      <c r="K595" s="12"/>
      <c r="L595" s="12"/>
    </row>
    <row r="596" spans="11:12" ht="12.75" x14ac:dyDescent="0.35">
      <c r="K596" s="12"/>
      <c r="L596" s="12"/>
    </row>
    <row r="597" spans="11:12" ht="12.75" x14ac:dyDescent="0.35">
      <c r="K597" s="12"/>
      <c r="L597" s="12"/>
    </row>
    <row r="598" spans="11:12" ht="12.75" x14ac:dyDescent="0.35">
      <c r="K598" s="12"/>
      <c r="L598" s="12"/>
    </row>
    <row r="599" spans="11:12" ht="12.75" x14ac:dyDescent="0.35">
      <c r="K599" s="12"/>
      <c r="L599" s="12"/>
    </row>
    <row r="600" spans="11:12" ht="12.75" x14ac:dyDescent="0.35">
      <c r="K600" s="12"/>
      <c r="L600" s="12"/>
    </row>
    <row r="601" spans="11:12" ht="12.75" x14ac:dyDescent="0.35">
      <c r="K601" s="12"/>
      <c r="L601" s="12"/>
    </row>
    <row r="602" spans="11:12" ht="12.75" x14ac:dyDescent="0.35">
      <c r="K602" s="12"/>
      <c r="L602" s="12"/>
    </row>
    <row r="603" spans="11:12" ht="12.75" x14ac:dyDescent="0.35">
      <c r="K603" s="12"/>
      <c r="L603" s="12"/>
    </row>
    <row r="604" spans="11:12" ht="12.75" x14ac:dyDescent="0.35">
      <c r="K604" s="12"/>
      <c r="L604" s="12"/>
    </row>
    <row r="605" spans="11:12" ht="12.75" x14ac:dyDescent="0.35">
      <c r="K605" s="12"/>
      <c r="L605" s="12"/>
    </row>
    <row r="606" spans="11:12" ht="12.75" x14ac:dyDescent="0.35">
      <c r="K606" s="12"/>
      <c r="L606" s="12"/>
    </row>
    <row r="607" spans="11:12" ht="12.75" x14ac:dyDescent="0.35">
      <c r="K607" s="12"/>
      <c r="L607" s="12"/>
    </row>
    <row r="608" spans="11:12" ht="12.75" x14ac:dyDescent="0.35">
      <c r="K608" s="12"/>
      <c r="L608" s="12"/>
    </row>
    <row r="609" spans="11:12" ht="12.75" x14ac:dyDescent="0.35">
      <c r="K609" s="12"/>
      <c r="L609" s="12"/>
    </row>
    <row r="610" spans="11:12" ht="12.75" x14ac:dyDescent="0.35">
      <c r="K610" s="12"/>
      <c r="L610" s="12"/>
    </row>
    <row r="611" spans="11:12" ht="12.75" x14ac:dyDescent="0.35">
      <c r="K611" s="12"/>
      <c r="L611" s="12"/>
    </row>
    <row r="612" spans="11:12" ht="12.75" x14ac:dyDescent="0.35">
      <c r="K612" s="12"/>
      <c r="L612" s="12"/>
    </row>
    <row r="613" spans="11:12" ht="12.75" x14ac:dyDescent="0.35">
      <c r="K613" s="12"/>
      <c r="L613" s="12"/>
    </row>
    <row r="614" spans="11:12" ht="12.75" x14ac:dyDescent="0.35">
      <c r="K614" s="12"/>
      <c r="L614" s="12"/>
    </row>
    <row r="615" spans="11:12" ht="12.75" x14ac:dyDescent="0.35">
      <c r="K615" s="12"/>
      <c r="L615" s="12"/>
    </row>
    <row r="616" spans="11:12" ht="12.75" x14ac:dyDescent="0.35">
      <c r="K616" s="12"/>
      <c r="L616" s="12"/>
    </row>
    <row r="617" spans="11:12" ht="12.75" x14ac:dyDescent="0.35">
      <c r="K617" s="12"/>
      <c r="L617" s="12"/>
    </row>
    <row r="618" spans="11:12" ht="12.75" x14ac:dyDescent="0.35">
      <c r="K618" s="12"/>
      <c r="L618" s="12"/>
    </row>
    <row r="619" spans="11:12" ht="12.75" x14ac:dyDescent="0.35">
      <c r="K619" s="12"/>
      <c r="L619" s="12"/>
    </row>
    <row r="620" spans="11:12" ht="12.75" x14ac:dyDescent="0.35">
      <c r="K620" s="12"/>
      <c r="L620" s="12"/>
    </row>
    <row r="621" spans="11:12" ht="12.75" x14ac:dyDescent="0.35">
      <c r="K621" s="12"/>
      <c r="L621" s="12"/>
    </row>
    <row r="622" spans="11:12" ht="12.75" x14ac:dyDescent="0.35">
      <c r="K622" s="12"/>
      <c r="L622" s="12"/>
    </row>
    <row r="623" spans="11:12" ht="12.75" x14ac:dyDescent="0.35">
      <c r="K623" s="12"/>
      <c r="L623" s="12"/>
    </row>
    <row r="624" spans="11:12" ht="12.75" x14ac:dyDescent="0.35">
      <c r="K624" s="12"/>
      <c r="L624" s="12"/>
    </row>
    <row r="625" spans="11:12" ht="12.75" x14ac:dyDescent="0.35">
      <c r="K625" s="12"/>
      <c r="L625" s="12"/>
    </row>
    <row r="626" spans="11:12" ht="12.75" x14ac:dyDescent="0.35">
      <c r="K626" s="12"/>
      <c r="L626" s="12"/>
    </row>
    <row r="627" spans="11:12" ht="12.75" x14ac:dyDescent="0.35">
      <c r="K627" s="12"/>
      <c r="L627" s="12"/>
    </row>
    <row r="628" spans="11:12" ht="12.75" x14ac:dyDescent="0.35">
      <c r="K628" s="12"/>
      <c r="L628" s="12"/>
    </row>
    <row r="629" spans="11:12" ht="12.75" x14ac:dyDescent="0.35">
      <c r="K629" s="12"/>
      <c r="L629" s="12"/>
    </row>
    <row r="630" spans="11:12" ht="12.75" x14ac:dyDescent="0.35">
      <c r="K630" s="12"/>
      <c r="L630" s="12"/>
    </row>
    <row r="631" spans="11:12" ht="12.75" x14ac:dyDescent="0.35">
      <c r="K631" s="12"/>
      <c r="L631" s="12"/>
    </row>
    <row r="632" spans="11:12" ht="12.75" x14ac:dyDescent="0.35">
      <c r="K632" s="12"/>
      <c r="L632" s="12"/>
    </row>
    <row r="633" spans="11:12" ht="12.75" x14ac:dyDescent="0.35">
      <c r="K633" s="12"/>
      <c r="L633" s="12"/>
    </row>
    <row r="634" spans="11:12" ht="12.75" x14ac:dyDescent="0.35">
      <c r="K634" s="12"/>
      <c r="L634" s="12"/>
    </row>
    <row r="635" spans="11:12" ht="12.75" x14ac:dyDescent="0.35">
      <c r="K635" s="12"/>
      <c r="L635" s="12"/>
    </row>
    <row r="636" spans="11:12" ht="12.75" x14ac:dyDescent="0.35">
      <c r="K636" s="12"/>
      <c r="L636" s="12"/>
    </row>
    <row r="637" spans="11:12" ht="12.75" x14ac:dyDescent="0.35">
      <c r="K637" s="12"/>
      <c r="L637" s="12"/>
    </row>
    <row r="638" spans="11:12" ht="12.75" x14ac:dyDescent="0.35">
      <c r="K638" s="12"/>
      <c r="L638" s="12"/>
    </row>
    <row r="639" spans="11:12" ht="12.75" x14ac:dyDescent="0.35">
      <c r="K639" s="12"/>
      <c r="L639" s="12"/>
    </row>
    <row r="640" spans="11:12" ht="12.75" x14ac:dyDescent="0.35">
      <c r="K640" s="12"/>
      <c r="L640" s="12"/>
    </row>
    <row r="641" spans="11:12" ht="12.75" x14ac:dyDescent="0.35">
      <c r="K641" s="12"/>
      <c r="L641" s="12"/>
    </row>
    <row r="642" spans="11:12" ht="12.75" x14ac:dyDescent="0.35">
      <c r="K642" s="12"/>
      <c r="L642" s="12"/>
    </row>
    <row r="643" spans="11:12" ht="12.75" x14ac:dyDescent="0.35">
      <c r="K643" s="12"/>
      <c r="L643" s="12"/>
    </row>
    <row r="644" spans="11:12" ht="12.75" x14ac:dyDescent="0.35">
      <c r="K644" s="12"/>
      <c r="L644" s="12"/>
    </row>
    <row r="645" spans="11:12" ht="12.75" x14ac:dyDescent="0.35">
      <c r="K645" s="12"/>
      <c r="L645" s="12"/>
    </row>
    <row r="646" spans="11:12" ht="12.75" x14ac:dyDescent="0.35">
      <c r="K646" s="12"/>
      <c r="L646" s="12"/>
    </row>
    <row r="647" spans="11:12" ht="12.75" x14ac:dyDescent="0.35">
      <c r="K647" s="12"/>
      <c r="L647" s="12"/>
    </row>
    <row r="648" spans="11:12" ht="12.75" x14ac:dyDescent="0.35">
      <c r="K648" s="12"/>
      <c r="L648" s="12"/>
    </row>
    <row r="649" spans="11:12" ht="12.75" x14ac:dyDescent="0.35">
      <c r="K649" s="12"/>
      <c r="L649" s="12"/>
    </row>
    <row r="650" spans="11:12" ht="12.75" x14ac:dyDescent="0.35">
      <c r="K650" s="12"/>
      <c r="L650" s="12"/>
    </row>
    <row r="651" spans="11:12" ht="12.75" x14ac:dyDescent="0.35">
      <c r="K651" s="12"/>
      <c r="L651" s="12"/>
    </row>
    <row r="652" spans="11:12" ht="12.75" x14ac:dyDescent="0.35">
      <c r="K652" s="12"/>
      <c r="L652" s="12"/>
    </row>
    <row r="653" spans="11:12" ht="12.75" x14ac:dyDescent="0.35">
      <c r="K653" s="12"/>
      <c r="L653" s="12"/>
    </row>
    <row r="654" spans="11:12" ht="12.75" x14ac:dyDescent="0.35">
      <c r="K654" s="12"/>
      <c r="L654" s="12"/>
    </row>
    <row r="655" spans="11:12" ht="12.75" x14ac:dyDescent="0.35">
      <c r="K655" s="12"/>
      <c r="L655" s="12"/>
    </row>
    <row r="656" spans="11:12" ht="12.75" x14ac:dyDescent="0.35">
      <c r="K656" s="12"/>
      <c r="L656" s="12"/>
    </row>
    <row r="657" spans="11:12" ht="12.75" x14ac:dyDescent="0.35">
      <c r="K657" s="12"/>
      <c r="L657" s="12"/>
    </row>
    <row r="658" spans="11:12" ht="12.75" x14ac:dyDescent="0.35">
      <c r="K658" s="12"/>
      <c r="L658" s="12"/>
    </row>
    <row r="659" spans="11:12" ht="12.75" x14ac:dyDescent="0.35">
      <c r="K659" s="12"/>
      <c r="L659" s="12"/>
    </row>
    <row r="660" spans="11:12" ht="12.75" x14ac:dyDescent="0.35">
      <c r="K660" s="12"/>
      <c r="L660" s="12"/>
    </row>
    <row r="661" spans="11:12" ht="12.75" x14ac:dyDescent="0.35">
      <c r="K661" s="12"/>
      <c r="L661" s="12"/>
    </row>
    <row r="662" spans="11:12" ht="12.75" x14ac:dyDescent="0.35">
      <c r="K662" s="12"/>
      <c r="L662" s="12"/>
    </row>
    <row r="663" spans="11:12" ht="12.75" x14ac:dyDescent="0.35">
      <c r="K663" s="12"/>
      <c r="L663" s="12"/>
    </row>
    <row r="664" spans="11:12" ht="12.75" x14ac:dyDescent="0.35">
      <c r="K664" s="12"/>
      <c r="L664" s="12"/>
    </row>
    <row r="665" spans="11:12" ht="12.75" x14ac:dyDescent="0.35">
      <c r="K665" s="12"/>
      <c r="L665" s="12"/>
    </row>
    <row r="666" spans="11:12" ht="12.75" x14ac:dyDescent="0.35">
      <c r="K666" s="12"/>
      <c r="L666" s="12"/>
    </row>
    <row r="667" spans="11:12" ht="12.75" x14ac:dyDescent="0.35">
      <c r="K667" s="12"/>
      <c r="L667" s="12"/>
    </row>
    <row r="668" spans="11:12" ht="12.75" x14ac:dyDescent="0.35">
      <c r="K668" s="12"/>
      <c r="L668" s="12"/>
    </row>
    <row r="669" spans="11:12" ht="12.75" x14ac:dyDescent="0.35">
      <c r="K669" s="12"/>
      <c r="L669" s="12"/>
    </row>
    <row r="670" spans="11:12" ht="12.75" x14ac:dyDescent="0.35">
      <c r="K670" s="12"/>
      <c r="L670" s="12"/>
    </row>
    <row r="671" spans="11:12" ht="12.75" x14ac:dyDescent="0.35">
      <c r="K671" s="12"/>
      <c r="L671" s="12"/>
    </row>
    <row r="672" spans="11:12" ht="12.75" x14ac:dyDescent="0.35">
      <c r="K672" s="12"/>
      <c r="L672" s="12"/>
    </row>
    <row r="673" spans="11:12" ht="12.75" x14ac:dyDescent="0.35">
      <c r="K673" s="12"/>
      <c r="L673" s="12"/>
    </row>
    <row r="674" spans="11:12" ht="12.75" x14ac:dyDescent="0.35">
      <c r="K674" s="12"/>
      <c r="L674" s="12"/>
    </row>
    <row r="675" spans="11:12" ht="12.75" x14ac:dyDescent="0.35">
      <c r="K675" s="12"/>
      <c r="L675" s="12"/>
    </row>
    <row r="676" spans="11:12" ht="12.75" x14ac:dyDescent="0.35">
      <c r="K676" s="12"/>
      <c r="L676" s="12"/>
    </row>
    <row r="677" spans="11:12" ht="12.75" x14ac:dyDescent="0.35">
      <c r="K677" s="12"/>
      <c r="L677" s="12"/>
    </row>
    <row r="678" spans="11:12" ht="12.75" x14ac:dyDescent="0.35">
      <c r="K678" s="12"/>
      <c r="L678" s="12"/>
    </row>
    <row r="679" spans="11:12" ht="12.75" x14ac:dyDescent="0.35">
      <c r="K679" s="12"/>
      <c r="L679" s="12"/>
    </row>
    <row r="680" spans="11:12" ht="12.75" x14ac:dyDescent="0.35">
      <c r="K680" s="12"/>
      <c r="L680" s="12"/>
    </row>
    <row r="681" spans="11:12" ht="12.75" x14ac:dyDescent="0.35">
      <c r="K681" s="12"/>
      <c r="L681" s="12"/>
    </row>
    <row r="682" spans="11:12" ht="12.75" x14ac:dyDescent="0.35">
      <c r="K682" s="12"/>
      <c r="L682" s="12"/>
    </row>
    <row r="683" spans="11:12" ht="12.75" x14ac:dyDescent="0.35">
      <c r="K683" s="12"/>
      <c r="L683" s="12"/>
    </row>
    <row r="684" spans="11:12" ht="12.75" x14ac:dyDescent="0.35">
      <c r="K684" s="12"/>
      <c r="L684" s="12"/>
    </row>
    <row r="685" spans="11:12" ht="12.75" x14ac:dyDescent="0.35">
      <c r="K685" s="12"/>
      <c r="L685" s="12"/>
    </row>
    <row r="686" spans="11:12" ht="12.75" x14ac:dyDescent="0.35">
      <c r="K686" s="12"/>
      <c r="L686" s="12"/>
    </row>
    <row r="687" spans="11:12" ht="12.75" x14ac:dyDescent="0.35">
      <c r="K687" s="12"/>
      <c r="L687" s="12"/>
    </row>
    <row r="688" spans="11:12" ht="12.75" x14ac:dyDescent="0.35">
      <c r="K688" s="12"/>
      <c r="L688" s="12"/>
    </row>
    <row r="689" spans="11:12" ht="12.75" x14ac:dyDescent="0.35">
      <c r="K689" s="12"/>
      <c r="L689" s="12"/>
    </row>
    <row r="690" spans="11:12" ht="12.75" x14ac:dyDescent="0.35">
      <c r="K690" s="12"/>
      <c r="L690" s="12"/>
    </row>
    <row r="691" spans="11:12" ht="12.75" x14ac:dyDescent="0.35">
      <c r="K691" s="12"/>
      <c r="L691" s="12"/>
    </row>
    <row r="692" spans="11:12" ht="12.75" x14ac:dyDescent="0.35">
      <c r="K692" s="12"/>
      <c r="L692" s="12"/>
    </row>
    <row r="693" spans="11:12" ht="12.75" x14ac:dyDescent="0.35">
      <c r="K693" s="12"/>
      <c r="L693" s="12"/>
    </row>
    <row r="694" spans="11:12" ht="12.75" x14ac:dyDescent="0.35">
      <c r="K694" s="12"/>
      <c r="L694" s="12"/>
    </row>
    <row r="695" spans="11:12" ht="12.75" x14ac:dyDescent="0.35">
      <c r="K695" s="12"/>
      <c r="L695" s="12"/>
    </row>
    <row r="696" spans="11:12" ht="12.75" x14ac:dyDescent="0.35">
      <c r="K696" s="12"/>
      <c r="L696" s="12"/>
    </row>
    <row r="697" spans="11:12" ht="12.75" x14ac:dyDescent="0.35">
      <c r="K697" s="12"/>
      <c r="L697" s="12"/>
    </row>
    <row r="698" spans="11:12" ht="12.75" x14ac:dyDescent="0.35">
      <c r="K698" s="12"/>
      <c r="L698" s="12"/>
    </row>
    <row r="699" spans="11:12" ht="12.75" x14ac:dyDescent="0.35">
      <c r="K699" s="12"/>
      <c r="L699" s="12"/>
    </row>
    <row r="700" spans="11:12" ht="12.75" x14ac:dyDescent="0.35">
      <c r="K700" s="12"/>
      <c r="L700" s="12"/>
    </row>
    <row r="701" spans="11:12" ht="12.75" x14ac:dyDescent="0.35">
      <c r="K701" s="12"/>
      <c r="L701" s="12"/>
    </row>
    <row r="702" spans="11:12" ht="12.75" x14ac:dyDescent="0.35">
      <c r="K702" s="12"/>
      <c r="L702" s="12"/>
    </row>
    <row r="703" spans="11:12" ht="12.75" x14ac:dyDescent="0.35">
      <c r="K703" s="12"/>
      <c r="L703" s="12"/>
    </row>
    <row r="704" spans="11:12" ht="12.75" x14ac:dyDescent="0.35">
      <c r="K704" s="12"/>
      <c r="L704" s="12"/>
    </row>
    <row r="705" spans="11:12" ht="12.75" x14ac:dyDescent="0.35">
      <c r="K705" s="12"/>
      <c r="L705" s="12"/>
    </row>
    <row r="706" spans="11:12" ht="12.75" x14ac:dyDescent="0.35">
      <c r="K706" s="12"/>
      <c r="L706" s="12"/>
    </row>
    <row r="707" spans="11:12" ht="12.75" x14ac:dyDescent="0.35">
      <c r="K707" s="12"/>
      <c r="L707" s="12"/>
    </row>
    <row r="708" spans="11:12" ht="12.75" x14ac:dyDescent="0.35">
      <c r="K708" s="12"/>
      <c r="L708" s="12"/>
    </row>
    <row r="709" spans="11:12" ht="12.75" x14ac:dyDescent="0.35">
      <c r="K709" s="12"/>
      <c r="L709" s="12"/>
    </row>
    <row r="710" spans="11:12" ht="12.75" x14ac:dyDescent="0.35">
      <c r="K710" s="12"/>
      <c r="L710" s="12"/>
    </row>
    <row r="711" spans="11:12" ht="12.75" x14ac:dyDescent="0.35">
      <c r="K711" s="12"/>
      <c r="L711" s="12"/>
    </row>
    <row r="712" spans="11:12" ht="12.75" x14ac:dyDescent="0.35">
      <c r="K712" s="12"/>
      <c r="L712" s="12"/>
    </row>
    <row r="713" spans="11:12" ht="12.75" x14ac:dyDescent="0.35">
      <c r="K713" s="12"/>
      <c r="L713" s="12"/>
    </row>
    <row r="714" spans="11:12" ht="12.75" x14ac:dyDescent="0.35">
      <c r="K714" s="12"/>
      <c r="L714" s="12"/>
    </row>
    <row r="715" spans="11:12" ht="12.75" x14ac:dyDescent="0.35">
      <c r="K715" s="12"/>
      <c r="L715" s="12"/>
    </row>
    <row r="716" spans="11:12" ht="12.75" x14ac:dyDescent="0.35">
      <c r="K716" s="12"/>
      <c r="L716" s="12"/>
    </row>
    <row r="717" spans="11:12" ht="12.75" x14ac:dyDescent="0.35">
      <c r="K717" s="12"/>
      <c r="L717" s="12"/>
    </row>
    <row r="718" spans="11:12" ht="12.75" x14ac:dyDescent="0.35">
      <c r="K718" s="12"/>
      <c r="L718" s="12"/>
    </row>
    <row r="719" spans="11:12" ht="12.75" x14ac:dyDescent="0.35">
      <c r="K719" s="12"/>
      <c r="L719" s="12"/>
    </row>
    <row r="720" spans="11:12" ht="12.75" x14ac:dyDescent="0.35">
      <c r="K720" s="12"/>
      <c r="L720" s="12"/>
    </row>
    <row r="721" spans="11:12" ht="12.75" x14ac:dyDescent="0.35">
      <c r="K721" s="12"/>
      <c r="L721" s="12"/>
    </row>
    <row r="722" spans="11:12" ht="12.75" x14ac:dyDescent="0.35">
      <c r="K722" s="12"/>
      <c r="L722" s="12"/>
    </row>
    <row r="723" spans="11:12" ht="12.75" x14ac:dyDescent="0.35">
      <c r="K723" s="12"/>
      <c r="L723" s="12"/>
    </row>
    <row r="724" spans="11:12" ht="12.75" x14ac:dyDescent="0.35">
      <c r="K724" s="12"/>
      <c r="L724" s="12"/>
    </row>
    <row r="725" spans="11:12" ht="12.75" x14ac:dyDescent="0.35">
      <c r="K725" s="12"/>
      <c r="L725" s="12"/>
    </row>
    <row r="726" spans="11:12" ht="12.75" x14ac:dyDescent="0.35">
      <c r="K726" s="12"/>
      <c r="L726" s="12"/>
    </row>
    <row r="727" spans="11:12" ht="12.75" x14ac:dyDescent="0.35">
      <c r="K727" s="12"/>
      <c r="L727" s="12"/>
    </row>
    <row r="728" spans="11:12" ht="12.75" x14ac:dyDescent="0.35">
      <c r="K728" s="12"/>
      <c r="L728" s="12"/>
    </row>
    <row r="729" spans="11:12" ht="12.75" x14ac:dyDescent="0.35">
      <c r="K729" s="12"/>
      <c r="L729" s="12"/>
    </row>
    <row r="730" spans="11:12" ht="12.75" x14ac:dyDescent="0.35">
      <c r="K730" s="12"/>
      <c r="L730" s="12"/>
    </row>
    <row r="731" spans="11:12" ht="12.75" x14ac:dyDescent="0.35">
      <c r="K731" s="12"/>
      <c r="L731" s="12"/>
    </row>
    <row r="732" spans="11:12" ht="12.75" x14ac:dyDescent="0.35">
      <c r="K732" s="12"/>
      <c r="L732" s="12"/>
    </row>
    <row r="733" spans="11:12" ht="12.75" x14ac:dyDescent="0.35">
      <c r="K733" s="12"/>
      <c r="L733" s="12"/>
    </row>
    <row r="734" spans="11:12" ht="12.75" x14ac:dyDescent="0.35">
      <c r="K734" s="12"/>
      <c r="L734" s="12"/>
    </row>
    <row r="735" spans="11:12" ht="12.75" x14ac:dyDescent="0.35">
      <c r="K735" s="12"/>
      <c r="L735" s="12"/>
    </row>
    <row r="736" spans="11:12" ht="12.75" x14ac:dyDescent="0.35">
      <c r="K736" s="12"/>
      <c r="L736" s="12"/>
    </row>
    <row r="737" spans="11:12" ht="12.75" x14ac:dyDescent="0.35">
      <c r="K737" s="12"/>
      <c r="L737" s="12"/>
    </row>
    <row r="738" spans="11:12" ht="12.75" x14ac:dyDescent="0.35">
      <c r="K738" s="12"/>
      <c r="L738" s="12"/>
    </row>
    <row r="739" spans="11:12" ht="12.75" x14ac:dyDescent="0.35">
      <c r="K739" s="12"/>
      <c r="L739" s="12"/>
    </row>
    <row r="740" spans="11:12" ht="12.75" x14ac:dyDescent="0.35">
      <c r="K740" s="12"/>
      <c r="L740" s="12"/>
    </row>
    <row r="741" spans="11:12" ht="12.75" x14ac:dyDescent="0.35">
      <c r="K741" s="12"/>
      <c r="L741" s="12"/>
    </row>
    <row r="742" spans="11:12" ht="12.75" x14ac:dyDescent="0.35">
      <c r="K742" s="12"/>
      <c r="L742" s="12"/>
    </row>
    <row r="743" spans="11:12" ht="12.75" x14ac:dyDescent="0.35">
      <c r="K743" s="12"/>
      <c r="L743" s="12"/>
    </row>
    <row r="744" spans="11:12" ht="12.75" x14ac:dyDescent="0.35">
      <c r="K744" s="12"/>
      <c r="L744" s="12"/>
    </row>
    <row r="745" spans="11:12" ht="12.75" x14ac:dyDescent="0.35">
      <c r="K745" s="12"/>
      <c r="L745" s="12"/>
    </row>
    <row r="746" spans="11:12" ht="12.75" x14ac:dyDescent="0.35">
      <c r="K746" s="12"/>
      <c r="L746" s="12"/>
    </row>
    <row r="747" spans="11:12" ht="12.75" x14ac:dyDescent="0.35">
      <c r="K747" s="12"/>
      <c r="L747" s="12"/>
    </row>
    <row r="748" spans="11:12" ht="12.75" x14ac:dyDescent="0.35">
      <c r="K748" s="12"/>
      <c r="L748" s="12"/>
    </row>
    <row r="749" spans="11:12" ht="12.75" x14ac:dyDescent="0.35">
      <c r="K749" s="12"/>
      <c r="L749" s="12"/>
    </row>
    <row r="750" spans="11:12" ht="12.75" x14ac:dyDescent="0.35">
      <c r="K750" s="12"/>
      <c r="L750" s="12"/>
    </row>
    <row r="751" spans="11:12" ht="12.75" x14ac:dyDescent="0.35">
      <c r="K751" s="12"/>
      <c r="L751" s="12"/>
    </row>
    <row r="752" spans="11:12" ht="12.75" x14ac:dyDescent="0.35">
      <c r="K752" s="12"/>
      <c r="L752" s="12"/>
    </row>
    <row r="753" spans="11:12" ht="12.75" x14ac:dyDescent="0.35">
      <c r="K753" s="12"/>
      <c r="L753" s="12"/>
    </row>
    <row r="754" spans="11:12" ht="12.75" x14ac:dyDescent="0.35">
      <c r="K754" s="12"/>
      <c r="L754" s="12"/>
    </row>
    <row r="755" spans="11:12" ht="12.75" x14ac:dyDescent="0.35">
      <c r="K755" s="12"/>
      <c r="L755" s="12"/>
    </row>
    <row r="756" spans="11:12" ht="12.75" x14ac:dyDescent="0.35">
      <c r="K756" s="12"/>
      <c r="L756" s="12"/>
    </row>
    <row r="757" spans="11:12" ht="12.75" x14ac:dyDescent="0.35">
      <c r="K757" s="12"/>
      <c r="L757" s="12"/>
    </row>
    <row r="758" spans="11:12" ht="12.75" x14ac:dyDescent="0.35">
      <c r="K758" s="12"/>
      <c r="L758" s="12"/>
    </row>
    <row r="759" spans="11:12" ht="12.75" x14ac:dyDescent="0.35">
      <c r="K759" s="12"/>
      <c r="L759" s="12"/>
    </row>
    <row r="760" spans="11:12" ht="12.75" x14ac:dyDescent="0.35">
      <c r="K760" s="12"/>
      <c r="L760" s="12"/>
    </row>
    <row r="761" spans="11:12" ht="12.75" x14ac:dyDescent="0.35">
      <c r="K761" s="12"/>
      <c r="L761" s="12"/>
    </row>
    <row r="762" spans="11:12" ht="12.75" x14ac:dyDescent="0.35">
      <c r="K762" s="12"/>
      <c r="L762" s="12"/>
    </row>
    <row r="763" spans="11:12" ht="12.75" x14ac:dyDescent="0.35">
      <c r="K763" s="12"/>
      <c r="L763" s="12"/>
    </row>
    <row r="764" spans="11:12" ht="12.75" x14ac:dyDescent="0.35">
      <c r="K764" s="12"/>
      <c r="L764" s="12"/>
    </row>
    <row r="765" spans="11:12" ht="12.75" x14ac:dyDescent="0.35">
      <c r="K765" s="12"/>
      <c r="L765" s="12"/>
    </row>
    <row r="766" spans="11:12" ht="12.75" x14ac:dyDescent="0.35">
      <c r="K766" s="12"/>
      <c r="L766" s="12"/>
    </row>
    <row r="767" spans="11:12" ht="12.75" x14ac:dyDescent="0.35">
      <c r="K767" s="12"/>
      <c r="L767" s="12"/>
    </row>
    <row r="768" spans="11:12" ht="12.75" x14ac:dyDescent="0.35">
      <c r="K768" s="12"/>
      <c r="L768" s="12"/>
    </row>
    <row r="769" spans="11:12" ht="12.75" x14ac:dyDescent="0.35">
      <c r="K769" s="12"/>
      <c r="L769" s="12"/>
    </row>
    <row r="770" spans="11:12" ht="12.75" x14ac:dyDescent="0.35">
      <c r="K770" s="12"/>
      <c r="L770" s="12"/>
    </row>
    <row r="771" spans="11:12" ht="12.75" x14ac:dyDescent="0.35">
      <c r="K771" s="12"/>
      <c r="L771" s="12"/>
    </row>
    <row r="772" spans="11:12" ht="12.75" x14ac:dyDescent="0.35">
      <c r="K772" s="12"/>
      <c r="L772" s="12"/>
    </row>
    <row r="773" spans="11:12" ht="12.75" x14ac:dyDescent="0.35">
      <c r="K773" s="12"/>
      <c r="L773" s="12"/>
    </row>
    <row r="774" spans="11:12" ht="12.75" x14ac:dyDescent="0.35">
      <c r="K774" s="12"/>
      <c r="L774" s="12"/>
    </row>
    <row r="775" spans="11:12" ht="12.75" x14ac:dyDescent="0.35">
      <c r="K775" s="12"/>
      <c r="L775" s="12"/>
    </row>
    <row r="776" spans="11:12" ht="12.75" x14ac:dyDescent="0.35">
      <c r="K776" s="12"/>
      <c r="L776" s="12"/>
    </row>
    <row r="777" spans="11:12" ht="12.75" x14ac:dyDescent="0.35">
      <c r="K777" s="12"/>
      <c r="L777" s="12"/>
    </row>
    <row r="778" spans="11:12" ht="12.75" x14ac:dyDescent="0.35">
      <c r="K778" s="12"/>
      <c r="L778" s="12"/>
    </row>
    <row r="779" spans="11:12" ht="12.75" x14ac:dyDescent="0.35">
      <c r="K779" s="12"/>
      <c r="L779" s="12"/>
    </row>
    <row r="780" spans="11:12" ht="12.75" x14ac:dyDescent="0.35">
      <c r="K780" s="12"/>
      <c r="L780" s="12"/>
    </row>
    <row r="781" spans="11:12" ht="12.75" x14ac:dyDescent="0.35">
      <c r="K781" s="12"/>
      <c r="L781" s="12"/>
    </row>
    <row r="782" spans="11:12" ht="12.75" x14ac:dyDescent="0.35">
      <c r="K782" s="12"/>
      <c r="L782" s="12"/>
    </row>
    <row r="783" spans="11:12" ht="12.75" x14ac:dyDescent="0.35">
      <c r="K783" s="12"/>
      <c r="L783" s="12"/>
    </row>
    <row r="784" spans="11:12" ht="12.75" x14ac:dyDescent="0.35">
      <c r="K784" s="12"/>
      <c r="L784" s="12"/>
    </row>
    <row r="785" spans="11:12" ht="12.75" x14ac:dyDescent="0.35">
      <c r="K785" s="12"/>
      <c r="L785" s="12"/>
    </row>
    <row r="786" spans="11:12" ht="12.75" x14ac:dyDescent="0.35">
      <c r="K786" s="12"/>
      <c r="L786" s="12"/>
    </row>
    <row r="787" spans="11:12" ht="12.75" x14ac:dyDescent="0.35">
      <c r="K787" s="12"/>
      <c r="L787" s="12"/>
    </row>
    <row r="788" spans="11:12" ht="12.75" x14ac:dyDescent="0.35">
      <c r="K788" s="12"/>
      <c r="L788" s="12"/>
    </row>
    <row r="789" spans="11:12" ht="12.75" x14ac:dyDescent="0.35">
      <c r="K789" s="12"/>
      <c r="L789" s="12"/>
    </row>
    <row r="790" spans="11:12" ht="12.75" x14ac:dyDescent="0.35">
      <c r="K790" s="12"/>
      <c r="L790" s="12"/>
    </row>
    <row r="791" spans="11:12" ht="12.75" x14ac:dyDescent="0.35">
      <c r="K791" s="12"/>
      <c r="L791" s="12"/>
    </row>
    <row r="792" spans="11:12" ht="12.75" x14ac:dyDescent="0.35">
      <c r="K792" s="12"/>
      <c r="L792" s="12"/>
    </row>
    <row r="793" spans="11:12" ht="12.75" x14ac:dyDescent="0.35">
      <c r="K793" s="12"/>
      <c r="L793" s="12"/>
    </row>
    <row r="794" spans="11:12" ht="12.75" x14ac:dyDescent="0.35">
      <c r="K794" s="12"/>
      <c r="L794" s="12"/>
    </row>
    <row r="795" spans="11:12" ht="12.75" x14ac:dyDescent="0.35">
      <c r="K795" s="12"/>
      <c r="L795" s="12"/>
    </row>
    <row r="796" spans="11:12" ht="12.75" x14ac:dyDescent="0.35">
      <c r="K796" s="12"/>
      <c r="L796" s="12"/>
    </row>
    <row r="797" spans="11:12" ht="12.75" x14ac:dyDescent="0.35">
      <c r="K797" s="12"/>
      <c r="L797" s="12"/>
    </row>
    <row r="798" spans="11:12" ht="12.75" x14ac:dyDescent="0.35">
      <c r="K798" s="12"/>
      <c r="L798" s="12"/>
    </row>
    <row r="799" spans="11:12" ht="12.75" x14ac:dyDescent="0.35">
      <c r="K799" s="12"/>
      <c r="L799" s="12"/>
    </row>
    <row r="800" spans="11:12" ht="12.75" x14ac:dyDescent="0.35">
      <c r="K800" s="12"/>
      <c r="L800" s="12"/>
    </row>
    <row r="801" spans="11:12" ht="12.75" x14ac:dyDescent="0.35">
      <c r="K801" s="12"/>
      <c r="L801" s="12"/>
    </row>
    <row r="802" spans="11:12" ht="12.75" x14ac:dyDescent="0.35">
      <c r="K802" s="12"/>
      <c r="L802" s="12"/>
    </row>
    <row r="803" spans="11:12" ht="12.75" x14ac:dyDescent="0.35">
      <c r="K803" s="12"/>
      <c r="L803" s="12"/>
    </row>
    <row r="804" spans="11:12" ht="12.75" x14ac:dyDescent="0.35">
      <c r="K804" s="12"/>
      <c r="L804" s="12"/>
    </row>
    <row r="805" spans="11:12" ht="12.75" x14ac:dyDescent="0.35">
      <c r="K805" s="12"/>
      <c r="L805" s="12"/>
    </row>
    <row r="806" spans="11:12" ht="12.75" x14ac:dyDescent="0.35">
      <c r="K806" s="12"/>
      <c r="L806" s="12"/>
    </row>
    <row r="807" spans="11:12" ht="12.75" x14ac:dyDescent="0.35">
      <c r="K807" s="12"/>
      <c r="L807" s="12"/>
    </row>
    <row r="808" spans="11:12" ht="12.75" x14ac:dyDescent="0.35">
      <c r="K808" s="12"/>
      <c r="L808" s="12"/>
    </row>
    <row r="809" spans="11:12" ht="12.75" x14ac:dyDescent="0.35">
      <c r="K809" s="12"/>
      <c r="L809" s="12"/>
    </row>
    <row r="810" spans="11:12" ht="12.75" x14ac:dyDescent="0.35">
      <c r="K810" s="12"/>
      <c r="L810" s="12"/>
    </row>
    <row r="811" spans="11:12" ht="12.75" x14ac:dyDescent="0.35">
      <c r="K811" s="12"/>
      <c r="L811" s="12"/>
    </row>
    <row r="812" spans="11:12" ht="12.75" x14ac:dyDescent="0.35">
      <c r="K812" s="12"/>
      <c r="L812" s="12"/>
    </row>
    <row r="813" spans="11:12" ht="12.75" x14ac:dyDescent="0.35">
      <c r="K813" s="12"/>
      <c r="L813" s="12"/>
    </row>
    <row r="814" spans="11:12" ht="12.75" x14ac:dyDescent="0.35">
      <c r="K814" s="12"/>
      <c r="L814" s="12"/>
    </row>
    <row r="815" spans="11:12" ht="12.75" x14ac:dyDescent="0.35">
      <c r="K815" s="12"/>
      <c r="L815" s="12"/>
    </row>
    <row r="816" spans="11:12" ht="12.75" x14ac:dyDescent="0.35">
      <c r="K816" s="12"/>
      <c r="L816" s="12"/>
    </row>
    <row r="817" spans="11:12" ht="12.75" x14ac:dyDescent="0.35">
      <c r="K817" s="12"/>
      <c r="L817" s="12"/>
    </row>
    <row r="818" spans="11:12" ht="12.75" x14ac:dyDescent="0.35">
      <c r="K818" s="12"/>
      <c r="L818" s="12"/>
    </row>
    <row r="819" spans="11:12" ht="12.75" x14ac:dyDescent="0.35">
      <c r="K819" s="12"/>
      <c r="L819" s="12"/>
    </row>
    <row r="820" spans="11:12" ht="12.75" x14ac:dyDescent="0.35">
      <c r="K820" s="12"/>
      <c r="L820" s="12"/>
    </row>
    <row r="821" spans="11:12" ht="12.75" x14ac:dyDescent="0.35">
      <c r="K821" s="12"/>
      <c r="L821" s="12"/>
    </row>
    <row r="822" spans="11:12" ht="12.75" x14ac:dyDescent="0.35">
      <c r="K822" s="12"/>
      <c r="L822" s="12"/>
    </row>
    <row r="823" spans="11:12" ht="12.75" x14ac:dyDescent="0.35">
      <c r="K823" s="12"/>
      <c r="L823" s="12"/>
    </row>
    <row r="824" spans="11:12" ht="12.75" x14ac:dyDescent="0.35">
      <c r="K824" s="12"/>
      <c r="L824" s="12"/>
    </row>
    <row r="825" spans="11:12" ht="12.75" x14ac:dyDescent="0.35">
      <c r="K825" s="12"/>
      <c r="L825" s="12"/>
    </row>
    <row r="826" spans="11:12" ht="12.75" x14ac:dyDescent="0.35">
      <c r="K826" s="12"/>
      <c r="L826" s="12"/>
    </row>
    <row r="827" spans="11:12" ht="12.75" x14ac:dyDescent="0.35">
      <c r="K827" s="12"/>
      <c r="L827" s="12"/>
    </row>
    <row r="828" spans="11:12" ht="12.75" x14ac:dyDescent="0.35">
      <c r="K828" s="12"/>
      <c r="L828" s="12"/>
    </row>
    <row r="829" spans="11:12" ht="12.75" x14ac:dyDescent="0.35">
      <c r="K829" s="12"/>
      <c r="L829" s="12"/>
    </row>
    <row r="830" spans="11:12" ht="12.75" x14ac:dyDescent="0.35">
      <c r="K830" s="12"/>
      <c r="L830" s="12"/>
    </row>
    <row r="831" spans="11:12" ht="12.75" x14ac:dyDescent="0.35">
      <c r="K831" s="12"/>
      <c r="L831" s="12"/>
    </row>
    <row r="832" spans="11:12" ht="12.75" x14ac:dyDescent="0.35">
      <c r="K832" s="12"/>
      <c r="L832" s="12"/>
    </row>
    <row r="833" spans="11:12" ht="12.75" x14ac:dyDescent="0.35">
      <c r="K833" s="12"/>
      <c r="L833" s="12"/>
    </row>
    <row r="834" spans="11:12" ht="12.75" x14ac:dyDescent="0.35">
      <c r="K834" s="12"/>
      <c r="L834" s="12"/>
    </row>
    <row r="835" spans="11:12" ht="12.75" x14ac:dyDescent="0.35">
      <c r="K835" s="12"/>
      <c r="L835" s="12"/>
    </row>
    <row r="836" spans="11:12" ht="12.75" x14ac:dyDescent="0.35">
      <c r="K836" s="12"/>
      <c r="L836" s="12"/>
    </row>
    <row r="837" spans="11:12" ht="12.75" x14ac:dyDescent="0.35">
      <c r="K837" s="12"/>
      <c r="L837" s="12"/>
    </row>
    <row r="838" spans="11:12" ht="12.75" x14ac:dyDescent="0.35">
      <c r="K838" s="12"/>
      <c r="L838" s="12"/>
    </row>
    <row r="839" spans="11:12" ht="12.75" x14ac:dyDescent="0.35">
      <c r="K839" s="12"/>
      <c r="L839" s="12"/>
    </row>
    <row r="840" spans="11:12" ht="12.75" x14ac:dyDescent="0.35">
      <c r="K840" s="12"/>
      <c r="L840" s="12"/>
    </row>
    <row r="841" spans="11:12" ht="12.75" x14ac:dyDescent="0.35">
      <c r="K841" s="12"/>
      <c r="L841" s="12"/>
    </row>
    <row r="842" spans="11:12" ht="12.75" x14ac:dyDescent="0.35">
      <c r="K842" s="12"/>
      <c r="L842" s="12"/>
    </row>
    <row r="843" spans="11:12" ht="12.75" x14ac:dyDescent="0.35">
      <c r="K843" s="12"/>
      <c r="L843" s="12"/>
    </row>
    <row r="844" spans="11:12" ht="12.75" x14ac:dyDescent="0.35">
      <c r="K844" s="12"/>
      <c r="L844" s="12"/>
    </row>
    <row r="845" spans="11:12" ht="12.75" x14ac:dyDescent="0.35">
      <c r="K845" s="12"/>
      <c r="L845" s="12"/>
    </row>
    <row r="846" spans="11:12" ht="12.75" x14ac:dyDescent="0.35">
      <c r="K846" s="12"/>
      <c r="L846" s="12"/>
    </row>
    <row r="847" spans="11:12" ht="12.75" x14ac:dyDescent="0.35">
      <c r="K847" s="12"/>
      <c r="L847" s="12"/>
    </row>
    <row r="848" spans="11:12" ht="12.75" x14ac:dyDescent="0.35">
      <c r="K848" s="12"/>
      <c r="L848" s="12"/>
    </row>
    <row r="849" spans="11:12" ht="12.75" x14ac:dyDescent="0.35">
      <c r="K849" s="12"/>
      <c r="L849" s="12"/>
    </row>
    <row r="850" spans="11:12" ht="12.75" x14ac:dyDescent="0.35">
      <c r="K850" s="12"/>
      <c r="L850" s="12"/>
    </row>
    <row r="851" spans="11:12" ht="12.75" x14ac:dyDescent="0.35">
      <c r="K851" s="12"/>
      <c r="L851" s="12"/>
    </row>
    <row r="852" spans="11:12" ht="12.75" x14ac:dyDescent="0.35">
      <c r="K852" s="12"/>
      <c r="L852" s="12"/>
    </row>
    <row r="853" spans="11:12" ht="12.75" x14ac:dyDescent="0.35">
      <c r="K853" s="12"/>
      <c r="L853" s="12"/>
    </row>
    <row r="854" spans="11:12" ht="12.75" x14ac:dyDescent="0.35">
      <c r="K854" s="12"/>
      <c r="L854" s="12"/>
    </row>
    <row r="855" spans="11:12" ht="12.75" x14ac:dyDescent="0.35">
      <c r="K855" s="12"/>
      <c r="L855" s="12"/>
    </row>
    <row r="856" spans="11:12" ht="12.75" x14ac:dyDescent="0.35">
      <c r="K856" s="12"/>
      <c r="L856" s="12"/>
    </row>
    <row r="857" spans="11:12" ht="12.75" x14ac:dyDescent="0.35">
      <c r="K857" s="12"/>
      <c r="L857" s="12"/>
    </row>
    <row r="858" spans="11:12" ht="12.75" x14ac:dyDescent="0.35">
      <c r="K858" s="12"/>
      <c r="L858" s="12"/>
    </row>
    <row r="859" spans="11:12" ht="12.75" x14ac:dyDescent="0.35">
      <c r="K859" s="12"/>
      <c r="L859" s="12"/>
    </row>
    <row r="860" spans="11:12" ht="12.75" x14ac:dyDescent="0.35">
      <c r="K860" s="12"/>
      <c r="L860" s="12"/>
    </row>
    <row r="861" spans="11:12" ht="12.75" x14ac:dyDescent="0.35">
      <c r="K861" s="12"/>
      <c r="L861" s="12"/>
    </row>
    <row r="862" spans="11:12" ht="12.75" x14ac:dyDescent="0.35">
      <c r="K862" s="12"/>
      <c r="L862" s="12"/>
    </row>
    <row r="863" spans="11:12" ht="12.75" x14ac:dyDescent="0.35">
      <c r="K863" s="12"/>
      <c r="L863" s="12"/>
    </row>
    <row r="864" spans="11:12" ht="12.75" x14ac:dyDescent="0.35">
      <c r="K864" s="12"/>
      <c r="L864" s="12"/>
    </row>
    <row r="865" spans="11:12" ht="12.75" x14ac:dyDescent="0.35">
      <c r="K865" s="12"/>
      <c r="L865" s="12"/>
    </row>
    <row r="866" spans="11:12" ht="12.75" x14ac:dyDescent="0.35">
      <c r="K866" s="12"/>
      <c r="L866" s="12"/>
    </row>
    <row r="867" spans="11:12" ht="12.75" x14ac:dyDescent="0.35">
      <c r="K867" s="12"/>
      <c r="L867" s="12"/>
    </row>
    <row r="868" spans="11:12" ht="12.75" x14ac:dyDescent="0.35">
      <c r="K868" s="12"/>
      <c r="L868" s="12"/>
    </row>
    <row r="869" spans="11:12" ht="12.75" x14ac:dyDescent="0.35">
      <c r="K869" s="12"/>
      <c r="L869" s="12"/>
    </row>
    <row r="870" spans="11:12" ht="12.75" x14ac:dyDescent="0.35">
      <c r="K870" s="12"/>
      <c r="L870" s="12"/>
    </row>
    <row r="871" spans="11:12" ht="12.75" x14ac:dyDescent="0.35">
      <c r="K871" s="12"/>
      <c r="L871" s="12"/>
    </row>
    <row r="872" spans="11:12" ht="12.75" x14ac:dyDescent="0.35">
      <c r="K872" s="12"/>
      <c r="L872" s="12"/>
    </row>
    <row r="873" spans="11:12" ht="12.75" x14ac:dyDescent="0.35">
      <c r="K873" s="12"/>
      <c r="L873" s="12"/>
    </row>
    <row r="874" spans="11:12" ht="12.75" x14ac:dyDescent="0.35">
      <c r="K874" s="12"/>
      <c r="L874" s="12"/>
    </row>
    <row r="875" spans="11:12" ht="12.75" x14ac:dyDescent="0.35">
      <c r="K875" s="12"/>
      <c r="L875" s="12"/>
    </row>
    <row r="876" spans="11:12" ht="12.75" x14ac:dyDescent="0.35">
      <c r="K876" s="12"/>
      <c r="L876" s="12"/>
    </row>
    <row r="877" spans="11:12" ht="12.75" x14ac:dyDescent="0.35">
      <c r="K877" s="12"/>
      <c r="L877" s="12"/>
    </row>
    <row r="878" spans="11:12" ht="12.75" x14ac:dyDescent="0.35">
      <c r="K878" s="12"/>
      <c r="L878" s="12"/>
    </row>
    <row r="879" spans="11:12" ht="12.75" x14ac:dyDescent="0.35">
      <c r="K879" s="12"/>
      <c r="L879" s="12"/>
    </row>
    <row r="880" spans="11:12" ht="12.75" x14ac:dyDescent="0.35">
      <c r="K880" s="12"/>
      <c r="L880" s="12"/>
    </row>
    <row r="881" spans="11:12" ht="12.75" x14ac:dyDescent="0.35">
      <c r="K881" s="12"/>
      <c r="L881" s="12"/>
    </row>
    <row r="882" spans="11:12" ht="12.75" x14ac:dyDescent="0.35">
      <c r="K882" s="12"/>
      <c r="L882" s="12"/>
    </row>
    <row r="883" spans="11:12" ht="12.75" x14ac:dyDescent="0.35">
      <c r="K883" s="12"/>
      <c r="L883" s="12"/>
    </row>
    <row r="884" spans="11:12" ht="12.75" x14ac:dyDescent="0.35">
      <c r="K884" s="12"/>
      <c r="L884" s="12"/>
    </row>
    <row r="885" spans="11:12" ht="12.75" x14ac:dyDescent="0.35">
      <c r="K885" s="12"/>
      <c r="L885" s="12"/>
    </row>
    <row r="886" spans="11:12" ht="12.75" x14ac:dyDescent="0.35">
      <c r="K886" s="12"/>
      <c r="L886" s="12"/>
    </row>
    <row r="887" spans="11:12" ht="12.75" x14ac:dyDescent="0.35">
      <c r="K887" s="12"/>
      <c r="L887" s="12"/>
    </row>
    <row r="888" spans="11:12" ht="12.75" x14ac:dyDescent="0.35">
      <c r="K888" s="12"/>
      <c r="L888" s="12"/>
    </row>
    <row r="889" spans="11:12" ht="12.75" x14ac:dyDescent="0.35">
      <c r="K889" s="12"/>
      <c r="L889" s="12"/>
    </row>
    <row r="890" spans="11:12" ht="12.75" x14ac:dyDescent="0.35">
      <c r="K890" s="12"/>
      <c r="L890" s="12"/>
    </row>
    <row r="891" spans="11:12" ht="12.75" x14ac:dyDescent="0.35">
      <c r="K891" s="12"/>
      <c r="L891" s="12"/>
    </row>
    <row r="892" spans="11:12" ht="12.75" x14ac:dyDescent="0.35">
      <c r="K892" s="12"/>
      <c r="L892" s="12"/>
    </row>
    <row r="893" spans="11:12" ht="12.75" x14ac:dyDescent="0.35">
      <c r="K893" s="12"/>
      <c r="L893" s="12"/>
    </row>
    <row r="894" spans="11:12" ht="12.75" x14ac:dyDescent="0.35">
      <c r="K894" s="12"/>
      <c r="L894" s="12"/>
    </row>
    <row r="895" spans="11:12" ht="12.75" x14ac:dyDescent="0.35">
      <c r="K895" s="12"/>
      <c r="L895" s="12"/>
    </row>
    <row r="896" spans="11:12" ht="12.75" x14ac:dyDescent="0.35">
      <c r="K896" s="12"/>
      <c r="L896" s="12"/>
    </row>
    <row r="897" spans="11:12" ht="12.75" x14ac:dyDescent="0.35">
      <c r="K897" s="12"/>
      <c r="L897" s="12"/>
    </row>
    <row r="898" spans="11:12" ht="12.75" x14ac:dyDescent="0.35">
      <c r="K898" s="12"/>
      <c r="L898" s="12"/>
    </row>
    <row r="899" spans="11:12" ht="12.75" x14ac:dyDescent="0.35">
      <c r="K899" s="12"/>
      <c r="L899" s="12"/>
    </row>
    <row r="900" spans="11:12" ht="12.75" x14ac:dyDescent="0.35">
      <c r="K900" s="12"/>
      <c r="L900" s="12"/>
    </row>
    <row r="901" spans="11:12" ht="12.75" x14ac:dyDescent="0.35">
      <c r="K901" s="12"/>
      <c r="L901" s="12"/>
    </row>
    <row r="902" spans="11:12" ht="12.75" x14ac:dyDescent="0.35">
      <c r="K902" s="12"/>
      <c r="L902" s="12"/>
    </row>
    <row r="903" spans="11:12" ht="12.75" x14ac:dyDescent="0.35">
      <c r="K903" s="12"/>
      <c r="L903" s="12"/>
    </row>
    <row r="904" spans="11:12" ht="12.75" x14ac:dyDescent="0.35">
      <c r="K904" s="12"/>
      <c r="L904" s="12"/>
    </row>
    <row r="905" spans="11:12" ht="12.75" x14ac:dyDescent="0.35">
      <c r="K905" s="12"/>
      <c r="L905" s="12"/>
    </row>
    <row r="906" spans="11:12" ht="12.75" x14ac:dyDescent="0.35">
      <c r="K906" s="12"/>
      <c r="L906" s="12"/>
    </row>
    <row r="907" spans="11:12" ht="12.75" x14ac:dyDescent="0.35">
      <c r="K907" s="12"/>
      <c r="L907" s="12"/>
    </row>
    <row r="908" spans="11:12" ht="12.75" x14ac:dyDescent="0.35">
      <c r="K908" s="12"/>
      <c r="L908" s="12"/>
    </row>
    <row r="909" spans="11:12" ht="12.75" x14ac:dyDescent="0.35">
      <c r="K909" s="12"/>
      <c r="L909" s="12"/>
    </row>
    <row r="910" spans="11:12" ht="12.75" x14ac:dyDescent="0.35">
      <c r="K910" s="12"/>
      <c r="L910" s="12"/>
    </row>
    <row r="911" spans="11:12" ht="12.75" x14ac:dyDescent="0.35">
      <c r="K911" s="12"/>
      <c r="L911" s="12"/>
    </row>
    <row r="912" spans="11:12" ht="12.75" x14ac:dyDescent="0.35">
      <c r="K912" s="12"/>
      <c r="L912" s="12"/>
    </row>
    <row r="913" spans="11:12" ht="12.75" x14ac:dyDescent="0.35">
      <c r="K913" s="12"/>
      <c r="L913" s="12"/>
    </row>
    <row r="914" spans="11:12" ht="12.75" x14ac:dyDescent="0.35">
      <c r="K914" s="12"/>
      <c r="L914" s="12"/>
    </row>
    <row r="915" spans="11:12" ht="12.75" x14ac:dyDescent="0.35">
      <c r="K915" s="12"/>
      <c r="L915" s="12"/>
    </row>
    <row r="916" spans="11:12" ht="12.75" x14ac:dyDescent="0.35">
      <c r="K916" s="12"/>
      <c r="L916" s="12"/>
    </row>
    <row r="917" spans="11:12" ht="12.75" x14ac:dyDescent="0.35">
      <c r="K917" s="12"/>
      <c r="L917" s="12"/>
    </row>
    <row r="918" spans="11:12" ht="12.75" x14ac:dyDescent="0.35">
      <c r="K918" s="12"/>
      <c r="L918" s="12"/>
    </row>
    <row r="919" spans="11:12" ht="12.75" x14ac:dyDescent="0.35">
      <c r="K919" s="12"/>
      <c r="L919" s="12"/>
    </row>
    <row r="920" spans="11:12" ht="12.75" x14ac:dyDescent="0.35">
      <c r="K920" s="12"/>
      <c r="L920" s="12"/>
    </row>
    <row r="921" spans="11:12" ht="12.75" x14ac:dyDescent="0.35">
      <c r="K921" s="12"/>
      <c r="L921" s="12"/>
    </row>
    <row r="922" spans="11:12" ht="12.75" x14ac:dyDescent="0.35">
      <c r="K922" s="12"/>
      <c r="L922" s="12"/>
    </row>
    <row r="923" spans="11:12" ht="12.75" x14ac:dyDescent="0.35">
      <c r="K923" s="12"/>
      <c r="L923" s="12"/>
    </row>
    <row r="924" spans="11:12" ht="12.75" x14ac:dyDescent="0.35">
      <c r="K924" s="12"/>
      <c r="L924" s="12"/>
    </row>
    <row r="925" spans="11:12" ht="12.75" x14ac:dyDescent="0.35">
      <c r="K925" s="12"/>
      <c r="L925" s="12"/>
    </row>
    <row r="926" spans="11:12" ht="12.75" x14ac:dyDescent="0.35">
      <c r="K926" s="12"/>
      <c r="L926" s="12"/>
    </row>
    <row r="927" spans="11:12" ht="12.75" x14ac:dyDescent="0.35">
      <c r="K927" s="12"/>
      <c r="L927" s="12"/>
    </row>
    <row r="928" spans="11:12" ht="12.75" x14ac:dyDescent="0.35">
      <c r="K928" s="12"/>
      <c r="L928" s="12"/>
    </row>
    <row r="929" spans="11:12" ht="12.75" x14ac:dyDescent="0.35">
      <c r="K929" s="12"/>
      <c r="L929" s="12"/>
    </row>
    <row r="930" spans="11:12" ht="12.75" x14ac:dyDescent="0.35">
      <c r="K930" s="12"/>
      <c r="L930" s="12"/>
    </row>
    <row r="931" spans="11:12" ht="12.75" x14ac:dyDescent="0.35">
      <c r="K931" s="12"/>
      <c r="L931" s="12"/>
    </row>
    <row r="932" spans="11:12" ht="12.75" x14ac:dyDescent="0.35">
      <c r="K932" s="12"/>
      <c r="L932" s="12"/>
    </row>
    <row r="933" spans="11:12" ht="12.75" x14ac:dyDescent="0.35">
      <c r="K933" s="12"/>
      <c r="L933" s="12"/>
    </row>
    <row r="934" spans="11:12" ht="12.75" x14ac:dyDescent="0.35">
      <c r="K934" s="12"/>
      <c r="L934" s="12"/>
    </row>
    <row r="935" spans="11:12" ht="12.75" x14ac:dyDescent="0.35">
      <c r="K935" s="12"/>
      <c r="L935" s="12"/>
    </row>
    <row r="936" spans="11:12" ht="12.75" x14ac:dyDescent="0.35">
      <c r="K936" s="12"/>
      <c r="L936" s="12"/>
    </row>
    <row r="937" spans="11:12" ht="12.75" x14ac:dyDescent="0.35">
      <c r="K937" s="12"/>
      <c r="L937" s="12"/>
    </row>
    <row r="938" spans="11:12" ht="12.75" x14ac:dyDescent="0.35">
      <c r="K938" s="12"/>
      <c r="L938" s="12"/>
    </row>
    <row r="939" spans="11:12" ht="12.75" x14ac:dyDescent="0.35">
      <c r="K939" s="12"/>
      <c r="L939" s="12"/>
    </row>
    <row r="940" spans="11:12" ht="12.75" x14ac:dyDescent="0.35">
      <c r="K940" s="12"/>
      <c r="L940" s="12"/>
    </row>
    <row r="941" spans="11:12" ht="12.75" x14ac:dyDescent="0.35">
      <c r="K941" s="12"/>
      <c r="L941" s="12"/>
    </row>
    <row r="942" spans="11:12" ht="12.75" x14ac:dyDescent="0.35">
      <c r="K942" s="12"/>
      <c r="L942" s="12"/>
    </row>
    <row r="943" spans="11:12" ht="12.75" x14ac:dyDescent="0.35">
      <c r="K943" s="12"/>
      <c r="L943" s="12"/>
    </row>
    <row r="944" spans="11:12" ht="12.75" x14ac:dyDescent="0.35">
      <c r="K944" s="12"/>
      <c r="L944" s="12"/>
    </row>
    <row r="945" spans="11:12" ht="12.75" x14ac:dyDescent="0.35">
      <c r="K945" s="12"/>
      <c r="L945" s="12"/>
    </row>
    <row r="946" spans="11:12" ht="12.75" x14ac:dyDescent="0.35">
      <c r="K946" s="12"/>
      <c r="L946" s="12"/>
    </row>
    <row r="947" spans="11:12" ht="12.75" x14ac:dyDescent="0.35">
      <c r="K947" s="12"/>
      <c r="L947" s="12"/>
    </row>
    <row r="948" spans="11:12" ht="12.75" x14ac:dyDescent="0.35">
      <c r="K948" s="12"/>
      <c r="L948" s="12"/>
    </row>
    <row r="949" spans="11:12" ht="12.75" x14ac:dyDescent="0.35">
      <c r="K949" s="12"/>
      <c r="L949" s="12"/>
    </row>
    <row r="950" spans="11:12" ht="12.75" x14ac:dyDescent="0.35">
      <c r="K950" s="12"/>
      <c r="L950" s="12"/>
    </row>
    <row r="951" spans="11:12" ht="12.75" x14ac:dyDescent="0.35">
      <c r="K951" s="12"/>
      <c r="L951" s="12"/>
    </row>
    <row r="952" spans="11:12" ht="12.75" x14ac:dyDescent="0.35">
      <c r="K952" s="12"/>
      <c r="L952" s="12"/>
    </row>
    <row r="953" spans="11:12" ht="12.75" x14ac:dyDescent="0.35">
      <c r="K953" s="12"/>
      <c r="L953" s="12"/>
    </row>
    <row r="954" spans="11:12" ht="12.75" x14ac:dyDescent="0.35">
      <c r="K954" s="12"/>
      <c r="L954" s="12"/>
    </row>
    <row r="955" spans="11:12" ht="12.75" x14ac:dyDescent="0.35">
      <c r="K955" s="12"/>
      <c r="L955" s="12"/>
    </row>
    <row r="956" spans="11:12" ht="12.75" x14ac:dyDescent="0.35">
      <c r="K956" s="12"/>
      <c r="L956" s="12"/>
    </row>
    <row r="957" spans="11:12" ht="12.75" x14ac:dyDescent="0.35">
      <c r="K957" s="12"/>
      <c r="L957" s="12"/>
    </row>
    <row r="958" spans="11:12" ht="12.75" x14ac:dyDescent="0.35">
      <c r="K958" s="12"/>
      <c r="L958" s="12"/>
    </row>
    <row r="959" spans="11:12" ht="12.75" x14ac:dyDescent="0.35">
      <c r="K959" s="12"/>
      <c r="L959" s="12"/>
    </row>
    <row r="960" spans="11:12" ht="12.75" x14ac:dyDescent="0.35">
      <c r="K960" s="12"/>
      <c r="L960" s="12"/>
    </row>
    <row r="961" spans="11:12" ht="12.75" x14ac:dyDescent="0.35">
      <c r="K961" s="12"/>
      <c r="L961" s="12"/>
    </row>
    <row r="962" spans="11:12" ht="12.75" x14ac:dyDescent="0.35">
      <c r="K962" s="12"/>
      <c r="L962" s="12"/>
    </row>
    <row r="963" spans="11:12" ht="12.75" x14ac:dyDescent="0.35">
      <c r="K963" s="12"/>
      <c r="L963" s="12"/>
    </row>
    <row r="964" spans="11:12" ht="12.75" x14ac:dyDescent="0.35">
      <c r="K964" s="12"/>
      <c r="L964" s="12"/>
    </row>
    <row r="965" spans="11:12" ht="12.75" x14ac:dyDescent="0.35">
      <c r="K965" s="12"/>
      <c r="L965" s="12"/>
    </row>
    <row r="966" spans="11:12" ht="12.75" x14ac:dyDescent="0.35">
      <c r="K966" s="12"/>
      <c r="L966" s="12"/>
    </row>
    <row r="967" spans="11:12" ht="12.75" x14ac:dyDescent="0.35">
      <c r="K967" s="12"/>
      <c r="L967" s="12"/>
    </row>
    <row r="968" spans="11:12" ht="12.75" x14ac:dyDescent="0.35">
      <c r="K968" s="12"/>
      <c r="L968" s="12"/>
    </row>
    <row r="969" spans="11:12" ht="12.75" x14ac:dyDescent="0.35">
      <c r="K969" s="12"/>
      <c r="L969" s="12"/>
    </row>
    <row r="970" spans="11:12" ht="12.75" x14ac:dyDescent="0.35">
      <c r="K970" s="12"/>
      <c r="L970" s="12"/>
    </row>
    <row r="971" spans="11:12" ht="12.75" x14ac:dyDescent="0.35">
      <c r="K971" s="12"/>
      <c r="L971" s="12"/>
    </row>
    <row r="972" spans="11:12" ht="12.75" x14ac:dyDescent="0.35">
      <c r="K972" s="12"/>
      <c r="L972" s="12"/>
    </row>
    <row r="973" spans="11:12" ht="12.75" x14ac:dyDescent="0.35">
      <c r="K973" s="12"/>
      <c r="L973" s="12"/>
    </row>
    <row r="974" spans="11:12" ht="12.75" x14ac:dyDescent="0.35">
      <c r="K974" s="12"/>
      <c r="L974" s="12"/>
    </row>
    <row r="975" spans="11:12" ht="12.75" x14ac:dyDescent="0.35">
      <c r="K975" s="12"/>
      <c r="L975" s="12"/>
    </row>
    <row r="976" spans="11:12" ht="12.75" x14ac:dyDescent="0.35">
      <c r="K976" s="12"/>
      <c r="L976" s="12"/>
    </row>
    <row r="977" spans="11:12" ht="12.75" x14ac:dyDescent="0.35">
      <c r="K977" s="12"/>
      <c r="L977" s="12"/>
    </row>
    <row r="978" spans="11:12" ht="12.75" x14ac:dyDescent="0.35">
      <c r="K978" s="12"/>
      <c r="L978" s="12"/>
    </row>
    <row r="979" spans="11:12" ht="12.75" x14ac:dyDescent="0.35">
      <c r="K979" s="12"/>
      <c r="L979" s="12"/>
    </row>
    <row r="980" spans="11:12" ht="12.75" x14ac:dyDescent="0.35">
      <c r="K980" s="12"/>
      <c r="L980" s="12"/>
    </row>
    <row r="981" spans="11:12" ht="12.75" x14ac:dyDescent="0.35">
      <c r="K981" s="12"/>
      <c r="L981" s="12"/>
    </row>
    <row r="982" spans="11:12" ht="12.75" x14ac:dyDescent="0.35">
      <c r="K982" s="12"/>
      <c r="L982" s="12"/>
    </row>
    <row r="983" spans="11:12" ht="12.75" x14ac:dyDescent="0.35">
      <c r="K983" s="12"/>
      <c r="L983" s="12"/>
    </row>
    <row r="984" spans="11:12" ht="12.75" x14ac:dyDescent="0.35">
      <c r="K984" s="12"/>
      <c r="L984" s="12"/>
    </row>
    <row r="985" spans="11:12" ht="12.75" x14ac:dyDescent="0.35">
      <c r="K985" s="12"/>
      <c r="L985" s="12"/>
    </row>
    <row r="986" spans="11:12" ht="12.75" x14ac:dyDescent="0.35">
      <c r="K986" s="12"/>
      <c r="L986" s="12"/>
    </row>
    <row r="987" spans="11:12" ht="12.75" x14ac:dyDescent="0.35">
      <c r="K987" s="12"/>
      <c r="L987" s="12"/>
    </row>
    <row r="988" spans="11:12" ht="12.75" x14ac:dyDescent="0.35">
      <c r="K988" s="12"/>
      <c r="L988" s="12"/>
    </row>
    <row r="989" spans="11:12" ht="12.75" x14ac:dyDescent="0.35">
      <c r="K989" s="12"/>
      <c r="L989" s="12"/>
    </row>
    <row r="990" spans="11:12" ht="12.75" x14ac:dyDescent="0.35">
      <c r="K990" s="12"/>
      <c r="L990" s="12"/>
    </row>
    <row r="991" spans="11:12" ht="12.75" x14ac:dyDescent="0.35">
      <c r="K991" s="12"/>
      <c r="L991" s="12"/>
    </row>
    <row r="992" spans="11:12" ht="12.75" x14ac:dyDescent="0.35">
      <c r="K992" s="12"/>
      <c r="L992" s="12"/>
    </row>
    <row r="993" spans="11:12" ht="12.75" x14ac:dyDescent="0.35">
      <c r="K993" s="12"/>
      <c r="L993" s="12"/>
    </row>
    <row r="994" spans="11:12" ht="12.75" x14ac:dyDescent="0.35">
      <c r="K994" s="12"/>
      <c r="L994" s="12"/>
    </row>
    <row r="995" spans="11:12" ht="12.75" x14ac:dyDescent="0.35">
      <c r="K995" s="12"/>
      <c r="L995" s="12"/>
    </row>
    <row r="996" spans="11:12" ht="12.75" x14ac:dyDescent="0.35">
      <c r="K996" s="12"/>
      <c r="L996" s="12"/>
    </row>
    <row r="997" spans="11:12" ht="12.75" x14ac:dyDescent="0.35">
      <c r="K997" s="12"/>
      <c r="L997" s="12"/>
    </row>
    <row r="998" spans="11:12" ht="12.75" x14ac:dyDescent="0.35">
      <c r="K998" s="12"/>
      <c r="L998" s="12"/>
    </row>
    <row r="999" spans="11:12" ht="12.75" x14ac:dyDescent="0.35">
      <c r="K999" s="12"/>
      <c r="L999" s="12"/>
    </row>
    <row r="1000" spans="11:12" ht="12.75" x14ac:dyDescent="0.35">
      <c r="K1000" s="12"/>
      <c r="L100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6"/>
  <sheetViews>
    <sheetView workbookViewId="0"/>
  </sheetViews>
  <sheetFormatPr defaultColWidth="14.3984375" defaultRowHeight="15.75" customHeight="1" x14ac:dyDescent="0.35"/>
  <cols>
    <col min="1" max="1" width="29.73046875" customWidth="1"/>
    <col min="2" max="2" width="11.265625" customWidth="1"/>
    <col min="3" max="3" width="12.1328125" customWidth="1"/>
    <col min="4" max="6" width="11.265625" customWidth="1"/>
  </cols>
  <sheetData>
    <row r="1" spans="1:6" ht="15.75" customHeight="1" x14ac:dyDescent="0.35">
      <c r="A1" s="1" t="s">
        <v>2</v>
      </c>
      <c r="B1" s="1"/>
      <c r="C1" s="1"/>
      <c r="D1" s="1"/>
      <c r="E1" s="1"/>
      <c r="F1" s="1"/>
    </row>
    <row r="2" spans="1:6" ht="15.75" customHeight="1" x14ac:dyDescent="0.35">
      <c r="A2" s="2" t="s">
        <v>1</v>
      </c>
      <c r="B2" s="2">
        <v>4</v>
      </c>
      <c r="C2" s="3" t="s">
        <v>3</v>
      </c>
      <c r="D2" s="4"/>
      <c r="E2" s="4"/>
      <c r="F2" s="4"/>
    </row>
    <row r="3" spans="1:6" ht="15.75" customHeight="1" x14ac:dyDescent="0.35">
      <c r="A3" s="2" t="s">
        <v>4</v>
      </c>
      <c r="B3" s="2">
        <v>2</v>
      </c>
      <c r="C3" s="3" t="s">
        <v>5</v>
      </c>
      <c r="D3" s="4"/>
      <c r="E3" s="4"/>
      <c r="F3" s="4"/>
    </row>
    <row r="4" spans="1:6" ht="15.75" customHeight="1" x14ac:dyDescent="0.35">
      <c r="A4" s="2" t="s">
        <v>6</v>
      </c>
      <c r="B4" s="4">
        <f>(B2*B3-1)/(B2*B3)</f>
        <v>0.875</v>
      </c>
      <c r="C4" s="3" t="s">
        <v>7</v>
      </c>
      <c r="D4" s="6">
        <f>64/69</f>
        <v>0.92753623188405798</v>
      </c>
      <c r="E4" s="4"/>
      <c r="F4" s="4"/>
    </row>
    <row r="5" spans="1:6" ht="15.75" customHeight="1" x14ac:dyDescent="0.35">
      <c r="A5" s="2" t="s">
        <v>8</v>
      </c>
      <c r="B5" s="7">
        <f>B4*D4</f>
        <v>0.81159420289855078</v>
      </c>
      <c r="C5" s="2"/>
      <c r="D5" s="2"/>
      <c r="E5" s="2"/>
      <c r="F5" s="2"/>
    </row>
    <row r="6" spans="1:6" ht="15.75" customHeight="1" x14ac:dyDescent="0.35">
      <c r="A6" s="2"/>
      <c r="B6" s="2"/>
      <c r="C6" s="2"/>
      <c r="D6" s="2"/>
      <c r="E6" s="2"/>
      <c r="F6" s="2"/>
    </row>
    <row r="7" spans="1:6" ht="15.75" customHeight="1" x14ac:dyDescent="0.4">
      <c r="A7" s="97" t="s">
        <v>9</v>
      </c>
      <c r="B7" s="98"/>
      <c r="C7" s="98"/>
      <c r="D7" s="98"/>
      <c r="E7" s="98"/>
      <c r="F7" s="98"/>
    </row>
    <row r="8" spans="1:6" ht="15.75" customHeight="1" x14ac:dyDescent="0.35">
      <c r="A8" s="2" t="s">
        <v>10</v>
      </c>
      <c r="B8" s="4">
        <f>1/3</f>
        <v>0.33333333333333331</v>
      </c>
      <c r="C8" s="4">
        <f>1/2</f>
        <v>0.5</v>
      </c>
      <c r="D8" s="4">
        <f>2/3</f>
        <v>0.66666666666666663</v>
      </c>
      <c r="E8" s="4">
        <f>3/4</f>
        <v>0.75</v>
      </c>
      <c r="F8" s="4">
        <f>5/6</f>
        <v>0.83333333333333337</v>
      </c>
    </row>
    <row r="9" spans="1:6" ht="15.75" customHeight="1" x14ac:dyDescent="0.35">
      <c r="A9" s="2">
        <v>2</v>
      </c>
      <c r="B9" s="8">
        <f t="shared" ref="B9:F9" si="0">B$8*$A9*$B$5</f>
        <v>0.54106280193236711</v>
      </c>
      <c r="C9" s="8">
        <f t="shared" si="0"/>
        <v>0.81159420289855078</v>
      </c>
      <c r="D9" s="8">
        <f t="shared" si="0"/>
        <v>1.0821256038647342</v>
      </c>
      <c r="E9" s="8">
        <f t="shared" si="0"/>
        <v>1.2173913043478262</v>
      </c>
      <c r="F9" s="8">
        <f t="shared" si="0"/>
        <v>1.3526570048309181</v>
      </c>
    </row>
    <row r="10" spans="1:6" ht="15.75" customHeight="1" x14ac:dyDescent="0.35">
      <c r="A10" s="2">
        <v>4</v>
      </c>
      <c r="B10" s="9">
        <f t="shared" ref="B10:F10" si="1">B$8*$A10*$B$5</f>
        <v>1.0821256038647342</v>
      </c>
      <c r="C10" s="9">
        <f t="shared" si="1"/>
        <v>1.6231884057971016</v>
      </c>
      <c r="D10" s="9">
        <f t="shared" si="1"/>
        <v>2.1642512077294684</v>
      </c>
      <c r="E10" s="9">
        <f t="shared" si="1"/>
        <v>2.4347826086956523</v>
      </c>
      <c r="F10" s="9">
        <f t="shared" si="1"/>
        <v>2.7053140096618362</v>
      </c>
    </row>
    <row r="11" spans="1:6" ht="15.75" customHeight="1" x14ac:dyDescent="0.35">
      <c r="A11" s="2">
        <v>6</v>
      </c>
      <c r="B11" s="9">
        <f t="shared" ref="B11:F11" si="2">B$8*$A11*$B$5</f>
        <v>1.6231884057971016</v>
      </c>
      <c r="C11" s="9">
        <f t="shared" si="2"/>
        <v>2.4347826086956523</v>
      </c>
      <c r="D11" s="9">
        <f t="shared" si="2"/>
        <v>3.2463768115942031</v>
      </c>
      <c r="E11" s="9">
        <f t="shared" si="2"/>
        <v>3.6521739130434785</v>
      </c>
      <c r="F11" s="9">
        <f t="shared" si="2"/>
        <v>4.0579710144927539</v>
      </c>
    </row>
    <row r="12" spans="1:6" ht="15.75" customHeight="1" x14ac:dyDescent="0.35">
      <c r="A12" s="2">
        <v>8</v>
      </c>
      <c r="B12" s="9">
        <f t="shared" ref="B12:F12" si="3">B$8*$A12*$B$5</f>
        <v>2.1642512077294684</v>
      </c>
      <c r="C12" s="9">
        <f t="shared" si="3"/>
        <v>3.2463768115942031</v>
      </c>
      <c r="D12" s="9">
        <f t="shared" si="3"/>
        <v>4.3285024154589369</v>
      </c>
      <c r="E12" s="9">
        <f t="shared" si="3"/>
        <v>4.8695652173913047</v>
      </c>
      <c r="F12" s="9">
        <f t="shared" si="3"/>
        <v>5.4106280193236724</v>
      </c>
    </row>
    <row r="13" spans="1:6" ht="15.75" customHeight="1" x14ac:dyDescent="0.4">
      <c r="A13" s="97" t="s">
        <v>11</v>
      </c>
      <c r="B13" s="98"/>
      <c r="C13" s="98"/>
      <c r="D13" s="98"/>
      <c r="E13" s="98"/>
      <c r="F13" s="98"/>
    </row>
    <row r="14" spans="1:6" ht="15.75" customHeight="1" x14ac:dyDescent="0.35">
      <c r="A14" s="2" t="s">
        <v>10</v>
      </c>
      <c r="B14" s="4">
        <f>1/3</f>
        <v>0.33333333333333331</v>
      </c>
      <c r="C14" s="4">
        <f>1/2</f>
        <v>0.5</v>
      </c>
      <c r="D14" s="4">
        <f>2/3</f>
        <v>0.66666666666666663</v>
      </c>
      <c r="E14" s="4">
        <f>3/4</f>
        <v>0.75</v>
      </c>
      <c r="F14" s="4">
        <f>5/6</f>
        <v>0.83333333333333337</v>
      </c>
    </row>
    <row r="15" spans="1:6" ht="15.75" customHeight="1" x14ac:dyDescent="0.35">
      <c r="A15" s="2">
        <v>2</v>
      </c>
      <c r="B15" s="10">
        <f t="shared" ref="B15:F15" si="4">10*LOG10($A15*(2^(B$14*$A15)-1))-10*LOG10($B$5)</f>
        <v>1.6062577935433202</v>
      </c>
      <c r="C15" s="10">
        <f t="shared" si="4"/>
        <v>3.9169105939503606</v>
      </c>
      <c r="D15" s="10">
        <f t="shared" si="4"/>
        <v>5.734895297397391</v>
      </c>
      <c r="E15" s="10">
        <f t="shared" si="4"/>
        <v>6.5376871482583478</v>
      </c>
      <c r="F15" s="10">
        <f t="shared" si="4"/>
        <v>7.2911080386795293</v>
      </c>
    </row>
    <row r="16" spans="1:6" ht="15.75" customHeight="1" x14ac:dyDescent="0.35">
      <c r="A16" s="2">
        <v>4</v>
      </c>
      <c r="B16" s="9">
        <f t="shared" ref="B16:F16" si="5">10*LOG10($A16*(2^(B$14*$A16)-1))-10*LOG10($B$5)</f>
        <v>8.7451952540372027</v>
      </c>
      <c r="C16" s="10">
        <f t="shared" si="5"/>
        <v>11.698423097786797</v>
      </c>
      <c r="D16" s="10">
        <f t="shared" si="5"/>
        <v>14.210427068568162</v>
      </c>
      <c r="E16" s="10">
        <f t="shared" si="5"/>
        <v>15.378190950732741</v>
      </c>
      <c r="F16" s="10">
        <f t="shared" si="5"/>
        <v>16.50776693194576</v>
      </c>
    </row>
    <row r="17" spans="1:6" ht="15.75" customHeight="1" x14ac:dyDescent="0.35">
      <c r="A17" s="2">
        <v>6</v>
      </c>
      <c r="B17" s="9">
        <f t="shared" ref="B17:F17" si="6">10*LOG10($A17*(2^(B$14*$A17)-1))-10*LOG10($B$5)</f>
        <v>13.459335688343609</v>
      </c>
      <c r="C17" s="9">
        <f t="shared" si="6"/>
        <v>17.139103541289554</v>
      </c>
      <c r="D17" s="10">
        <f t="shared" si="6"/>
        <v>20.449035731703798</v>
      </c>
      <c r="E17" s="10">
        <f t="shared" si="6"/>
        <v>22.038169680653827</v>
      </c>
      <c r="F17" s="10">
        <f t="shared" si="6"/>
        <v>23.601740079489716</v>
      </c>
    </row>
    <row r="18" spans="1:6" ht="15.75" customHeight="1" x14ac:dyDescent="0.35">
      <c r="A18" s="2">
        <v>8</v>
      </c>
      <c r="B18" s="9">
        <f t="shared" ref="B18:F18" si="7">10*LOG10($A18*(2^(B$14*$A18)-1))-10*LOG10($B$5)</f>
        <v>17.220727025207974</v>
      </c>
      <c r="C18" s="9">
        <f t="shared" si="7"/>
        <v>21.698423097786797</v>
      </c>
      <c r="D18" s="10">
        <f t="shared" si="7"/>
        <v>25.883366545349137</v>
      </c>
      <c r="E18" s="10">
        <f t="shared" si="7"/>
        <v>27.930916001765805</v>
      </c>
      <c r="F18" s="10">
        <f t="shared" si="7"/>
        <v>29.963216921590554</v>
      </c>
    </row>
    <row r="19" spans="1:6" ht="15.75" customHeight="1" x14ac:dyDescent="0.35">
      <c r="A19" s="2"/>
    </row>
    <row r="20" spans="1:6" ht="15.75" customHeight="1" x14ac:dyDescent="0.35">
      <c r="A20" s="19"/>
      <c r="B20" s="20"/>
      <c r="C20" s="20"/>
      <c r="D20" s="20"/>
      <c r="E20" s="20"/>
      <c r="F20" s="20"/>
    </row>
    <row r="21" spans="1:6" ht="15.75" customHeight="1" x14ac:dyDescent="0.35">
      <c r="A21" s="19"/>
      <c r="B21" s="20"/>
      <c r="C21" s="20"/>
      <c r="D21" s="20"/>
      <c r="E21" s="20"/>
      <c r="F21" s="20"/>
    </row>
    <row r="22" spans="1:6" ht="15.75" customHeight="1" x14ac:dyDescent="0.35">
      <c r="A22" s="19"/>
      <c r="B22" s="22"/>
      <c r="C22" s="20"/>
      <c r="D22" s="20"/>
      <c r="E22" s="20"/>
      <c r="F22" s="20"/>
    </row>
    <row r="23" spans="1:6" ht="15.75" customHeight="1" x14ac:dyDescent="0.35">
      <c r="A23" s="19"/>
      <c r="B23" s="22"/>
      <c r="C23" s="20"/>
      <c r="D23" s="20"/>
      <c r="E23" s="20"/>
      <c r="F23" s="20"/>
    </row>
    <row r="24" spans="1:6" ht="15.75" customHeight="1" x14ac:dyDescent="0.35">
      <c r="A24" s="19"/>
      <c r="B24" s="24"/>
      <c r="C24" s="20"/>
      <c r="D24" s="20"/>
      <c r="E24" s="20"/>
      <c r="F24" s="20"/>
    </row>
    <row r="25" spans="1:6" ht="15.75" customHeight="1" x14ac:dyDescent="0.35">
      <c r="A25" s="19"/>
      <c r="B25" s="12"/>
    </row>
    <row r="26" spans="1:6" ht="15.75" customHeight="1" x14ac:dyDescent="0.35">
      <c r="A26" s="19"/>
      <c r="B26" s="12"/>
    </row>
  </sheetData>
  <mergeCells count="2">
    <mergeCell ref="A7:F7"/>
    <mergeCell ref="A13:F13"/>
  </mergeCells>
  <conditionalFormatting sqref="B2:F4 B8:F8 B14:F14">
    <cfRule type="cellIs" dxfId="11" priority="1" operator="greaterThan">
      <formula>MAX(B1:F2)</formula>
    </cfRule>
  </conditionalFormatting>
  <conditionalFormatting sqref="B10:F12">
    <cfRule type="cellIs" dxfId="10" priority="2" operator="greaterThanOrEqual">
      <formula>MAX(B9:F9)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9"/>
  <sheetViews>
    <sheetView workbookViewId="0"/>
  </sheetViews>
  <sheetFormatPr defaultColWidth="14.3984375" defaultRowHeight="15.75" customHeight="1" x14ac:dyDescent="0.35"/>
  <cols>
    <col min="1" max="1" width="29.73046875" customWidth="1"/>
    <col min="2" max="2" width="11.265625" customWidth="1"/>
    <col min="3" max="3" width="12.1328125" customWidth="1"/>
    <col min="4" max="6" width="11.265625" customWidth="1"/>
  </cols>
  <sheetData>
    <row r="1" spans="1:6" ht="15.75" customHeight="1" x14ac:dyDescent="0.35">
      <c r="A1" s="1" t="s">
        <v>0</v>
      </c>
      <c r="B1" s="1"/>
      <c r="C1" s="1"/>
      <c r="D1" s="1"/>
      <c r="E1" s="1"/>
      <c r="F1" s="1"/>
    </row>
    <row r="2" spans="1:6" ht="15.75" customHeight="1" x14ac:dyDescent="0.35">
      <c r="A2" s="2" t="s">
        <v>1</v>
      </c>
      <c r="B2" s="2">
        <v>4</v>
      </c>
      <c r="C2" s="3" t="s">
        <v>3</v>
      </c>
      <c r="D2" s="4"/>
      <c r="E2" s="4"/>
      <c r="F2" s="4"/>
    </row>
    <row r="3" spans="1:6" ht="15.75" customHeight="1" x14ac:dyDescent="0.35">
      <c r="A3" s="2" t="s">
        <v>4</v>
      </c>
      <c r="B3" s="2">
        <v>4</v>
      </c>
      <c r="C3" s="3" t="s">
        <v>5</v>
      </c>
      <c r="D3" s="4"/>
      <c r="E3" s="4"/>
      <c r="F3" s="4"/>
    </row>
    <row r="4" spans="1:6" ht="15.75" customHeight="1" x14ac:dyDescent="0.35">
      <c r="A4" s="2" t="s">
        <v>6</v>
      </c>
      <c r="B4" s="5">
        <f>(B2*B3-1)/(B2*B3)</f>
        <v>0.9375</v>
      </c>
      <c r="C4" s="3" t="s">
        <v>7</v>
      </c>
      <c r="D4" s="6">
        <f>64/69</f>
        <v>0.92753623188405798</v>
      </c>
      <c r="E4" s="4"/>
      <c r="F4" s="4"/>
    </row>
    <row r="5" spans="1:6" ht="15.75" customHeight="1" x14ac:dyDescent="0.35">
      <c r="A5" s="2" t="s">
        <v>8</v>
      </c>
      <c r="B5" s="7">
        <f>B4*D4</f>
        <v>0.86956521739130432</v>
      </c>
      <c r="C5" s="2"/>
      <c r="D5" s="2"/>
      <c r="E5" s="2"/>
      <c r="F5" s="2"/>
    </row>
    <row r="6" spans="1:6" ht="15.75" customHeight="1" x14ac:dyDescent="0.35">
      <c r="A6" s="2"/>
      <c r="B6" s="2"/>
      <c r="C6" s="2"/>
      <c r="D6" s="2"/>
      <c r="E6" s="2"/>
      <c r="F6" s="2"/>
    </row>
    <row r="7" spans="1:6" ht="15.75" customHeight="1" x14ac:dyDescent="0.4">
      <c r="A7" s="97" t="s">
        <v>9</v>
      </c>
      <c r="B7" s="98"/>
      <c r="C7" s="98"/>
      <c r="D7" s="98"/>
      <c r="E7" s="98"/>
      <c r="F7" s="98"/>
    </row>
    <row r="8" spans="1:6" ht="15.75" customHeight="1" x14ac:dyDescent="0.35">
      <c r="A8" s="2" t="s">
        <v>10</v>
      </c>
      <c r="B8" s="4">
        <f>1/3</f>
        <v>0.33333333333333331</v>
      </c>
      <c r="C8" s="4">
        <f>1/2</f>
        <v>0.5</v>
      </c>
      <c r="D8" s="4">
        <f>2/3</f>
        <v>0.66666666666666663</v>
      </c>
      <c r="E8" s="4">
        <f>3/4</f>
        <v>0.75</v>
      </c>
      <c r="F8" s="4">
        <f>5/6</f>
        <v>0.83333333333333337</v>
      </c>
    </row>
    <row r="9" spans="1:6" ht="15.75" customHeight="1" x14ac:dyDescent="0.35">
      <c r="A9" s="2">
        <v>2</v>
      </c>
      <c r="B9" s="8">
        <f t="shared" ref="B9:F9" si="0">B$8*$A9*$B$5</f>
        <v>0.57971014492753614</v>
      </c>
      <c r="C9" s="8">
        <f t="shared" si="0"/>
        <v>0.86956521739130432</v>
      </c>
      <c r="D9" s="8">
        <f t="shared" si="0"/>
        <v>1.1594202898550723</v>
      </c>
      <c r="E9" s="8">
        <f t="shared" si="0"/>
        <v>1.3043478260869565</v>
      </c>
      <c r="F9" s="8">
        <f t="shared" si="0"/>
        <v>1.4492753623188406</v>
      </c>
    </row>
    <row r="10" spans="1:6" ht="15.75" customHeight="1" x14ac:dyDescent="0.35">
      <c r="A10" s="2">
        <v>4</v>
      </c>
      <c r="B10" s="9">
        <f t="shared" ref="B10:F10" si="1">B$8*$A10*$B$5</f>
        <v>1.1594202898550723</v>
      </c>
      <c r="C10" s="9">
        <f t="shared" si="1"/>
        <v>1.7391304347826086</v>
      </c>
      <c r="D10" s="9">
        <f t="shared" si="1"/>
        <v>2.3188405797101446</v>
      </c>
      <c r="E10" s="9">
        <f t="shared" si="1"/>
        <v>2.6086956521739131</v>
      </c>
      <c r="F10" s="9">
        <f t="shared" si="1"/>
        <v>2.8985507246376812</v>
      </c>
    </row>
    <row r="11" spans="1:6" ht="15.75" customHeight="1" x14ac:dyDescent="0.35">
      <c r="A11" s="2">
        <v>6</v>
      </c>
      <c r="B11" s="9">
        <f t="shared" ref="B11:F11" si="2">B$8*$A11*$B$5</f>
        <v>1.7391304347826086</v>
      </c>
      <c r="C11" s="9">
        <f t="shared" si="2"/>
        <v>2.6086956521739131</v>
      </c>
      <c r="D11" s="9">
        <f t="shared" si="2"/>
        <v>3.4782608695652173</v>
      </c>
      <c r="E11" s="9">
        <f t="shared" si="2"/>
        <v>3.9130434782608696</v>
      </c>
      <c r="F11" s="9">
        <f t="shared" si="2"/>
        <v>4.3478260869565215</v>
      </c>
    </row>
    <row r="12" spans="1:6" ht="15.75" customHeight="1" x14ac:dyDescent="0.35">
      <c r="A12" s="2">
        <v>8</v>
      </c>
      <c r="B12" s="9">
        <f t="shared" ref="B12:F12" si="3">B$8*$A12*$B$5</f>
        <v>2.3188405797101446</v>
      </c>
      <c r="C12" s="9">
        <f t="shared" si="3"/>
        <v>3.4782608695652173</v>
      </c>
      <c r="D12" s="9">
        <f t="shared" si="3"/>
        <v>4.6376811594202891</v>
      </c>
      <c r="E12" s="9">
        <f t="shared" si="3"/>
        <v>5.2173913043478262</v>
      </c>
      <c r="F12" s="9">
        <f t="shared" si="3"/>
        <v>5.7971014492753623</v>
      </c>
    </row>
    <row r="13" spans="1:6" ht="15.75" customHeight="1" x14ac:dyDescent="0.4">
      <c r="A13" s="97" t="s">
        <v>11</v>
      </c>
      <c r="B13" s="98"/>
      <c r="C13" s="98"/>
      <c r="D13" s="98"/>
      <c r="E13" s="98"/>
      <c r="F13" s="98"/>
    </row>
    <row r="14" spans="1:6" ht="15.75" customHeight="1" x14ac:dyDescent="0.35">
      <c r="A14" s="2" t="s">
        <v>10</v>
      </c>
      <c r="B14" s="4">
        <f>1/3</f>
        <v>0.33333333333333331</v>
      </c>
      <c r="C14" s="4">
        <f>1/2</f>
        <v>0.5</v>
      </c>
      <c r="D14" s="4">
        <f>2/3</f>
        <v>0.66666666666666663</v>
      </c>
      <c r="E14" s="4">
        <f>3/4</f>
        <v>0.75</v>
      </c>
      <c r="F14" s="4">
        <f>5/6</f>
        <v>0.83333333333333337</v>
      </c>
    </row>
    <row r="15" spans="1:6" ht="15.75" customHeight="1" x14ac:dyDescent="0.35">
      <c r="A15" s="2">
        <v>2</v>
      </c>
      <c r="B15" s="10">
        <f t="shared" ref="B15:F15" si="4">10*LOG10($A15*(2^(B$14*$A15)-1))-10*LOG10($B$5)</f>
        <v>1.3066255597688885</v>
      </c>
      <c r="C15" s="10">
        <f t="shared" si="4"/>
        <v>3.6172783601759289</v>
      </c>
      <c r="D15" s="10">
        <f t="shared" si="4"/>
        <v>5.4352630636229593</v>
      </c>
      <c r="E15" s="10">
        <f t="shared" si="4"/>
        <v>6.2380549144839161</v>
      </c>
      <c r="F15" s="10">
        <f t="shared" si="4"/>
        <v>6.9914758049050976</v>
      </c>
    </row>
    <row r="16" spans="1:6" ht="15.75" customHeight="1" x14ac:dyDescent="0.35">
      <c r="A16" s="2">
        <v>4</v>
      </c>
      <c r="B16" s="9">
        <f t="shared" ref="B16:F16" si="5">10*LOG10($A16*(2^(B$14*$A16)-1))-10*LOG10($B$5)</f>
        <v>8.4455630202627709</v>
      </c>
      <c r="C16" s="10">
        <f t="shared" si="5"/>
        <v>11.398790864012366</v>
      </c>
      <c r="D16" s="10">
        <f t="shared" si="5"/>
        <v>13.91079483479373</v>
      </c>
      <c r="E16" s="10">
        <f t="shared" si="5"/>
        <v>15.078558716958309</v>
      </c>
      <c r="F16" s="10">
        <f t="shared" si="5"/>
        <v>16.208134698171328</v>
      </c>
    </row>
    <row r="17" spans="1:6" ht="15.75" customHeight="1" x14ac:dyDescent="0.35">
      <c r="A17" s="2">
        <v>6</v>
      </c>
      <c r="B17" s="9">
        <f t="shared" ref="B17:F17" si="6">10*LOG10($A17*(2^(B$14*$A17)-1))-10*LOG10($B$5)</f>
        <v>13.159703454569177</v>
      </c>
      <c r="C17" s="9">
        <f t="shared" si="6"/>
        <v>16.839471307515122</v>
      </c>
      <c r="D17" s="10">
        <f t="shared" si="6"/>
        <v>20.149403497929367</v>
      </c>
      <c r="E17" s="10">
        <f t="shared" si="6"/>
        <v>21.738537446879395</v>
      </c>
      <c r="F17" s="10">
        <f t="shared" si="6"/>
        <v>23.302107845715284</v>
      </c>
    </row>
    <row r="18" spans="1:6" ht="15.75" customHeight="1" x14ac:dyDescent="0.35">
      <c r="A18" s="2">
        <v>8</v>
      </c>
      <c r="B18" s="9">
        <f t="shared" ref="B18:F18" si="7">10*LOG10($A18*(2^(B$14*$A18)-1))-10*LOG10($B$5)</f>
        <v>16.921094791433543</v>
      </c>
      <c r="C18" s="9">
        <f t="shared" si="7"/>
        <v>21.398790864012366</v>
      </c>
      <c r="D18" s="10">
        <f t="shared" si="7"/>
        <v>25.583734311574705</v>
      </c>
      <c r="E18" s="10">
        <f t="shared" si="7"/>
        <v>27.631283767991373</v>
      </c>
      <c r="F18" s="10">
        <f t="shared" si="7"/>
        <v>29.663584687816122</v>
      </c>
    </row>
    <row r="19" spans="1:6" ht="15.75" customHeight="1" x14ac:dyDescent="0.35">
      <c r="A19" s="2"/>
    </row>
  </sheetData>
  <mergeCells count="2">
    <mergeCell ref="A7:F7"/>
    <mergeCell ref="A13:F13"/>
  </mergeCells>
  <conditionalFormatting sqref="B2:F4 B8:F8 B14:F14">
    <cfRule type="cellIs" dxfId="9" priority="1" operator="greaterThan">
      <formula>MAX(B1:F2)</formula>
    </cfRule>
  </conditionalFormatting>
  <conditionalFormatting sqref="B10:F12">
    <cfRule type="cellIs" dxfId="8" priority="2" operator="greaterThanOrEqual">
      <formula>MAX(B9:F9)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4"/>
  <sheetViews>
    <sheetView workbookViewId="0"/>
  </sheetViews>
  <sheetFormatPr defaultColWidth="14.3984375" defaultRowHeight="15.75" customHeight="1" x14ac:dyDescent="0.35"/>
  <cols>
    <col min="1" max="1" width="17.3984375" customWidth="1"/>
    <col min="2" max="2" width="11.265625" customWidth="1"/>
    <col min="3" max="3" width="12.1328125" customWidth="1"/>
    <col min="4" max="6" width="11.265625" customWidth="1"/>
  </cols>
  <sheetData>
    <row r="1" spans="1:6" ht="15.75" customHeight="1" x14ac:dyDescent="0.35">
      <c r="A1" s="1" t="s">
        <v>24</v>
      </c>
      <c r="B1" s="1"/>
      <c r="C1" s="1"/>
      <c r="D1" s="1"/>
      <c r="E1" s="1"/>
      <c r="F1" s="1"/>
    </row>
    <row r="2" spans="1:6" ht="15.75" customHeight="1" x14ac:dyDescent="0.35">
      <c r="A2" s="2" t="s">
        <v>1</v>
      </c>
      <c r="B2" s="2">
        <v>6</v>
      </c>
      <c r="C2" s="3" t="s">
        <v>3</v>
      </c>
      <c r="D2" s="4"/>
      <c r="E2" s="4"/>
      <c r="F2" s="4"/>
    </row>
    <row r="3" spans="1:6" ht="15.75" customHeight="1" x14ac:dyDescent="0.35">
      <c r="A3" s="2" t="s">
        <v>4</v>
      </c>
      <c r="B3" s="2">
        <v>4</v>
      </c>
      <c r="C3" s="3" t="s">
        <v>5</v>
      </c>
      <c r="D3" s="4"/>
      <c r="E3" s="4"/>
      <c r="F3" s="4"/>
    </row>
    <row r="4" spans="1:6" ht="15.75" customHeight="1" x14ac:dyDescent="0.35">
      <c r="A4" s="2" t="s">
        <v>6</v>
      </c>
      <c r="B4" s="5">
        <f>(B2*B3-1)/(B2*B3)</f>
        <v>0.95833333333333337</v>
      </c>
      <c r="C4" s="3" t="s">
        <v>7</v>
      </c>
      <c r="D4" s="6">
        <f>64/69</f>
        <v>0.92753623188405798</v>
      </c>
      <c r="E4" s="4"/>
      <c r="F4" s="4"/>
    </row>
    <row r="5" spans="1:6" ht="15.75" customHeight="1" x14ac:dyDescent="0.35">
      <c r="A5" s="2" t="s">
        <v>8</v>
      </c>
      <c r="B5" s="7">
        <f>B4*D4</f>
        <v>0.88888888888888895</v>
      </c>
      <c r="C5" s="2"/>
      <c r="D5" s="2"/>
      <c r="E5" s="2"/>
      <c r="F5" s="2"/>
    </row>
    <row r="6" spans="1:6" ht="15.75" customHeight="1" x14ac:dyDescent="0.35">
      <c r="A6" s="2" t="s">
        <v>25</v>
      </c>
      <c r="B6" s="2"/>
      <c r="C6" s="2"/>
      <c r="D6" s="2"/>
      <c r="E6" s="2"/>
      <c r="F6" s="2"/>
    </row>
    <row r="7" spans="1:6" ht="15.75" customHeight="1" x14ac:dyDescent="0.35">
      <c r="A7" s="2"/>
      <c r="B7" s="2"/>
      <c r="C7" s="2"/>
      <c r="D7" s="2"/>
      <c r="E7" s="2"/>
      <c r="F7" s="2"/>
    </row>
    <row r="8" spans="1:6" ht="15.75" customHeight="1" x14ac:dyDescent="0.4">
      <c r="A8" s="97" t="s">
        <v>9</v>
      </c>
      <c r="B8" s="98"/>
      <c r="C8" s="98"/>
      <c r="D8" s="98"/>
      <c r="E8" s="98"/>
      <c r="F8" s="98"/>
    </row>
    <row r="9" spans="1:6" ht="15.75" customHeight="1" x14ac:dyDescent="0.35">
      <c r="A9" s="2" t="s">
        <v>10</v>
      </c>
      <c r="B9" s="4">
        <f>1/3</f>
        <v>0.33333333333333331</v>
      </c>
      <c r="C9" s="4">
        <f>1/2</f>
        <v>0.5</v>
      </c>
      <c r="D9" s="4">
        <f>2/3</f>
        <v>0.66666666666666663</v>
      </c>
      <c r="E9" s="4">
        <f>3/4</f>
        <v>0.75</v>
      </c>
      <c r="F9" s="4">
        <f>5/6</f>
        <v>0.83333333333333337</v>
      </c>
    </row>
    <row r="10" spans="1:6" ht="15.75" customHeight="1" x14ac:dyDescent="0.35">
      <c r="A10" s="2">
        <v>2</v>
      </c>
      <c r="B10" s="8">
        <f t="shared" ref="B10:F10" si="0">B$9*$A10*$B$5</f>
        <v>0.59259259259259256</v>
      </c>
      <c r="C10" s="8">
        <f t="shared" si="0"/>
        <v>0.88888888888888895</v>
      </c>
      <c r="D10" s="8">
        <f t="shared" si="0"/>
        <v>1.1851851851851851</v>
      </c>
      <c r="E10" s="8">
        <f t="shared" si="0"/>
        <v>1.3333333333333335</v>
      </c>
      <c r="F10" s="8">
        <f t="shared" si="0"/>
        <v>1.4814814814814816</v>
      </c>
    </row>
    <row r="11" spans="1:6" ht="15.75" customHeight="1" x14ac:dyDescent="0.35">
      <c r="A11" s="2">
        <v>4</v>
      </c>
      <c r="B11" s="9">
        <f t="shared" ref="B11:F11" si="1">B$9*$A11*$B$5</f>
        <v>1.1851851851851851</v>
      </c>
      <c r="C11" s="9">
        <f t="shared" si="1"/>
        <v>1.7777777777777779</v>
      </c>
      <c r="D11" s="9">
        <f t="shared" si="1"/>
        <v>2.3703703703703702</v>
      </c>
      <c r="E11" s="9">
        <f t="shared" si="1"/>
        <v>2.666666666666667</v>
      </c>
      <c r="F11" s="9">
        <f t="shared" si="1"/>
        <v>2.9629629629629632</v>
      </c>
    </row>
    <row r="12" spans="1:6" ht="15.75" customHeight="1" x14ac:dyDescent="0.35">
      <c r="A12" s="2">
        <v>6</v>
      </c>
      <c r="B12" s="9">
        <f t="shared" ref="B12:F12" si="2">B$9*$A12*$B$5</f>
        <v>1.7777777777777779</v>
      </c>
      <c r="C12" s="9">
        <f t="shared" si="2"/>
        <v>2.666666666666667</v>
      </c>
      <c r="D12" s="9">
        <f t="shared" si="2"/>
        <v>3.5555555555555558</v>
      </c>
      <c r="E12" s="9">
        <f t="shared" si="2"/>
        <v>4</v>
      </c>
      <c r="F12" s="9">
        <f t="shared" si="2"/>
        <v>4.4444444444444446</v>
      </c>
    </row>
    <row r="13" spans="1:6" ht="15.75" customHeight="1" x14ac:dyDescent="0.35">
      <c r="A13" s="2">
        <v>8</v>
      </c>
      <c r="B13" s="9">
        <f t="shared" ref="B13:F13" si="3">B$9*$A13*$B$5</f>
        <v>2.3703703703703702</v>
      </c>
      <c r="C13" s="9">
        <f t="shared" si="3"/>
        <v>3.5555555555555558</v>
      </c>
      <c r="D13" s="9">
        <f t="shared" si="3"/>
        <v>4.7407407407407405</v>
      </c>
      <c r="E13" s="9">
        <f t="shared" si="3"/>
        <v>5.3333333333333339</v>
      </c>
      <c r="F13" s="9">
        <f t="shared" si="3"/>
        <v>5.9259259259259265</v>
      </c>
    </row>
    <row r="14" spans="1:6" ht="15.75" customHeight="1" x14ac:dyDescent="0.4">
      <c r="A14" s="97" t="s">
        <v>11</v>
      </c>
      <c r="B14" s="98"/>
      <c r="C14" s="98"/>
      <c r="D14" s="98"/>
      <c r="E14" s="98"/>
      <c r="F14" s="98"/>
    </row>
    <row r="15" spans="1:6" ht="15.75" customHeight="1" x14ac:dyDescent="0.35">
      <c r="A15" s="2" t="s">
        <v>10</v>
      </c>
      <c r="B15" s="4">
        <f>1/3</f>
        <v>0.33333333333333331</v>
      </c>
      <c r="C15" s="4">
        <f>1/2</f>
        <v>0.5</v>
      </c>
      <c r="D15" s="4">
        <f>2/3</f>
        <v>0.66666666666666663</v>
      </c>
      <c r="E15" s="4">
        <f>3/4</f>
        <v>0.75</v>
      </c>
      <c r="F15" s="4">
        <f>5/6</f>
        <v>0.83333333333333337</v>
      </c>
    </row>
    <row r="16" spans="1:6" ht="15.75" customHeight="1" x14ac:dyDescent="0.35">
      <c r="A16" s="2">
        <v>2</v>
      </c>
      <c r="B16" s="10">
        <f t="shared" ref="B16:F16" si="4">10*LOG10($A16*(2^(B$15*$A16)-1))-10*LOG10($B$5)</f>
        <v>1.2111723807065842</v>
      </c>
      <c r="C16" s="10">
        <f t="shared" si="4"/>
        <v>3.5218251811136247</v>
      </c>
      <c r="D16" s="10">
        <f t="shared" si="4"/>
        <v>5.3398098845606548</v>
      </c>
      <c r="E16" s="10">
        <f t="shared" si="4"/>
        <v>6.1426017354216116</v>
      </c>
      <c r="F16" s="10">
        <f t="shared" si="4"/>
        <v>6.896022625842793</v>
      </c>
    </row>
    <row r="17" spans="1:6" ht="15.75" customHeight="1" x14ac:dyDescent="0.35">
      <c r="A17" s="2">
        <v>4</v>
      </c>
      <c r="B17" s="9">
        <f t="shared" ref="B17:F17" si="5">10*LOG10($A17*(2^(B$15*$A17)-1))-10*LOG10($B$5)</f>
        <v>8.3501098412004673</v>
      </c>
      <c r="C17" s="10">
        <f t="shared" si="5"/>
        <v>11.303337684950062</v>
      </c>
      <c r="D17" s="10">
        <f t="shared" si="5"/>
        <v>13.815341655731427</v>
      </c>
      <c r="E17" s="10">
        <f t="shared" si="5"/>
        <v>14.983105537896005</v>
      </c>
      <c r="F17" s="10">
        <f t="shared" si="5"/>
        <v>16.112681519109021</v>
      </c>
    </row>
    <row r="18" spans="1:6" ht="15.75" customHeight="1" x14ac:dyDescent="0.35">
      <c r="A18" s="2">
        <v>6</v>
      </c>
      <c r="B18" s="9">
        <f t="shared" ref="B18:F18" si="6">10*LOG10($A18*(2^(B$15*$A18)-1))-10*LOG10($B$5)</f>
        <v>13.064250275506874</v>
      </c>
      <c r="C18" s="9">
        <f t="shared" si="6"/>
        <v>16.744018128452815</v>
      </c>
      <c r="D18" s="10">
        <f t="shared" si="6"/>
        <v>20.053950318867059</v>
      </c>
      <c r="E18" s="10">
        <f t="shared" si="6"/>
        <v>21.643084267817088</v>
      </c>
      <c r="F18" s="10">
        <f t="shared" si="6"/>
        <v>23.206654666652977</v>
      </c>
    </row>
    <row r="19" spans="1:6" ht="15.75" customHeight="1" x14ac:dyDescent="0.35">
      <c r="A19" s="2">
        <v>8</v>
      </c>
      <c r="B19" s="9">
        <f t="shared" ref="B19:F19" si="7">10*LOG10($A19*(2^(B$15*$A19)-1))-10*LOG10($B$5)</f>
        <v>16.825641612371236</v>
      </c>
      <c r="C19" s="9">
        <f t="shared" si="7"/>
        <v>21.303337684950058</v>
      </c>
      <c r="D19" s="10">
        <f t="shared" si="7"/>
        <v>25.488281132512398</v>
      </c>
      <c r="E19" s="10">
        <f t="shared" si="7"/>
        <v>27.535830588929066</v>
      </c>
      <c r="F19" s="10">
        <f t="shared" si="7"/>
        <v>29.568131508753815</v>
      </c>
    </row>
    <row r="20" spans="1:6" ht="15.75" customHeight="1" x14ac:dyDescent="0.35">
      <c r="A20" s="2"/>
    </row>
    <row r="21" spans="1:6" ht="15.75" customHeight="1" x14ac:dyDescent="0.35">
      <c r="A21" s="2"/>
      <c r="B21" s="20"/>
      <c r="C21" s="20"/>
      <c r="D21" s="20"/>
      <c r="E21" s="20"/>
      <c r="F21" s="20"/>
    </row>
    <row r="22" spans="1:6" ht="15.75" customHeight="1" x14ac:dyDescent="0.35">
      <c r="A22" s="2"/>
      <c r="B22" s="20"/>
      <c r="C22" s="20"/>
      <c r="D22" s="20"/>
      <c r="E22" s="20"/>
      <c r="F22" s="20"/>
    </row>
    <row r="23" spans="1:6" ht="15.75" customHeight="1" x14ac:dyDescent="0.35">
      <c r="A23" s="2"/>
      <c r="B23" s="20"/>
      <c r="C23" s="20"/>
      <c r="D23" s="20"/>
      <c r="E23" s="20"/>
      <c r="F23" s="20"/>
    </row>
    <row r="24" spans="1:6" ht="15.75" customHeight="1" x14ac:dyDescent="0.35">
      <c r="A24" s="2"/>
      <c r="B24" s="20"/>
      <c r="C24" s="20"/>
      <c r="D24" s="20"/>
      <c r="E24" s="20"/>
      <c r="F24" s="20"/>
    </row>
  </sheetData>
  <mergeCells count="2">
    <mergeCell ref="A8:F8"/>
    <mergeCell ref="A14:F14"/>
  </mergeCells>
  <conditionalFormatting sqref="B2:F4 B9:F9 B15:F15">
    <cfRule type="cellIs" dxfId="7" priority="1" operator="greaterThan">
      <formula>MAX(B1:F2)</formula>
    </cfRule>
  </conditionalFormatting>
  <conditionalFormatting sqref="B11:F13">
    <cfRule type="cellIs" dxfId="6" priority="2" operator="greaterThanOrEqual">
      <formula>MAX(B10:F10)</formula>
    </cfRule>
  </conditionalFormatting>
  <conditionalFormatting sqref="B21:F24">
    <cfRule type="cellIs" dxfId="5" priority="3" operator="greaterThanOrEqual">
      <formula>MAX($B$17:F20)</formula>
    </cfRule>
  </conditionalFormatting>
  <conditionalFormatting sqref="B2:F4 B9:F9 B15:F15">
    <cfRule type="cellIs" dxfId="4" priority="4" operator="greaterThan">
      <formula>MAX(B1:F2)</formula>
    </cfRule>
  </conditionalFormatting>
  <conditionalFormatting sqref="B21:F24">
    <cfRule type="cellIs" dxfId="3" priority="5" operator="greaterThanOrEqual">
      <formula>MAX($B$17:F20)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010"/>
  <sheetViews>
    <sheetView workbookViewId="0"/>
  </sheetViews>
  <sheetFormatPr defaultColWidth="14.3984375" defaultRowHeight="15.75" customHeight="1" x14ac:dyDescent="0.35"/>
  <cols>
    <col min="1" max="1" width="33" customWidth="1"/>
    <col min="2" max="2" width="11.265625" customWidth="1"/>
    <col min="3" max="3" width="12.53125" customWidth="1"/>
    <col min="4" max="4" width="11.86328125" customWidth="1"/>
    <col min="5" max="5" width="16.3984375" customWidth="1"/>
    <col min="6" max="7" width="11.265625" customWidth="1"/>
  </cols>
  <sheetData>
    <row r="1" spans="1:14" ht="15.75" customHeight="1" x14ac:dyDescent="0.35">
      <c r="A1" s="19"/>
      <c r="B1" s="99" t="s">
        <v>26</v>
      </c>
      <c r="C1" s="98"/>
      <c r="D1" s="98"/>
      <c r="E1" s="98"/>
      <c r="F1" s="98"/>
      <c r="G1" s="98"/>
      <c r="H1" s="12"/>
    </row>
    <row r="2" spans="1:14" ht="15.75" customHeight="1" x14ac:dyDescent="0.35">
      <c r="A2" s="19"/>
      <c r="B2" s="22">
        <v>0</v>
      </c>
      <c r="C2" s="22">
        <v>1</v>
      </c>
      <c r="D2" s="22">
        <v>2</v>
      </c>
      <c r="E2" s="22">
        <v>3</v>
      </c>
      <c r="F2" s="22">
        <v>4</v>
      </c>
      <c r="G2" s="22">
        <v>5</v>
      </c>
      <c r="H2" s="12"/>
    </row>
    <row r="3" spans="1:14" ht="15.75" customHeight="1" x14ac:dyDescent="0.35">
      <c r="A3" s="19" t="s">
        <v>27</v>
      </c>
      <c r="B3" s="22">
        <f t="shared" ref="B3:G3" si="0">180</f>
        <v>180</v>
      </c>
      <c r="C3" s="22">
        <f t="shared" si="0"/>
        <v>180</v>
      </c>
      <c r="D3" s="22">
        <f t="shared" si="0"/>
        <v>180</v>
      </c>
      <c r="E3" s="22">
        <f t="shared" si="0"/>
        <v>180</v>
      </c>
      <c r="F3" s="22">
        <f t="shared" si="0"/>
        <v>180</v>
      </c>
      <c r="G3" s="22">
        <f t="shared" si="0"/>
        <v>180</v>
      </c>
      <c r="H3" s="12"/>
    </row>
    <row r="4" spans="1:14" ht="15.75" customHeight="1" x14ac:dyDescent="0.35">
      <c r="A4" s="19" t="s">
        <v>28</v>
      </c>
      <c r="B4" s="7">
        <v>1.875</v>
      </c>
      <c r="C4" s="7">
        <v>3.75</v>
      </c>
      <c r="D4" s="2">
        <v>7.5</v>
      </c>
      <c r="E4" s="7">
        <v>15</v>
      </c>
      <c r="F4" s="7">
        <v>30</v>
      </c>
      <c r="G4" s="7">
        <v>30</v>
      </c>
      <c r="H4" s="12"/>
    </row>
    <row r="5" spans="1:14" ht="15.75" customHeight="1" x14ac:dyDescent="0.35">
      <c r="A5" s="19" t="s">
        <v>29</v>
      </c>
      <c r="B5" s="2">
        <v>2</v>
      </c>
      <c r="C5" s="2">
        <v>4</v>
      </c>
      <c r="D5" s="27">
        <v>8</v>
      </c>
      <c r="E5" s="2">
        <v>16</v>
      </c>
      <c r="F5" s="2">
        <v>32</v>
      </c>
      <c r="G5" s="2">
        <v>64</v>
      </c>
      <c r="H5" s="2"/>
    </row>
    <row r="6" spans="1:14" ht="15.75" customHeight="1" x14ac:dyDescent="0.35">
      <c r="A6" s="19" t="s">
        <v>30</v>
      </c>
      <c r="B6" s="2">
        <v>4</v>
      </c>
      <c r="C6" s="2">
        <v>4</v>
      </c>
      <c r="D6" s="2">
        <v>4</v>
      </c>
      <c r="E6" s="2">
        <v>4</v>
      </c>
      <c r="F6" s="2">
        <v>4</v>
      </c>
      <c r="G6" s="2">
        <v>2</v>
      </c>
      <c r="H6" s="12"/>
    </row>
    <row r="7" spans="1:14" ht="15.75" customHeight="1" x14ac:dyDescent="0.35">
      <c r="A7" s="19" t="s">
        <v>31</v>
      </c>
      <c r="B7" s="22">
        <f t="shared" ref="B7:G7" si="1">B3/B4</f>
        <v>96</v>
      </c>
      <c r="C7" s="22">
        <f t="shared" si="1"/>
        <v>48</v>
      </c>
      <c r="D7" s="22">
        <f t="shared" si="1"/>
        <v>24</v>
      </c>
      <c r="E7" s="22">
        <f t="shared" si="1"/>
        <v>12</v>
      </c>
      <c r="F7" s="22">
        <f t="shared" si="1"/>
        <v>6</v>
      </c>
      <c r="G7" s="22">
        <f t="shared" si="1"/>
        <v>6</v>
      </c>
      <c r="H7" s="12"/>
    </row>
    <row r="8" spans="1:14" ht="15.75" customHeight="1" x14ac:dyDescent="0.35">
      <c r="A8" s="19" t="s">
        <v>33</v>
      </c>
      <c r="B8" s="12">
        <f t="shared" ref="B8:G8" si="2">B6*B5</f>
        <v>8</v>
      </c>
      <c r="C8" s="12">
        <f t="shared" si="2"/>
        <v>16</v>
      </c>
      <c r="D8" s="12">
        <f t="shared" si="2"/>
        <v>32</v>
      </c>
      <c r="E8" s="12">
        <f t="shared" si="2"/>
        <v>64</v>
      </c>
      <c r="F8" s="12">
        <f t="shared" si="2"/>
        <v>128</v>
      </c>
      <c r="G8" s="12">
        <f t="shared" si="2"/>
        <v>128</v>
      </c>
      <c r="H8" s="12"/>
    </row>
    <row r="9" spans="1:14" ht="15.75" customHeight="1" x14ac:dyDescent="0.4">
      <c r="A9" s="28" t="s">
        <v>34</v>
      </c>
      <c r="B9" s="29">
        <v>4</v>
      </c>
      <c r="C9" s="29">
        <v>4</v>
      </c>
      <c r="D9" s="29">
        <v>4</v>
      </c>
      <c r="E9" s="29">
        <v>4</v>
      </c>
      <c r="F9" s="30">
        <v>3</v>
      </c>
      <c r="G9" s="29">
        <v>6</v>
      </c>
      <c r="H9" s="12"/>
    </row>
    <row r="10" spans="1:14" ht="15.75" customHeight="1" x14ac:dyDescent="0.35">
      <c r="A10" s="28" t="s">
        <v>35</v>
      </c>
      <c r="B10" s="29">
        <v>2</v>
      </c>
      <c r="C10" s="29">
        <v>4</v>
      </c>
      <c r="D10" s="29">
        <v>4</v>
      </c>
      <c r="E10" s="29">
        <v>4</v>
      </c>
      <c r="F10" s="29">
        <v>4</v>
      </c>
      <c r="G10" s="29">
        <v>4</v>
      </c>
      <c r="H10" s="12"/>
    </row>
    <row r="11" spans="1:14" ht="15.75" customHeight="1" x14ac:dyDescent="0.35">
      <c r="A11" s="19" t="s">
        <v>36</v>
      </c>
      <c r="B11" s="31">
        <f t="shared" ref="B11:G11" si="3">(((B9*B10)-1)/(B9*B10))*B8*B7</f>
        <v>672</v>
      </c>
      <c r="C11" s="31">
        <f t="shared" si="3"/>
        <v>720</v>
      </c>
      <c r="D11" s="31">
        <f t="shared" si="3"/>
        <v>720</v>
      </c>
      <c r="E11" s="31">
        <f t="shared" si="3"/>
        <v>720</v>
      </c>
      <c r="F11" s="31">
        <f t="shared" si="3"/>
        <v>704</v>
      </c>
      <c r="G11" s="31">
        <f t="shared" si="3"/>
        <v>736</v>
      </c>
      <c r="H11" s="12"/>
    </row>
    <row r="12" spans="1:14" ht="15.75" customHeight="1" x14ac:dyDescent="0.35">
      <c r="A12" s="19" t="s">
        <v>37</v>
      </c>
      <c r="B12" s="32">
        <f t="shared" ref="B12:G12" si="4">B11-192</f>
        <v>480</v>
      </c>
      <c r="C12" s="32">
        <f t="shared" si="4"/>
        <v>528</v>
      </c>
      <c r="D12" s="32">
        <f t="shared" si="4"/>
        <v>528</v>
      </c>
      <c r="E12" s="32">
        <f t="shared" si="4"/>
        <v>528</v>
      </c>
      <c r="F12" s="32">
        <f t="shared" si="4"/>
        <v>512</v>
      </c>
      <c r="G12" s="32">
        <f t="shared" si="4"/>
        <v>544</v>
      </c>
      <c r="H12" s="12"/>
    </row>
    <row r="13" spans="1:14" ht="15.75" customHeight="1" x14ac:dyDescent="0.35">
      <c r="A13" s="2"/>
      <c r="B13" s="101" t="s">
        <v>38</v>
      </c>
      <c r="C13" s="98"/>
      <c r="D13" s="98"/>
      <c r="E13" s="98"/>
      <c r="F13" s="98"/>
      <c r="G13" s="98"/>
      <c r="H13" s="12"/>
      <c r="I13" s="2"/>
      <c r="J13" s="2"/>
      <c r="K13" s="2"/>
      <c r="L13" s="2"/>
      <c r="M13" s="2"/>
      <c r="N13" s="2"/>
    </row>
    <row r="14" spans="1:14" ht="15.75" customHeight="1" x14ac:dyDescent="0.35">
      <c r="A14" s="2">
        <v>2</v>
      </c>
      <c r="B14" s="2">
        <f t="shared" ref="B14:G14" si="5">B$11*$A14</f>
        <v>1344</v>
      </c>
      <c r="C14" s="2">
        <f t="shared" si="5"/>
        <v>1440</v>
      </c>
      <c r="D14" s="2">
        <f t="shared" si="5"/>
        <v>1440</v>
      </c>
      <c r="E14" s="2">
        <f t="shared" si="5"/>
        <v>1440</v>
      </c>
      <c r="F14" s="2">
        <f t="shared" si="5"/>
        <v>1408</v>
      </c>
      <c r="G14" s="2">
        <f t="shared" si="5"/>
        <v>1472</v>
      </c>
      <c r="H14" s="12"/>
      <c r="I14" s="2">
        <f t="shared" ref="I14:N14" si="6">B$12*$A14</f>
        <v>960</v>
      </c>
      <c r="J14" s="2">
        <f t="shared" si="6"/>
        <v>1056</v>
      </c>
      <c r="K14" s="2">
        <f t="shared" si="6"/>
        <v>1056</v>
      </c>
      <c r="L14" s="2">
        <f t="shared" si="6"/>
        <v>1056</v>
      </c>
      <c r="M14" s="2">
        <f t="shared" si="6"/>
        <v>1024</v>
      </c>
      <c r="N14" s="2">
        <f t="shared" si="6"/>
        <v>1088</v>
      </c>
    </row>
    <row r="15" spans="1:14" ht="15.75" customHeight="1" x14ac:dyDescent="0.35">
      <c r="A15" s="2">
        <v>4</v>
      </c>
      <c r="B15" s="2">
        <f t="shared" ref="B15:G15" si="7">B$11*$A15</f>
        <v>2688</v>
      </c>
      <c r="C15" s="2">
        <f t="shared" si="7"/>
        <v>2880</v>
      </c>
      <c r="D15" s="2">
        <f t="shared" si="7"/>
        <v>2880</v>
      </c>
      <c r="E15" s="2">
        <f t="shared" si="7"/>
        <v>2880</v>
      </c>
      <c r="F15" s="2">
        <f t="shared" si="7"/>
        <v>2816</v>
      </c>
      <c r="G15" s="2">
        <f t="shared" si="7"/>
        <v>2944</v>
      </c>
      <c r="H15" s="12"/>
      <c r="I15" s="2">
        <f t="shared" ref="I15:N15" si="8">B$12*$A15</f>
        <v>1920</v>
      </c>
      <c r="J15" s="2">
        <f t="shared" si="8"/>
        <v>2112</v>
      </c>
      <c r="K15" s="2">
        <f t="shared" si="8"/>
        <v>2112</v>
      </c>
      <c r="L15" s="2">
        <f t="shared" si="8"/>
        <v>2112</v>
      </c>
      <c r="M15" s="2">
        <f t="shared" si="8"/>
        <v>2048</v>
      </c>
      <c r="N15" s="2">
        <f t="shared" si="8"/>
        <v>2176</v>
      </c>
    </row>
    <row r="16" spans="1:14" ht="15.75" customHeight="1" x14ac:dyDescent="0.35">
      <c r="A16" s="2">
        <v>6</v>
      </c>
      <c r="B16" s="2">
        <f t="shared" ref="B16:G16" si="9">B$11*$A16</f>
        <v>4032</v>
      </c>
      <c r="C16" s="2">
        <f t="shared" si="9"/>
        <v>4320</v>
      </c>
      <c r="D16" s="2">
        <f t="shared" si="9"/>
        <v>4320</v>
      </c>
      <c r="E16" s="2">
        <f t="shared" si="9"/>
        <v>4320</v>
      </c>
      <c r="F16" s="2">
        <f t="shared" si="9"/>
        <v>4224</v>
      </c>
      <c r="G16" s="2">
        <f t="shared" si="9"/>
        <v>4416</v>
      </c>
      <c r="H16" s="12"/>
      <c r="I16" s="2">
        <f t="shared" ref="I16:N16" si="10">B$12*$A16</f>
        <v>2880</v>
      </c>
      <c r="J16" s="2">
        <f t="shared" si="10"/>
        <v>3168</v>
      </c>
      <c r="K16" s="2">
        <f t="shared" si="10"/>
        <v>3168</v>
      </c>
      <c r="L16" s="2">
        <f t="shared" si="10"/>
        <v>3168</v>
      </c>
      <c r="M16" s="2">
        <f t="shared" si="10"/>
        <v>3072</v>
      </c>
      <c r="N16" s="2">
        <f t="shared" si="10"/>
        <v>3264</v>
      </c>
    </row>
    <row r="17" spans="1:14" ht="15.75" customHeight="1" x14ac:dyDescent="0.35">
      <c r="A17" s="2">
        <v>8</v>
      </c>
      <c r="B17" s="2">
        <f t="shared" ref="B17:G17" si="11">B$11*$A17</f>
        <v>5376</v>
      </c>
      <c r="C17" s="2">
        <f t="shared" si="11"/>
        <v>5760</v>
      </c>
      <c r="D17" s="2">
        <f t="shared" si="11"/>
        <v>5760</v>
      </c>
      <c r="E17" s="2">
        <f t="shared" si="11"/>
        <v>5760</v>
      </c>
      <c r="F17" s="2">
        <f t="shared" si="11"/>
        <v>5632</v>
      </c>
      <c r="G17" s="2">
        <f t="shared" si="11"/>
        <v>5888</v>
      </c>
      <c r="H17" s="12"/>
      <c r="I17" s="2">
        <f t="shared" ref="I17:N17" si="12">B$12*$A17</f>
        <v>3840</v>
      </c>
      <c r="J17" s="2">
        <f t="shared" si="12"/>
        <v>4224</v>
      </c>
      <c r="K17" s="2">
        <f t="shared" si="12"/>
        <v>4224</v>
      </c>
      <c r="L17" s="2">
        <f t="shared" si="12"/>
        <v>4224</v>
      </c>
      <c r="M17" s="2">
        <f t="shared" si="12"/>
        <v>4096</v>
      </c>
      <c r="N17" s="2">
        <f t="shared" si="12"/>
        <v>4352</v>
      </c>
    </row>
    <row r="18" spans="1:14" ht="15.75" customHeight="1" x14ac:dyDescent="0.35">
      <c r="A18" s="2"/>
      <c r="B18" s="4"/>
      <c r="C18" s="2"/>
      <c r="D18" s="4"/>
      <c r="E18" s="7"/>
      <c r="F18" s="25"/>
      <c r="G18" s="2"/>
      <c r="H18" s="12"/>
    </row>
    <row r="19" spans="1:14" ht="15.75" customHeight="1" x14ac:dyDescent="0.35">
      <c r="A19" s="2"/>
      <c r="B19" s="102"/>
      <c r="C19" s="98"/>
      <c r="D19" s="98"/>
      <c r="E19" s="98"/>
      <c r="F19" s="98"/>
      <c r="G19" s="98"/>
      <c r="H19" s="12"/>
      <c r="I19" s="102"/>
      <c r="J19" s="98"/>
      <c r="K19" s="98"/>
      <c r="L19" s="98"/>
      <c r="M19" s="98"/>
      <c r="N19" s="98"/>
    </row>
    <row r="20" spans="1:14" ht="15.75" customHeight="1" x14ac:dyDescent="0.4">
      <c r="A20" s="2"/>
      <c r="B20" s="100" t="s">
        <v>39</v>
      </c>
      <c r="C20" s="98"/>
      <c r="D20" s="98"/>
      <c r="E20" s="98"/>
      <c r="F20" s="98"/>
      <c r="G20" s="98"/>
      <c r="H20" s="12"/>
      <c r="I20" s="102"/>
      <c r="J20" s="98"/>
      <c r="K20" s="98"/>
      <c r="L20" s="98"/>
      <c r="M20" s="98"/>
      <c r="N20" s="98"/>
    </row>
    <row r="21" spans="1:14" ht="15.75" customHeight="1" x14ac:dyDescent="0.35">
      <c r="A21" s="2"/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2"/>
      <c r="I21" s="9"/>
      <c r="J21" s="9"/>
      <c r="K21" s="9"/>
      <c r="L21" s="9"/>
      <c r="M21" s="9"/>
      <c r="N21" s="9"/>
    </row>
    <row r="22" spans="1:14" ht="15.75" customHeight="1" x14ac:dyDescent="0.35">
      <c r="A22" s="2"/>
      <c r="B22" s="9">
        <v>2</v>
      </c>
      <c r="C22" s="9">
        <v>2</v>
      </c>
      <c r="D22" s="9">
        <v>2</v>
      </c>
      <c r="E22" s="9">
        <v>2</v>
      </c>
      <c r="F22" s="9">
        <v>2</v>
      </c>
      <c r="G22" s="9">
        <v>2</v>
      </c>
      <c r="H22" s="2"/>
      <c r="I22" s="9"/>
      <c r="J22" s="9"/>
      <c r="K22" s="9"/>
      <c r="L22" s="9"/>
      <c r="M22" s="9"/>
      <c r="N22" s="9"/>
    </row>
    <row r="23" spans="1:14" ht="15.75" customHeight="1" x14ac:dyDescent="0.35">
      <c r="A23" s="12"/>
      <c r="B23" s="9">
        <v>2</v>
      </c>
      <c r="C23" s="9">
        <v>3</v>
      </c>
      <c r="D23" s="9">
        <v>3</v>
      </c>
      <c r="E23" s="9">
        <v>3</v>
      </c>
      <c r="F23" s="9">
        <v>3</v>
      </c>
      <c r="G23" s="9">
        <v>3</v>
      </c>
      <c r="H23" s="2"/>
      <c r="I23" s="9"/>
      <c r="J23" s="9"/>
      <c r="K23" s="9"/>
      <c r="L23" s="9"/>
      <c r="M23" s="9"/>
      <c r="N23" s="9"/>
    </row>
    <row r="24" spans="1:14" ht="15.75" customHeight="1" x14ac:dyDescent="0.35">
      <c r="A24" s="12"/>
      <c r="B24" s="9">
        <v>3</v>
      </c>
      <c r="C24" s="9">
        <v>3</v>
      </c>
      <c r="D24" s="9">
        <v>3</v>
      </c>
      <c r="E24" s="9">
        <v>3</v>
      </c>
      <c r="F24" s="9">
        <v>3</v>
      </c>
      <c r="G24" s="9">
        <v>3</v>
      </c>
      <c r="H24" s="2"/>
      <c r="I24" s="9"/>
      <c r="J24" s="9"/>
      <c r="K24" s="9"/>
      <c r="L24" s="9"/>
      <c r="M24" s="9"/>
      <c r="N24" s="9"/>
    </row>
    <row r="25" spans="1:14" ht="15.75" customHeight="1" x14ac:dyDescent="0.35">
      <c r="A25" s="1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ht="15.75" customHeight="1" x14ac:dyDescent="0.4">
      <c r="A26" s="12"/>
      <c r="B26" s="97" t="s">
        <v>40</v>
      </c>
      <c r="C26" s="98"/>
      <c r="D26" s="98"/>
      <c r="E26" s="98"/>
      <c r="F26" s="98"/>
      <c r="G26" s="98"/>
      <c r="H26" s="2"/>
      <c r="I26" s="101"/>
      <c r="J26" s="98"/>
      <c r="K26" s="98"/>
      <c r="L26" s="98"/>
      <c r="M26" s="98"/>
      <c r="N26" s="98"/>
    </row>
    <row r="27" spans="1:14" ht="15.75" customHeight="1" x14ac:dyDescent="0.35">
      <c r="A27" s="12"/>
      <c r="B27" s="2">
        <f t="shared" ref="B27:G27" si="13">2048*B21-B14</f>
        <v>704</v>
      </c>
      <c r="C27" s="2">
        <f t="shared" si="13"/>
        <v>608</v>
      </c>
      <c r="D27" s="2">
        <f t="shared" si="13"/>
        <v>608</v>
      </c>
      <c r="E27" s="2">
        <f t="shared" si="13"/>
        <v>608</v>
      </c>
      <c r="F27" s="2">
        <f t="shared" si="13"/>
        <v>640</v>
      </c>
      <c r="G27" s="2">
        <f t="shared" si="13"/>
        <v>576</v>
      </c>
      <c r="H27" s="2"/>
      <c r="I27" s="2"/>
      <c r="J27" s="2"/>
      <c r="K27" s="2"/>
      <c r="L27" s="2"/>
      <c r="M27" s="2"/>
      <c r="N27" s="2"/>
    </row>
    <row r="28" spans="1:14" ht="15.75" customHeight="1" x14ac:dyDescent="0.35">
      <c r="A28" s="12"/>
      <c r="B28" s="2">
        <f t="shared" ref="B28:G28" si="14">2048*B22-B15</f>
        <v>1408</v>
      </c>
      <c r="C28" s="2">
        <f t="shared" si="14"/>
        <v>1216</v>
      </c>
      <c r="D28" s="2">
        <f t="shared" si="14"/>
        <v>1216</v>
      </c>
      <c r="E28" s="2">
        <f t="shared" si="14"/>
        <v>1216</v>
      </c>
      <c r="F28" s="2">
        <f t="shared" si="14"/>
        <v>1280</v>
      </c>
      <c r="G28" s="2">
        <f t="shared" si="14"/>
        <v>1152</v>
      </c>
      <c r="H28" s="12"/>
      <c r="I28" s="2"/>
      <c r="J28" s="2"/>
      <c r="K28" s="2"/>
      <c r="L28" s="2"/>
      <c r="M28" s="2"/>
      <c r="N28" s="2"/>
    </row>
    <row r="29" spans="1:14" ht="15.75" customHeight="1" x14ac:dyDescent="0.35">
      <c r="A29" s="12"/>
      <c r="B29" s="2">
        <f t="shared" ref="B29:G29" si="15">2048*B23-B16</f>
        <v>64</v>
      </c>
      <c r="C29" s="2">
        <f t="shared" si="15"/>
        <v>1824</v>
      </c>
      <c r="D29" s="2">
        <f t="shared" si="15"/>
        <v>1824</v>
      </c>
      <c r="E29" s="2">
        <f t="shared" si="15"/>
        <v>1824</v>
      </c>
      <c r="F29" s="2">
        <f t="shared" si="15"/>
        <v>1920</v>
      </c>
      <c r="G29" s="2">
        <f t="shared" si="15"/>
        <v>1728</v>
      </c>
      <c r="H29" s="12"/>
      <c r="I29" s="2"/>
      <c r="J29" s="2"/>
      <c r="K29" s="2"/>
      <c r="L29" s="2"/>
      <c r="M29" s="2"/>
      <c r="N29" s="2"/>
    </row>
    <row r="30" spans="1:14" ht="15.75" customHeight="1" x14ac:dyDescent="0.35">
      <c r="A30" s="12"/>
      <c r="B30" s="2">
        <f t="shared" ref="B30:G30" si="16">2048*B24-B17</f>
        <v>768</v>
      </c>
      <c r="C30" s="2">
        <f t="shared" si="16"/>
        <v>384</v>
      </c>
      <c r="D30" s="2">
        <f t="shared" si="16"/>
        <v>384</v>
      </c>
      <c r="E30" s="2">
        <f t="shared" si="16"/>
        <v>384</v>
      </c>
      <c r="F30" s="2">
        <f t="shared" si="16"/>
        <v>512</v>
      </c>
      <c r="G30" s="2">
        <f t="shared" si="16"/>
        <v>256</v>
      </c>
      <c r="H30" s="12"/>
      <c r="I30" s="2"/>
      <c r="J30" s="2"/>
      <c r="K30" s="2"/>
      <c r="L30" s="2"/>
      <c r="M30" s="2"/>
      <c r="N30" s="2"/>
    </row>
    <row r="31" spans="1:14" ht="15.75" customHeight="1" x14ac:dyDescent="0.35">
      <c r="A31" s="12"/>
      <c r="E31" s="11"/>
      <c r="H31" s="12"/>
      <c r="L31" s="11"/>
    </row>
    <row r="32" spans="1:14" ht="15.75" customHeight="1" x14ac:dyDescent="0.4">
      <c r="A32" s="12"/>
      <c r="B32" s="97" t="s">
        <v>41</v>
      </c>
      <c r="C32" s="98"/>
      <c r="D32" s="98"/>
      <c r="E32" s="98"/>
      <c r="F32" s="98"/>
      <c r="G32" s="98"/>
      <c r="H32" s="12"/>
      <c r="I32" s="101"/>
      <c r="J32" s="98"/>
      <c r="K32" s="98"/>
      <c r="L32" s="98"/>
      <c r="M32" s="98"/>
      <c r="N32" s="98"/>
    </row>
    <row r="33" spans="1:14" ht="15.75" customHeight="1" x14ac:dyDescent="0.35">
      <c r="A33" s="12"/>
      <c r="B33" s="12">
        <f t="shared" ref="B33:G33" si="17">B27/B21</f>
        <v>704</v>
      </c>
      <c r="C33" s="12">
        <f t="shared" si="17"/>
        <v>608</v>
      </c>
      <c r="D33" s="12">
        <f t="shared" si="17"/>
        <v>608</v>
      </c>
      <c r="E33" s="12">
        <f t="shared" si="17"/>
        <v>608</v>
      </c>
      <c r="F33" s="12">
        <f t="shared" si="17"/>
        <v>640</v>
      </c>
      <c r="G33" s="12">
        <f t="shared" si="17"/>
        <v>576</v>
      </c>
      <c r="H33" s="12"/>
      <c r="I33" s="12"/>
      <c r="J33" s="12"/>
      <c r="K33" s="12"/>
      <c r="L33" s="12"/>
      <c r="M33" s="12"/>
      <c r="N33" s="12"/>
    </row>
    <row r="34" spans="1:14" ht="15.75" customHeight="1" x14ac:dyDescent="0.35">
      <c r="A34" s="12"/>
      <c r="B34" s="12">
        <f t="shared" ref="B34:G34" si="18">B28/B22</f>
        <v>704</v>
      </c>
      <c r="C34" s="12">
        <f t="shared" si="18"/>
        <v>608</v>
      </c>
      <c r="D34" s="12">
        <f t="shared" si="18"/>
        <v>608</v>
      </c>
      <c r="E34" s="12">
        <f t="shared" si="18"/>
        <v>608</v>
      </c>
      <c r="F34" s="12">
        <f t="shared" si="18"/>
        <v>640</v>
      </c>
      <c r="G34" s="12">
        <f t="shared" si="18"/>
        <v>576</v>
      </c>
      <c r="H34" s="12"/>
      <c r="I34" s="12"/>
      <c r="J34" s="12"/>
      <c r="K34" s="12"/>
      <c r="L34" s="12"/>
      <c r="M34" s="12"/>
      <c r="N34" s="12"/>
    </row>
    <row r="35" spans="1:14" ht="12.75" x14ac:dyDescent="0.35">
      <c r="A35" s="12"/>
      <c r="B35" s="12">
        <f t="shared" ref="B35:G35" si="19">B29/B23</f>
        <v>32</v>
      </c>
      <c r="C35" s="12">
        <f t="shared" si="19"/>
        <v>608</v>
      </c>
      <c r="D35" s="12">
        <f t="shared" si="19"/>
        <v>608</v>
      </c>
      <c r="E35" s="12">
        <f t="shared" si="19"/>
        <v>608</v>
      </c>
      <c r="F35" s="12">
        <f t="shared" si="19"/>
        <v>640</v>
      </c>
      <c r="G35" s="12">
        <f t="shared" si="19"/>
        <v>576</v>
      </c>
      <c r="H35" s="12"/>
      <c r="I35" s="12"/>
      <c r="J35" s="12"/>
      <c r="K35" s="12"/>
      <c r="L35" s="12"/>
      <c r="M35" s="12"/>
      <c r="N35" s="12"/>
    </row>
    <row r="36" spans="1:14" ht="12.75" x14ac:dyDescent="0.35">
      <c r="A36" s="12"/>
      <c r="B36" s="12">
        <f t="shared" ref="B36:G36" si="20">B30/B24</f>
        <v>256</v>
      </c>
      <c r="C36" s="12">
        <f t="shared" si="20"/>
        <v>128</v>
      </c>
      <c r="D36" s="12">
        <f t="shared" si="20"/>
        <v>128</v>
      </c>
      <c r="E36" s="12">
        <f t="shared" si="20"/>
        <v>128</v>
      </c>
      <c r="F36" s="12">
        <f t="shared" si="20"/>
        <v>170.66666666666666</v>
      </c>
      <c r="G36" s="12">
        <f t="shared" si="20"/>
        <v>85.333333333333329</v>
      </c>
      <c r="H36" s="12"/>
      <c r="I36" s="12"/>
      <c r="J36" s="12"/>
      <c r="K36" s="12"/>
      <c r="L36" s="12"/>
      <c r="M36" s="12"/>
      <c r="N36" s="12"/>
    </row>
    <row r="37" spans="1:14" ht="12.75" x14ac:dyDescent="0.35">
      <c r="A37" s="12"/>
      <c r="E37" s="11"/>
      <c r="H37" s="12"/>
    </row>
    <row r="38" spans="1:14" ht="12.75" x14ac:dyDescent="0.35">
      <c r="A38" s="12"/>
      <c r="E38" s="11"/>
      <c r="H38" s="12"/>
    </row>
    <row r="39" spans="1:14" ht="12.75" x14ac:dyDescent="0.35">
      <c r="A39" s="12"/>
      <c r="B39" s="1" t="s">
        <v>45</v>
      </c>
      <c r="E39" s="11"/>
      <c r="H39" s="12"/>
    </row>
    <row r="40" spans="1:14" ht="12.75" x14ac:dyDescent="0.35">
      <c r="A40" s="12"/>
      <c r="B40" s="12">
        <f ca="1">IFERROR(__xludf.DUMMYFUNCTION("UNIQUE(transpose(UNIQUE(TRANSPOSE(UNIQUE((B33:G36))))))"),704)</f>
        <v>704</v>
      </c>
      <c r="C40" s="12">
        <f ca="1">IFERROR(__xludf.DUMMYFUNCTION("""COMPUTED_VALUE"""),608)</f>
        <v>608</v>
      </c>
      <c r="D40" s="12">
        <f ca="1">IFERROR(__xludf.DUMMYFUNCTION("""COMPUTED_VALUE"""),640)</f>
        <v>640</v>
      </c>
      <c r="E40" s="36">
        <f ca="1">IFERROR(__xludf.DUMMYFUNCTION("""COMPUTED_VALUE"""),576)</f>
        <v>576</v>
      </c>
      <c r="F40" s="12"/>
      <c r="G40" s="12"/>
      <c r="H40" s="12"/>
      <c r="I40" s="12"/>
      <c r="J40" s="12"/>
      <c r="K40" s="12"/>
    </row>
    <row r="41" spans="1:14" ht="12.75" x14ac:dyDescent="0.35">
      <c r="A41" s="12"/>
      <c r="B41" s="12">
        <f ca="1">IFERROR(__xludf.DUMMYFUNCTION("""COMPUTED_VALUE"""),32)</f>
        <v>32</v>
      </c>
      <c r="C41" s="12">
        <f ca="1">IFERROR(__xludf.DUMMYFUNCTION("""COMPUTED_VALUE"""),608)</f>
        <v>608</v>
      </c>
      <c r="D41" s="12">
        <f ca="1">IFERROR(__xludf.DUMMYFUNCTION("""COMPUTED_VALUE"""),640)</f>
        <v>640</v>
      </c>
      <c r="E41" s="36">
        <f ca="1">IFERROR(__xludf.DUMMYFUNCTION("""COMPUTED_VALUE"""),576)</f>
        <v>576</v>
      </c>
      <c r="F41" s="12"/>
      <c r="G41" s="12"/>
      <c r="H41" s="12"/>
      <c r="I41" s="12"/>
      <c r="J41" s="12"/>
      <c r="K41" s="12"/>
    </row>
    <row r="42" spans="1:14" ht="12.75" x14ac:dyDescent="0.35">
      <c r="A42" s="12"/>
      <c r="B42" s="12">
        <f ca="1">IFERROR(__xludf.DUMMYFUNCTION("""COMPUTED_VALUE"""),256)</f>
        <v>256</v>
      </c>
      <c r="C42" s="12">
        <f ca="1">IFERROR(__xludf.DUMMYFUNCTION("""COMPUTED_VALUE"""),128)</f>
        <v>128</v>
      </c>
      <c r="D42" s="12">
        <f ca="1">IFERROR(__xludf.DUMMYFUNCTION("""COMPUTED_VALUE"""),170.666666666666)</f>
        <v>170.666666666666</v>
      </c>
      <c r="E42" s="36">
        <f ca="1">IFERROR(__xludf.DUMMYFUNCTION("""COMPUTED_VALUE"""),85.3333333333333)</f>
        <v>85.3333333333333</v>
      </c>
      <c r="F42" s="12"/>
      <c r="G42" s="12"/>
      <c r="H42" s="12"/>
      <c r="I42" s="12"/>
      <c r="J42" s="12"/>
      <c r="K42" s="12"/>
    </row>
    <row r="43" spans="1:14" ht="12.75" x14ac:dyDescent="0.35">
      <c r="A43" s="12"/>
      <c r="B43" s="12"/>
      <c r="C43" s="12"/>
      <c r="D43" s="12"/>
      <c r="E43" s="36"/>
      <c r="F43" s="12"/>
      <c r="G43" s="12"/>
      <c r="H43" s="12"/>
      <c r="I43" s="12"/>
      <c r="J43" s="12"/>
      <c r="K43" s="12"/>
    </row>
    <row r="44" spans="1:14" ht="12.75" x14ac:dyDescent="0.35">
      <c r="A44" s="12"/>
      <c r="E44" s="11"/>
      <c r="H44" s="12"/>
    </row>
    <row r="45" spans="1:14" ht="12.75" x14ac:dyDescent="0.35">
      <c r="A45" s="12"/>
      <c r="E45" s="11"/>
      <c r="H45" s="12"/>
    </row>
    <row r="46" spans="1:14" ht="12.75" x14ac:dyDescent="0.35">
      <c r="A46" s="12"/>
      <c r="E46" s="11"/>
      <c r="H46" s="12"/>
    </row>
    <row r="47" spans="1:14" ht="12.75" x14ac:dyDescent="0.35">
      <c r="A47" s="12"/>
      <c r="E47" s="11"/>
      <c r="H47" s="12"/>
    </row>
    <row r="48" spans="1:14" ht="12.75" x14ac:dyDescent="0.35">
      <c r="A48" s="12"/>
      <c r="E48" s="11"/>
      <c r="H48" s="12"/>
    </row>
    <row r="49" spans="1:8" ht="12.75" x14ac:dyDescent="0.35">
      <c r="A49" s="12"/>
      <c r="E49" s="11"/>
      <c r="H49" s="12"/>
    </row>
    <row r="50" spans="1:8" ht="12.75" x14ac:dyDescent="0.35">
      <c r="A50" s="12"/>
      <c r="E50" s="11"/>
      <c r="H50" s="12"/>
    </row>
    <row r="51" spans="1:8" ht="12.75" x14ac:dyDescent="0.35">
      <c r="A51" s="12"/>
      <c r="E51" s="11"/>
      <c r="H51" s="12"/>
    </row>
    <row r="52" spans="1:8" ht="12.75" x14ac:dyDescent="0.35">
      <c r="A52" s="12"/>
      <c r="E52" s="11"/>
      <c r="H52" s="12"/>
    </row>
    <row r="53" spans="1:8" ht="12.75" x14ac:dyDescent="0.35">
      <c r="A53" s="12"/>
      <c r="E53" s="11"/>
      <c r="H53" s="12"/>
    </row>
    <row r="54" spans="1:8" ht="12.75" x14ac:dyDescent="0.35">
      <c r="A54" s="12"/>
      <c r="E54" s="11"/>
      <c r="H54" s="12"/>
    </row>
    <row r="55" spans="1:8" ht="12.75" x14ac:dyDescent="0.35">
      <c r="A55" s="12"/>
      <c r="E55" s="11"/>
      <c r="H55" s="12"/>
    </row>
    <row r="56" spans="1:8" ht="12.75" x14ac:dyDescent="0.35">
      <c r="A56" s="12"/>
      <c r="E56" s="11"/>
      <c r="H56" s="12"/>
    </row>
    <row r="57" spans="1:8" ht="12.75" x14ac:dyDescent="0.35">
      <c r="A57" s="12"/>
      <c r="E57" s="11"/>
      <c r="H57" s="12"/>
    </row>
    <row r="58" spans="1:8" ht="12.75" x14ac:dyDescent="0.35">
      <c r="A58" s="12"/>
      <c r="E58" s="11"/>
      <c r="H58" s="12"/>
    </row>
    <row r="59" spans="1:8" ht="12.75" x14ac:dyDescent="0.35">
      <c r="A59" s="12"/>
      <c r="E59" s="11"/>
      <c r="H59" s="12"/>
    </row>
    <row r="60" spans="1:8" ht="12.75" x14ac:dyDescent="0.35">
      <c r="A60" s="12"/>
      <c r="E60" s="11"/>
      <c r="H60" s="12"/>
    </row>
    <row r="61" spans="1:8" ht="12.75" x14ac:dyDescent="0.35">
      <c r="A61" s="12"/>
      <c r="E61" s="11"/>
      <c r="H61" s="12"/>
    </row>
    <row r="62" spans="1:8" ht="12.75" x14ac:dyDescent="0.35">
      <c r="A62" s="12"/>
      <c r="E62" s="11"/>
      <c r="H62" s="12"/>
    </row>
    <row r="63" spans="1:8" ht="12.75" x14ac:dyDescent="0.35">
      <c r="A63" s="12"/>
      <c r="E63" s="11"/>
      <c r="H63" s="12"/>
    </row>
    <row r="64" spans="1:8" ht="12.75" x14ac:dyDescent="0.35">
      <c r="A64" s="12"/>
      <c r="E64" s="11"/>
      <c r="H64" s="12"/>
    </row>
    <row r="65" spans="1:8" ht="12.75" x14ac:dyDescent="0.35">
      <c r="A65" s="12"/>
      <c r="E65" s="11"/>
      <c r="H65" s="12"/>
    </row>
    <row r="66" spans="1:8" ht="12.75" x14ac:dyDescent="0.35">
      <c r="A66" s="12"/>
      <c r="E66" s="11"/>
      <c r="H66" s="12"/>
    </row>
    <row r="67" spans="1:8" ht="12.75" x14ac:dyDescent="0.35">
      <c r="A67" s="12"/>
      <c r="E67" s="11"/>
      <c r="H67" s="12"/>
    </row>
    <row r="68" spans="1:8" ht="12.75" x14ac:dyDescent="0.35">
      <c r="A68" s="12"/>
      <c r="E68" s="11"/>
      <c r="H68" s="12"/>
    </row>
    <row r="69" spans="1:8" ht="12.75" x14ac:dyDescent="0.35">
      <c r="A69" s="12"/>
      <c r="E69" s="11"/>
      <c r="H69" s="12"/>
    </row>
    <row r="70" spans="1:8" ht="12.75" x14ac:dyDescent="0.35">
      <c r="A70" s="12"/>
      <c r="E70" s="11"/>
      <c r="H70" s="12"/>
    </row>
    <row r="71" spans="1:8" ht="12.75" x14ac:dyDescent="0.35">
      <c r="A71" s="12"/>
      <c r="E71" s="11"/>
      <c r="H71" s="12"/>
    </row>
    <row r="72" spans="1:8" ht="12.75" x14ac:dyDescent="0.35">
      <c r="A72" s="12"/>
      <c r="E72" s="11"/>
      <c r="H72" s="12"/>
    </row>
    <row r="73" spans="1:8" ht="12.75" x14ac:dyDescent="0.35">
      <c r="A73" s="12"/>
      <c r="E73" s="11"/>
      <c r="H73" s="12"/>
    </row>
    <row r="74" spans="1:8" ht="12.75" x14ac:dyDescent="0.35">
      <c r="A74" s="12"/>
      <c r="E74" s="11"/>
      <c r="H74" s="12"/>
    </row>
    <row r="75" spans="1:8" ht="12.75" x14ac:dyDescent="0.35">
      <c r="A75" s="12"/>
      <c r="E75" s="11"/>
      <c r="H75" s="12"/>
    </row>
    <row r="76" spans="1:8" ht="12.75" x14ac:dyDescent="0.35">
      <c r="A76" s="12"/>
      <c r="E76" s="11"/>
      <c r="H76" s="12"/>
    </row>
    <row r="77" spans="1:8" ht="12.75" x14ac:dyDescent="0.35">
      <c r="A77" s="12"/>
      <c r="E77" s="11"/>
      <c r="H77" s="12"/>
    </row>
    <row r="78" spans="1:8" ht="12.75" x14ac:dyDescent="0.35">
      <c r="A78" s="12"/>
      <c r="E78" s="11"/>
      <c r="H78" s="12"/>
    </row>
    <row r="79" spans="1:8" ht="12.75" x14ac:dyDescent="0.35">
      <c r="A79" s="12"/>
      <c r="E79" s="11"/>
      <c r="H79" s="12"/>
    </row>
    <row r="80" spans="1:8" ht="12.75" x14ac:dyDescent="0.35">
      <c r="A80" s="12"/>
      <c r="E80" s="11"/>
      <c r="H80" s="12"/>
    </row>
    <row r="81" spans="1:8" ht="12.75" x14ac:dyDescent="0.35">
      <c r="A81" s="12"/>
      <c r="E81" s="11"/>
      <c r="H81" s="12"/>
    </row>
    <row r="82" spans="1:8" ht="12.75" x14ac:dyDescent="0.35">
      <c r="A82" s="12"/>
      <c r="E82" s="11"/>
      <c r="H82" s="12"/>
    </row>
    <row r="83" spans="1:8" ht="12.75" x14ac:dyDescent="0.35">
      <c r="A83" s="12"/>
      <c r="E83" s="11"/>
      <c r="H83" s="12"/>
    </row>
    <row r="84" spans="1:8" ht="12.75" x14ac:dyDescent="0.35">
      <c r="A84" s="12"/>
      <c r="E84" s="11"/>
      <c r="H84" s="12"/>
    </row>
    <row r="85" spans="1:8" ht="12.75" x14ac:dyDescent="0.35">
      <c r="A85" s="12"/>
      <c r="E85" s="11"/>
      <c r="H85" s="12"/>
    </row>
    <row r="86" spans="1:8" ht="12.75" x14ac:dyDescent="0.35">
      <c r="A86" s="12"/>
      <c r="E86" s="11"/>
      <c r="H86" s="12"/>
    </row>
    <row r="87" spans="1:8" ht="12.75" x14ac:dyDescent="0.35">
      <c r="A87" s="12"/>
      <c r="E87" s="11"/>
      <c r="H87" s="12"/>
    </row>
    <row r="88" spans="1:8" ht="12.75" x14ac:dyDescent="0.35">
      <c r="A88" s="12"/>
      <c r="E88" s="11"/>
      <c r="H88" s="12"/>
    </row>
    <row r="89" spans="1:8" ht="12.75" x14ac:dyDescent="0.35">
      <c r="A89" s="12"/>
      <c r="E89" s="11"/>
      <c r="H89" s="12"/>
    </row>
    <row r="90" spans="1:8" ht="12.75" x14ac:dyDescent="0.35">
      <c r="A90" s="12"/>
      <c r="E90" s="11"/>
      <c r="H90" s="12"/>
    </row>
    <row r="91" spans="1:8" ht="12.75" x14ac:dyDescent="0.35">
      <c r="A91" s="12"/>
      <c r="E91" s="11"/>
      <c r="H91" s="12"/>
    </row>
    <row r="92" spans="1:8" ht="12.75" x14ac:dyDescent="0.35">
      <c r="A92" s="12"/>
      <c r="E92" s="11"/>
      <c r="H92" s="12"/>
    </row>
    <row r="93" spans="1:8" ht="12.75" x14ac:dyDescent="0.35">
      <c r="A93" s="12"/>
      <c r="E93" s="11"/>
      <c r="H93" s="12"/>
    </row>
    <row r="94" spans="1:8" ht="12.75" x14ac:dyDescent="0.35">
      <c r="A94" s="12"/>
      <c r="E94" s="11"/>
      <c r="H94" s="12"/>
    </row>
    <row r="95" spans="1:8" ht="12.75" x14ac:dyDescent="0.35">
      <c r="A95" s="12"/>
      <c r="E95" s="11"/>
      <c r="H95" s="12"/>
    </row>
    <row r="96" spans="1:8" ht="12.75" x14ac:dyDescent="0.35">
      <c r="A96" s="12"/>
      <c r="E96" s="11"/>
      <c r="H96" s="12"/>
    </row>
    <row r="97" spans="1:8" ht="12.75" x14ac:dyDescent="0.35">
      <c r="A97" s="12"/>
      <c r="E97" s="11"/>
      <c r="H97" s="12"/>
    </row>
    <row r="98" spans="1:8" ht="12.75" x14ac:dyDescent="0.35">
      <c r="A98" s="12"/>
      <c r="E98" s="11"/>
      <c r="H98" s="12"/>
    </row>
    <row r="99" spans="1:8" ht="12.75" x14ac:dyDescent="0.35">
      <c r="A99" s="12"/>
      <c r="E99" s="11"/>
      <c r="H99" s="12"/>
    </row>
    <row r="100" spans="1:8" ht="12.75" x14ac:dyDescent="0.35">
      <c r="A100" s="12"/>
      <c r="E100" s="11"/>
      <c r="H100" s="12"/>
    </row>
    <row r="101" spans="1:8" ht="12.75" x14ac:dyDescent="0.35">
      <c r="A101" s="12"/>
      <c r="E101" s="11"/>
      <c r="H101" s="12"/>
    </row>
    <row r="102" spans="1:8" ht="12.75" x14ac:dyDescent="0.35">
      <c r="A102" s="12"/>
      <c r="E102" s="11"/>
      <c r="H102" s="12"/>
    </row>
    <row r="103" spans="1:8" ht="12.75" x14ac:dyDescent="0.35">
      <c r="A103" s="12"/>
      <c r="E103" s="11"/>
      <c r="H103" s="12"/>
    </row>
    <row r="104" spans="1:8" ht="12.75" x14ac:dyDescent="0.35">
      <c r="A104" s="12"/>
      <c r="E104" s="11"/>
      <c r="H104" s="12"/>
    </row>
    <row r="105" spans="1:8" ht="12.75" x14ac:dyDescent="0.35">
      <c r="A105" s="12"/>
      <c r="E105" s="11"/>
      <c r="H105" s="12"/>
    </row>
    <row r="106" spans="1:8" ht="12.75" x14ac:dyDescent="0.35">
      <c r="A106" s="12"/>
      <c r="E106" s="11"/>
      <c r="H106" s="12"/>
    </row>
    <row r="107" spans="1:8" ht="12.75" x14ac:dyDescent="0.35">
      <c r="A107" s="12"/>
      <c r="E107" s="11"/>
      <c r="H107" s="12"/>
    </row>
    <row r="108" spans="1:8" ht="12.75" x14ac:dyDescent="0.35">
      <c r="A108" s="12"/>
      <c r="E108" s="11"/>
      <c r="H108" s="12"/>
    </row>
    <row r="109" spans="1:8" ht="12.75" x14ac:dyDescent="0.35">
      <c r="A109" s="12"/>
      <c r="E109" s="11"/>
      <c r="H109" s="12"/>
    </row>
    <row r="110" spans="1:8" ht="12.75" x14ac:dyDescent="0.35">
      <c r="A110" s="12"/>
      <c r="E110" s="11"/>
      <c r="H110" s="12"/>
    </row>
    <row r="111" spans="1:8" ht="12.75" x14ac:dyDescent="0.35">
      <c r="A111" s="12"/>
      <c r="E111" s="11"/>
      <c r="H111" s="12"/>
    </row>
    <row r="112" spans="1:8" ht="12.75" x14ac:dyDescent="0.35">
      <c r="A112" s="12"/>
      <c r="E112" s="11"/>
      <c r="H112" s="12"/>
    </row>
    <row r="113" spans="1:8" ht="12.75" x14ac:dyDescent="0.35">
      <c r="A113" s="12"/>
      <c r="E113" s="11"/>
      <c r="H113" s="12"/>
    </row>
    <row r="114" spans="1:8" ht="12.75" x14ac:dyDescent="0.35">
      <c r="A114" s="12"/>
      <c r="E114" s="11"/>
      <c r="H114" s="12"/>
    </row>
    <row r="115" spans="1:8" ht="12.75" x14ac:dyDescent="0.35">
      <c r="A115" s="12"/>
      <c r="E115" s="11"/>
      <c r="H115" s="12"/>
    </row>
    <row r="116" spans="1:8" ht="12.75" x14ac:dyDescent="0.35">
      <c r="A116" s="12"/>
      <c r="E116" s="11"/>
      <c r="H116" s="12"/>
    </row>
    <row r="117" spans="1:8" ht="12.75" x14ac:dyDescent="0.35">
      <c r="A117" s="12"/>
      <c r="E117" s="11"/>
      <c r="H117" s="12"/>
    </row>
    <row r="118" spans="1:8" ht="12.75" x14ac:dyDescent="0.35">
      <c r="A118" s="12"/>
      <c r="E118" s="11"/>
      <c r="H118" s="12"/>
    </row>
    <row r="119" spans="1:8" ht="12.75" x14ac:dyDescent="0.35">
      <c r="A119" s="12"/>
      <c r="E119" s="11"/>
      <c r="H119" s="12"/>
    </row>
    <row r="120" spans="1:8" ht="12.75" x14ac:dyDescent="0.35">
      <c r="A120" s="12"/>
      <c r="E120" s="11"/>
      <c r="H120" s="12"/>
    </row>
    <row r="121" spans="1:8" ht="12.75" x14ac:dyDescent="0.35">
      <c r="A121" s="12"/>
      <c r="E121" s="11"/>
      <c r="H121" s="12"/>
    </row>
    <row r="122" spans="1:8" ht="12.75" x14ac:dyDescent="0.35">
      <c r="A122" s="12"/>
      <c r="E122" s="11"/>
      <c r="H122" s="12"/>
    </row>
    <row r="123" spans="1:8" ht="12.75" x14ac:dyDescent="0.35">
      <c r="A123" s="12"/>
      <c r="E123" s="11"/>
      <c r="H123" s="12"/>
    </row>
    <row r="124" spans="1:8" ht="12.75" x14ac:dyDescent="0.35">
      <c r="A124" s="12"/>
      <c r="E124" s="11"/>
      <c r="H124" s="12"/>
    </row>
    <row r="125" spans="1:8" ht="12.75" x14ac:dyDescent="0.35">
      <c r="A125" s="12"/>
      <c r="E125" s="11"/>
      <c r="H125" s="12"/>
    </row>
    <row r="126" spans="1:8" ht="12.75" x14ac:dyDescent="0.35">
      <c r="A126" s="12"/>
      <c r="E126" s="11"/>
      <c r="H126" s="12"/>
    </row>
    <row r="127" spans="1:8" ht="12.75" x14ac:dyDescent="0.35">
      <c r="A127" s="12"/>
      <c r="E127" s="11"/>
      <c r="H127" s="12"/>
    </row>
    <row r="128" spans="1:8" ht="12.75" x14ac:dyDescent="0.35">
      <c r="A128" s="12"/>
      <c r="E128" s="11"/>
      <c r="H128" s="12"/>
    </row>
    <row r="129" spans="1:8" ht="12.75" x14ac:dyDescent="0.35">
      <c r="A129" s="12"/>
      <c r="E129" s="11"/>
      <c r="H129" s="12"/>
    </row>
    <row r="130" spans="1:8" ht="12.75" x14ac:dyDescent="0.35">
      <c r="A130" s="12"/>
      <c r="E130" s="11"/>
      <c r="H130" s="12"/>
    </row>
    <row r="131" spans="1:8" ht="12.75" x14ac:dyDescent="0.35">
      <c r="A131" s="12"/>
      <c r="E131" s="11"/>
      <c r="H131" s="12"/>
    </row>
    <row r="132" spans="1:8" ht="12.75" x14ac:dyDescent="0.35">
      <c r="A132" s="12"/>
      <c r="E132" s="11"/>
      <c r="H132" s="12"/>
    </row>
    <row r="133" spans="1:8" ht="12.75" x14ac:dyDescent="0.35">
      <c r="A133" s="12"/>
      <c r="E133" s="11"/>
      <c r="H133" s="12"/>
    </row>
    <row r="134" spans="1:8" ht="12.75" x14ac:dyDescent="0.35">
      <c r="A134" s="12"/>
      <c r="E134" s="11"/>
      <c r="H134" s="12"/>
    </row>
    <row r="135" spans="1:8" ht="12.75" x14ac:dyDescent="0.35">
      <c r="A135" s="12"/>
      <c r="E135" s="11"/>
      <c r="H135" s="12"/>
    </row>
    <row r="136" spans="1:8" ht="12.75" x14ac:dyDescent="0.35">
      <c r="A136" s="12"/>
      <c r="E136" s="11"/>
      <c r="H136" s="12"/>
    </row>
    <row r="137" spans="1:8" ht="12.75" x14ac:dyDescent="0.35">
      <c r="A137" s="12"/>
      <c r="E137" s="11"/>
      <c r="H137" s="12"/>
    </row>
    <row r="138" spans="1:8" ht="12.75" x14ac:dyDescent="0.35">
      <c r="A138" s="12"/>
      <c r="E138" s="11"/>
      <c r="H138" s="12"/>
    </row>
    <row r="139" spans="1:8" ht="12.75" x14ac:dyDescent="0.35">
      <c r="A139" s="12"/>
      <c r="E139" s="11"/>
      <c r="H139" s="12"/>
    </row>
    <row r="140" spans="1:8" ht="12.75" x14ac:dyDescent="0.35">
      <c r="A140" s="12"/>
      <c r="E140" s="11"/>
      <c r="H140" s="12"/>
    </row>
    <row r="141" spans="1:8" ht="12.75" x14ac:dyDescent="0.35">
      <c r="A141" s="12"/>
      <c r="E141" s="11"/>
      <c r="H141" s="12"/>
    </row>
    <row r="142" spans="1:8" ht="12.75" x14ac:dyDescent="0.35">
      <c r="A142" s="12"/>
      <c r="E142" s="11"/>
      <c r="H142" s="12"/>
    </row>
    <row r="143" spans="1:8" ht="12.75" x14ac:dyDescent="0.35">
      <c r="A143" s="12"/>
      <c r="E143" s="11"/>
      <c r="H143" s="12"/>
    </row>
    <row r="144" spans="1:8" ht="12.75" x14ac:dyDescent="0.35">
      <c r="A144" s="12"/>
      <c r="E144" s="11"/>
      <c r="H144" s="12"/>
    </row>
    <row r="145" spans="1:8" ht="12.75" x14ac:dyDescent="0.35">
      <c r="A145" s="12"/>
      <c r="E145" s="11"/>
      <c r="H145" s="12"/>
    </row>
    <row r="146" spans="1:8" ht="12.75" x14ac:dyDescent="0.35">
      <c r="A146" s="12"/>
      <c r="E146" s="11"/>
      <c r="H146" s="12"/>
    </row>
    <row r="147" spans="1:8" ht="12.75" x14ac:dyDescent="0.35">
      <c r="A147" s="12"/>
      <c r="E147" s="11"/>
      <c r="H147" s="12"/>
    </row>
    <row r="148" spans="1:8" ht="12.75" x14ac:dyDescent="0.35">
      <c r="A148" s="12"/>
      <c r="E148" s="11"/>
      <c r="H148" s="12"/>
    </row>
    <row r="149" spans="1:8" ht="12.75" x14ac:dyDescent="0.35">
      <c r="A149" s="12"/>
      <c r="E149" s="11"/>
      <c r="H149" s="12"/>
    </row>
    <row r="150" spans="1:8" ht="12.75" x14ac:dyDescent="0.35">
      <c r="A150" s="12"/>
      <c r="E150" s="11"/>
      <c r="H150" s="12"/>
    </row>
    <row r="151" spans="1:8" ht="12.75" x14ac:dyDescent="0.35">
      <c r="A151" s="12"/>
      <c r="E151" s="11"/>
      <c r="H151" s="12"/>
    </row>
    <row r="152" spans="1:8" ht="12.75" x14ac:dyDescent="0.35">
      <c r="A152" s="12"/>
      <c r="E152" s="11"/>
      <c r="H152" s="12"/>
    </row>
    <row r="153" spans="1:8" ht="12.75" x14ac:dyDescent="0.35">
      <c r="A153" s="12"/>
      <c r="E153" s="11"/>
      <c r="H153" s="12"/>
    </row>
    <row r="154" spans="1:8" ht="12.75" x14ac:dyDescent="0.35">
      <c r="A154" s="12"/>
      <c r="E154" s="11"/>
      <c r="H154" s="12"/>
    </row>
    <row r="155" spans="1:8" ht="12.75" x14ac:dyDescent="0.35">
      <c r="A155" s="12"/>
      <c r="E155" s="11"/>
      <c r="H155" s="12"/>
    </row>
    <row r="156" spans="1:8" ht="12.75" x14ac:dyDescent="0.35">
      <c r="A156" s="12"/>
      <c r="E156" s="11"/>
      <c r="H156" s="12"/>
    </row>
    <row r="157" spans="1:8" ht="12.75" x14ac:dyDescent="0.35">
      <c r="A157" s="12"/>
      <c r="E157" s="11"/>
      <c r="H157" s="12"/>
    </row>
    <row r="158" spans="1:8" ht="12.75" x14ac:dyDescent="0.35">
      <c r="A158" s="12"/>
      <c r="E158" s="11"/>
      <c r="H158" s="12"/>
    </row>
    <row r="159" spans="1:8" ht="12.75" x14ac:dyDescent="0.35">
      <c r="A159" s="12"/>
      <c r="E159" s="11"/>
      <c r="H159" s="12"/>
    </row>
    <row r="160" spans="1:8" ht="12.75" x14ac:dyDescent="0.35">
      <c r="A160" s="12"/>
      <c r="E160" s="11"/>
      <c r="H160" s="12"/>
    </row>
    <row r="161" spans="1:8" ht="12.75" x14ac:dyDescent="0.35">
      <c r="A161" s="12"/>
      <c r="E161" s="11"/>
      <c r="H161" s="12"/>
    </row>
    <row r="162" spans="1:8" ht="12.75" x14ac:dyDescent="0.35">
      <c r="A162" s="12"/>
      <c r="E162" s="11"/>
      <c r="H162" s="12"/>
    </row>
    <row r="163" spans="1:8" ht="12.75" x14ac:dyDescent="0.35">
      <c r="A163" s="12"/>
      <c r="E163" s="11"/>
      <c r="H163" s="12"/>
    </row>
    <row r="164" spans="1:8" ht="12.75" x14ac:dyDescent="0.35">
      <c r="A164" s="12"/>
      <c r="E164" s="11"/>
      <c r="H164" s="12"/>
    </row>
    <row r="165" spans="1:8" ht="12.75" x14ac:dyDescent="0.35">
      <c r="A165" s="12"/>
      <c r="E165" s="11"/>
      <c r="H165" s="12"/>
    </row>
    <row r="166" spans="1:8" ht="12.75" x14ac:dyDescent="0.35">
      <c r="A166" s="12"/>
      <c r="E166" s="11"/>
      <c r="H166" s="12"/>
    </row>
    <row r="167" spans="1:8" ht="12.75" x14ac:dyDescent="0.35">
      <c r="A167" s="12"/>
      <c r="E167" s="11"/>
      <c r="H167" s="12"/>
    </row>
    <row r="168" spans="1:8" ht="12.75" x14ac:dyDescent="0.35">
      <c r="A168" s="12"/>
      <c r="E168" s="11"/>
      <c r="H168" s="12"/>
    </row>
    <row r="169" spans="1:8" ht="12.75" x14ac:dyDescent="0.35">
      <c r="A169" s="12"/>
      <c r="E169" s="11"/>
      <c r="H169" s="12"/>
    </row>
    <row r="170" spans="1:8" ht="12.75" x14ac:dyDescent="0.35">
      <c r="A170" s="12"/>
      <c r="E170" s="11"/>
      <c r="H170" s="12"/>
    </row>
    <row r="171" spans="1:8" ht="12.75" x14ac:dyDescent="0.35">
      <c r="A171" s="12"/>
      <c r="E171" s="11"/>
      <c r="H171" s="12"/>
    </row>
    <row r="172" spans="1:8" ht="12.75" x14ac:dyDescent="0.35">
      <c r="A172" s="12"/>
      <c r="E172" s="11"/>
      <c r="H172" s="12"/>
    </row>
    <row r="173" spans="1:8" ht="12.75" x14ac:dyDescent="0.35">
      <c r="A173" s="12"/>
      <c r="E173" s="11"/>
      <c r="H173" s="12"/>
    </row>
    <row r="174" spans="1:8" ht="12.75" x14ac:dyDescent="0.35">
      <c r="A174" s="12"/>
      <c r="E174" s="11"/>
      <c r="H174" s="12"/>
    </row>
    <row r="175" spans="1:8" ht="12.75" x14ac:dyDescent="0.35">
      <c r="A175" s="12"/>
      <c r="E175" s="11"/>
      <c r="H175" s="12"/>
    </row>
    <row r="176" spans="1:8" ht="12.75" x14ac:dyDescent="0.35">
      <c r="A176" s="12"/>
      <c r="E176" s="11"/>
      <c r="H176" s="12"/>
    </row>
    <row r="177" spans="1:8" ht="12.75" x14ac:dyDescent="0.35">
      <c r="A177" s="12"/>
      <c r="E177" s="11"/>
      <c r="H177" s="12"/>
    </row>
    <row r="178" spans="1:8" ht="12.75" x14ac:dyDescent="0.35">
      <c r="A178" s="12"/>
      <c r="E178" s="11"/>
      <c r="H178" s="12"/>
    </row>
    <row r="179" spans="1:8" ht="12.75" x14ac:dyDescent="0.35">
      <c r="A179" s="12"/>
      <c r="E179" s="11"/>
      <c r="H179" s="12"/>
    </row>
    <row r="180" spans="1:8" ht="12.75" x14ac:dyDescent="0.35">
      <c r="A180" s="12"/>
      <c r="E180" s="11"/>
      <c r="H180" s="12"/>
    </row>
    <row r="181" spans="1:8" ht="12.75" x14ac:dyDescent="0.35">
      <c r="A181" s="12"/>
      <c r="E181" s="11"/>
      <c r="H181" s="12"/>
    </row>
    <row r="182" spans="1:8" ht="12.75" x14ac:dyDescent="0.35">
      <c r="A182" s="12"/>
      <c r="E182" s="11"/>
      <c r="H182" s="12"/>
    </row>
    <row r="183" spans="1:8" ht="12.75" x14ac:dyDescent="0.35">
      <c r="A183" s="12"/>
      <c r="E183" s="11"/>
      <c r="H183" s="12"/>
    </row>
    <row r="184" spans="1:8" ht="12.75" x14ac:dyDescent="0.35">
      <c r="A184" s="12"/>
      <c r="E184" s="11"/>
      <c r="H184" s="12"/>
    </row>
    <row r="185" spans="1:8" ht="12.75" x14ac:dyDescent="0.35">
      <c r="A185" s="12"/>
      <c r="E185" s="11"/>
      <c r="H185" s="12"/>
    </row>
    <row r="186" spans="1:8" ht="12.75" x14ac:dyDescent="0.35">
      <c r="A186" s="12"/>
      <c r="E186" s="11"/>
      <c r="H186" s="12"/>
    </row>
    <row r="187" spans="1:8" ht="12.75" x14ac:dyDescent="0.35">
      <c r="A187" s="12"/>
      <c r="E187" s="11"/>
      <c r="H187" s="12"/>
    </row>
    <row r="188" spans="1:8" ht="12.75" x14ac:dyDescent="0.35">
      <c r="A188" s="12"/>
      <c r="E188" s="11"/>
      <c r="H188" s="12"/>
    </row>
    <row r="189" spans="1:8" ht="12.75" x14ac:dyDescent="0.35">
      <c r="A189" s="12"/>
      <c r="E189" s="11"/>
      <c r="H189" s="12"/>
    </row>
    <row r="190" spans="1:8" ht="12.75" x14ac:dyDescent="0.35">
      <c r="A190" s="12"/>
      <c r="E190" s="11"/>
      <c r="H190" s="12"/>
    </row>
    <row r="191" spans="1:8" ht="12.75" x14ac:dyDescent="0.35">
      <c r="A191" s="12"/>
      <c r="E191" s="11"/>
      <c r="H191" s="12"/>
    </row>
    <row r="192" spans="1:8" ht="12.75" x14ac:dyDescent="0.35">
      <c r="A192" s="12"/>
      <c r="E192" s="11"/>
      <c r="H192" s="12"/>
    </row>
    <row r="193" spans="1:8" ht="12.75" x14ac:dyDescent="0.35">
      <c r="A193" s="12"/>
      <c r="E193" s="11"/>
      <c r="H193" s="12"/>
    </row>
    <row r="194" spans="1:8" ht="12.75" x14ac:dyDescent="0.35">
      <c r="A194" s="12"/>
      <c r="E194" s="11"/>
      <c r="H194" s="12"/>
    </row>
    <row r="195" spans="1:8" ht="12.75" x14ac:dyDescent="0.35">
      <c r="A195" s="12"/>
      <c r="E195" s="11"/>
      <c r="H195" s="12"/>
    </row>
    <row r="196" spans="1:8" ht="12.75" x14ac:dyDescent="0.35">
      <c r="A196" s="12"/>
      <c r="E196" s="11"/>
      <c r="H196" s="12"/>
    </row>
    <row r="197" spans="1:8" ht="12.75" x14ac:dyDescent="0.35">
      <c r="A197" s="12"/>
      <c r="E197" s="11"/>
      <c r="H197" s="12"/>
    </row>
    <row r="198" spans="1:8" ht="12.75" x14ac:dyDescent="0.35">
      <c r="A198" s="12"/>
      <c r="E198" s="11"/>
      <c r="H198" s="12"/>
    </row>
    <row r="199" spans="1:8" ht="12.75" x14ac:dyDescent="0.35">
      <c r="A199" s="12"/>
      <c r="E199" s="11"/>
      <c r="H199" s="12"/>
    </row>
    <row r="200" spans="1:8" ht="12.75" x14ac:dyDescent="0.35">
      <c r="A200" s="12"/>
      <c r="E200" s="11"/>
      <c r="H200" s="12"/>
    </row>
    <row r="201" spans="1:8" ht="12.75" x14ac:dyDescent="0.35">
      <c r="A201" s="12"/>
      <c r="E201" s="11"/>
      <c r="H201" s="12"/>
    </row>
    <row r="202" spans="1:8" ht="12.75" x14ac:dyDescent="0.35">
      <c r="A202" s="12"/>
      <c r="E202" s="11"/>
      <c r="H202" s="12"/>
    </row>
    <row r="203" spans="1:8" ht="12.75" x14ac:dyDescent="0.35">
      <c r="A203" s="12"/>
      <c r="E203" s="11"/>
      <c r="H203" s="12"/>
    </row>
    <row r="204" spans="1:8" ht="12.75" x14ac:dyDescent="0.35">
      <c r="A204" s="12"/>
      <c r="E204" s="11"/>
      <c r="H204" s="12"/>
    </row>
    <row r="205" spans="1:8" ht="12.75" x14ac:dyDescent="0.35">
      <c r="A205" s="12"/>
      <c r="E205" s="11"/>
      <c r="H205" s="12"/>
    </row>
    <row r="206" spans="1:8" ht="12.75" x14ac:dyDescent="0.35">
      <c r="A206" s="12"/>
      <c r="E206" s="11"/>
      <c r="H206" s="12"/>
    </row>
    <row r="207" spans="1:8" ht="12.75" x14ac:dyDescent="0.35">
      <c r="A207" s="12"/>
      <c r="E207" s="11"/>
      <c r="H207" s="12"/>
    </row>
    <row r="208" spans="1:8" ht="12.75" x14ac:dyDescent="0.35">
      <c r="A208" s="12"/>
      <c r="E208" s="11"/>
      <c r="H208" s="12"/>
    </row>
    <row r="209" spans="1:8" ht="12.75" x14ac:dyDescent="0.35">
      <c r="A209" s="12"/>
      <c r="E209" s="11"/>
      <c r="H209" s="12"/>
    </row>
    <row r="210" spans="1:8" ht="12.75" x14ac:dyDescent="0.35">
      <c r="A210" s="12"/>
      <c r="E210" s="11"/>
      <c r="H210" s="12"/>
    </row>
    <row r="211" spans="1:8" ht="12.75" x14ac:dyDescent="0.35">
      <c r="A211" s="12"/>
      <c r="E211" s="11"/>
      <c r="H211" s="12"/>
    </row>
    <row r="212" spans="1:8" ht="12.75" x14ac:dyDescent="0.35">
      <c r="A212" s="12"/>
      <c r="E212" s="11"/>
      <c r="H212" s="12"/>
    </row>
    <row r="213" spans="1:8" ht="12.75" x14ac:dyDescent="0.35">
      <c r="A213" s="12"/>
      <c r="E213" s="11"/>
      <c r="H213" s="12"/>
    </row>
    <row r="214" spans="1:8" ht="12.75" x14ac:dyDescent="0.35">
      <c r="A214" s="12"/>
      <c r="E214" s="11"/>
      <c r="H214" s="12"/>
    </row>
    <row r="215" spans="1:8" ht="12.75" x14ac:dyDescent="0.35">
      <c r="A215" s="12"/>
      <c r="E215" s="11"/>
      <c r="H215" s="12"/>
    </row>
    <row r="216" spans="1:8" ht="12.75" x14ac:dyDescent="0.35">
      <c r="A216" s="12"/>
      <c r="E216" s="11"/>
      <c r="H216" s="12"/>
    </row>
    <row r="217" spans="1:8" ht="12.75" x14ac:dyDescent="0.35">
      <c r="A217" s="12"/>
      <c r="E217" s="11"/>
      <c r="H217" s="12"/>
    </row>
    <row r="218" spans="1:8" ht="12.75" x14ac:dyDescent="0.35">
      <c r="A218" s="12"/>
      <c r="E218" s="11"/>
      <c r="H218" s="12"/>
    </row>
    <row r="219" spans="1:8" ht="12.75" x14ac:dyDescent="0.35">
      <c r="A219" s="12"/>
      <c r="E219" s="11"/>
      <c r="H219" s="12"/>
    </row>
    <row r="220" spans="1:8" ht="12.75" x14ac:dyDescent="0.35">
      <c r="A220" s="12"/>
      <c r="E220" s="11"/>
      <c r="H220" s="12"/>
    </row>
    <row r="221" spans="1:8" ht="12.75" x14ac:dyDescent="0.35">
      <c r="A221" s="12"/>
      <c r="E221" s="11"/>
      <c r="H221" s="12"/>
    </row>
    <row r="222" spans="1:8" ht="12.75" x14ac:dyDescent="0.35">
      <c r="A222" s="12"/>
      <c r="E222" s="11"/>
      <c r="H222" s="12"/>
    </row>
    <row r="223" spans="1:8" ht="12.75" x14ac:dyDescent="0.35">
      <c r="A223" s="12"/>
      <c r="E223" s="11"/>
      <c r="H223" s="12"/>
    </row>
    <row r="224" spans="1:8" ht="12.75" x14ac:dyDescent="0.35">
      <c r="A224" s="12"/>
      <c r="E224" s="11"/>
      <c r="H224" s="12"/>
    </row>
    <row r="225" spans="1:8" ht="12.75" x14ac:dyDescent="0.35">
      <c r="A225" s="12"/>
      <c r="E225" s="11"/>
      <c r="H225" s="12"/>
    </row>
    <row r="226" spans="1:8" ht="12.75" x14ac:dyDescent="0.35">
      <c r="A226" s="12"/>
      <c r="E226" s="11"/>
      <c r="H226" s="12"/>
    </row>
    <row r="227" spans="1:8" ht="12.75" x14ac:dyDescent="0.35">
      <c r="A227" s="12"/>
      <c r="E227" s="11"/>
      <c r="H227" s="12"/>
    </row>
    <row r="228" spans="1:8" ht="12.75" x14ac:dyDescent="0.35">
      <c r="A228" s="12"/>
      <c r="E228" s="11"/>
      <c r="H228" s="12"/>
    </row>
    <row r="229" spans="1:8" ht="12.75" x14ac:dyDescent="0.35">
      <c r="A229" s="12"/>
      <c r="E229" s="11"/>
      <c r="H229" s="12"/>
    </row>
    <row r="230" spans="1:8" ht="12.75" x14ac:dyDescent="0.35">
      <c r="A230" s="12"/>
      <c r="E230" s="11"/>
      <c r="H230" s="12"/>
    </row>
    <row r="231" spans="1:8" ht="12.75" x14ac:dyDescent="0.35">
      <c r="A231" s="12"/>
      <c r="E231" s="11"/>
      <c r="H231" s="12"/>
    </row>
    <row r="232" spans="1:8" ht="12.75" x14ac:dyDescent="0.35">
      <c r="A232" s="12"/>
      <c r="E232" s="11"/>
      <c r="H232" s="12"/>
    </row>
    <row r="233" spans="1:8" ht="12.75" x14ac:dyDescent="0.35">
      <c r="A233" s="12"/>
      <c r="E233" s="11"/>
      <c r="H233" s="12"/>
    </row>
    <row r="234" spans="1:8" ht="12.75" x14ac:dyDescent="0.35">
      <c r="A234" s="12"/>
      <c r="E234" s="11"/>
      <c r="H234" s="12"/>
    </row>
    <row r="235" spans="1:8" ht="12.75" x14ac:dyDescent="0.35">
      <c r="A235" s="12"/>
      <c r="E235" s="11"/>
      <c r="H235" s="12"/>
    </row>
    <row r="236" spans="1:8" ht="12.75" x14ac:dyDescent="0.35">
      <c r="A236" s="12"/>
      <c r="E236" s="11"/>
      <c r="H236" s="12"/>
    </row>
    <row r="237" spans="1:8" ht="12.75" x14ac:dyDescent="0.35">
      <c r="A237" s="12"/>
      <c r="E237" s="11"/>
      <c r="H237" s="12"/>
    </row>
    <row r="238" spans="1:8" ht="12.75" x14ac:dyDescent="0.35">
      <c r="A238" s="12"/>
      <c r="E238" s="11"/>
      <c r="H238" s="12"/>
    </row>
    <row r="239" spans="1:8" ht="12.75" x14ac:dyDescent="0.35">
      <c r="A239" s="12"/>
      <c r="E239" s="11"/>
      <c r="H239" s="12"/>
    </row>
    <row r="240" spans="1:8" ht="12.75" x14ac:dyDescent="0.35">
      <c r="A240" s="12"/>
      <c r="E240" s="11"/>
      <c r="H240" s="12"/>
    </row>
    <row r="241" spans="1:8" ht="12.75" x14ac:dyDescent="0.35">
      <c r="A241" s="12"/>
      <c r="E241" s="11"/>
      <c r="H241" s="12"/>
    </row>
    <row r="242" spans="1:8" ht="12.75" x14ac:dyDescent="0.35">
      <c r="A242" s="12"/>
      <c r="E242" s="11"/>
      <c r="H242" s="12"/>
    </row>
    <row r="243" spans="1:8" ht="12.75" x14ac:dyDescent="0.35">
      <c r="A243" s="12"/>
      <c r="E243" s="11"/>
      <c r="H243" s="12"/>
    </row>
    <row r="244" spans="1:8" ht="12.75" x14ac:dyDescent="0.35">
      <c r="A244" s="12"/>
      <c r="E244" s="11"/>
      <c r="H244" s="12"/>
    </row>
    <row r="245" spans="1:8" ht="12.75" x14ac:dyDescent="0.35">
      <c r="A245" s="12"/>
      <c r="E245" s="11"/>
      <c r="H245" s="12"/>
    </row>
    <row r="246" spans="1:8" ht="12.75" x14ac:dyDescent="0.35">
      <c r="A246" s="12"/>
      <c r="E246" s="11"/>
      <c r="H246" s="12"/>
    </row>
    <row r="247" spans="1:8" ht="12.75" x14ac:dyDescent="0.35">
      <c r="A247" s="12"/>
      <c r="E247" s="11"/>
      <c r="H247" s="12"/>
    </row>
    <row r="248" spans="1:8" ht="12.75" x14ac:dyDescent="0.35">
      <c r="A248" s="12"/>
      <c r="E248" s="11"/>
      <c r="H248" s="12"/>
    </row>
    <row r="249" spans="1:8" ht="12.75" x14ac:dyDescent="0.35">
      <c r="A249" s="12"/>
      <c r="E249" s="11"/>
      <c r="H249" s="12"/>
    </row>
    <row r="250" spans="1:8" ht="12.75" x14ac:dyDescent="0.35">
      <c r="A250" s="12"/>
      <c r="E250" s="11"/>
      <c r="H250" s="12"/>
    </row>
    <row r="251" spans="1:8" ht="12.75" x14ac:dyDescent="0.35">
      <c r="A251" s="12"/>
      <c r="E251" s="11"/>
      <c r="H251" s="12"/>
    </row>
    <row r="252" spans="1:8" ht="12.75" x14ac:dyDescent="0.35">
      <c r="A252" s="12"/>
      <c r="E252" s="11"/>
      <c r="H252" s="12"/>
    </row>
    <row r="253" spans="1:8" ht="12.75" x14ac:dyDescent="0.35">
      <c r="A253" s="12"/>
      <c r="E253" s="11"/>
      <c r="H253" s="12"/>
    </row>
    <row r="254" spans="1:8" ht="12.75" x14ac:dyDescent="0.35">
      <c r="A254" s="12"/>
      <c r="E254" s="11"/>
      <c r="H254" s="12"/>
    </row>
    <row r="255" spans="1:8" ht="12.75" x14ac:dyDescent="0.35">
      <c r="A255" s="12"/>
      <c r="E255" s="11"/>
      <c r="H255" s="12"/>
    </row>
    <row r="256" spans="1:8" ht="12.75" x14ac:dyDescent="0.35">
      <c r="A256" s="12"/>
      <c r="E256" s="11"/>
      <c r="H256" s="12"/>
    </row>
    <row r="257" spans="1:8" ht="12.75" x14ac:dyDescent="0.35">
      <c r="A257" s="12"/>
      <c r="E257" s="11"/>
      <c r="H257" s="12"/>
    </row>
    <row r="258" spans="1:8" ht="12.75" x14ac:dyDescent="0.35">
      <c r="A258" s="12"/>
      <c r="E258" s="11"/>
      <c r="H258" s="12"/>
    </row>
    <row r="259" spans="1:8" ht="12.75" x14ac:dyDescent="0.35">
      <c r="A259" s="12"/>
      <c r="E259" s="11"/>
      <c r="H259" s="12"/>
    </row>
    <row r="260" spans="1:8" ht="12.75" x14ac:dyDescent="0.35">
      <c r="A260" s="12"/>
      <c r="E260" s="11"/>
      <c r="H260" s="12"/>
    </row>
    <row r="261" spans="1:8" ht="12.75" x14ac:dyDescent="0.35">
      <c r="A261" s="12"/>
      <c r="E261" s="11"/>
      <c r="H261" s="12"/>
    </row>
    <row r="262" spans="1:8" ht="12.75" x14ac:dyDescent="0.35">
      <c r="A262" s="12"/>
      <c r="E262" s="11"/>
      <c r="H262" s="12"/>
    </row>
    <row r="263" spans="1:8" ht="12.75" x14ac:dyDescent="0.35">
      <c r="A263" s="12"/>
      <c r="E263" s="11"/>
      <c r="H263" s="12"/>
    </row>
    <row r="264" spans="1:8" ht="12.75" x14ac:dyDescent="0.35">
      <c r="A264" s="12"/>
      <c r="E264" s="11"/>
      <c r="H264" s="12"/>
    </row>
    <row r="265" spans="1:8" ht="12.75" x14ac:dyDescent="0.35">
      <c r="A265" s="12"/>
      <c r="E265" s="11"/>
      <c r="H265" s="12"/>
    </row>
    <row r="266" spans="1:8" ht="12.75" x14ac:dyDescent="0.35">
      <c r="A266" s="12"/>
      <c r="E266" s="11"/>
      <c r="H266" s="12"/>
    </row>
    <row r="267" spans="1:8" ht="12.75" x14ac:dyDescent="0.35">
      <c r="A267" s="12"/>
      <c r="E267" s="11"/>
      <c r="H267" s="12"/>
    </row>
    <row r="268" spans="1:8" ht="12.75" x14ac:dyDescent="0.35">
      <c r="A268" s="12"/>
      <c r="E268" s="11"/>
      <c r="H268" s="12"/>
    </row>
    <row r="269" spans="1:8" ht="12.75" x14ac:dyDescent="0.35">
      <c r="A269" s="12"/>
      <c r="E269" s="11"/>
      <c r="H269" s="12"/>
    </row>
    <row r="270" spans="1:8" ht="12.75" x14ac:dyDescent="0.35">
      <c r="A270" s="12"/>
      <c r="E270" s="11"/>
      <c r="H270" s="12"/>
    </row>
    <row r="271" spans="1:8" ht="12.75" x14ac:dyDescent="0.35">
      <c r="A271" s="12"/>
      <c r="E271" s="11"/>
      <c r="H271" s="12"/>
    </row>
    <row r="272" spans="1:8" ht="12.75" x14ac:dyDescent="0.35">
      <c r="A272" s="12"/>
      <c r="E272" s="11"/>
      <c r="H272" s="12"/>
    </row>
    <row r="273" spans="1:8" ht="12.75" x14ac:dyDescent="0.35">
      <c r="A273" s="12"/>
      <c r="E273" s="11"/>
      <c r="H273" s="12"/>
    </row>
    <row r="274" spans="1:8" ht="12.75" x14ac:dyDescent="0.35">
      <c r="A274" s="12"/>
      <c r="E274" s="11"/>
      <c r="H274" s="12"/>
    </row>
    <row r="275" spans="1:8" ht="12.75" x14ac:dyDescent="0.35">
      <c r="A275" s="12"/>
      <c r="E275" s="11"/>
      <c r="H275" s="12"/>
    </row>
    <row r="276" spans="1:8" ht="12.75" x14ac:dyDescent="0.35">
      <c r="A276" s="12"/>
      <c r="E276" s="11"/>
      <c r="H276" s="12"/>
    </row>
    <row r="277" spans="1:8" ht="12.75" x14ac:dyDescent="0.35">
      <c r="A277" s="12"/>
      <c r="E277" s="11"/>
      <c r="H277" s="12"/>
    </row>
    <row r="278" spans="1:8" ht="12.75" x14ac:dyDescent="0.35">
      <c r="A278" s="12"/>
      <c r="E278" s="11"/>
      <c r="H278" s="12"/>
    </row>
    <row r="279" spans="1:8" ht="12.75" x14ac:dyDescent="0.35">
      <c r="A279" s="12"/>
      <c r="E279" s="11"/>
      <c r="H279" s="12"/>
    </row>
    <row r="280" spans="1:8" ht="12.75" x14ac:dyDescent="0.35">
      <c r="A280" s="12"/>
      <c r="E280" s="11"/>
      <c r="H280" s="12"/>
    </row>
    <row r="281" spans="1:8" ht="12.75" x14ac:dyDescent="0.35">
      <c r="A281" s="12"/>
      <c r="E281" s="11"/>
      <c r="H281" s="12"/>
    </row>
    <row r="282" spans="1:8" ht="12.75" x14ac:dyDescent="0.35">
      <c r="A282" s="12"/>
      <c r="E282" s="11"/>
      <c r="H282" s="12"/>
    </row>
    <row r="283" spans="1:8" ht="12.75" x14ac:dyDescent="0.35">
      <c r="A283" s="12"/>
      <c r="E283" s="11"/>
      <c r="H283" s="12"/>
    </row>
    <row r="284" spans="1:8" ht="12.75" x14ac:dyDescent="0.35">
      <c r="A284" s="12"/>
      <c r="E284" s="11"/>
      <c r="H284" s="12"/>
    </row>
    <row r="285" spans="1:8" ht="12.75" x14ac:dyDescent="0.35">
      <c r="A285" s="12"/>
      <c r="E285" s="11"/>
      <c r="H285" s="12"/>
    </row>
    <row r="286" spans="1:8" ht="12.75" x14ac:dyDescent="0.35">
      <c r="A286" s="12"/>
      <c r="E286" s="11"/>
      <c r="H286" s="12"/>
    </row>
    <row r="287" spans="1:8" ht="12.75" x14ac:dyDescent="0.35">
      <c r="A287" s="12"/>
      <c r="E287" s="11"/>
      <c r="H287" s="12"/>
    </row>
    <row r="288" spans="1:8" ht="12.75" x14ac:dyDescent="0.35">
      <c r="A288" s="12"/>
      <c r="E288" s="11"/>
      <c r="H288" s="12"/>
    </row>
    <row r="289" spans="1:8" ht="12.75" x14ac:dyDescent="0.35">
      <c r="A289" s="12"/>
      <c r="E289" s="11"/>
      <c r="H289" s="12"/>
    </row>
    <row r="290" spans="1:8" ht="12.75" x14ac:dyDescent="0.35">
      <c r="A290" s="12"/>
      <c r="E290" s="11"/>
      <c r="H290" s="12"/>
    </row>
    <row r="291" spans="1:8" ht="12.75" x14ac:dyDescent="0.35">
      <c r="A291" s="12"/>
      <c r="E291" s="11"/>
      <c r="H291" s="12"/>
    </row>
    <row r="292" spans="1:8" ht="12.75" x14ac:dyDescent="0.35">
      <c r="A292" s="12"/>
      <c r="E292" s="11"/>
      <c r="H292" s="12"/>
    </row>
    <row r="293" spans="1:8" ht="12.75" x14ac:dyDescent="0.35">
      <c r="A293" s="12"/>
      <c r="E293" s="11"/>
      <c r="H293" s="12"/>
    </row>
    <row r="294" spans="1:8" ht="12.75" x14ac:dyDescent="0.35">
      <c r="A294" s="12"/>
      <c r="E294" s="11"/>
      <c r="H294" s="12"/>
    </row>
    <row r="295" spans="1:8" ht="12.75" x14ac:dyDescent="0.35">
      <c r="A295" s="12"/>
      <c r="E295" s="11"/>
      <c r="H295" s="12"/>
    </row>
    <row r="296" spans="1:8" ht="12.75" x14ac:dyDescent="0.35">
      <c r="A296" s="12"/>
      <c r="E296" s="11"/>
      <c r="H296" s="12"/>
    </row>
    <row r="297" spans="1:8" ht="12.75" x14ac:dyDescent="0.35">
      <c r="A297" s="12"/>
      <c r="E297" s="11"/>
      <c r="H297" s="12"/>
    </row>
    <row r="298" spans="1:8" ht="12.75" x14ac:dyDescent="0.35">
      <c r="A298" s="12"/>
      <c r="E298" s="11"/>
      <c r="H298" s="12"/>
    </row>
    <row r="299" spans="1:8" ht="12.75" x14ac:dyDescent="0.35">
      <c r="A299" s="12"/>
      <c r="E299" s="11"/>
      <c r="H299" s="12"/>
    </row>
    <row r="300" spans="1:8" ht="12.75" x14ac:dyDescent="0.35">
      <c r="A300" s="12"/>
      <c r="E300" s="11"/>
      <c r="H300" s="12"/>
    </row>
    <row r="301" spans="1:8" ht="12.75" x14ac:dyDescent="0.35">
      <c r="A301" s="12"/>
      <c r="E301" s="11"/>
      <c r="H301" s="12"/>
    </row>
    <row r="302" spans="1:8" ht="12.75" x14ac:dyDescent="0.35">
      <c r="A302" s="12"/>
      <c r="E302" s="11"/>
      <c r="H302" s="12"/>
    </row>
    <row r="303" spans="1:8" ht="12.75" x14ac:dyDescent="0.35">
      <c r="A303" s="12"/>
      <c r="E303" s="11"/>
      <c r="H303" s="12"/>
    </row>
    <row r="304" spans="1:8" ht="12.75" x14ac:dyDescent="0.35">
      <c r="A304" s="12"/>
      <c r="E304" s="11"/>
      <c r="H304" s="12"/>
    </row>
    <row r="305" spans="1:8" ht="12.75" x14ac:dyDescent="0.35">
      <c r="A305" s="12"/>
      <c r="E305" s="11"/>
      <c r="H305" s="12"/>
    </row>
    <row r="306" spans="1:8" ht="12.75" x14ac:dyDescent="0.35">
      <c r="A306" s="12"/>
      <c r="E306" s="11"/>
      <c r="H306" s="12"/>
    </row>
    <row r="307" spans="1:8" ht="12.75" x14ac:dyDescent="0.35">
      <c r="A307" s="12"/>
      <c r="E307" s="11"/>
      <c r="H307" s="12"/>
    </row>
    <row r="308" spans="1:8" ht="12.75" x14ac:dyDescent="0.35">
      <c r="A308" s="12"/>
      <c r="E308" s="11"/>
      <c r="H308" s="12"/>
    </row>
    <row r="309" spans="1:8" ht="12.75" x14ac:dyDescent="0.35">
      <c r="A309" s="12"/>
      <c r="E309" s="11"/>
      <c r="H309" s="12"/>
    </row>
    <row r="310" spans="1:8" ht="12.75" x14ac:dyDescent="0.35">
      <c r="A310" s="12"/>
      <c r="E310" s="11"/>
      <c r="H310" s="12"/>
    </row>
    <row r="311" spans="1:8" ht="12.75" x14ac:dyDescent="0.35">
      <c r="A311" s="12"/>
      <c r="E311" s="11"/>
      <c r="H311" s="12"/>
    </row>
    <row r="312" spans="1:8" ht="12.75" x14ac:dyDescent="0.35">
      <c r="A312" s="12"/>
      <c r="E312" s="11"/>
      <c r="H312" s="12"/>
    </row>
    <row r="313" spans="1:8" ht="12.75" x14ac:dyDescent="0.35">
      <c r="A313" s="12"/>
      <c r="E313" s="11"/>
      <c r="H313" s="12"/>
    </row>
    <row r="314" spans="1:8" ht="12.75" x14ac:dyDescent="0.35">
      <c r="A314" s="12"/>
      <c r="E314" s="11"/>
      <c r="H314" s="12"/>
    </row>
    <row r="315" spans="1:8" ht="12.75" x14ac:dyDescent="0.35">
      <c r="A315" s="12"/>
      <c r="E315" s="11"/>
      <c r="H315" s="12"/>
    </row>
    <row r="316" spans="1:8" ht="12.75" x14ac:dyDescent="0.35">
      <c r="A316" s="12"/>
      <c r="E316" s="11"/>
      <c r="H316" s="12"/>
    </row>
    <row r="317" spans="1:8" ht="12.75" x14ac:dyDescent="0.35">
      <c r="A317" s="12"/>
      <c r="E317" s="11"/>
      <c r="H317" s="12"/>
    </row>
    <row r="318" spans="1:8" ht="12.75" x14ac:dyDescent="0.35">
      <c r="A318" s="12"/>
      <c r="E318" s="11"/>
      <c r="H318" s="12"/>
    </row>
    <row r="319" spans="1:8" ht="12.75" x14ac:dyDescent="0.35">
      <c r="A319" s="12"/>
      <c r="E319" s="11"/>
      <c r="H319" s="12"/>
    </row>
    <row r="320" spans="1:8" ht="12.75" x14ac:dyDescent="0.35">
      <c r="A320" s="12"/>
      <c r="E320" s="11"/>
      <c r="H320" s="12"/>
    </row>
    <row r="321" spans="1:8" ht="12.75" x14ac:dyDescent="0.35">
      <c r="A321" s="12"/>
      <c r="E321" s="11"/>
      <c r="H321" s="12"/>
    </row>
    <row r="322" spans="1:8" ht="12.75" x14ac:dyDescent="0.35">
      <c r="A322" s="12"/>
      <c r="E322" s="11"/>
      <c r="H322" s="12"/>
    </row>
    <row r="323" spans="1:8" ht="12.75" x14ac:dyDescent="0.35">
      <c r="A323" s="12"/>
      <c r="E323" s="11"/>
      <c r="H323" s="12"/>
    </row>
    <row r="324" spans="1:8" ht="12.75" x14ac:dyDescent="0.35">
      <c r="A324" s="12"/>
      <c r="E324" s="11"/>
      <c r="H324" s="12"/>
    </row>
    <row r="325" spans="1:8" ht="12.75" x14ac:dyDescent="0.35">
      <c r="A325" s="12"/>
      <c r="E325" s="11"/>
      <c r="H325" s="12"/>
    </row>
    <row r="326" spans="1:8" ht="12.75" x14ac:dyDescent="0.35">
      <c r="A326" s="12"/>
      <c r="E326" s="11"/>
      <c r="H326" s="12"/>
    </row>
    <row r="327" spans="1:8" ht="12.75" x14ac:dyDescent="0.35">
      <c r="A327" s="12"/>
      <c r="E327" s="11"/>
      <c r="H327" s="12"/>
    </row>
    <row r="328" spans="1:8" ht="12.75" x14ac:dyDescent="0.35">
      <c r="A328" s="12"/>
      <c r="E328" s="11"/>
      <c r="H328" s="12"/>
    </row>
    <row r="329" spans="1:8" ht="12.75" x14ac:dyDescent="0.35">
      <c r="A329" s="12"/>
      <c r="E329" s="11"/>
      <c r="H329" s="12"/>
    </row>
    <row r="330" spans="1:8" ht="12.75" x14ac:dyDescent="0.35">
      <c r="A330" s="12"/>
      <c r="E330" s="11"/>
      <c r="H330" s="12"/>
    </row>
    <row r="331" spans="1:8" ht="12.75" x14ac:dyDescent="0.35">
      <c r="A331" s="12"/>
      <c r="E331" s="11"/>
      <c r="H331" s="12"/>
    </row>
    <row r="332" spans="1:8" ht="12.75" x14ac:dyDescent="0.35">
      <c r="A332" s="12"/>
      <c r="E332" s="11"/>
      <c r="H332" s="12"/>
    </row>
    <row r="333" spans="1:8" ht="12.75" x14ac:dyDescent="0.35">
      <c r="A333" s="12"/>
      <c r="E333" s="11"/>
      <c r="H333" s="12"/>
    </row>
    <row r="334" spans="1:8" ht="12.75" x14ac:dyDescent="0.35">
      <c r="A334" s="12"/>
      <c r="E334" s="11"/>
      <c r="H334" s="12"/>
    </row>
    <row r="335" spans="1:8" ht="12.75" x14ac:dyDescent="0.35">
      <c r="A335" s="12"/>
      <c r="E335" s="11"/>
      <c r="H335" s="12"/>
    </row>
    <row r="336" spans="1:8" ht="12.75" x14ac:dyDescent="0.35">
      <c r="A336" s="12"/>
      <c r="E336" s="11"/>
      <c r="H336" s="12"/>
    </row>
    <row r="337" spans="1:8" ht="12.75" x14ac:dyDescent="0.35">
      <c r="A337" s="12"/>
      <c r="E337" s="11"/>
      <c r="H337" s="12"/>
    </row>
    <row r="338" spans="1:8" ht="12.75" x14ac:dyDescent="0.35">
      <c r="A338" s="12"/>
      <c r="E338" s="11"/>
      <c r="H338" s="12"/>
    </row>
    <row r="339" spans="1:8" ht="12.75" x14ac:dyDescent="0.35">
      <c r="A339" s="12"/>
      <c r="E339" s="11"/>
      <c r="H339" s="12"/>
    </row>
    <row r="340" spans="1:8" ht="12.75" x14ac:dyDescent="0.35">
      <c r="A340" s="12"/>
      <c r="E340" s="11"/>
      <c r="H340" s="12"/>
    </row>
    <row r="341" spans="1:8" ht="12.75" x14ac:dyDescent="0.35">
      <c r="A341" s="12"/>
      <c r="E341" s="11"/>
      <c r="H341" s="12"/>
    </row>
    <row r="342" spans="1:8" ht="12.75" x14ac:dyDescent="0.35">
      <c r="A342" s="12"/>
      <c r="E342" s="11"/>
      <c r="H342" s="12"/>
    </row>
    <row r="343" spans="1:8" ht="12.75" x14ac:dyDescent="0.35">
      <c r="A343" s="12"/>
      <c r="E343" s="11"/>
      <c r="H343" s="12"/>
    </row>
    <row r="344" spans="1:8" ht="12.75" x14ac:dyDescent="0.35">
      <c r="A344" s="12"/>
      <c r="E344" s="11"/>
      <c r="H344" s="12"/>
    </row>
    <row r="345" spans="1:8" ht="12.75" x14ac:dyDescent="0.35">
      <c r="A345" s="12"/>
      <c r="E345" s="11"/>
      <c r="H345" s="12"/>
    </row>
    <row r="346" spans="1:8" ht="12.75" x14ac:dyDescent="0.35">
      <c r="A346" s="12"/>
      <c r="E346" s="11"/>
      <c r="H346" s="12"/>
    </row>
    <row r="347" spans="1:8" ht="12.75" x14ac:dyDescent="0.35">
      <c r="A347" s="12"/>
      <c r="E347" s="11"/>
      <c r="H347" s="12"/>
    </row>
    <row r="348" spans="1:8" ht="12.75" x14ac:dyDescent="0.35">
      <c r="A348" s="12"/>
      <c r="E348" s="11"/>
      <c r="H348" s="12"/>
    </row>
    <row r="349" spans="1:8" ht="12.75" x14ac:dyDescent="0.35">
      <c r="A349" s="12"/>
      <c r="E349" s="11"/>
      <c r="H349" s="12"/>
    </row>
    <row r="350" spans="1:8" ht="12.75" x14ac:dyDescent="0.35">
      <c r="A350" s="12"/>
      <c r="E350" s="11"/>
      <c r="H350" s="12"/>
    </row>
    <row r="351" spans="1:8" ht="12.75" x14ac:dyDescent="0.35">
      <c r="A351" s="12"/>
      <c r="E351" s="11"/>
      <c r="H351" s="12"/>
    </row>
    <row r="352" spans="1:8" ht="12.75" x14ac:dyDescent="0.35">
      <c r="A352" s="12"/>
      <c r="E352" s="11"/>
      <c r="H352" s="12"/>
    </row>
    <row r="353" spans="1:8" ht="12.75" x14ac:dyDescent="0.35">
      <c r="A353" s="12"/>
      <c r="E353" s="11"/>
      <c r="H353" s="12"/>
    </row>
    <row r="354" spans="1:8" ht="12.75" x14ac:dyDescent="0.35">
      <c r="A354" s="12"/>
      <c r="E354" s="11"/>
      <c r="H354" s="12"/>
    </row>
    <row r="355" spans="1:8" ht="12.75" x14ac:dyDescent="0.35">
      <c r="A355" s="12"/>
      <c r="E355" s="11"/>
      <c r="H355" s="12"/>
    </row>
    <row r="356" spans="1:8" ht="12.75" x14ac:dyDescent="0.35">
      <c r="A356" s="12"/>
      <c r="E356" s="11"/>
      <c r="H356" s="12"/>
    </row>
    <row r="357" spans="1:8" ht="12.75" x14ac:dyDescent="0.35">
      <c r="A357" s="12"/>
      <c r="E357" s="11"/>
      <c r="H357" s="12"/>
    </row>
    <row r="358" spans="1:8" ht="12.75" x14ac:dyDescent="0.35">
      <c r="A358" s="12"/>
      <c r="E358" s="11"/>
      <c r="H358" s="12"/>
    </row>
    <row r="359" spans="1:8" ht="12.75" x14ac:dyDescent="0.35">
      <c r="A359" s="12"/>
      <c r="E359" s="11"/>
      <c r="H359" s="12"/>
    </row>
    <row r="360" spans="1:8" ht="12.75" x14ac:dyDescent="0.35">
      <c r="A360" s="12"/>
      <c r="E360" s="11"/>
      <c r="H360" s="12"/>
    </row>
    <row r="361" spans="1:8" ht="12.75" x14ac:dyDescent="0.35">
      <c r="A361" s="12"/>
      <c r="E361" s="11"/>
      <c r="H361" s="12"/>
    </row>
    <row r="362" spans="1:8" ht="12.75" x14ac:dyDescent="0.35">
      <c r="A362" s="12"/>
      <c r="E362" s="11"/>
      <c r="H362" s="12"/>
    </row>
    <row r="363" spans="1:8" ht="12.75" x14ac:dyDescent="0.35">
      <c r="A363" s="12"/>
      <c r="E363" s="11"/>
      <c r="H363" s="12"/>
    </row>
    <row r="364" spans="1:8" ht="12.75" x14ac:dyDescent="0.35">
      <c r="A364" s="12"/>
      <c r="E364" s="11"/>
      <c r="H364" s="12"/>
    </row>
    <row r="365" spans="1:8" ht="12.75" x14ac:dyDescent="0.35">
      <c r="A365" s="12"/>
      <c r="E365" s="11"/>
      <c r="H365" s="12"/>
    </row>
    <row r="366" spans="1:8" ht="12.75" x14ac:dyDescent="0.35">
      <c r="A366" s="12"/>
      <c r="E366" s="11"/>
      <c r="H366" s="12"/>
    </row>
    <row r="367" spans="1:8" ht="12.75" x14ac:dyDescent="0.35">
      <c r="A367" s="12"/>
      <c r="E367" s="11"/>
      <c r="H367" s="12"/>
    </row>
    <row r="368" spans="1:8" ht="12.75" x14ac:dyDescent="0.35">
      <c r="A368" s="12"/>
      <c r="E368" s="11"/>
      <c r="H368" s="12"/>
    </row>
    <row r="369" spans="1:8" ht="12.75" x14ac:dyDescent="0.35">
      <c r="A369" s="12"/>
      <c r="E369" s="11"/>
      <c r="H369" s="12"/>
    </row>
    <row r="370" spans="1:8" ht="12.75" x14ac:dyDescent="0.35">
      <c r="A370" s="12"/>
      <c r="E370" s="11"/>
      <c r="H370" s="12"/>
    </row>
    <row r="371" spans="1:8" ht="12.75" x14ac:dyDescent="0.35">
      <c r="A371" s="12"/>
      <c r="E371" s="11"/>
      <c r="H371" s="12"/>
    </row>
    <row r="372" spans="1:8" ht="12.75" x14ac:dyDescent="0.35">
      <c r="A372" s="12"/>
      <c r="E372" s="11"/>
      <c r="H372" s="12"/>
    </row>
    <row r="373" spans="1:8" ht="12.75" x14ac:dyDescent="0.35">
      <c r="A373" s="12"/>
      <c r="E373" s="11"/>
      <c r="H373" s="12"/>
    </row>
    <row r="374" spans="1:8" ht="12.75" x14ac:dyDescent="0.35">
      <c r="A374" s="12"/>
      <c r="E374" s="11"/>
      <c r="H374" s="12"/>
    </row>
    <row r="375" spans="1:8" ht="12.75" x14ac:dyDescent="0.35">
      <c r="A375" s="12"/>
      <c r="E375" s="11"/>
      <c r="H375" s="12"/>
    </row>
    <row r="376" spans="1:8" ht="12.75" x14ac:dyDescent="0.35">
      <c r="A376" s="12"/>
      <c r="E376" s="11"/>
      <c r="H376" s="12"/>
    </row>
    <row r="377" spans="1:8" ht="12.75" x14ac:dyDescent="0.35">
      <c r="A377" s="12"/>
      <c r="E377" s="11"/>
      <c r="H377" s="12"/>
    </row>
    <row r="378" spans="1:8" ht="12.75" x14ac:dyDescent="0.35">
      <c r="A378" s="12"/>
      <c r="E378" s="11"/>
      <c r="H378" s="12"/>
    </row>
    <row r="379" spans="1:8" ht="12.75" x14ac:dyDescent="0.35">
      <c r="A379" s="12"/>
      <c r="E379" s="11"/>
      <c r="H379" s="12"/>
    </row>
    <row r="380" spans="1:8" ht="12.75" x14ac:dyDescent="0.35">
      <c r="A380" s="12"/>
      <c r="E380" s="11"/>
      <c r="H380" s="12"/>
    </row>
    <row r="381" spans="1:8" ht="12.75" x14ac:dyDescent="0.35">
      <c r="A381" s="12"/>
      <c r="E381" s="11"/>
      <c r="H381" s="12"/>
    </row>
    <row r="382" spans="1:8" ht="12.75" x14ac:dyDescent="0.35">
      <c r="A382" s="12"/>
      <c r="E382" s="11"/>
      <c r="H382" s="12"/>
    </row>
    <row r="383" spans="1:8" ht="12.75" x14ac:dyDescent="0.35">
      <c r="A383" s="12"/>
      <c r="E383" s="11"/>
      <c r="H383" s="12"/>
    </row>
    <row r="384" spans="1:8" ht="12.75" x14ac:dyDescent="0.35">
      <c r="A384" s="12"/>
      <c r="E384" s="11"/>
      <c r="H384" s="12"/>
    </row>
    <row r="385" spans="1:8" ht="12.75" x14ac:dyDescent="0.35">
      <c r="A385" s="12"/>
      <c r="E385" s="11"/>
      <c r="H385" s="12"/>
    </row>
    <row r="386" spans="1:8" ht="12.75" x14ac:dyDescent="0.35">
      <c r="A386" s="12"/>
      <c r="E386" s="11"/>
      <c r="H386" s="12"/>
    </row>
    <row r="387" spans="1:8" ht="12.75" x14ac:dyDescent="0.35">
      <c r="A387" s="12"/>
      <c r="E387" s="11"/>
      <c r="H387" s="12"/>
    </row>
    <row r="388" spans="1:8" ht="12.75" x14ac:dyDescent="0.35">
      <c r="A388" s="12"/>
      <c r="E388" s="11"/>
      <c r="H388" s="12"/>
    </row>
    <row r="389" spans="1:8" ht="12.75" x14ac:dyDescent="0.35">
      <c r="A389" s="12"/>
      <c r="E389" s="11"/>
      <c r="H389" s="12"/>
    </row>
    <row r="390" spans="1:8" ht="12.75" x14ac:dyDescent="0.35">
      <c r="A390" s="12"/>
      <c r="E390" s="11"/>
      <c r="H390" s="12"/>
    </row>
    <row r="391" spans="1:8" ht="12.75" x14ac:dyDescent="0.35">
      <c r="A391" s="12"/>
      <c r="E391" s="11"/>
      <c r="H391" s="12"/>
    </row>
    <row r="392" spans="1:8" ht="12.75" x14ac:dyDescent="0.35">
      <c r="A392" s="12"/>
      <c r="E392" s="11"/>
      <c r="H392" s="12"/>
    </row>
    <row r="393" spans="1:8" ht="12.75" x14ac:dyDescent="0.35">
      <c r="A393" s="12"/>
      <c r="E393" s="11"/>
      <c r="H393" s="12"/>
    </row>
    <row r="394" spans="1:8" ht="12.75" x14ac:dyDescent="0.35">
      <c r="A394" s="12"/>
      <c r="E394" s="11"/>
      <c r="H394" s="12"/>
    </row>
    <row r="395" spans="1:8" ht="12.75" x14ac:dyDescent="0.35">
      <c r="A395" s="12"/>
      <c r="E395" s="11"/>
      <c r="H395" s="12"/>
    </row>
    <row r="396" spans="1:8" ht="12.75" x14ac:dyDescent="0.35">
      <c r="A396" s="12"/>
      <c r="E396" s="11"/>
      <c r="H396" s="12"/>
    </row>
    <row r="397" spans="1:8" ht="12.75" x14ac:dyDescent="0.35">
      <c r="A397" s="12"/>
      <c r="E397" s="11"/>
      <c r="H397" s="12"/>
    </row>
    <row r="398" spans="1:8" ht="12.75" x14ac:dyDescent="0.35">
      <c r="A398" s="12"/>
      <c r="E398" s="11"/>
      <c r="H398" s="12"/>
    </row>
    <row r="399" spans="1:8" ht="12.75" x14ac:dyDescent="0.35">
      <c r="A399" s="12"/>
      <c r="E399" s="11"/>
      <c r="H399" s="12"/>
    </row>
    <row r="400" spans="1:8" ht="12.75" x14ac:dyDescent="0.35">
      <c r="A400" s="12"/>
      <c r="E400" s="11"/>
      <c r="H400" s="12"/>
    </row>
    <row r="401" spans="1:8" ht="12.75" x14ac:dyDescent="0.35">
      <c r="A401" s="12"/>
      <c r="E401" s="11"/>
      <c r="H401" s="12"/>
    </row>
    <row r="402" spans="1:8" ht="12.75" x14ac:dyDescent="0.35">
      <c r="A402" s="12"/>
      <c r="E402" s="11"/>
      <c r="H402" s="12"/>
    </row>
    <row r="403" spans="1:8" ht="12.75" x14ac:dyDescent="0.35">
      <c r="A403" s="12"/>
      <c r="E403" s="11"/>
      <c r="H403" s="12"/>
    </row>
    <row r="404" spans="1:8" ht="12.75" x14ac:dyDescent="0.35">
      <c r="A404" s="12"/>
      <c r="E404" s="11"/>
      <c r="H404" s="12"/>
    </row>
    <row r="405" spans="1:8" ht="12.75" x14ac:dyDescent="0.35">
      <c r="A405" s="12"/>
      <c r="E405" s="11"/>
      <c r="H405" s="12"/>
    </row>
    <row r="406" spans="1:8" ht="12.75" x14ac:dyDescent="0.35">
      <c r="A406" s="12"/>
      <c r="E406" s="11"/>
      <c r="H406" s="12"/>
    </row>
    <row r="407" spans="1:8" ht="12.75" x14ac:dyDescent="0.35">
      <c r="A407" s="12"/>
      <c r="E407" s="11"/>
      <c r="H407" s="12"/>
    </row>
    <row r="408" spans="1:8" ht="12.75" x14ac:dyDescent="0.35">
      <c r="A408" s="12"/>
      <c r="E408" s="11"/>
      <c r="H408" s="12"/>
    </row>
    <row r="409" spans="1:8" ht="12.75" x14ac:dyDescent="0.35">
      <c r="A409" s="12"/>
      <c r="E409" s="11"/>
      <c r="H409" s="12"/>
    </row>
    <row r="410" spans="1:8" ht="12.75" x14ac:dyDescent="0.35">
      <c r="A410" s="12"/>
      <c r="E410" s="11"/>
      <c r="H410" s="12"/>
    </row>
    <row r="411" spans="1:8" ht="12.75" x14ac:dyDescent="0.35">
      <c r="A411" s="12"/>
      <c r="E411" s="11"/>
      <c r="H411" s="12"/>
    </row>
    <row r="412" spans="1:8" ht="12.75" x14ac:dyDescent="0.35">
      <c r="A412" s="12"/>
      <c r="E412" s="11"/>
      <c r="H412" s="12"/>
    </row>
    <row r="413" spans="1:8" ht="12.75" x14ac:dyDescent="0.35">
      <c r="A413" s="12"/>
      <c r="E413" s="11"/>
      <c r="H413" s="12"/>
    </row>
    <row r="414" spans="1:8" ht="12.75" x14ac:dyDescent="0.35">
      <c r="A414" s="12"/>
      <c r="E414" s="11"/>
      <c r="H414" s="12"/>
    </row>
    <row r="415" spans="1:8" ht="12.75" x14ac:dyDescent="0.35">
      <c r="A415" s="12"/>
      <c r="E415" s="11"/>
      <c r="H415" s="12"/>
    </row>
    <row r="416" spans="1:8" ht="12.75" x14ac:dyDescent="0.35">
      <c r="A416" s="12"/>
      <c r="E416" s="11"/>
      <c r="H416" s="12"/>
    </row>
    <row r="417" spans="1:8" ht="12.75" x14ac:dyDescent="0.35">
      <c r="A417" s="12"/>
      <c r="E417" s="11"/>
      <c r="H417" s="12"/>
    </row>
    <row r="418" spans="1:8" ht="12.75" x14ac:dyDescent="0.35">
      <c r="A418" s="12"/>
      <c r="E418" s="11"/>
      <c r="H418" s="12"/>
    </row>
    <row r="419" spans="1:8" ht="12.75" x14ac:dyDescent="0.35">
      <c r="A419" s="12"/>
      <c r="E419" s="11"/>
      <c r="H419" s="12"/>
    </row>
    <row r="420" spans="1:8" ht="12.75" x14ac:dyDescent="0.35">
      <c r="A420" s="12"/>
      <c r="E420" s="11"/>
      <c r="H420" s="12"/>
    </row>
    <row r="421" spans="1:8" ht="12.75" x14ac:dyDescent="0.35">
      <c r="A421" s="12"/>
      <c r="E421" s="11"/>
      <c r="H421" s="12"/>
    </row>
    <row r="422" spans="1:8" ht="12.75" x14ac:dyDescent="0.35">
      <c r="A422" s="12"/>
      <c r="E422" s="11"/>
      <c r="H422" s="12"/>
    </row>
    <row r="423" spans="1:8" ht="12.75" x14ac:dyDescent="0.35">
      <c r="A423" s="12"/>
      <c r="E423" s="11"/>
      <c r="H423" s="12"/>
    </row>
    <row r="424" spans="1:8" ht="12.75" x14ac:dyDescent="0.35">
      <c r="A424" s="12"/>
      <c r="E424" s="11"/>
      <c r="H424" s="12"/>
    </row>
    <row r="425" spans="1:8" ht="12.75" x14ac:dyDescent="0.35">
      <c r="A425" s="12"/>
      <c r="E425" s="11"/>
      <c r="H425" s="12"/>
    </row>
    <row r="426" spans="1:8" ht="12.75" x14ac:dyDescent="0.35">
      <c r="A426" s="12"/>
      <c r="E426" s="11"/>
      <c r="H426" s="12"/>
    </row>
    <row r="427" spans="1:8" ht="12.75" x14ac:dyDescent="0.35">
      <c r="A427" s="12"/>
      <c r="E427" s="11"/>
      <c r="H427" s="12"/>
    </row>
    <row r="428" spans="1:8" ht="12.75" x14ac:dyDescent="0.35">
      <c r="A428" s="12"/>
      <c r="E428" s="11"/>
      <c r="H428" s="12"/>
    </row>
    <row r="429" spans="1:8" ht="12.75" x14ac:dyDescent="0.35">
      <c r="A429" s="12"/>
      <c r="E429" s="11"/>
      <c r="H429" s="12"/>
    </row>
    <row r="430" spans="1:8" ht="12.75" x14ac:dyDescent="0.35">
      <c r="A430" s="12"/>
      <c r="E430" s="11"/>
      <c r="H430" s="12"/>
    </row>
    <row r="431" spans="1:8" ht="12.75" x14ac:dyDescent="0.35">
      <c r="A431" s="12"/>
      <c r="E431" s="11"/>
      <c r="H431" s="12"/>
    </row>
    <row r="432" spans="1:8" ht="12.75" x14ac:dyDescent="0.35">
      <c r="A432" s="12"/>
      <c r="E432" s="11"/>
      <c r="H432" s="12"/>
    </row>
    <row r="433" spans="1:8" ht="12.75" x14ac:dyDescent="0.35">
      <c r="A433" s="12"/>
      <c r="E433" s="11"/>
      <c r="H433" s="12"/>
    </row>
    <row r="434" spans="1:8" ht="12.75" x14ac:dyDescent="0.35">
      <c r="A434" s="12"/>
      <c r="E434" s="11"/>
      <c r="H434" s="12"/>
    </row>
    <row r="435" spans="1:8" ht="12.75" x14ac:dyDescent="0.35">
      <c r="A435" s="12"/>
      <c r="E435" s="11"/>
      <c r="H435" s="12"/>
    </row>
    <row r="436" spans="1:8" ht="12.75" x14ac:dyDescent="0.35">
      <c r="A436" s="12"/>
      <c r="E436" s="11"/>
      <c r="H436" s="12"/>
    </row>
    <row r="437" spans="1:8" ht="12.75" x14ac:dyDescent="0.35">
      <c r="A437" s="12"/>
      <c r="E437" s="11"/>
      <c r="H437" s="12"/>
    </row>
    <row r="438" spans="1:8" ht="12.75" x14ac:dyDescent="0.35">
      <c r="A438" s="12"/>
      <c r="E438" s="11"/>
      <c r="H438" s="12"/>
    </row>
    <row r="439" spans="1:8" ht="12.75" x14ac:dyDescent="0.35">
      <c r="A439" s="12"/>
      <c r="E439" s="11"/>
      <c r="H439" s="12"/>
    </row>
    <row r="440" spans="1:8" ht="12.75" x14ac:dyDescent="0.35">
      <c r="A440" s="12"/>
      <c r="E440" s="11"/>
      <c r="H440" s="12"/>
    </row>
    <row r="441" spans="1:8" ht="12.75" x14ac:dyDescent="0.35">
      <c r="A441" s="12"/>
      <c r="E441" s="11"/>
      <c r="H441" s="12"/>
    </row>
    <row r="442" spans="1:8" ht="12.75" x14ac:dyDescent="0.35">
      <c r="A442" s="12"/>
      <c r="E442" s="11"/>
      <c r="H442" s="12"/>
    </row>
    <row r="443" spans="1:8" ht="12.75" x14ac:dyDescent="0.35">
      <c r="A443" s="12"/>
      <c r="E443" s="11"/>
      <c r="H443" s="12"/>
    </row>
    <row r="444" spans="1:8" ht="12.75" x14ac:dyDescent="0.35">
      <c r="A444" s="12"/>
      <c r="E444" s="11"/>
      <c r="H444" s="12"/>
    </row>
    <row r="445" spans="1:8" ht="12.75" x14ac:dyDescent="0.35">
      <c r="A445" s="12"/>
      <c r="E445" s="11"/>
      <c r="H445" s="12"/>
    </row>
    <row r="446" spans="1:8" ht="12.75" x14ac:dyDescent="0.35">
      <c r="A446" s="12"/>
      <c r="E446" s="11"/>
      <c r="H446" s="12"/>
    </row>
    <row r="447" spans="1:8" ht="12.75" x14ac:dyDescent="0.35">
      <c r="A447" s="12"/>
      <c r="E447" s="11"/>
      <c r="H447" s="12"/>
    </row>
    <row r="448" spans="1:8" ht="12.75" x14ac:dyDescent="0.35">
      <c r="A448" s="12"/>
      <c r="E448" s="11"/>
      <c r="H448" s="12"/>
    </row>
    <row r="449" spans="1:8" ht="12.75" x14ac:dyDescent="0.35">
      <c r="A449" s="12"/>
      <c r="E449" s="11"/>
      <c r="H449" s="12"/>
    </row>
    <row r="450" spans="1:8" ht="12.75" x14ac:dyDescent="0.35">
      <c r="A450" s="12"/>
      <c r="E450" s="11"/>
      <c r="H450" s="12"/>
    </row>
    <row r="451" spans="1:8" ht="12.75" x14ac:dyDescent="0.35">
      <c r="A451" s="12"/>
      <c r="E451" s="11"/>
      <c r="H451" s="12"/>
    </row>
    <row r="452" spans="1:8" ht="12.75" x14ac:dyDescent="0.35">
      <c r="A452" s="12"/>
      <c r="E452" s="11"/>
      <c r="H452" s="12"/>
    </row>
    <row r="453" spans="1:8" ht="12.75" x14ac:dyDescent="0.35">
      <c r="A453" s="12"/>
      <c r="E453" s="11"/>
      <c r="H453" s="12"/>
    </row>
    <row r="454" spans="1:8" ht="12.75" x14ac:dyDescent="0.35">
      <c r="A454" s="12"/>
      <c r="E454" s="11"/>
      <c r="H454" s="12"/>
    </row>
    <row r="455" spans="1:8" ht="12.75" x14ac:dyDescent="0.35">
      <c r="A455" s="12"/>
      <c r="E455" s="11"/>
      <c r="H455" s="12"/>
    </row>
    <row r="456" spans="1:8" ht="12.75" x14ac:dyDescent="0.35">
      <c r="A456" s="12"/>
      <c r="E456" s="11"/>
      <c r="H456" s="12"/>
    </row>
    <row r="457" spans="1:8" ht="12.75" x14ac:dyDescent="0.35">
      <c r="A457" s="12"/>
      <c r="E457" s="11"/>
      <c r="H457" s="12"/>
    </row>
    <row r="458" spans="1:8" ht="12.75" x14ac:dyDescent="0.35">
      <c r="A458" s="12"/>
      <c r="E458" s="11"/>
      <c r="H458" s="12"/>
    </row>
    <row r="459" spans="1:8" ht="12.75" x14ac:dyDescent="0.35">
      <c r="A459" s="12"/>
      <c r="E459" s="11"/>
      <c r="H459" s="12"/>
    </row>
    <row r="460" spans="1:8" ht="12.75" x14ac:dyDescent="0.35">
      <c r="A460" s="12"/>
      <c r="E460" s="11"/>
      <c r="H460" s="12"/>
    </row>
    <row r="461" spans="1:8" ht="12.75" x14ac:dyDescent="0.35">
      <c r="A461" s="12"/>
      <c r="E461" s="11"/>
      <c r="H461" s="12"/>
    </row>
    <row r="462" spans="1:8" ht="12.75" x14ac:dyDescent="0.35">
      <c r="A462" s="12"/>
      <c r="E462" s="11"/>
      <c r="H462" s="12"/>
    </row>
    <row r="463" spans="1:8" ht="12.75" x14ac:dyDescent="0.35">
      <c r="A463" s="12"/>
      <c r="E463" s="11"/>
      <c r="H463" s="12"/>
    </row>
    <row r="464" spans="1:8" ht="12.75" x14ac:dyDescent="0.35">
      <c r="A464" s="12"/>
      <c r="E464" s="11"/>
      <c r="H464" s="12"/>
    </row>
    <row r="465" spans="1:8" ht="12.75" x14ac:dyDescent="0.35">
      <c r="A465" s="12"/>
      <c r="E465" s="11"/>
      <c r="H465" s="12"/>
    </row>
    <row r="466" spans="1:8" ht="12.75" x14ac:dyDescent="0.35">
      <c r="A466" s="12"/>
      <c r="E466" s="11"/>
      <c r="H466" s="12"/>
    </row>
    <row r="467" spans="1:8" ht="12.75" x14ac:dyDescent="0.35">
      <c r="A467" s="12"/>
      <c r="E467" s="11"/>
      <c r="H467" s="12"/>
    </row>
    <row r="468" spans="1:8" ht="12.75" x14ac:dyDescent="0.35">
      <c r="A468" s="12"/>
      <c r="E468" s="11"/>
      <c r="H468" s="12"/>
    </row>
    <row r="469" spans="1:8" ht="12.75" x14ac:dyDescent="0.35">
      <c r="A469" s="12"/>
      <c r="E469" s="11"/>
      <c r="H469" s="12"/>
    </row>
    <row r="470" spans="1:8" ht="12.75" x14ac:dyDescent="0.35">
      <c r="A470" s="12"/>
      <c r="E470" s="11"/>
      <c r="H470" s="12"/>
    </row>
    <row r="471" spans="1:8" ht="12.75" x14ac:dyDescent="0.35">
      <c r="A471" s="12"/>
      <c r="E471" s="11"/>
      <c r="H471" s="12"/>
    </row>
    <row r="472" spans="1:8" ht="12.75" x14ac:dyDescent="0.35">
      <c r="A472" s="12"/>
      <c r="E472" s="11"/>
      <c r="H472" s="12"/>
    </row>
    <row r="473" spans="1:8" ht="12.75" x14ac:dyDescent="0.35">
      <c r="A473" s="12"/>
      <c r="E473" s="11"/>
      <c r="H473" s="12"/>
    </row>
    <row r="474" spans="1:8" ht="12.75" x14ac:dyDescent="0.35">
      <c r="A474" s="12"/>
      <c r="E474" s="11"/>
      <c r="H474" s="12"/>
    </row>
    <row r="475" spans="1:8" ht="12.75" x14ac:dyDescent="0.35">
      <c r="A475" s="12"/>
      <c r="E475" s="11"/>
      <c r="H475" s="12"/>
    </row>
    <row r="476" spans="1:8" ht="12.75" x14ac:dyDescent="0.35">
      <c r="A476" s="12"/>
      <c r="E476" s="11"/>
      <c r="H476" s="12"/>
    </row>
    <row r="477" spans="1:8" ht="12.75" x14ac:dyDescent="0.35">
      <c r="A477" s="12"/>
      <c r="E477" s="11"/>
      <c r="H477" s="12"/>
    </row>
    <row r="478" spans="1:8" ht="12.75" x14ac:dyDescent="0.35">
      <c r="A478" s="12"/>
      <c r="E478" s="11"/>
      <c r="H478" s="12"/>
    </row>
    <row r="479" spans="1:8" ht="12.75" x14ac:dyDescent="0.35">
      <c r="A479" s="12"/>
      <c r="E479" s="11"/>
      <c r="H479" s="12"/>
    </row>
    <row r="480" spans="1:8" ht="12.75" x14ac:dyDescent="0.35">
      <c r="A480" s="12"/>
      <c r="E480" s="11"/>
      <c r="H480" s="12"/>
    </row>
    <row r="481" spans="1:8" ht="12.75" x14ac:dyDescent="0.35">
      <c r="A481" s="12"/>
      <c r="E481" s="11"/>
      <c r="H481" s="12"/>
    </row>
    <row r="482" spans="1:8" ht="12.75" x14ac:dyDescent="0.35">
      <c r="A482" s="12"/>
      <c r="E482" s="11"/>
      <c r="H482" s="12"/>
    </row>
    <row r="483" spans="1:8" ht="12.75" x14ac:dyDescent="0.35">
      <c r="A483" s="12"/>
      <c r="E483" s="11"/>
      <c r="H483" s="12"/>
    </row>
    <row r="484" spans="1:8" ht="12.75" x14ac:dyDescent="0.35">
      <c r="A484" s="12"/>
      <c r="E484" s="11"/>
      <c r="H484" s="12"/>
    </row>
    <row r="485" spans="1:8" ht="12.75" x14ac:dyDescent="0.35">
      <c r="A485" s="12"/>
      <c r="E485" s="11"/>
      <c r="H485" s="12"/>
    </row>
    <row r="486" spans="1:8" ht="12.75" x14ac:dyDescent="0.35">
      <c r="A486" s="12"/>
      <c r="E486" s="11"/>
      <c r="H486" s="12"/>
    </row>
    <row r="487" spans="1:8" ht="12.75" x14ac:dyDescent="0.35">
      <c r="A487" s="12"/>
      <c r="E487" s="11"/>
      <c r="H487" s="12"/>
    </row>
    <row r="488" spans="1:8" ht="12.75" x14ac:dyDescent="0.35">
      <c r="A488" s="12"/>
      <c r="E488" s="11"/>
      <c r="H488" s="12"/>
    </row>
    <row r="489" spans="1:8" ht="12.75" x14ac:dyDescent="0.35">
      <c r="A489" s="12"/>
      <c r="E489" s="11"/>
      <c r="H489" s="12"/>
    </row>
    <row r="490" spans="1:8" ht="12.75" x14ac:dyDescent="0.35">
      <c r="A490" s="12"/>
      <c r="E490" s="11"/>
      <c r="H490" s="12"/>
    </row>
    <row r="491" spans="1:8" ht="12.75" x14ac:dyDescent="0.35">
      <c r="A491" s="12"/>
      <c r="E491" s="11"/>
      <c r="H491" s="12"/>
    </row>
    <row r="492" spans="1:8" ht="12.75" x14ac:dyDescent="0.35">
      <c r="A492" s="12"/>
      <c r="E492" s="11"/>
      <c r="H492" s="12"/>
    </row>
    <row r="493" spans="1:8" ht="12.75" x14ac:dyDescent="0.35">
      <c r="A493" s="12"/>
      <c r="E493" s="11"/>
      <c r="H493" s="12"/>
    </row>
    <row r="494" spans="1:8" ht="12.75" x14ac:dyDescent="0.35">
      <c r="A494" s="12"/>
      <c r="E494" s="11"/>
      <c r="H494" s="12"/>
    </row>
    <row r="495" spans="1:8" ht="12.75" x14ac:dyDescent="0.35">
      <c r="A495" s="12"/>
      <c r="E495" s="11"/>
      <c r="H495" s="12"/>
    </row>
    <row r="496" spans="1:8" ht="12.75" x14ac:dyDescent="0.35">
      <c r="A496" s="12"/>
      <c r="E496" s="11"/>
      <c r="H496" s="12"/>
    </row>
    <row r="497" spans="1:8" ht="12.75" x14ac:dyDescent="0.35">
      <c r="A497" s="12"/>
      <c r="E497" s="11"/>
      <c r="H497" s="12"/>
    </row>
    <row r="498" spans="1:8" ht="12.75" x14ac:dyDescent="0.35">
      <c r="A498" s="12"/>
      <c r="E498" s="11"/>
      <c r="H498" s="12"/>
    </row>
    <row r="499" spans="1:8" ht="12.75" x14ac:dyDescent="0.35">
      <c r="A499" s="12"/>
      <c r="E499" s="11"/>
      <c r="H499" s="12"/>
    </row>
    <row r="500" spans="1:8" ht="12.75" x14ac:dyDescent="0.35">
      <c r="A500" s="12"/>
      <c r="E500" s="11"/>
      <c r="H500" s="12"/>
    </row>
    <row r="501" spans="1:8" ht="12.75" x14ac:dyDescent="0.35">
      <c r="A501" s="12"/>
      <c r="E501" s="11"/>
      <c r="H501" s="12"/>
    </row>
    <row r="502" spans="1:8" ht="12.75" x14ac:dyDescent="0.35">
      <c r="A502" s="12"/>
      <c r="E502" s="11"/>
      <c r="H502" s="12"/>
    </row>
    <row r="503" spans="1:8" ht="12.75" x14ac:dyDescent="0.35">
      <c r="A503" s="12"/>
      <c r="E503" s="11"/>
      <c r="H503" s="12"/>
    </row>
    <row r="504" spans="1:8" ht="12.75" x14ac:dyDescent="0.35">
      <c r="A504" s="12"/>
      <c r="E504" s="11"/>
      <c r="H504" s="12"/>
    </row>
    <row r="505" spans="1:8" ht="12.75" x14ac:dyDescent="0.35">
      <c r="A505" s="12"/>
      <c r="E505" s="11"/>
      <c r="H505" s="12"/>
    </row>
    <row r="506" spans="1:8" ht="12.75" x14ac:dyDescent="0.35">
      <c r="A506" s="12"/>
      <c r="E506" s="11"/>
      <c r="H506" s="12"/>
    </row>
    <row r="507" spans="1:8" ht="12.75" x14ac:dyDescent="0.35">
      <c r="A507" s="12"/>
      <c r="E507" s="11"/>
      <c r="H507" s="12"/>
    </row>
    <row r="508" spans="1:8" ht="12.75" x14ac:dyDescent="0.35">
      <c r="A508" s="12"/>
      <c r="E508" s="11"/>
      <c r="H508" s="12"/>
    </row>
    <row r="509" spans="1:8" ht="12.75" x14ac:dyDescent="0.35">
      <c r="A509" s="12"/>
      <c r="E509" s="11"/>
      <c r="H509" s="12"/>
    </row>
    <row r="510" spans="1:8" ht="12.75" x14ac:dyDescent="0.35">
      <c r="A510" s="12"/>
      <c r="E510" s="11"/>
      <c r="H510" s="12"/>
    </row>
    <row r="511" spans="1:8" ht="12.75" x14ac:dyDescent="0.35">
      <c r="A511" s="12"/>
      <c r="E511" s="11"/>
      <c r="H511" s="12"/>
    </row>
    <row r="512" spans="1:8" ht="12.75" x14ac:dyDescent="0.35">
      <c r="A512" s="12"/>
      <c r="E512" s="11"/>
      <c r="H512" s="12"/>
    </row>
    <row r="513" spans="1:8" ht="12.75" x14ac:dyDescent="0.35">
      <c r="A513" s="12"/>
      <c r="E513" s="11"/>
      <c r="H513" s="12"/>
    </row>
    <row r="514" spans="1:8" ht="12.75" x14ac:dyDescent="0.35">
      <c r="A514" s="12"/>
      <c r="E514" s="11"/>
      <c r="H514" s="12"/>
    </row>
    <row r="515" spans="1:8" ht="12.75" x14ac:dyDescent="0.35">
      <c r="A515" s="12"/>
      <c r="E515" s="11"/>
      <c r="H515" s="12"/>
    </row>
    <row r="516" spans="1:8" ht="12.75" x14ac:dyDescent="0.35">
      <c r="A516" s="12"/>
      <c r="E516" s="11"/>
      <c r="H516" s="12"/>
    </row>
    <row r="517" spans="1:8" ht="12.75" x14ac:dyDescent="0.35">
      <c r="A517" s="12"/>
      <c r="E517" s="11"/>
      <c r="H517" s="12"/>
    </row>
    <row r="518" spans="1:8" ht="12.75" x14ac:dyDescent="0.35">
      <c r="A518" s="12"/>
      <c r="E518" s="11"/>
      <c r="H518" s="12"/>
    </row>
    <row r="519" spans="1:8" ht="12.75" x14ac:dyDescent="0.35">
      <c r="A519" s="12"/>
      <c r="E519" s="11"/>
      <c r="H519" s="12"/>
    </row>
    <row r="520" spans="1:8" ht="12.75" x14ac:dyDescent="0.35">
      <c r="A520" s="12"/>
      <c r="E520" s="11"/>
      <c r="H520" s="12"/>
    </row>
    <row r="521" spans="1:8" ht="12.75" x14ac:dyDescent="0.35">
      <c r="A521" s="12"/>
      <c r="E521" s="11"/>
      <c r="H521" s="12"/>
    </row>
    <row r="522" spans="1:8" ht="12.75" x14ac:dyDescent="0.35">
      <c r="A522" s="12"/>
      <c r="E522" s="11"/>
      <c r="H522" s="12"/>
    </row>
    <row r="523" spans="1:8" ht="12.75" x14ac:dyDescent="0.35">
      <c r="A523" s="12"/>
      <c r="E523" s="11"/>
      <c r="H523" s="12"/>
    </row>
    <row r="524" spans="1:8" ht="12.75" x14ac:dyDescent="0.35">
      <c r="A524" s="12"/>
      <c r="E524" s="11"/>
      <c r="H524" s="12"/>
    </row>
    <row r="525" spans="1:8" ht="12.75" x14ac:dyDescent="0.35">
      <c r="A525" s="12"/>
      <c r="E525" s="11"/>
      <c r="H525" s="12"/>
    </row>
    <row r="526" spans="1:8" ht="12.75" x14ac:dyDescent="0.35">
      <c r="A526" s="12"/>
      <c r="E526" s="11"/>
      <c r="H526" s="12"/>
    </row>
    <row r="527" spans="1:8" ht="12.75" x14ac:dyDescent="0.35">
      <c r="A527" s="12"/>
      <c r="E527" s="11"/>
      <c r="H527" s="12"/>
    </row>
    <row r="528" spans="1:8" ht="12.75" x14ac:dyDescent="0.35">
      <c r="A528" s="12"/>
      <c r="E528" s="11"/>
      <c r="H528" s="12"/>
    </row>
    <row r="529" spans="1:8" ht="12.75" x14ac:dyDescent="0.35">
      <c r="A529" s="12"/>
      <c r="E529" s="11"/>
      <c r="H529" s="12"/>
    </row>
    <row r="530" spans="1:8" ht="12.75" x14ac:dyDescent="0.35">
      <c r="A530" s="12"/>
      <c r="E530" s="11"/>
      <c r="H530" s="12"/>
    </row>
    <row r="531" spans="1:8" ht="12.75" x14ac:dyDescent="0.35">
      <c r="A531" s="12"/>
      <c r="E531" s="11"/>
      <c r="H531" s="12"/>
    </row>
    <row r="532" spans="1:8" ht="12.75" x14ac:dyDescent="0.35">
      <c r="A532" s="12"/>
      <c r="E532" s="11"/>
      <c r="H532" s="12"/>
    </row>
    <row r="533" spans="1:8" ht="12.75" x14ac:dyDescent="0.35">
      <c r="A533" s="12"/>
      <c r="E533" s="11"/>
      <c r="H533" s="12"/>
    </row>
    <row r="534" spans="1:8" ht="12.75" x14ac:dyDescent="0.35">
      <c r="A534" s="12"/>
      <c r="E534" s="11"/>
      <c r="H534" s="12"/>
    </row>
    <row r="535" spans="1:8" ht="12.75" x14ac:dyDescent="0.35">
      <c r="A535" s="12"/>
      <c r="E535" s="11"/>
      <c r="H535" s="12"/>
    </row>
    <row r="536" spans="1:8" ht="12.75" x14ac:dyDescent="0.35">
      <c r="A536" s="12"/>
      <c r="E536" s="11"/>
      <c r="H536" s="12"/>
    </row>
    <row r="537" spans="1:8" ht="12.75" x14ac:dyDescent="0.35">
      <c r="A537" s="12"/>
      <c r="E537" s="11"/>
      <c r="H537" s="12"/>
    </row>
    <row r="538" spans="1:8" ht="12.75" x14ac:dyDescent="0.35">
      <c r="A538" s="12"/>
      <c r="E538" s="11"/>
      <c r="H538" s="12"/>
    </row>
    <row r="539" spans="1:8" ht="12.75" x14ac:dyDescent="0.35">
      <c r="A539" s="12"/>
      <c r="E539" s="11"/>
      <c r="H539" s="12"/>
    </row>
    <row r="540" spans="1:8" ht="12.75" x14ac:dyDescent="0.35">
      <c r="A540" s="12"/>
      <c r="E540" s="11"/>
      <c r="H540" s="12"/>
    </row>
    <row r="541" spans="1:8" ht="12.75" x14ac:dyDescent="0.35">
      <c r="A541" s="12"/>
      <c r="E541" s="11"/>
      <c r="H541" s="12"/>
    </row>
    <row r="542" spans="1:8" ht="12.75" x14ac:dyDescent="0.35">
      <c r="A542" s="12"/>
      <c r="E542" s="11"/>
      <c r="H542" s="12"/>
    </row>
    <row r="543" spans="1:8" ht="12.75" x14ac:dyDescent="0.35">
      <c r="A543" s="12"/>
      <c r="E543" s="11"/>
      <c r="H543" s="12"/>
    </row>
    <row r="544" spans="1:8" ht="12.75" x14ac:dyDescent="0.35">
      <c r="A544" s="12"/>
      <c r="E544" s="11"/>
      <c r="H544" s="12"/>
    </row>
    <row r="545" spans="1:8" ht="12.75" x14ac:dyDescent="0.35">
      <c r="A545" s="12"/>
      <c r="E545" s="11"/>
      <c r="H545" s="12"/>
    </row>
    <row r="546" spans="1:8" ht="12.75" x14ac:dyDescent="0.35">
      <c r="A546" s="12"/>
      <c r="E546" s="11"/>
      <c r="H546" s="12"/>
    </row>
    <row r="547" spans="1:8" ht="12.75" x14ac:dyDescent="0.35">
      <c r="A547" s="12"/>
      <c r="E547" s="11"/>
      <c r="H547" s="12"/>
    </row>
    <row r="548" spans="1:8" ht="12.75" x14ac:dyDescent="0.35">
      <c r="A548" s="12"/>
      <c r="E548" s="11"/>
      <c r="H548" s="12"/>
    </row>
    <row r="549" spans="1:8" ht="12.75" x14ac:dyDescent="0.35">
      <c r="A549" s="12"/>
      <c r="E549" s="11"/>
      <c r="H549" s="12"/>
    </row>
    <row r="550" spans="1:8" ht="12.75" x14ac:dyDescent="0.35">
      <c r="A550" s="12"/>
      <c r="E550" s="11"/>
      <c r="H550" s="12"/>
    </row>
    <row r="551" spans="1:8" ht="12.75" x14ac:dyDescent="0.35">
      <c r="A551" s="12"/>
      <c r="E551" s="11"/>
      <c r="H551" s="12"/>
    </row>
    <row r="552" spans="1:8" ht="12.75" x14ac:dyDescent="0.35">
      <c r="A552" s="12"/>
      <c r="E552" s="11"/>
      <c r="H552" s="12"/>
    </row>
    <row r="553" spans="1:8" ht="12.75" x14ac:dyDescent="0.35">
      <c r="A553" s="12"/>
      <c r="E553" s="11"/>
      <c r="H553" s="12"/>
    </row>
    <row r="554" spans="1:8" ht="12.75" x14ac:dyDescent="0.35">
      <c r="A554" s="12"/>
      <c r="E554" s="11"/>
      <c r="H554" s="12"/>
    </row>
    <row r="555" spans="1:8" ht="12.75" x14ac:dyDescent="0.35">
      <c r="A555" s="12"/>
      <c r="E555" s="11"/>
      <c r="H555" s="12"/>
    </row>
    <row r="556" spans="1:8" ht="12.75" x14ac:dyDescent="0.35">
      <c r="A556" s="12"/>
      <c r="E556" s="11"/>
      <c r="H556" s="12"/>
    </row>
    <row r="557" spans="1:8" ht="12.75" x14ac:dyDescent="0.35">
      <c r="A557" s="12"/>
      <c r="E557" s="11"/>
      <c r="H557" s="12"/>
    </row>
    <row r="558" spans="1:8" ht="12.75" x14ac:dyDescent="0.35">
      <c r="A558" s="12"/>
      <c r="E558" s="11"/>
      <c r="H558" s="12"/>
    </row>
    <row r="559" spans="1:8" ht="12.75" x14ac:dyDescent="0.35">
      <c r="A559" s="12"/>
      <c r="E559" s="11"/>
      <c r="H559" s="12"/>
    </row>
    <row r="560" spans="1:8" ht="12.75" x14ac:dyDescent="0.35">
      <c r="A560" s="12"/>
      <c r="E560" s="11"/>
      <c r="H560" s="12"/>
    </row>
    <row r="561" spans="1:8" ht="12.75" x14ac:dyDescent="0.35">
      <c r="A561" s="12"/>
      <c r="E561" s="11"/>
      <c r="H561" s="12"/>
    </row>
    <row r="562" spans="1:8" ht="12.75" x14ac:dyDescent="0.35">
      <c r="A562" s="12"/>
      <c r="E562" s="11"/>
      <c r="H562" s="12"/>
    </row>
    <row r="563" spans="1:8" ht="12.75" x14ac:dyDescent="0.35">
      <c r="A563" s="12"/>
      <c r="E563" s="11"/>
      <c r="H563" s="12"/>
    </row>
    <row r="564" spans="1:8" ht="12.75" x14ac:dyDescent="0.35">
      <c r="A564" s="12"/>
      <c r="E564" s="11"/>
      <c r="H564" s="12"/>
    </row>
    <row r="565" spans="1:8" ht="12.75" x14ac:dyDescent="0.35">
      <c r="A565" s="12"/>
      <c r="E565" s="11"/>
      <c r="H565" s="12"/>
    </row>
    <row r="566" spans="1:8" ht="12.75" x14ac:dyDescent="0.35">
      <c r="A566" s="12"/>
      <c r="E566" s="11"/>
      <c r="H566" s="12"/>
    </row>
    <row r="567" spans="1:8" ht="12.75" x14ac:dyDescent="0.35">
      <c r="A567" s="12"/>
      <c r="E567" s="11"/>
      <c r="H567" s="12"/>
    </row>
    <row r="568" spans="1:8" ht="12.75" x14ac:dyDescent="0.35">
      <c r="A568" s="12"/>
      <c r="E568" s="11"/>
      <c r="H568" s="12"/>
    </row>
    <row r="569" spans="1:8" ht="12.75" x14ac:dyDescent="0.35">
      <c r="A569" s="12"/>
      <c r="E569" s="11"/>
      <c r="H569" s="12"/>
    </row>
    <row r="570" spans="1:8" ht="12.75" x14ac:dyDescent="0.35">
      <c r="A570" s="12"/>
      <c r="E570" s="11"/>
      <c r="H570" s="12"/>
    </row>
    <row r="571" spans="1:8" ht="12.75" x14ac:dyDescent="0.35">
      <c r="A571" s="12"/>
      <c r="E571" s="11"/>
      <c r="H571" s="12"/>
    </row>
    <row r="572" spans="1:8" ht="12.75" x14ac:dyDescent="0.35">
      <c r="A572" s="12"/>
      <c r="E572" s="11"/>
      <c r="H572" s="12"/>
    </row>
    <row r="573" spans="1:8" ht="12.75" x14ac:dyDescent="0.35">
      <c r="A573" s="12"/>
      <c r="E573" s="11"/>
      <c r="H573" s="12"/>
    </row>
    <row r="574" spans="1:8" ht="12.75" x14ac:dyDescent="0.35">
      <c r="A574" s="12"/>
      <c r="E574" s="11"/>
      <c r="H574" s="12"/>
    </row>
    <row r="575" spans="1:8" ht="12.75" x14ac:dyDescent="0.35">
      <c r="A575" s="12"/>
      <c r="E575" s="11"/>
      <c r="H575" s="12"/>
    </row>
    <row r="576" spans="1:8" ht="12.75" x14ac:dyDescent="0.35">
      <c r="A576" s="12"/>
      <c r="E576" s="11"/>
      <c r="H576" s="12"/>
    </row>
    <row r="577" spans="1:8" ht="12.75" x14ac:dyDescent="0.35">
      <c r="A577" s="12"/>
      <c r="E577" s="11"/>
      <c r="H577" s="12"/>
    </row>
    <row r="578" spans="1:8" ht="12.75" x14ac:dyDescent="0.35">
      <c r="A578" s="12"/>
      <c r="E578" s="11"/>
      <c r="H578" s="12"/>
    </row>
    <row r="579" spans="1:8" ht="12.75" x14ac:dyDescent="0.35">
      <c r="A579" s="12"/>
      <c r="E579" s="11"/>
      <c r="H579" s="12"/>
    </row>
    <row r="580" spans="1:8" ht="12.75" x14ac:dyDescent="0.35">
      <c r="A580" s="12"/>
      <c r="E580" s="11"/>
      <c r="H580" s="12"/>
    </row>
    <row r="581" spans="1:8" ht="12.75" x14ac:dyDescent="0.35">
      <c r="A581" s="12"/>
      <c r="E581" s="11"/>
      <c r="H581" s="12"/>
    </row>
    <row r="582" spans="1:8" ht="12.75" x14ac:dyDescent="0.35">
      <c r="A582" s="12"/>
      <c r="E582" s="11"/>
      <c r="H582" s="12"/>
    </row>
    <row r="583" spans="1:8" ht="12.75" x14ac:dyDescent="0.35">
      <c r="A583" s="12"/>
      <c r="E583" s="11"/>
      <c r="H583" s="12"/>
    </row>
    <row r="584" spans="1:8" ht="12.75" x14ac:dyDescent="0.35">
      <c r="A584" s="12"/>
      <c r="E584" s="11"/>
      <c r="H584" s="12"/>
    </row>
    <row r="585" spans="1:8" ht="12.75" x14ac:dyDescent="0.35">
      <c r="A585" s="12"/>
      <c r="E585" s="11"/>
      <c r="H585" s="12"/>
    </row>
    <row r="586" spans="1:8" ht="12.75" x14ac:dyDescent="0.35">
      <c r="A586" s="12"/>
      <c r="E586" s="11"/>
      <c r="H586" s="12"/>
    </row>
    <row r="587" spans="1:8" ht="12.75" x14ac:dyDescent="0.35">
      <c r="A587" s="12"/>
      <c r="E587" s="11"/>
      <c r="H587" s="12"/>
    </row>
    <row r="588" spans="1:8" ht="12.75" x14ac:dyDescent="0.35">
      <c r="A588" s="12"/>
      <c r="E588" s="11"/>
      <c r="H588" s="12"/>
    </row>
    <row r="589" spans="1:8" ht="12.75" x14ac:dyDescent="0.35">
      <c r="A589" s="12"/>
      <c r="E589" s="11"/>
      <c r="H589" s="12"/>
    </row>
    <row r="590" spans="1:8" ht="12.75" x14ac:dyDescent="0.35">
      <c r="A590" s="12"/>
      <c r="E590" s="11"/>
      <c r="H590" s="12"/>
    </row>
    <row r="591" spans="1:8" ht="12.75" x14ac:dyDescent="0.35">
      <c r="A591" s="12"/>
      <c r="E591" s="11"/>
      <c r="H591" s="12"/>
    </row>
    <row r="592" spans="1:8" ht="12.75" x14ac:dyDescent="0.35">
      <c r="A592" s="12"/>
      <c r="E592" s="11"/>
      <c r="H592" s="12"/>
    </row>
    <row r="593" spans="1:8" ht="12.75" x14ac:dyDescent="0.35">
      <c r="A593" s="12"/>
      <c r="E593" s="11"/>
      <c r="H593" s="12"/>
    </row>
    <row r="594" spans="1:8" ht="12.75" x14ac:dyDescent="0.35">
      <c r="A594" s="12"/>
      <c r="E594" s="11"/>
      <c r="H594" s="12"/>
    </row>
    <row r="595" spans="1:8" ht="12.75" x14ac:dyDescent="0.35">
      <c r="A595" s="12"/>
      <c r="E595" s="11"/>
      <c r="H595" s="12"/>
    </row>
    <row r="596" spans="1:8" ht="12.75" x14ac:dyDescent="0.35">
      <c r="A596" s="12"/>
      <c r="E596" s="11"/>
      <c r="H596" s="12"/>
    </row>
    <row r="597" spans="1:8" ht="12.75" x14ac:dyDescent="0.35">
      <c r="A597" s="12"/>
      <c r="E597" s="11"/>
      <c r="H597" s="12"/>
    </row>
    <row r="598" spans="1:8" ht="12.75" x14ac:dyDescent="0.35">
      <c r="A598" s="12"/>
      <c r="E598" s="11"/>
      <c r="H598" s="12"/>
    </row>
    <row r="599" spans="1:8" ht="12.75" x14ac:dyDescent="0.35">
      <c r="A599" s="12"/>
      <c r="E599" s="11"/>
      <c r="H599" s="12"/>
    </row>
    <row r="600" spans="1:8" ht="12.75" x14ac:dyDescent="0.35">
      <c r="A600" s="12"/>
      <c r="E600" s="11"/>
      <c r="H600" s="12"/>
    </row>
    <row r="601" spans="1:8" ht="12.75" x14ac:dyDescent="0.35">
      <c r="A601" s="12"/>
      <c r="E601" s="11"/>
      <c r="H601" s="12"/>
    </row>
    <row r="602" spans="1:8" ht="12.75" x14ac:dyDescent="0.35">
      <c r="A602" s="12"/>
      <c r="E602" s="11"/>
      <c r="H602" s="12"/>
    </row>
    <row r="603" spans="1:8" ht="12.75" x14ac:dyDescent="0.35">
      <c r="A603" s="12"/>
      <c r="E603" s="11"/>
      <c r="H603" s="12"/>
    </row>
    <row r="604" spans="1:8" ht="12.75" x14ac:dyDescent="0.35">
      <c r="A604" s="12"/>
      <c r="E604" s="11"/>
      <c r="H604" s="12"/>
    </row>
    <row r="605" spans="1:8" ht="12.75" x14ac:dyDescent="0.35">
      <c r="A605" s="12"/>
      <c r="E605" s="11"/>
      <c r="H605" s="12"/>
    </row>
    <row r="606" spans="1:8" ht="12.75" x14ac:dyDescent="0.35">
      <c r="A606" s="12"/>
      <c r="E606" s="11"/>
      <c r="H606" s="12"/>
    </row>
    <row r="607" spans="1:8" ht="12.75" x14ac:dyDescent="0.35">
      <c r="A607" s="12"/>
      <c r="E607" s="11"/>
      <c r="H607" s="12"/>
    </row>
    <row r="608" spans="1:8" ht="12.75" x14ac:dyDescent="0.35">
      <c r="A608" s="12"/>
      <c r="E608" s="11"/>
      <c r="H608" s="12"/>
    </row>
    <row r="609" spans="1:8" ht="12.75" x14ac:dyDescent="0.35">
      <c r="A609" s="12"/>
      <c r="E609" s="11"/>
      <c r="H609" s="12"/>
    </row>
    <row r="610" spans="1:8" ht="12.75" x14ac:dyDescent="0.35">
      <c r="A610" s="12"/>
      <c r="E610" s="11"/>
      <c r="H610" s="12"/>
    </row>
    <row r="611" spans="1:8" ht="12.75" x14ac:dyDescent="0.35">
      <c r="A611" s="12"/>
      <c r="E611" s="11"/>
      <c r="H611" s="12"/>
    </row>
    <row r="612" spans="1:8" ht="12.75" x14ac:dyDescent="0.35">
      <c r="A612" s="12"/>
      <c r="E612" s="11"/>
      <c r="H612" s="12"/>
    </row>
    <row r="613" spans="1:8" ht="12.75" x14ac:dyDescent="0.35">
      <c r="A613" s="12"/>
      <c r="E613" s="11"/>
      <c r="H613" s="12"/>
    </row>
    <row r="614" spans="1:8" ht="12.75" x14ac:dyDescent="0.35">
      <c r="A614" s="12"/>
      <c r="E614" s="11"/>
      <c r="H614" s="12"/>
    </row>
    <row r="615" spans="1:8" ht="12.75" x14ac:dyDescent="0.35">
      <c r="A615" s="12"/>
      <c r="E615" s="11"/>
      <c r="H615" s="12"/>
    </row>
    <row r="616" spans="1:8" ht="12.75" x14ac:dyDescent="0.35">
      <c r="A616" s="12"/>
      <c r="E616" s="11"/>
      <c r="H616" s="12"/>
    </row>
    <row r="617" spans="1:8" ht="12.75" x14ac:dyDescent="0.35">
      <c r="A617" s="12"/>
      <c r="E617" s="11"/>
      <c r="H617" s="12"/>
    </row>
    <row r="618" spans="1:8" ht="12.75" x14ac:dyDescent="0.35">
      <c r="A618" s="12"/>
      <c r="E618" s="11"/>
      <c r="H618" s="12"/>
    </row>
    <row r="619" spans="1:8" ht="12.75" x14ac:dyDescent="0.35">
      <c r="A619" s="12"/>
      <c r="E619" s="11"/>
      <c r="H619" s="12"/>
    </row>
    <row r="620" spans="1:8" ht="12.75" x14ac:dyDescent="0.35">
      <c r="A620" s="12"/>
      <c r="E620" s="11"/>
      <c r="H620" s="12"/>
    </row>
    <row r="621" spans="1:8" ht="12.75" x14ac:dyDescent="0.35">
      <c r="A621" s="12"/>
      <c r="E621" s="11"/>
      <c r="H621" s="12"/>
    </row>
    <row r="622" spans="1:8" ht="12.75" x14ac:dyDescent="0.35">
      <c r="A622" s="12"/>
      <c r="E622" s="11"/>
      <c r="H622" s="12"/>
    </row>
    <row r="623" spans="1:8" ht="12.75" x14ac:dyDescent="0.35">
      <c r="A623" s="12"/>
      <c r="E623" s="11"/>
      <c r="H623" s="12"/>
    </row>
    <row r="624" spans="1:8" ht="12.75" x14ac:dyDescent="0.35">
      <c r="A624" s="12"/>
      <c r="E624" s="11"/>
      <c r="H624" s="12"/>
    </row>
    <row r="625" spans="1:8" ht="12.75" x14ac:dyDescent="0.35">
      <c r="A625" s="12"/>
      <c r="E625" s="11"/>
      <c r="H625" s="12"/>
    </row>
    <row r="626" spans="1:8" ht="12.75" x14ac:dyDescent="0.35">
      <c r="A626" s="12"/>
      <c r="E626" s="11"/>
      <c r="H626" s="12"/>
    </row>
    <row r="627" spans="1:8" ht="12.75" x14ac:dyDescent="0.35">
      <c r="A627" s="12"/>
      <c r="E627" s="11"/>
      <c r="H627" s="12"/>
    </row>
    <row r="628" spans="1:8" ht="12.75" x14ac:dyDescent="0.35">
      <c r="A628" s="12"/>
      <c r="E628" s="11"/>
      <c r="H628" s="12"/>
    </row>
    <row r="629" spans="1:8" ht="12.75" x14ac:dyDescent="0.35">
      <c r="A629" s="12"/>
      <c r="E629" s="11"/>
      <c r="H629" s="12"/>
    </row>
    <row r="630" spans="1:8" ht="12.75" x14ac:dyDescent="0.35">
      <c r="A630" s="12"/>
      <c r="E630" s="11"/>
      <c r="H630" s="12"/>
    </row>
    <row r="631" spans="1:8" ht="12.75" x14ac:dyDescent="0.35">
      <c r="A631" s="12"/>
      <c r="E631" s="11"/>
      <c r="H631" s="12"/>
    </row>
    <row r="632" spans="1:8" ht="12.75" x14ac:dyDescent="0.35">
      <c r="A632" s="12"/>
      <c r="E632" s="11"/>
      <c r="H632" s="12"/>
    </row>
    <row r="633" spans="1:8" ht="12.75" x14ac:dyDescent="0.35">
      <c r="A633" s="12"/>
      <c r="E633" s="11"/>
      <c r="H633" s="12"/>
    </row>
    <row r="634" spans="1:8" ht="12.75" x14ac:dyDescent="0.35">
      <c r="A634" s="12"/>
      <c r="E634" s="11"/>
      <c r="H634" s="12"/>
    </row>
    <row r="635" spans="1:8" ht="12.75" x14ac:dyDescent="0.35">
      <c r="A635" s="12"/>
      <c r="E635" s="11"/>
      <c r="H635" s="12"/>
    </row>
    <row r="636" spans="1:8" ht="12.75" x14ac:dyDescent="0.35">
      <c r="A636" s="12"/>
      <c r="E636" s="11"/>
      <c r="H636" s="12"/>
    </row>
    <row r="637" spans="1:8" ht="12.75" x14ac:dyDescent="0.35">
      <c r="A637" s="12"/>
      <c r="E637" s="11"/>
      <c r="H637" s="12"/>
    </row>
    <row r="638" spans="1:8" ht="12.75" x14ac:dyDescent="0.35">
      <c r="A638" s="12"/>
      <c r="E638" s="11"/>
      <c r="H638" s="12"/>
    </row>
    <row r="639" spans="1:8" ht="12.75" x14ac:dyDescent="0.35">
      <c r="A639" s="12"/>
      <c r="E639" s="11"/>
      <c r="H639" s="12"/>
    </row>
    <row r="640" spans="1:8" ht="12.75" x14ac:dyDescent="0.35">
      <c r="A640" s="12"/>
      <c r="E640" s="11"/>
      <c r="H640" s="12"/>
    </row>
    <row r="641" spans="1:8" ht="12.75" x14ac:dyDescent="0.35">
      <c r="A641" s="12"/>
      <c r="E641" s="11"/>
      <c r="H641" s="12"/>
    </row>
    <row r="642" spans="1:8" ht="12.75" x14ac:dyDescent="0.35">
      <c r="A642" s="12"/>
      <c r="E642" s="11"/>
      <c r="H642" s="12"/>
    </row>
    <row r="643" spans="1:8" ht="12.75" x14ac:dyDescent="0.35">
      <c r="A643" s="12"/>
      <c r="E643" s="11"/>
      <c r="H643" s="12"/>
    </row>
    <row r="644" spans="1:8" ht="12.75" x14ac:dyDescent="0.35">
      <c r="A644" s="12"/>
      <c r="E644" s="11"/>
      <c r="H644" s="12"/>
    </row>
    <row r="645" spans="1:8" ht="12.75" x14ac:dyDescent="0.35">
      <c r="A645" s="12"/>
      <c r="E645" s="11"/>
      <c r="H645" s="12"/>
    </row>
    <row r="646" spans="1:8" ht="12.75" x14ac:dyDescent="0.35">
      <c r="A646" s="12"/>
      <c r="E646" s="11"/>
      <c r="H646" s="12"/>
    </row>
    <row r="647" spans="1:8" ht="12.75" x14ac:dyDescent="0.35">
      <c r="A647" s="12"/>
      <c r="E647" s="11"/>
      <c r="H647" s="12"/>
    </row>
    <row r="648" spans="1:8" ht="12.75" x14ac:dyDescent="0.35">
      <c r="A648" s="12"/>
      <c r="E648" s="11"/>
      <c r="H648" s="12"/>
    </row>
    <row r="649" spans="1:8" ht="12.75" x14ac:dyDescent="0.35">
      <c r="A649" s="12"/>
      <c r="E649" s="11"/>
      <c r="H649" s="12"/>
    </row>
    <row r="650" spans="1:8" ht="12.75" x14ac:dyDescent="0.35">
      <c r="A650" s="12"/>
      <c r="E650" s="11"/>
      <c r="H650" s="12"/>
    </row>
    <row r="651" spans="1:8" ht="12.75" x14ac:dyDescent="0.35">
      <c r="A651" s="12"/>
      <c r="E651" s="11"/>
      <c r="H651" s="12"/>
    </row>
    <row r="652" spans="1:8" ht="12.75" x14ac:dyDescent="0.35">
      <c r="A652" s="12"/>
      <c r="E652" s="11"/>
      <c r="H652" s="12"/>
    </row>
    <row r="653" spans="1:8" ht="12.75" x14ac:dyDescent="0.35">
      <c r="A653" s="12"/>
      <c r="E653" s="11"/>
      <c r="H653" s="12"/>
    </row>
    <row r="654" spans="1:8" ht="12.75" x14ac:dyDescent="0.35">
      <c r="A654" s="12"/>
      <c r="E654" s="11"/>
      <c r="H654" s="12"/>
    </row>
    <row r="655" spans="1:8" ht="12.75" x14ac:dyDescent="0.35">
      <c r="A655" s="12"/>
      <c r="E655" s="11"/>
      <c r="H655" s="12"/>
    </row>
    <row r="656" spans="1:8" ht="12.75" x14ac:dyDescent="0.35">
      <c r="A656" s="12"/>
      <c r="E656" s="11"/>
      <c r="H656" s="12"/>
    </row>
    <row r="657" spans="1:8" ht="12.75" x14ac:dyDescent="0.35">
      <c r="A657" s="12"/>
      <c r="E657" s="11"/>
      <c r="H657" s="12"/>
    </row>
    <row r="658" spans="1:8" ht="12.75" x14ac:dyDescent="0.35">
      <c r="A658" s="12"/>
      <c r="E658" s="11"/>
      <c r="H658" s="12"/>
    </row>
    <row r="659" spans="1:8" ht="12.75" x14ac:dyDescent="0.35">
      <c r="A659" s="12"/>
      <c r="E659" s="11"/>
      <c r="H659" s="12"/>
    </row>
    <row r="660" spans="1:8" ht="12.75" x14ac:dyDescent="0.35">
      <c r="A660" s="12"/>
      <c r="E660" s="11"/>
      <c r="H660" s="12"/>
    </row>
    <row r="661" spans="1:8" ht="12.75" x14ac:dyDescent="0.35">
      <c r="A661" s="12"/>
      <c r="E661" s="11"/>
      <c r="H661" s="12"/>
    </row>
    <row r="662" spans="1:8" ht="12.75" x14ac:dyDescent="0.35">
      <c r="A662" s="12"/>
      <c r="E662" s="11"/>
      <c r="H662" s="12"/>
    </row>
    <row r="663" spans="1:8" ht="12.75" x14ac:dyDescent="0.35">
      <c r="A663" s="12"/>
      <c r="E663" s="11"/>
      <c r="H663" s="12"/>
    </row>
    <row r="664" spans="1:8" ht="12.75" x14ac:dyDescent="0.35">
      <c r="A664" s="12"/>
      <c r="E664" s="11"/>
      <c r="H664" s="12"/>
    </row>
    <row r="665" spans="1:8" ht="12.75" x14ac:dyDescent="0.35">
      <c r="A665" s="12"/>
      <c r="E665" s="11"/>
      <c r="H665" s="12"/>
    </row>
    <row r="666" spans="1:8" ht="12.75" x14ac:dyDescent="0.35">
      <c r="A666" s="12"/>
      <c r="E666" s="11"/>
      <c r="H666" s="12"/>
    </row>
    <row r="667" spans="1:8" ht="12.75" x14ac:dyDescent="0.35">
      <c r="A667" s="12"/>
      <c r="E667" s="11"/>
      <c r="H667" s="12"/>
    </row>
    <row r="668" spans="1:8" ht="12.75" x14ac:dyDescent="0.35">
      <c r="A668" s="12"/>
      <c r="E668" s="11"/>
      <c r="H668" s="12"/>
    </row>
    <row r="669" spans="1:8" ht="12.75" x14ac:dyDescent="0.35">
      <c r="A669" s="12"/>
      <c r="E669" s="11"/>
      <c r="H669" s="12"/>
    </row>
    <row r="670" spans="1:8" ht="12.75" x14ac:dyDescent="0.35">
      <c r="A670" s="12"/>
      <c r="E670" s="11"/>
      <c r="H670" s="12"/>
    </row>
    <row r="671" spans="1:8" ht="12.75" x14ac:dyDescent="0.35">
      <c r="A671" s="12"/>
      <c r="E671" s="11"/>
      <c r="H671" s="12"/>
    </row>
    <row r="672" spans="1:8" ht="12.75" x14ac:dyDescent="0.35">
      <c r="A672" s="12"/>
      <c r="E672" s="11"/>
      <c r="H672" s="12"/>
    </row>
    <row r="673" spans="1:8" ht="12.75" x14ac:dyDescent="0.35">
      <c r="A673" s="12"/>
      <c r="E673" s="11"/>
      <c r="H673" s="12"/>
    </row>
    <row r="674" spans="1:8" ht="12.75" x14ac:dyDescent="0.35">
      <c r="A674" s="12"/>
      <c r="E674" s="11"/>
      <c r="H674" s="12"/>
    </row>
    <row r="675" spans="1:8" ht="12.75" x14ac:dyDescent="0.35">
      <c r="A675" s="12"/>
      <c r="E675" s="11"/>
      <c r="H675" s="12"/>
    </row>
    <row r="676" spans="1:8" ht="12.75" x14ac:dyDescent="0.35">
      <c r="A676" s="12"/>
      <c r="E676" s="11"/>
      <c r="H676" s="12"/>
    </row>
    <row r="677" spans="1:8" ht="12.75" x14ac:dyDescent="0.35">
      <c r="A677" s="12"/>
      <c r="E677" s="11"/>
      <c r="H677" s="12"/>
    </row>
    <row r="678" spans="1:8" ht="12.75" x14ac:dyDescent="0.35">
      <c r="A678" s="12"/>
      <c r="E678" s="11"/>
      <c r="H678" s="12"/>
    </row>
    <row r="679" spans="1:8" ht="12.75" x14ac:dyDescent="0.35">
      <c r="A679" s="12"/>
      <c r="E679" s="11"/>
      <c r="H679" s="12"/>
    </row>
    <row r="680" spans="1:8" ht="12.75" x14ac:dyDescent="0.35">
      <c r="A680" s="12"/>
      <c r="E680" s="11"/>
      <c r="H680" s="12"/>
    </row>
    <row r="681" spans="1:8" ht="12.75" x14ac:dyDescent="0.35">
      <c r="A681" s="12"/>
      <c r="E681" s="11"/>
      <c r="H681" s="12"/>
    </row>
    <row r="682" spans="1:8" ht="12.75" x14ac:dyDescent="0.35">
      <c r="A682" s="12"/>
      <c r="E682" s="11"/>
      <c r="H682" s="12"/>
    </row>
    <row r="683" spans="1:8" ht="12.75" x14ac:dyDescent="0.35">
      <c r="A683" s="12"/>
      <c r="E683" s="11"/>
      <c r="H683" s="12"/>
    </row>
    <row r="684" spans="1:8" ht="12.75" x14ac:dyDescent="0.35">
      <c r="A684" s="12"/>
      <c r="E684" s="11"/>
      <c r="H684" s="12"/>
    </row>
    <row r="685" spans="1:8" ht="12.75" x14ac:dyDescent="0.35">
      <c r="A685" s="12"/>
      <c r="E685" s="11"/>
      <c r="H685" s="12"/>
    </row>
    <row r="686" spans="1:8" ht="12.75" x14ac:dyDescent="0.35">
      <c r="A686" s="12"/>
      <c r="E686" s="11"/>
      <c r="H686" s="12"/>
    </row>
    <row r="687" spans="1:8" ht="12.75" x14ac:dyDescent="0.35">
      <c r="A687" s="12"/>
      <c r="E687" s="11"/>
      <c r="H687" s="12"/>
    </row>
    <row r="688" spans="1:8" ht="12.75" x14ac:dyDescent="0.35">
      <c r="A688" s="12"/>
      <c r="E688" s="11"/>
      <c r="H688" s="12"/>
    </row>
    <row r="689" spans="1:8" ht="12.75" x14ac:dyDescent="0.35">
      <c r="A689" s="12"/>
      <c r="E689" s="11"/>
      <c r="H689" s="12"/>
    </row>
    <row r="690" spans="1:8" ht="12.75" x14ac:dyDescent="0.35">
      <c r="A690" s="12"/>
      <c r="E690" s="11"/>
      <c r="H690" s="12"/>
    </row>
    <row r="691" spans="1:8" ht="12.75" x14ac:dyDescent="0.35">
      <c r="A691" s="12"/>
      <c r="E691" s="11"/>
      <c r="H691" s="12"/>
    </row>
    <row r="692" spans="1:8" ht="12.75" x14ac:dyDescent="0.35">
      <c r="A692" s="12"/>
      <c r="E692" s="11"/>
      <c r="H692" s="12"/>
    </row>
    <row r="693" spans="1:8" ht="12.75" x14ac:dyDescent="0.35">
      <c r="A693" s="12"/>
      <c r="E693" s="11"/>
      <c r="H693" s="12"/>
    </row>
    <row r="694" spans="1:8" ht="12.75" x14ac:dyDescent="0.35">
      <c r="A694" s="12"/>
      <c r="E694" s="11"/>
      <c r="H694" s="12"/>
    </row>
    <row r="695" spans="1:8" ht="12.75" x14ac:dyDescent="0.35">
      <c r="A695" s="12"/>
      <c r="E695" s="11"/>
      <c r="H695" s="12"/>
    </row>
    <row r="696" spans="1:8" ht="12.75" x14ac:dyDescent="0.35">
      <c r="A696" s="12"/>
      <c r="E696" s="11"/>
      <c r="H696" s="12"/>
    </row>
    <row r="697" spans="1:8" ht="12.75" x14ac:dyDescent="0.35">
      <c r="A697" s="12"/>
      <c r="E697" s="11"/>
      <c r="H697" s="12"/>
    </row>
    <row r="698" spans="1:8" ht="12.75" x14ac:dyDescent="0.35">
      <c r="A698" s="12"/>
      <c r="E698" s="11"/>
      <c r="H698" s="12"/>
    </row>
    <row r="699" spans="1:8" ht="12.75" x14ac:dyDescent="0.35">
      <c r="A699" s="12"/>
      <c r="E699" s="11"/>
      <c r="H699" s="12"/>
    </row>
    <row r="700" spans="1:8" ht="12.75" x14ac:dyDescent="0.35">
      <c r="A700" s="12"/>
      <c r="E700" s="11"/>
      <c r="H700" s="12"/>
    </row>
    <row r="701" spans="1:8" ht="12.75" x14ac:dyDescent="0.35">
      <c r="A701" s="12"/>
      <c r="E701" s="11"/>
      <c r="H701" s="12"/>
    </row>
    <row r="702" spans="1:8" ht="12.75" x14ac:dyDescent="0.35">
      <c r="A702" s="12"/>
      <c r="E702" s="11"/>
      <c r="H702" s="12"/>
    </row>
    <row r="703" spans="1:8" ht="12.75" x14ac:dyDescent="0.35">
      <c r="A703" s="12"/>
      <c r="E703" s="11"/>
      <c r="H703" s="12"/>
    </row>
    <row r="704" spans="1:8" ht="12.75" x14ac:dyDescent="0.35">
      <c r="A704" s="12"/>
      <c r="E704" s="11"/>
      <c r="H704" s="12"/>
    </row>
    <row r="705" spans="1:8" ht="12.75" x14ac:dyDescent="0.35">
      <c r="A705" s="12"/>
      <c r="E705" s="11"/>
      <c r="H705" s="12"/>
    </row>
    <row r="706" spans="1:8" ht="12.75" x14ac:dyDescent="0.35">
      <c r="A706" s="12"/>
      <c r="E706" s="11"/>
      <c r="H706" s="12"/>
    </row>
    <row r="707" spans="1:8" ht="12.75" x14ac:dyDescent="0.35">
      <c r="A707" s="12"/>
      <c r="E707" s="11"/>
      <c r="H707" s="12"/>
    </row>
    <row r="708" spans="1:8" ht="12.75" x14ac:dyDescent="0.35">
      <c r="A708" s="12"/>
      <c r="E708" s="11"/>
      <c r="H708" s="12"/>
    </row>
    <row r="709" spans="1:8" ht="12.75" x14ac:dyDescent="0.35">
      <c r="A709" s="12"/>
      <c r="E709" s="11"/>
      <c r="H709" s="12"/>
    </row>
    <row r="710" spans="1:8" ht="12.75" x14ac:dyDescent="0.35">
      <c r="A710" s="12"/>
      <c r="E710" s="11"/>
      <c r="H710" s="12"/>
    </row>
    <row r="711" spans="1:8" ht="12.75" x14ac:dyDescent="0.35">
      <c r="A711" s="12"/>
      <c r="E711" s="11"/>
      <c r="H711" s="12"/>
    </row>
    <row r="712" spans="1:8" ht="12.75" x14ac:dyDescent="0.35">
      <c r="A712" s="12"/>
      <c r="E712" s="11"/>
      <c r="H712" s="12"/>
    </row>
    <row r="713" spans="1:8" ht="12.75" x14ac:dyDescent="0.35">
      <c r="A713" s="12"/>
      <c r="E713" s="11"/>
      <c r="H713" s="12"/>
    </row>
    <row r="714" spans="1:8" ht="12.75" x14ac:dyDescent="0.35">
      <c r="A714" s="12"/>
      <c r="E714" s="11"/>
      <c r="H714" s="12"/>
    </row>
    <row r="715" spans="1:8" ht="12.75" x14ac:dyDescent="0.35">
      <c r="A715" s="12"/>
      <c r="E715" s="11"/>
      <c r="H715" s="12"/>
    </row>
    <row r="716" spans="1:8" ht="12.75" x14ac:dyDescent="0.35">
      <c r="A716" s="12"/>
      <c r="E716" s="11"/>
      <c r="H716" s="12"/>
    </row>
    <row r="717" spans="1:8" ht="12.75" x14ac:dyDescent="0.35">
      <c r="A717" s="12"/>
      <c r="E717" s="11"/>
      <c r="H717" s="12"/>
    </row>
    <row r="718" spans="1:8" ht="12.75" x14ac:dyDescent="0.35">
      <c r="A718" s="12"/>
      <c r="E718" s="11"/>
      <c r="H718" s="12"/>
    </row>
    <row r="719" spans="1:8" ht="12.75" x14ac:dyDescent="0.35">
      <c r="A719" s="12"/>
      <c r="E719" s="11"/>
      <c r="H719" s="12"/>
    </row>
    <row r="720" spans="1:8" ht="12.75" x14ac:dyDescent="0.35">
      <c r="A720" s="12"/>
      <c r="E720" s="11"/>
      <c r="H720" s="12"/>
    </row>
    <row r="721" spans="1:8" ht="12.75" x14ac:dyDescent="0.35">
      <c r="A721" s="12"/>
      <c r="E721" s="11"/>
      <c r="H721" s="12"/>
    </row>
    <row r="722" spans="1:8" ht="12.75" x14ac:dyDescent="0.35">
      <c r="A722" s="12"/>
      <c r="E722" s="11"/>
      <c r="H722" s="12"/>
    </row>
    <row r="723" spans="1:8" ht="12.75" x14ac:dyDescent="0.35">
      <c r="A723" s="12"/>
      <c r="E723" s="11"/>
      <c r="H723" s="12"/>
    </row>
    <row r="724" spans="1:8" ht="12.75" x14ac:dyDescent="0.35">
      <c r="A724" s="12"/>
      <c r="E724" s="11"/>
      <c r="H724" s="12"/>
    </row>
    <row r="725" spans="1:8" ht="12.75" x14ac:dyDescent="0.35">
      <c r="A725" s="12"/>
      <c r="E725" s="11"/>
      <c r="H725" s="12"/>
    </row>
    <row r="726" spans="1:8" ht="12.75" x14ac:dyDescent="0.35">
      <c r="A726" s="12"/>
      <c r="E726" s="11"/>
      <c r="H726" s="12"/>
    </row>
    <row r="727" spans="1:8" ht="12.75" x14ac:dyDescent="0.35">
      <c r="A727" s="12"/>
      <c r="E727" s="11"/>
      <c r="H727" s="12"/>
    </row>
    <row r="728" spans="1:8" ht="12.75" x14ac:dyDescent="0.35">
      <c r="A728" s="12"/>
      <c r="E728" s="11"/>
      <c r="H728" s="12"/>
    </row>
    <row r="729" spans="1:8" ht="12.75" x14ac:dyDescent="0.35">
      <c r="A729" s="12"/>
      <c r="E729" s="11"/>
      <c r="H729" s="12"/>
    </row>
    <row r="730" spans="1:8" ht="12.75" x14ac:dyDescent="0.35">
      <c r="A730" s="12"/>
      <c r="E730" s="11"/>
      <c r="H730" s="12"/>
    </row>
    <row r="731" spans="1:8" ht="12.75" x14ac:dyDescent="0.35">
      <c r="A731" s="12"/>
      <c r="E731" s="11"/>
      <c r="H731" s="12"/>
    </row>
    <row r="732" spans="1:8" ht="12.75" x14ac:dyDescent="0.35">
      <c r="A732" s="12"/>
      <c r="E732" s="11"/>
      <c r="H732" s="12"/>
    </row>
    <row r="733" spans="1:8" ht="12.75" x14ac:dyDescent="0.35">
      <c r="A733" s="12"/>
      <c r="E733" s="11"/>
      <c r="H733" s="12"/>
    </row>
    <row r="734" spans="1:8" ht="12.75" x14ac:dyDescent="0.35">
      <c r="A734" s="12"/>
      <c r="E734" s="11"/>
      <c r="H734" s="12"/>
    </row>
    <row r="735" spans="1:8" ht="12.75" x14ac:dyDescent="0.35">
      <c r="A735" s="12"/>
      <c r="E735" s="11"/>
      <c r="H735" s="12"/>
    </row>
    <row r="736" spans="1:8" ht="12.75" x14ac:dyDescent="0.35">
      <c r="A736" s="12"/>
      <c r="E736" s="11"/>
      <c r="H736" s="12"/>
    </row>
    <row r="737" spans="1:8" ht="12.75" x14ac:dyDescent="0.35">
      <c r="A737" s="12"/>
      <c r="E737" s="11"/>
      <c r="H737" s="12"/>
    </row>
    <row r="738" spans="1:8" ht="12.75" x14ac:dyDescent="0.35">
      <c r="A738" s="12"/>
      <c r="E738" s="11"/>
      <c r="H738" s="12"/>
    </row>
    <row r="739" spans="1:8" ht="12.75" x14ac:dyDescent="0.35">
      <c r="A739" s="12"/>
      <c r="E739" s="11"/>
      <c r="H739" s="12"/>
    </row>
    <row r="740" spans="1:8" ht="12.75" x14ac:dyDescent="0.35">
      <c r="A740" s="12"/>
      <c r="E740" s="11"/>
      <c r="H740" s="12"/>
    </row>
    <row r="741" spans="1:8" ht="12.75" x14ac:dyDescent="0.35">
      <c r="A741" s="12"/>
      <c r="E741" s="11"/>
      <c r="H741" s="12"/>
    </row>
    <row r="742" spans="1:8" ht="12.75" x14ac:dyDescent="0.35">
      <c r="A742" s="12"/>
      <c r="E742" s="11"/>
      <c r="H742" s="12"/>
    </row>
    <row r="743" spans="1:8" ht="12.75" x14ac:dyDescent="0.35">
      <c r="A743" s="12"/>
      <c r="E743" s="11"/>
      <c r="H743" s="12"/>
    </row>
    <row r="744" spans="1:8" ht="12.75" x14ac:dyDescent="0.35">
      <c r="A744" s="12"/>
      <c r="E744" s="11"/>
      <c r="H744" s="12"/>
    </row>
    <row r="745" spans="1:8" ht="12.75" x14ac:dyDescent="0.35">
      <c r="A745" s="12"/>
      <c r="E745" s="11"/>
      <c r="H745" s="12"/>
    </row>
    <row r="746" spans="1:8" ht="12.75" x14ac:dyDescent="0.35">
      <c r="A746" s="12"/>
      <c r="E746" s="11"/>
      <c r="H746" s="12"/>
    </row>
    <row r="747" spans="1:8" ht="12.75" x14ac:dyDescent="0.35">
      <c r="A747" s="12"/>
      <c r="E747" s="11"/>
      <c r="H747" s="12"/>
    </row>
    <row r="748" spans="1:8" ht="12.75" x14ac:dyDescent="0.35">
      <c r="A748" s="12"/>
      <c r="E748" s="11"/>
      <c r="H748" s="12"/>
    </row>
    <row r="749" spans="1:8" ht="12.75" x14ac:dyDescent="0.35">
      <c r="A749" s="12"/>
      <c r="E749" s="11"/>
      <c r="H749" s="12"/>
    </row>
    <row r="750" spans="1:8" ht="12.75" x14ac:dyDescent="0.35">
      <c r="A750" s="12"/>
      <c r="E750" s="11"/>
      <c r="H750" s="12"/>
    </row>
    <row r="751" spans="1:8" ht="12.75" x14ac:dyDescent="0.35">
      <c r="A751" s="12"/>
      <c r="E751" s="11"/>
      <c r="H751" s="12"/>
    </row>
    <row r="752" spans="1:8" ht="12.75" x14ac:dyDescent="0.35">
      <c r="A752" s="12"/>
      <c r="E752" s="11"/>
      <c r="H752" s="12"/>
    </row>
    <row r="753" spans="1:8" ht="12.75" x14ac:dyDescent="0.35">
      <c r="A753" s="12"/>
      <c r="E753" s="11"/>
      <c r="H753" s="12"/>
    </row>
    <row r="754" spans="1:8" ht="12.75" x14ac:dyDescent="0.35">
      <c r="A754" s="12"/>
      <c r="E754" s="11"/>
      <c r="H754" s="12"/>
    </row>
    <row r="755" spans="1:8" ht="12.75" x14ac:dyDescent="0.35">
      <c r="A755" s="12"/>
      <c r="E755" s="11"/>
      <c r="H755" s="12"/>
    </row>
    <row r="756" spans="1:8" ht="12.75" x14ac:dyDescent="0.35">
      <c r="A756" s="12"/>
      <c r="E756" s="11"/>
      <c r="H756" s="12"/>
    </row>
    <row r="757" spans="1:8" ht="12.75" x14ac:dyDescent="0.35">
      <c r="A757" s="12"/>
      <c r="E757" s="11"/>
      <c r="H757" s="12"/>
    </row>
    <row r="758" spans="1:8" ht="12.75" x14ac:dyDescent="0.35">
      <c r="A758" s="12"/>
      <c r="E758" s="11"/>
      <c r="H758" s="12"/>
    </row>
    <row r="759" spans="1:8" ht="12.75" x14ac:dyDescent="0.35">
      <c r="A759" s="12"/>
      <c r="E759" s="11"/>
      <c r="H759" s="12"/>
    </row>
    <row r="760" spans="1:8" ht="12.75" x14ac:dyDescent="0.35">
      <c r="A760" s="12"/>
      <c r="E760" s="11"/>
      <c r="H760" s="12"/>
    </row>
    <row r="761" spans="1:8" ht="12.75" x14ac:dyDescent="0.35">
      <c r="A761" s="12"/>
      <c r="E761" s="11"/>
      <c r="H761" s="12"/>
    </row>
    <row r="762" spans="1:8" ht="12.75" x14ac:dyDescent="0.35">
      <c r="A762" s="12"/>
      <c r="E762" s="11"/>
      <c r="H762" s="12"/>
    </row>
    <row r="763" spans="1:8" ht="12.75" x14ac:dyDescent="0.35">
      <c r="A763" s="12"/>
      <c r="E763" s="11"/>
      <c r="H763" s="12"/>
    </row>
    <row r="764" spans="1:8" ht="12.75" x14ac:dyDescent="0.35">
      <c r="A764" s="12"/>
      <c r="E764" s="11"/>
      <c r="H764" s="12"/>
    </row>
    <row r="765" spans="1:8" ht="12.75" x14ac:dyDescent="0.35">
      <c r="A765" s="12"/>
      <c r="E765" s="11"/>
      <c r="H765" s="12"/>
    </row>
    <row r="766" spans="1:8" ht="12.75" x14ac:dyDescent="0.35">
      <c r="A766" s="12"/>
      <c r="E766" s="11"/>
      <c r="H766" s="12"/>
    </row>
    <row r="767" spans="1:8" ht="12.75" x14ac:dyDescent="0.35">
      <c r="A767" s="12"/>
      <c r="E767" s="11"/>
      <c r="H767" s="12"/>
    </row>
    <row r="768" spans="1:8" ht="12.75" x14ac:dyDescent="0.35">
      <c r="A768" s="12"/>
      <c r="E768" s="11"/>
      <c r="H768" s="12"/>
    </row>
    <row r="769" spans="1:8" ht="12.75" x14ac:dyDescent="0.35">
      <c r="A769" s="12"/>
      <c r="E769" s="11"/>
      <c r="H769" s="12"/>
    </row>
    <row r="770" spans="1:8" ht="12.75" x14ac:dyDescent="0.35">
      <c r="A770" s="12"/>
      <c r="E770" s="11"/>
      <c r="H770" s="12"/>
    </row>
    <row r="771" spans="1:8" ht="12.75" x14ac:dyDescent="0.35">
      <c r="A771" s="12"/>
      <c r="E771" s="11"/>
      <c r="H771" s="12"/>
    </row>
    <row r="772" spans="1:8" ht="12.75" x14ac:dyDescent="0.35">
      <c r="A772" s="12"/>
      <c r="E772" s="11"/>
      <c r="H772" s="12"/>
    </row>
    <row r="773" spans="1:8" ht="12.75" x14ac:dyDescent="0.35">
      <c r="A773" s="12"/>
      <c r="E773" s="11"/>
      <c r="H773" s="12"/>
    </row>
    <row r="774" spans="1:8" ht="12.75" x14ac:dyDescent="0.35">
      <c r="A774" s="12"/>
      <c r="E774" s="11"/>
      <c r="H774" s="12"/>
    </row>
    <row r="775" spans="1:8" ht="12.75" x14ac:dyDescent="0.35">
      <c r="A775" s="12"/>
      <c r="E775" s="11"/>
      <c r="H775" s="12"/>
    </row>
    <row r="776" spans="1:8" ht="12.75" x14ac:dyDescent="0.35">
      <c r="A776" s="12"/>
      <c r="E776" s="11"/>
      <c r="H776" s="12"/>
    </row>
    <row r="777" spans="1:8" ht="12.75" x14ac:dyDescent="0.35">
      <c r="A777" s="12"/>
      <c r="E777" s="11"/>
      <c r="H777" s="12"/>
    </row>
    <row r="778" spans="1:8" ht="12.75" x14ac:dyDescent="0.35">
      <c r="A778" s="12"/>
      <c r="E778" s="11"/>
      <c r="H778" s="12"/>
    </row>
    <row r="779" spans="1:8" ht="12.75" x14ac:dyDescent="0.35">
      <c r="A779" s="12"/>
      <c r="E779" s="11"/>
      <c r="H779" s="12"/>
    </row>
    <row r="780" spans="1:8" ht="12.75" x14ac:dyDescent="0.35">
      <c r="A780" s="12"/>
      <c r="E780" s="11"/>
      <c r="H780" s="12"/>
    </row>
    <row r="781" spans="1:8" ht="12.75" x14ac:dyDescent="0.35">
      <c r="A781" s="12"/>
      <c r="E781" s="11"/>
      <c r="H781" s="12"/>
    </row>
    <row r="782" spans="1:8" ht="12.75" x14ac:dyDescent="0.35">
      <c r="A782" s="12"/>
      <c r="E782" s="11"/>
      <c r="H782" s="12"/>
    </row>
    <row r="783" spans="1:8" ht="12.75" x14ac:dyDescent="0.35">
      <c r="A783" s="12"/>
      <c r="E783" s="11"/>
      <c r="H783" s="12"/>
    </row>
    <row r="784" spans="1:8" ht="12.75" x14ac:dyDescent="0.35">
      <c r="A784" s="12"/>
      <c r="E784" s="11"/>
      <c r="H784" s="12"/>
    </row>
    <row r="785" spans="1:8" ht="12.75" x14ac:dyDescent="0.35">
      <c r="A785" s="12"/>
      <c r="E785" s="11"/>
      <c r="H785" s="12"/>
    </row>
    <row r="786" spans="1:8" ht="12.75" x14ac:dyDescent="0.35">
      <c r="A786" s="12"/>
      <c r="E786" s="11"/>
      <c r="H786" s="12"/>
    </row>
    <row r="787" spans="1:8" ht="12.75" x14ac:dyDescent="0.35">
      <c r="A787" s="12"/>
      <c r="E787" s="11"/>
      <c r="H787" s="12"/>
    </row>
    <row r="788" spans="1:8" ht="12.75" x14ac:dyDescent="0.35">
      <c r="A788" s="12"/>
      <c r="E788" s="11"/>
      <c r="H788" s="12"/>
    </row>
    <row r="789" spans="1:8" ht="12.75" x14ac:dyDescent="0.35">
      <c r="A789" s="12"/>
      <c r="E789" s="11"/>
      <c r="H789" s="12"/>
    </row>
    <row r="790" spans="1:8" ht="12.75" x14ac:dyDescent="0.35">
      <c r="A790" s="12"/>
      <c r="E790" s="11"/>
      <c r="H790" s="12"/>
    </row>
    <row r="791" spans="1:8" ht="12.75" x14ac:dyDescent="0.35">
      <c r="A791" s="12"/>
      <c r="E791" s="11"/>
      <c r="H791" s="12"/>
    </row>
    <row r="792" spans="1:8" ht="12.75" x14ac:dyDescent="0.35">
      <c r="A792" s="12"/>
      <c r="E792" s="11"/>
      <c r="H792" s="12"/>
    </row>
    <row r="793" spans="1:8" ht="12.75" x14ac:dyDescent="0.35">
      <c r="A793" s="12"/>
      <c r="E793" s="11"/>
      <c r="H793" s="12"/>
    </row>
    <row r="794" spans="1:8" ht="12.75" x14ac:dyDescent="0.35">
      <c r="A794" s="12"/>
      <c r="E794" s="11"/>
      <c r="H794" s="12"/>
    </row>
    <row r="795" spans="1:8" ht="12.75" x14ac:dyDescent="0.35">
      <c r="A795" s="12"/>
      <c r="E795" s="11"/>
      <c r="H795" s="12"/>
    </row>
    <row r="796" spans="1:8" ht="12.75" x14ac:dyDescent="0.35">
      <c r="A796" s="12"/>
      <c r="E796" s="11"/>
      <c r="H796" s="12"/>
    </row>
    <row r="797" spans="1:8" ht="12.75" x14ac:dyDescent="0.35">
      <c r="A797" s="12"/>
      <c r="E797" s="11"/>
      <c r="H797" s="12"/>
    </row>
    <row r="798" spans="1:8" ht="12.75" x14ac:dyDescent="0.35">
      <c r="A798" s="12"/>
      <c r="E798" s="11"/>
      <c r="H798" s="12"/>
    </row>
    <row r="799" spans="1:8" ht="12.75" x14ac:dyDescent="0.35">
      <c r="A799" s="12"/>
      <c r="E799" s="11"/>
      <c r="H799" s="12"/>
    </row>
    <row r="800" spans="1:8" ht="12.75" x14ac:dyDescent="0.35">
      <c r="A800" s="12"/>
      <c r="E800" s="11"/>
      <c r="H800" s="12"/>
    </row>
    <row r="801" spans="1:8" ht="12.75" x14ac:dyDescent="0.35">
      <c r="A801" s="12"/>
      <c r="E801" s="11"/>
      <c r="H801" s="12"/>
    </row>
    <row r="802" spans="1:8" ht="12.75" x14ac:dyDescent="0.35">
      <c r="A802" s="12"/>
      <c r="E802" s="11"/>
      <c r="H802" s="12"/>
    </row>
    <row r="803" spans="1:8" ht="12.75" x14ac:dyDescent="0.35">
      <c r="A803" s="12"/>
      <c r="E803" s="11"/>
      <c r="H803" s="12"/>
    </row>
    <row r="804" spans="1:8" ht="12.75" x14ac:dyDescent="0.35">
      <c r="A804" s="12"/>
      <c r="E804" s="11"/>
      <c r="H804" s="12"/>
    </row>
    <row r="805" spans="1:8" ht="12.75" x14ac:dyDescent="0.35">
      <c r="A805" s="12"/>
      <c r="E805" s="11"/>
      <c r="H805" s="12"/>
    </row>
    <row r="806" spans="1:8" ht="12.75" x14ac:dyDescent="0.35">
      <c r="A806" s="12"/>
      <c r="E806" s="11"/>
      <c r="H806" s="12"/>
    </row>
    <row r="807" spans="1:8" ht="12.75" x14ac:dyDescent="0.35">
      <c r="A807" s="12"/>
      <c r="E807" s="11"/>
      <c r="H807" s="12"/>
    </row>
    <row r="808" spans="1:8" ht="12.75" x14ac:dyDescent="0.35">
      <c r="A808" s="12"/>
      <c r="E808" s="11"/>
      <c r="H808" s="12"/>
    </row>
    <row r="809" spans="1:8" ht="12.75" x14ac:dyDescent="0.35">
      <c r="A809" s="12"/>
      <c r="E809" s="11"/>
      <c r="H809" s="12"/>
    </row>
    <row r="810" spans="1:8" ht="12.75" x14ac:dyDescent="0.35">
      <c r="A810" s="12"/>
      <c r="E810" s="11"/>
      <c r="H810" s="12"/>
    </row>
    <row r="811" spans="1:8" ht="12.75" x14ac:dyDescent="0.35">
      <c r="A811" s="12"/>
      <c r="E811" s="11"/>
      <c r="H811" s="12"/>
    </row>
    <row r="812" spans="1:8" ht="12.75" x14ac:dyDescent="0.35">
      <c r="A812" s="12"/>
      <c r="E812" s="11"/>
      <c r="H812" s="12"/>
    </row>
    <row r="813" spans="1:8" ht="12.75" x14ac:dyDescent="0.35">
      <c r="A813" s="12"/>
      <c r="E813" s="11"/>
      <c r="H813" s="12"/>
    </row>
    <row r="814" spans="1:8" ht="12.75" x14ac:dyDescent="0.35">
      <c r="A814" s="12"/>
      <c r="E814" s="11"/>
      <c r="H814" s="12"/>
    </row>
    <row r="815" spans="1:8" ht="12.75" x14ac:dyDescent="0.35">
      <c r="A815" s="12"/>
      <c r="E815" s="11"/>
      <c r="H815" s="12"/>
    </row>
    <row r="816" spans="1:8" ht="12.75" x14ac:dyDescent="0.35">
      <c r="A816" s="12"/>
      <c r="E816" s="11"/>
      <c r="H816" s="12"/>
    </row>
    <row r="817" spans="1:8" ht="12.75" x14ac:dyDescent="0.35">
      <c r="A817" s="12"/>
      <c r="E817" s="11"/>
      <c r="H817" s="12"/>
    </row>
    <row r="818" spans="1:8" ht="12.75" x14ac:dyDescent="0.35">
      <c r="A818" s="12"/>
      <c r="E818" s="11"/>
      <c r="H818" s="12"/>
    </row>
    <row r="819" spans="1:8" ht="12.75" x14ac:dyDescent="0.35">
      <c r="A819" s="12"/>
      <c r="E819" s="11"/>
      <c r="H819" s="12"/>
    </row>
    <row r="820" spans="1:8" ht="12.75" x14ac:dyDescent="0.35">
      <c r="A820" s="12"/>
      <c r="E820" s="11"/>
      <c r="H820" s="12"/>
    </row>
    <row r="821" spans="1:8" ht="12.75" x14ac:dyDescent="0.35">
      <c r="A821" s="12"/>
      <c r="E821" s="11"/>
      <c r="H821" s="12"/>
    </row>
    <row r="822" spans="1:8" ht="12.75" x14ac:dyDescent="0.35">
      <c r="A822" s="12"/>
      <c r="E822" s="11"/>
      <c r="H822" s="12"/>
    </row>
    <row r="823" spans="1:8" ht="12.75" x14ac:dyDescent="0.35">
      <c r="A823" s="12"/>
      <c r="E823" s="11"/>
      <c r="H823" s="12"/>
    </row>
    <row r="824" spans="1:8" ht="12.75" x14ac:dyDescent="0.35">
      <c r="A824" s="12"/>
      <c r="E824" s="11"/>
      <c r="H824" s="12"/>
    </row>
    <row r="825" spans="1:8" ht="12.75" x14ac:dyDescent="0.35">
      <c r="A825" s="12"/>
      <c r="E825" s="11"/>
      <c r="H825" s="12"/>
    </row>
    <row r="826" spans="1:8" ht="12.75" x14ac:dyDescent="0.35">
      <c r="A826" s="12"/>
      <c r="E826" s="11"/>
      <c r="H826" s="12"/>
    </row>
    <row r="827" spans="1:8" ht="12.75" x14ac:dyDescent="0.35">
      <c r="A827" s="12"/>
      <c r="E827" s="11"/>
      <c r="H827" s="12"/>
    </row>
    <row r="828" spans="1:8" ht="12.75" x14ac:dyDescent="0.35">
      <c r="A828" s="12"/>
      <c r="E828" s="11"/>
      <c r="H828" s="12"/>
    </row>
    <row r="829" spans="1:8" ht="12.75" x14ac:dyDescent="0.35">
      <c r="A829" s="12"/>
      <c r="E829" s="11"/>
      <c r="H829" s="12"/>
    </row>
    <row r="830" spans="1:8" ht="12.75" x14ac:dyDescent="0.35">
      <c r="A830" s="12"/>
      <c r="E830" s="11"/>
      <c r="H830" s="12"/>
    </row>
    <row r="831" spans="1:8" ht="12.75" x14ac:dyDescent="0.35">
      <c r="A831" s="12"/>
      <c r="E831" s="11"/>
      <c r="H831" s="12"/>
    </row>
    <row r="832" spans="1:8" ht="12.75" x14ac:dyDescent="0.35">
      <c r="A832" s="12"/>
      <c r="E832" s="11"/>
      <c r="H832" s="12"/>
    </row>
    <row r="833" spans="1:8" ht="12.75" x14ac:dyDescent="0.35">
      <c r="A833" s="12"/>
      <c r="E833" s="11"/>
      <c r="H833" s="12"/>
    </row>
    <row r="834" spans="1:8" ht="12.75" x14ac:dyDescent="0.35">
      <c r="A834" s="12"/>
      <c r="E834" s="11"/>
      <c r="H834" s="12"/>
    </row>
    <row r="835" spans="1:8" ht="12.75" x14ac:dyDescent="0.35">
      <c r="A835" s="12"/>
      <c r="E835" s="11"/>
      <c r="H835" s="12"/>
    </row>
    <row r="836" spans="1:8" ht="12.75" x14ac:dyDescent="0.35">
      <c r="A836" s="12"/>
      <c r="E836" s="11"/>
      <c r="H836" s="12"/>
    </row>
    <row r="837" spans="1:8" ht="12.75" x14ac:dyDescent="0.35">
      <c r="A837" s="12"/>
      <c r="E837" s="11"/>
      <c r="H837" s="12"/>
    </row>
    <row r="838" spans="1:8" ht="12.75" x14ac:dyDescent="0.35">
      <c r="A838" s="12"/>
      <c r="E838" s="11"/>
      <c r="H838" s="12"/>
    </row>
    <row r="839" spans="1:8" ht="12.75" x14ac:dyDescent="0.35">
      <c r="A839" s="12"/>
      <c r="E839" s="11"/>
      <c r="H839" s="12"/>
    </row>
    <row r="840" spans="1:8" ht="12.75" x14ac:dyDescent="0.35">
      <c r="A840" s="12"/>
      <c r="E840" s="11"/>
      <c r="H840" s="12"/>
    </row>
    <row r="841" spans="1:8" ht="12.75" x14ac:dyDescent="0.35">
      <c r="A841" s="12"/>
      <c r="E841" s="11"/>
      <c r="H841" s="12"/>
    </row>
    <row r="842" spans="1:8" ht="12.75" x14ac:dyDescent="0.35">
      <c r="A842" s="12"/>
      <c r="E842" s="11"/>
      <c r="H842" s="12"/>
    </row>
    <row r="843" spans="1:8" ht="12.75" x14ac:dyDescent="0.35">
      <c r="A843" s="12"/>
      <c r="E843" s="11"/>
      <c r="H843" s="12"/>
    </row>
    <row r="844" spans="1:8" ht="12.75" x14ac:dyDescent="0.35">
      <c r="A844" s="12"/>
      <c r="E844" s="11"/>
      <c r="H844" s="12"/>
    </row>
    <row r="845" spans="1:8" ht="12.75" x14ac:dyDescent="0.35">
      <c r="A845" s="12"/>
      <c r="E845" s="11"/>
      <c r="H845" s="12"/>
    </row>
    <row r="846" spans="1:8" ht="12.75" x14ac:dyDescent="0.35">
      <c r="A846" s="12"/>
      <c r="E846" s="11"/>
      <c r="H846" s="12"/>
    </row>
    <row r="847" spans="1:8" ht="12.75" x14ac:dyDescent="0.35">
      <c r="A847" s="12"/>
      <c r="E847" s="11"/>
      <c r="H847" s="12"/>
    </row>
    <row r="848" spans="1:8" ht="12.75" x14ac:dyDescent="0.35">
      <c r="A848" s="12"/>
      <c r="E848" s="11"/>
      <c r="H848" s="12"/>
    </row>
    <row r="849" spans="1:8" ht="12.75" x14ac:dyDescent="0.35">
      <c r="A849" s="12"/>
      <c r="E849" s="11"/>
      <c r="H849" s="12"/>
    </row>
    <row r="850" spans="1:8" ht="12.75" x14ac:dyDescent="0.35">
      <c r="A850" s="12"/>
      <c r="E850" s="11"/>
      <c r="H850" s="12"/>
    </row>
    <row r="851" spans="1:8" ht="12.75" x14ac:dyDescent="0.35">
      <c r="A851" s="12"/>
      <c r="E851" s="11"/>
      <c r="H851" s="12"/>
    </row>
    <row r="852" spans="1:8" ht="12.75" x14ac:dyDescent="0.35">
      <c r="A852" s="12"/>
      <c r="E852" s="11"/>
      <c r="H852" s="12"/>
    </row>
    <row r="853" spans="1:8" ht="12.75" x14ac:dyDescent="0.35">
      <c r="A853" s="12"/>
      <c r="E853" s="11"/>
      <c r="H853" s="12"/>
    </row>
    <row r="854" spans="1:8" ht="12.75" x14ac:dyDescent="0.35">
      <c r="A854" s="12"/>
      <c r="E854" s="11"/>
      <c r="H854" s="12"/>
    </row>
    <row r="855" spans="1:8" ht="12.75" x14ac:dyDescent="0.35">
      <c r="A855" s="12"/>
      <c r="E855" s="11"/>
      <c r="H855" s="12"/>
    </row>
    <row r="856" spans="1:8" ht="12.75" x14ac:dyDescent="0.35">
      <c r="A856" s="12"/>
      <c r="E856" s="11"/>
      <c r="H856" s="12"/>
    </row>
    <row r="857" spans="1:8" ht="12.75" x14ac:dyDescent="0.35">
      <c r="A857" s="12"/>
      <c r="E857" s="11"/>
      <c r="H857" s="12"/>
    </row>
    <row r="858" spans="1:8" ht="12.75" x14ac:dyDescent="0.35">
      <c r="A858" s="12"/>
      <c r="E858" s="11"/>
      <c r="H858" s="12"/>
    </row>
    <row r="859" spans="1:8" ht="12.75" x14ac:dyDescent="0.35">
      <c r="A859" s="12"/>
      <c r="E859" s="11"/>
      <c r="H859" s="12"/>
    </row>
    <row r="860" spans="1:8" ht="12.75" x14ac:dyDescent="0.35">
      <c r="A860" s="12"/>
      <c r="E860" s="11"/>
      <c r="H860" s="12"/>
    </row>
    <row r="861" spans="1:8" ht="12.75" x14ac:dyDescent="0.35">
      <c r="A861" s="12"/>
      <c r="E861" s="11"/>
      <c r="H861" s="12"/>
    </row>
    <row r="862" spans="1:8" ht="12.75" x14ac:dyDescent="0.35">
      <c r="A862" s="12"/>
      <c r="E862" s="11"/>
      <c r="H862" s="12"/>
    </row>
    <row r="863" spans="1:8" ht="12.75" x14ac:dyDescent="0.35">
      <c r="A863" s="12"/>
      <c r="E863" s="11"/>
      <c r="H863" s="12"/>
    </row>
    <row r="864" spans="1:8" ht="12.75" x14ac:dyDescent="0.35">
      <c r="A864" s="12"/>
      <c r="E864" s="11"/>
      <c r="H864" s="12"/>
    </row>
    <row r="865" spans="1:8" ht="12.75" x14ac:dyDescent="0.35">
      <c r="A865" s="12"/>
      <c r="E865" s="11"/>
      <c r="H865" s="12"/>
    </row>
    <row r="866" spans="1:8" ht="12.75" x14ac:dyDescent="0.35">
      <c r="A866" s="12"/>
      <c r="E866" s="11"/>
      <c r="H866" s="12"/>
    </row>
    <row r="867" spans="1:8" ht="12.75" x14ac:dyDescent="0.35">
      <c r="A867" s="12"/>
      <c r="E867" s="11"/>
      <c r="H867" s="12"/>
    </row>
    <row r="868" spans="1:8" ht="12.75" x14ac:dyDescent="0.35">
      <c r="A868" s="12"/>
      <c r="E868" s="11"/>
      <c r="H868" s="12"/>
    </row>
    <row r="869" spans="1:8" ht="12.75" x14ac:dyDescent="0.35">
      <c r="A869" s="12"/>
      <c r="E869" s="11"/>
      <c r="H869" s="12"/>
    </row>
    <row r="870" spans="1:8" ht="12.75" x14ac:dyDescent="0.35">
      <c r="A870" s="12"/>
      <c r="E870" s="11"/>
      <c r="H870" s="12"/>
    </row>
    <row r="871" spans="1:8" ht="12.75" x14ac:dyDescent="0.35">
      <c r="A871" s="12"/>
      <c r="E871" s="11"/>
      <c r="H871" s="12"/>
    </row>
    <row r="872" spans="1:8" ht="12.75" x14ac:dyDescent="0.35">
      <c r="A872" s="12"/>
      <c r="E872" s="11"/>
      <c r="H872" s="12"/>
    </row>
    <row r="873" spans="1:8" ht="12.75" x14ac:dyDescent="0.35">
      <c r="A873" s="12"/>
      <c r="E873" s="11"/>
      <c r="H873" s="12"/>
    </row>
    <row r="874" spans="1:8" ht="12.75" x14ac:dyDescent="0.35">
      <c r="A874" s="12"/>
      <c r="E874" s="11"/>
      <c r="H874" s="12"/>
    </row>
    <row r="875" spans="1:8" ht="12.75" x14ac:dyDescent="0.35">
      <c r="A875" s="12"/>
      <c r="E875" s="11"/>
      <c r="H875" s="12"/>
    </row>
    <row r="876" spans="1:8" ht="12.75" x14ac:dyDescent="0.35">
      <c r="A876" s="12"/>
      <c r="E876" s="11"/>
      <c r="H876" s="12"/>
    </row>
    <row r="877" spans="1:8" ht="12.75" x14ac:dyDescent="0.35">
      <c r="A877" s="12"/>
      <c r="E877" s="11"/>
      <c r="H877" s="12"/>
    </row>
    <row r="878" spans="1:8" ht="12.75" x14ac:dyDescent="0.35">
      <c r="A878" s="12"/>
      <c r="E878" s="11"/>
      <c r="H878" s="12"/>
    </row>
    <row r="879" spans="1:8" ht="12.75" x14ac:dyDescent="0.35">
      <c r="A879" s="12"/>
      <c r="E879" s="11"/>
      <c r="H879" s="12"/>
    </row>
    <row r="880" spans="1:8" ht="12.75" x14ac:dyDescent="0.35">
      <c r="A880" s="12"/>
      <c r="E880" s="11"/>
      <c r="H880" s="12"/>
    </row>
    <row r="881" spans="1:8" ht="12.75" x14ac:dyDescent="0.35">
      <c r="A881" s="12"/>
      <c r="E881" s="11"/>
      <c r="H881" s="12"/>
    </row>
    <row r="882" spans="1:8" ht="12.75" x14ac:dyDescent="0.35">
      <c r="A882" s="12"/>
      <c r="E882" s="11"/>
      <c r="H882" s="12"/>
    </row>
    <row r="883" spans="1:8" ht="12.75" x14ac:dyDescent="0.35">
      <c r="A883" s="12"/>
      <c r="E883" s="11"/>
      <c r="H883" s="12"/>
    </row>
    <row r="884" spans="1:8" ht="12.75" x14ac:dyDescent="0.35">
      <c r="A884" s="12"/>
      <c r="E884" s="11"/>
      <c r="H884" s="12"/>
    </row>
    <row r="885" spans="1:8" ht="12.75" x14ac:dyDescent="0.35">
      <c r="A885" s="12"/>
      <c r="E885" s="11"/>
      <c r="H885" s="12"/>
    </row>
    <row r="886" spans="1:8" ht="12.75" x14ac:dyDescent="0.35">
      <c r="A886" s="12"/>
      <c r="E886" s="11"/>
      <c r="H886" s="12"/>
    </row>
    <row r="887" spans="1:8" ht="12.75" x14ac:dyDescent="0.35">
      <c r="A887" s="12"/>
      <c r="E887" s="11"/>
      <c r="H887" s="12"/>
    </row>
    <row r="888" spans="1:8" ht="12.75" x14ac:dyDescent="0.35">
      <c r="A888" s="12"/>
      <c r="E888" s="11"/>
      <c r="H888" s="12"/>
    </row>
    <row r="889" spans="1:8" ht="12.75" x14ac:dyDescent="0.35">
      <c r="A889" s="12"/>
      <c r="E889" s="11"/>
      <c r="H889" s="12"/>
    </row>
    <row r="890" spans="1:8" ht="12.75" x14ac:dyDescent="0.35">
      <c r="A890" s="12"/>
      <c r="E890" s="11"/>
      <c r="H890" s="12"/>
    </row>
    <row r="891" spans="1:8" ht="12.75" x14ac:dyDescent="0.35">
      <c r="A891" s="12"/>
      <c r="E891" s="11"/>
      <c r="H891" s="12"/>
    </row>
    <row r="892" spans="1:8" ht="12.75" x14ac:dyDescent="0.35">
      <c r="A892" s="12"/>
      <c r="E892" s="11"/>
      <c r="H892" s="12"/>
    </row>
    <row r="893" spans="1:8" ht="12.75" x14ac:dyDescent="0.35">
      <c r="A893" s="12"/>
      <c r="E893" s="11"/>
      <c r="H893" s="12"/>
    </row>
    <row r="894" spans="1:8" ht="12.75" x14ac:dyDescent="0.35">
      <c r="A894" s="12"/>
      <c r="E894" s="11"/>
      <c r="H894" s="12"/>
    </row>
    <row r="895" spans="1:8" ht="12.75" x14ac:dyDescent="0.35">
      <c r="A895" s="12"/>
      <c r="E895" s="11"/>
      <c r="H895" s="12"/>
    </row>
    <row r="896" spans="1:8" ht="12.75" x14ac:dyDescent="0.35">
      <c r="A896" s="12"/>
      <c r="E896" s="11"/>
      <c r="H896" s="12"/>
    </row>
    <row r="897" spans="1:8" ht="12.75" x14ac:dyDescent="0.35">
      <c r="A897" s="12"/>
      <c r="E897" s="11"/>
      <c r="H897" s="12"/>
    </row>
    <row r="898" spans="1:8" ht="12.75" x14ac:dyDescent="0.35">
      <c r="A898" s="12"/>
      <c r="E898" s="11"/>
      <c r="H898" s="12"/>
    </row>
    <row r="899" spans="1:8" ht="12.75" x14ac:dyDescent="0.35">
      <c r="A899" s="12"/>
      <c r="E899" s="11"/>
      <c r="H899" s="12"/>
    </row>
    <row r="900" spans="1:8" ht="12.75" x14ac:dyDescent="0.35">
      <c r="A900" s="12"/>
      <c r="E900" s="11"/>
      <c r="H900" s="12"/>
    </row>
    <row r="901" spans="1:8" ht="12.75" x14ac:dyDescent="0.35">
      <c r="A901" s="12"/>
      <c r="E901" s="11"/>
      <c r="H901" s="12"/>
    </row>
    <row r="902" spans="1:8" ht="12.75" x14ac:dyDescent="0.35">
      <c r="A902" s="12"/>
      <c r="E902" s="11"/>
      <c r="H902" s="12"/>
    </row>
    <row r="903" spans="1:8" ht="12.75" x14ac:dyDescent="0.35">
      <c r="A903" s="12"/>
      <c r="E903" s="11"/>
      <c r="H903" s="12"/>
    </row>
    <row r="904" spans="1:8" ht="12.75" x14ac:dyDescent="0.35">
      <c r="A904" s="12"/>
      <c r="E904" s="11"/>
      <c r="H904" s="12"/>
    </row>
    <row r="905" spans="1:8" ht="12.75" x14ac:dyDescent="0.35">
      <c r="A905" s="12"/>
      <c r="E905" s="11"/>
      <c r="H905" s="12"/>
    </row>
    <row r="906" spans="1:8" ht="12.75" x14ac:dyDescent="0.35">
      <c r="A906" s="12"/>
      <c r="E906" s="11"/>
      <c r="H906" s="12"/>
    </row>
    <row r="907" spans="1:8" ht="12.75" x14ac:dyDescent="0.35">
      <c r="A907" s="12"/>
      <c r="E907" s="11"/>
      <c r="H907" s="12"/>
    </row>
    <row r="908" spans="1:8" ht="12.75" x14ac:dyDescent="0.35">
      <c r="A908" s="12"/>
      <c r="E908" s="11"/>
      <c r="H908" s="12"/>
    </row>
    <row r="909" spans="1:8" ht="12.75" x14ac:dyDescent="0.35">
      <c r="A909" s="12"/>
      <c r="E909" s="11"/>
      <c r="H909" s="12"/>
    </row>
    <row r="910" spans="1:8" ht="12.75" x14ac:dyDescent="0.35">
      <c r="A910" s="12"/>
      <c r="E910" s="11"/>
      <c r="H910" s="12"/>
    </row>
    <row r="911" spans="1:8" ht="12.75" x14ac:dyDescent="0.35">
      <c r="A911" s="12"/>
      <c r="E911" s="11"/>
      <c r="H911" s="12"/>
    </row>
    <row r="912" spans="1:8" ht="12.75" x14ac:dyDescent="0.35">
      <c r="A912" s="12"/>
      <c r="E912" s="11"/>
      <c r="H912" s="12"/>
    </row>
    <row r="913" spans="1:8" ht="12.75" x14ac:dyDescent="0.35">
      <c r="A913" s="12"/>
      <c r="E913" s="11"/>
      <c r="H913" s="12"/>
    </row>
    <row r="914" spans="1:8" ht="12.75" x14ac:dyDescent="0.35">
      <c r="A914" s="12"/>
      <c r="E914" s="11"/>
      <c r="H914" s="12"/>
    </row>
    <row r="915" spans="1:8" ht="12.75" x14ac:dyDescent="0.35">
      <c r="A915" s="12"/>
      <c r="E915" s="11"/>
      <c r="H915" s="12"/>
    </row>
    <row r="916" spans="1:8" ht="12.75" x14ac:dyDescent="0.35">
      <c r="A916" s="12"/>
      <c r="E916" s="11"/>
      <c r="H916" s="12"/>
    </row>
    <row r="917" spans="1:8" ht="12.75" x14ac:dyDescent="0.35">
      <c r="A917" s="12"/>
      <c r="E917" s="11"/>
      <c r="H917" s="12"/>
    </row>
    <row r="918" spans="1:8" ht="12.75" x14ac:dyDescent="0.35">
      <c r="A918" s="12"/>
      <c r="E918" s="11"/>
      <c r="H918" s="12"/>
    </row>
    <row r="919" spans="1:8" ht="12.75" x14ac:dyDescent="0.35">
      <c r="A919" s="12"/>
      <c r="E919" s="11"/>
      <c r="H919" s="12"/>
    </row>
    <row r="920" spans="1:8" ht="12.75" x14ac:dyDescent="0.35">
      <c r="A920" s="12"/>
      <c r="E920" s="11"/>
      <c r="H920" s="12"/>
    </row>
    <row r="921" spans="1:8" ht="12.75" x14ac:dyDescent="0.35">
      <c r="A921" s="12"/>
      <c r="E921" s="11"/>
      <c r="H921" s="12"/>
    </row>
    <row r="922" spans="1:8" ht="12.75" x14ac:dyDescent="0.35">
      <c r="A922" s="12"/>
      <c r="E922" s="11"/>
      <c r="H922" s="12"/>
    </row>
    <row r="923" spans="1:8" ht="12.75" x14ac:dyDescent="0.35">
      <c r="A923" s="12"/>
      <c r="E923" s="11"/>
      <c r="H923" s="12"/>
    </row>
    <row r="924" spans="1:8" ht="12.75" x14ac:dyDescent="0.35">
      <c r="A924" s="12"/>
      <c r="E924" s="11"/>
      <c r="H924" s="12"/>
    </row>
    <row r="925" spans="1:8" ht="12.75" x14ac:dyDescent="0.35">
      <c r="A925" s="12"/>
      <c r="E925" s="11"/>
      <c r="H925" s="12"/>
    </row>
    <row r="926" spans="1:8" ht="12.75" x14ac:dyDescent="0.35">
      <c r="A926" s="12"/>
      <c r="E926" s="11"/>
      <c r="H926" s="12"/>
    </row>
    <row r="927" spans="1:8" ht="12.75" x14ac:dyDescent="0.35">
      <c r="A927" s="12"/>
      <c r="E927" s="11"/>
      <c r="H927" s="12"/>
    </row>
    <row r="928" spans="1:8" ht="12.75" x14ac:dyDescent="0.35">
      <c r="A928" s="12"/>
      <c r="E928" s="11"/>
      <c r="H928" s="12"/>
    </row>
    <row r="929" spans="1:8" ht="12.75" x14ac:dyDescent="0.35">
      <c r="A929" s="12"/>
      <c r="E929" s="11"/>
      <c r="H929" s="12"/>
    </row>
    <row r="930" spans="1:8" ht="12.75" x14ac:dyDescent="0.35">
      <c r="A930" s="12"/>
      <c r="E930" s="11"/>
      <c r="H930" s="12"/>
    </row>
    <row r="931" spans="1:8" ht="12.75" x14ac:dyDescent="0.35">
      <c r="A931" s="12"/>
      <c r="E931" s="11"/>
      <c r="H931" s="12"/>
    </row>
    <row r="932" spans="1:8" ht="12.75" x14ac:dyDescent="0.35">
      <c r="A932" s="12"/>
      <c r="E932" s="11"/>
      <c r="H932" s="12"/>
    </row>
    <row r="933" spans="1:8" ht="12.75" x14ac:dyDescent="0.35">
      <c r="A933" s="12"/>
      <c r="E933" s="11"/>
      <c r="H933" s="12"/>
    </row>
    <row r="934" spans="1:8" ht="12.75" x14ac:dyDescent="0.35">
      <c r="A934" s="12"/>
      <c r="E934" s="11"/>
      <c r="H934" s="12"/>
    </row>
    <row r="935" spans="1:8" ht="12.75" x14ac:dyDescent="0.35">
      <c r="A935" s="12"/>
      <c r="E935" s="11"/>
      <c r="H935" s="12"/>
    </row>
    <row r="936" spans="1:8" ht="12.75" x14ac:dyDescent="0.35">
      <c r="A936" s="12"/>
      <c r="E936" s="11"/>
      <c r="H936" s="12"/>
    </row>
    <row r="937" spans="1:8" ht="12.75" x14ac:dyDescent="0.35">
      <c r="A937" s="12"/>
      <c r="E937" s="11"/>
      <c r="H937" s="12"/>
    </row>
    <row r="938" spans="1:8" ht="12.75" x14ac:dyDescent="0.35">
      <c r="A938" s="12"/>
      <c r="E938" s="11"/>
      <c r="H938" s="12"/>
    </row>
    <row r="939" spans="1:8" ht="12.75" x14ac:dyDescent="0.35">
      <c r="A939" s="12"/>
      <c r="E939" s="11"/>
      <c r="H939" s="12"/>
    </row>
    <row r="940" spans="1:8" ht="12.75" x14ac:dyDescent="0.35">
      <c r="A940" s="12"/>
      <c r="E940" s="11"/>
      <c r="H940" s="12"/>
    </row>
    <row r="941" spans="1:8" ht="12.75" x14ac:dyDescent="0.35">
      <c r="A941" s="12"/>
      <c r="E941" s="11"/>
      <c r="H941" s="12"/>
    </row>
    <row r="942" spans="1:8" ht="12.75" x14ac:dyDescent="0.35">
      <c r="A942" s="12"/>
      <c r="E942" s="11"/>
      <c r="H942" s="12"/>
    </row>
    <row r="943" spans="1:8" ht="12.75" x14ac:dyDescent="0.35">
      <c r="A943" s="12"/>
      <c r="E943" s="11"/>
      <c r="H943" s="12"/>
    </row>
    <row r="944" spans="1:8" ht="12.75" x14ac:dyDescent="0.35">
      <c r="A944" s="12"/>
      <c r="E944" s="11"/>
      <c r="H944" s="12"/>
    </row>
    <row r="945" spans="1:8" ht="12.75" x14ac:dyDescent="0.35">
      <c r="A945" s="12"/>
      <c r="E945" s="11"/>
      <c r="H945" s="12"/>
    </row>
    <row r="946" spans="1:8" ht="12.75" x14ac:dyDescent="0.35">
      <c r="A946" s="12"/>
      <c r="E946" s="11"/>
      <c r="H946" s="12"/>
    </row>
    <row r="947" spans="1:8" ht="12.75" x14ac:dyDescent="0.35">
      <c r="A947" s="12"/>
      <c r="E947" s="11"/>
      <c r="H947" s="12"/>
    </row>
    <row r="948" spans="1:8" ht="12.75" x14ac:dyDescent="0.35">
      <c r="A948" s="12"/>
      <c r="E948" s="11"/>
      <c r="H948" s="12"/>
    </row>
    <row r="949" spans="1:8" ht="12.75" x14ac:dyDescent="0.35">
      <c r="A949" s="12"/>
      <c r="E949" s="11"/>
      <c r="H949" s="12"/>
    </row>
    <row r="950" spans="1:8" ht="12.75" x14ac:dyDescent="0.35">
      <c r="A950" s="12"/>
      <c r="E950" s="11"/>
      <c r="H950" s="12"/>
    </row>
    <row r="951" spans="1:8" ht="12.75" x14ac:dyDescent="0.35">
      <c r="A951" s="12"/>
      <c r="E951" s="11"/>
      <c r="H951" s="12"/>
    </row>
    <row r="952" spans="1:8" ht="12.75" x14ac:dyDescent="0.35">
      <c r="A952" s="12"/>
      <c r="E952" s="11"/>
      <c r="H952" s="12"/>
    </row>
    <row r="953" spans="1:8" ht="12.75" x14ac:dyDescent="0.35">
      <c r="A953" s="12"/>
      <c r="E953" s="11"/>
      <c r="H953" s="12"/>
    </row>
    <row r="954" spans="1:8" ht="12.75" x14ac:dyDescent="0.35">
      <c r="A954" s="12"/>
      <c r="E954" s="11"/>
      <c r="H954" s="12"/>
    </row>
    <row r="955" spans="1:8" ht="12.75" x14ac:dyDescent="0.35">
      <c r="A955" s="12"/>
      <c r="E955" s="11"/>
      <c r="H955" s="12"/>
    </row>
    <row r="956" spans="1:8" ht="12.75" x14ac:dyDescent="0.35">
      <c r="A956" s="12"/>
      <c r="E956" s="11"/>
      <c r="H956" s="12"/>
    </row>
    <row r="957" spans="1:8" ht="12.75" x14ac:dyDescent="0.35">
      <c r="A957" s="12"/>
      <c r="E957" s="11"/>
      <c r="H957" s="12"/>
    </row>
    <row r="958" spans="1:8" ht="12.75" x14ac:dyDescent="0.35">
      <c r="A958" s="12"/>
      <c r="E958" s="11"/>
      <c r="H958" s="12"/>
    </row>
    <row r="959" spans="1:8" ht="12.75" x14ac:dyDescent="0.35">
      <c r="A959" s="12"/>
      <c r="E959" s="11"/>
      <c r="H959" s="12"/>
    </row>
    <row r="960" spans="1:8" ht="12.75" x14ac:dyDescent="0.35">
      <c r="A960" s="12"/>
      <c r="E960" s="11"/>
      <c r="H960" s="12"/>
    </row>
    <row r="961" spans="1:8" ht="12.75" x14ac:dyDescent="0.35">
      <c r="A961" s="12"/>
      <c r="E961" s="11"/>
      <c r="H961" s="12"/>
    </row>
    <row r="962" spans="1:8" ht="12.75" x14ac:dyDescent="0.35">
      <c r="A962" s="12"/>
      <c r="E962" s="11"/>
      <c r="H962" s="12"/>
    </row>
    <row r="963" spans="1:8" ht="12.75" x14ac:dyDescent="0.35">
      <c r="A963" s="12"/>
      <c r="E963" s="11"/>
      <c r="H963" s="12"/>
    </row>
    <row r="964" spans="1:8" ht="12.75" x14ac:dyDescent="0.35">
      <c r="A964" s="12"/>
      <c r="E964" s="11"/>
      <c r="H964" s="12"/>
    </row>
    <row r="965" spans="1:8" ht="12.75" x14ac:dyDescent="0.35">
      <c r="A965" s="12"/>
      <c r="E965" s="11"/>
      <c r="H965" s="12"/>
    </row>
    <row r="966" spans="1:8" ht="12.75" x14ac:dyDescent="0.35">
      <c r="A966" s="12"/>
      <c r="E966" s="11"/>
      <c r="H966" s="12"/>
    </row>
    <row r="967" spans="1:8" ht="12.75" x14ac:dyDescent="0.35">
      <c r="A967" s="12"/>
      <c r="E967" s="11"/>
      <c r="H967" s="12"/>
    </row>
    <row r="968" spans="1:8" ht="12.75" x14ac:dyDescent="0.35">
      <c r="A968" s="12"/>
      <c r="E968" s="11"/>
      <c r="H968" s="12"/>
    </row>
    <row r="969" spans="1:8" ht="12.75" x14ac:dyDescent="0.35">
      <c r="A969" s="12"/>
      <c r="E969" s="11"/>
      <c r="H969" s="12"/>
    </row>
    <row r="970" spans="1:8" ht="12.75" x14ac:dyDescent="0.35">
      <c r="A970" s="12"/>
      <c r="E970" s="11"/>
      <c r="H970" s="12"/>
    </row>
    <row r="971" spans="1:8" ht="12.75" x14ac:dyDescent="0.35">
      <c r="A971" s="12"/>
      <c r="E971" s="11"/>
      <c r="H971" s="12"/>
    </row>
    <row r="972" spans="1:8" ht="12.75" x14ac:dyDescent="0.35">
      <c r="A972" s="12"/>
      <c r="E972" s="11"/>
      <c r="H972" s="12"/>
    </row>
    <row r="973" spans="1:8" ht="12.75" x14ac:dyDescent="0.35">
      <c r="A973" s="12"/>
      <c r="E973" s="11"/>
      <c r="H973" s="12"/>
    </row>
    <row r="974" spans="1:8" ht="12.75" x14ac:dyDescent="0.35">
      <c r="A974" s="12"/>
      <c r="E974" s="11"/>
      <c r="H974" s="12"/>
    </row>
    <row r="975" spans="1:8" ht="12.75" x14ac:dyDescent="0.35">
      <c r="A975" s="12"/>
      <c r="E975" s="11"/>
      <c r="H975" s="12"/>
    </row>
    <row r="976" spans="1:8" ht="12.75" x14ac:dyDescent="0.35">
      <c r="A976" s="12"/>
      <c r="E976" s="11"/>
      <c r="H976" s="12"/>
    </row>
    <row r="977" spans="1:8" ht="12.75" x14ac:dyDescent="0.35">
      <c r="A977" s="12"/>
      <c r="E977" s="11"/>
      <c r="H977" s="12"/>
    </row>
    <row r="978" spans="1:8" ht="12.75" x14ac:dyDescent="0.35">
      <c r="A978" s="12"/>
      <c r="E978" s="11"/>
      <c r="H978" s="12"/>
    </row>
    <row r="979" spans="1:8" ht="12.75" x14ac:dyDescent="0.35">
      <c r="A979" s="12"/>
      <c r="E979" s="11"/>
      <c r="H979" s="12"/>
    </row>
    <row r="980" spans="1:8" ht="12.75" x14ac:dyDescent="0.35">
      <c r="A980" s="12"/>
      <c r="E980" s="11"/>
      <c r="H980" s="12"/>
    </row>
    <row r="981" spans="1:8" ht="12.75" x14ac:dyDescent="0.35">
      <c r="A981" s="12"/>
      <c r="E981" s="11"/>
      <c r="H981" s="12"/>
    </row>
    <row r="982" spans="1:8" ht="12.75" x14ac:dyDescent="0.35">
      <c r="A982" s="12"/>
      <c r="E982" s="11"/>
      <c r="H982" s="12"/>
    </row>
    <row r="983" spans="1:8" ht="12.75" x14ac:dyDescent="0.35">
      <c r="A983" s="12"/>
      <c r="E983" s="11"/>
      <c r="H983" s="12"/>
    </row>
    <row r="984" spans="1:8" ht="12.75" x14ac:dyDescent="0.35">
      <c r="A984" s="12"/>
      <c r="E984" s="11"/>
      <c r="H984" s="12"/>
    </row>
    <row r="985" spans="1:8" ht="12.75" x14ac:dyDescent="0.35">
      <c r="A985" s="12"/>
      <c r="E985" s="11"/>
      <c r="H985" s="12"/>
    </row>
    <row r="986" spans="1:8" ht="12.75" x14ac:dyDescent="0.35">
      <c r="A986" s="12"/>
      <c r="E986" s="11"/>
      <c r="H986" s="12"/>
    </row>
    <row r="987" spans="1:8" ht="12.75" x14ac:dyDescent="0.35">
      <c r="A987" s="12"/>
      <c r="E987" s="11"/>
      <c r="H987" s="12"/>
    </row>
    <row r="988" spans="1:8" ht="12.75" x14ac:dyDescent="0.35">
      <c r="A988" s="12"/>
      <c r="E988" s="11"/>
      <c r="H988" s="12"/>
    </row>
    <row r="989" spans="1:8" ht="12.75" x14ac:dyDescent="0.35">
      <c r="A989" s="12"/>
      <c r="E989" s="11"/>
      <c r="H989" s="12"/>
    </row>
    <row r="990" spans="1:8" ht="12.75" x14ac:dyDescent="0.35">
      <c r="A990" s="12"/>
      <c r="E990" s="11"/>
      <c r="H990" s="12"/>
    </row>
    <row r="991" spans="1:8" ht="12.75" x14ac:dyDescent="0.35">
      <c r="A991" s="12"/>
      <c r="E991" s="11"/>
      <c r="H991" s="12"/>
    </row>
    <row r="992" spans="1:8" ht="12.75" x14ac:dyDescent="0.35">
      <c r="A992" s="12"/>
      <c r="E992" s="11"/>
      <c r="H992" s="12"/>
    </row>
    <row r="993" spans="1:8" ht="12.75" x14ac:dyDescent="0.35">
      <c r="A993" s="12"/>
      <c r="E993" s="11"/>
      <c r="H993" s="12"/>
    </row>
    <row r="994" spans="1:8" ht="12.75" x14ac:dyDescent="0.35">
      <c r="A994" s="12"/>
      <c r="E994" s="11"/>
      <c r="H994" s="12"/>
    </row>
    <row r="995" spans="1:8" ht="12.75" x14ac:dyDescent="0.35">
      <c r="A995" s="12"/>
      <c r="E995" s="11"/>
      <c r="H995" s="12"/>
    </row>
    <row r="996" spans="1:8" ht="12.75" x14ac:dyDescent="0.35">
      <c r="A996" s="12"/>
      <c r="E996" s="11"/>
      <c r="H996" s="12"/>
    </row>
    <row r="997" spans="1:8" ht="12.75" x14ac:dyDescent="0.35">
      <c r="A997" s="12"/>
      <c r="E997" s="11"/>
      <c r="H997" s="12"/>
    </row>
    <row r="998" spans="1:8" ht="12.75" x14ac:dyDescent="0.35">
      <c r="A998" s="12"/>
      <c r="E998" s="11"/>
      <c r="H998" s="12"/>
    </row>
    <row r="999" spans="1:8" ht="12.75" x14ac:dyDescent="0.35">
      <c r="A999" s="12"/>
      <c r="E999" s="11"/>
      <c r="H999" s="12"/>
    </row>
    <row r="1000" spans="1:8" ht="12.75" x14ac:dyDescent="0.35">
      <c r="A1000" s="12"/>
      <c r="E1000" s="11"/>
      <c r="H1000" s="12"/>
    </row>
    <row r="1001" spans="1:8" ht="12.75" x14ac:dyDescent="0.35">
      <c r="A1001" s="12"/>
      <c r="E1001" s="11"/>
      <c r="H1001" s="12"/>
    </row>
    <row r="1002" spans="1:8" ht="12.75" x14ac:dyDescent="0.35">
      <c r="A1002" s="12"/>
      <c r="E1002" s="11"/>
      <c r="H1002" s="12"/>
    </row>
    <row r="1003" spans="1:8" ht="12.75" x14ac:dyDescent="0.35">
      <c r="A1003" s="12"/>
      <c r="E1003" s="11"/>
      <c r="H1003" s="12"/>
    </row>
    <row r="1004" spans="1:8" ht="12.75" x14ac:dyDescent="0.35">
      <c r="A1004" s="12"/>
      <c r="E1004" s="11"/>
      <c r="H1004" s="12"/>
    </row>
    <row r="1005" spans="1:8" ht="12.75" x14ac:dyDescent="0.35">
      <c r="A1005" s="12"/>
      <c r="E1005" s="11"/>
      <c r="H1005" s="12"/>
    </row>
    <row r="1006" spans="1:8" ht="12.75" x14ac:dyDescent="0.35">
      <c r="A1006" s="12"/>
      <c r="E1006" s="11"/>
      <c r="H1006" s="12"/>
    </row>
    <row r="1007" spans="1:8" ht="12.75" x14ac:dyDescent="0.35">
      <c r="A1007" s="12"/>
      <c r="E1007" s="11"/>
      <c r="H1007" s="12"/>
    </row>
    <row r="1008" spans="1:8" ht="12.75" x14ac:dyDescent="0.35">
      <c r="A1008" s="12"/>
      <c r="E1008" s="11"/>
      <c r="H1008" s="12"/>
    </row>
    <row r="1009" spans="1:8" ht="12.75" x14ac:dyDescent="0.35">
      <c r="A1009" s="12"/>
      <c r="E1009" s="11"/>
      <c r="H1009" s="12"/>
    </row>
    <row r="1010" spans="1:8" ht="12.75" x14ac:dyDescent="0.35">
      <c r="A1010" s="12"/>
      <c r="E1010" s="11"/>
      <c r="H1010" s="12"/>
    </row>
  </sheetData>
  <mergeCells count="10">
    <mergeCell ref="B1:G1"/>
    <mergeCell ref="B32:G32"/>
    <mergeCell ref="B20:G20"/>
    <mergeCell ref="I32:N32"/>
    <mergeCell ref="B13:G13"/>
    <mergeCell ref="B26:G26"/>
    <mergeCell ref="I26:N26"/>
    <mergeCell ref="I19:N19"/>
    <mergeCell ref="I20:N20"/>
    <mergeCell ref="B19:G19"/>
  </mergeCells>
  <conditionalFormatting sqref="C4">
    <cfRule type="cellIs" dxfId="2" priority="1" operator="greaterThan">
      <formula>MAX(C1:G3)</formula>
    </cfRule>
  </conditionalFormatting>
  <conditionalFormatting sqref="C4">
    <cfRule type="cellIs" dxfId="1" priority="2" operator="greaterThan">
      <formula>MAX(C1:G3)</formula>
    </cfRule>
  </conditionalFormatting>
  <conditionalFormatting sqref="B4:C5 D5:G5 B12:B18 C12:C17 D12:G18 I13:N17">
    <cfRule type="cellIs" dxfId="0" priority="3" operator="greaterThan">
      <formula>MAX(B3:G4)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12"/>
  <sheetViews>
    <sheetView workbookViewId="0"/>
  </sheetViews>
  <sheetFormatPr defaultColWidth="14.3984375" defaultRowHeight="15.75" customHeight="1" x14ac:dyDescent="0.35"/>
  <cols>
    <col min="1" max="1" width="5.265625" customWidth="1"/>
    <col min="2" max="2" width="11.86328125" customWidth="1"/>
    <col min="3" max="3" width="10.86328125" customWidth="1"/>
    <col min="4" max="8" width="11.1328125" customWidth="1"/>
    <col min="9" max="9" width="14.3984375" customWidth="1"/>
    <col min="10" max="10" width="11.1328125" customWidth="1"/>
    <col min="11" max="15" width="10.3984375" customWidth="1"/>
  </cols>
  <sheetData>
    <row r="1" spans="1:15" ht="15.75" customHeight="1" x14ac:dyDescent="0.4">
      <c r="A1" s="2"/>
      <c r="B1" s="4" t="s">
        <v>42</v>
      </c>
      <c r="C1" s="2">
        <v>0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5" ht="15.75" customHeight="1" x14ac:dyDescent="0.4">
      <c r="A2" s="2"/>
      <c r="B2" s="4" t="s">
        <v>43</v>
      </c>
      <c r="C2" s="4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5" ht="15.75" customHeight="1" x14ac:dyDescent="0.4">
      <c r="A3" s="2"/>
      <c r="B3" s="4"/>
      <c r="C3" s="4"/>
      <c r="D3" s="103" t="s">
        <v>44</v>
      </c>
      <c r="E3" s="104"/>
      <c r="F3" s="104"/>
      <c r="G3" s="104"/>
      <c r="H3" s="104"/>
      <c r="I3" s="105"/>
      <c r="J3" s="103" t="s">
        <v>46</v>
      </c>
      <c r="K3" s="104"/>
      <c r="L3" s="104"/>
      <c r="M3" s="104"/>
      <c r="N3" s="104"/>
      <c r="O3" s="105"/>
    </row>
    <row r="4" spans="1:15" ht="15.75" customHeight="1" x14ac:dyDescent="0.35">
      <c r="A4" s="2" t="s">
        <v>13</v>
      </c>
      <c r="B4" s="4" t="s">
        <v>15</v>
      </c>
      <c r="C4" s="4" t="s">
        <v>47</v>
      </c>
      <c r="D4" s="34">
        <v>0</v>
      </c>
      <c r="E4" s="35">
        <v>1</v>
      </c>
      <c r="F4" s="35">
        <v>2</v>
      </c>
      <c r="G4" s="35">
        <v>3</v>
      </c>
      <c r="H4" s="35">
        <v>4</v>
      </c>
      <c r="I4" s="37">
        <v>5</v>
      </c>
      <c r="J4" s="38">
        <v>0</v>
      </c>
      <c r="K4" s="39">
        <v>1</v>
      </c>
      <c r="L4" s="39">
        <v>2</v>
      </c>
      <c r="M4" s="39">
        <v>3</v>
      </c>
      <c r="N4" s="39">
        <v>4</v>
      </c>
      <c r="O4" s="40">
        <v>5</v>
      </c>
    </row>
    <row r="5" spans="1:15" ht="15.75" customHeight="1" x14ac:dyDescent="0.35">
      <c r="A5" s="2">
        <v>0</v>
      </c>
      <c r="B5" s="2">
        <v>2</v>
      </c>
      <c r="C5" s="4">
        <f>1/3</f>
        <v>0.33333333333333331</v>
      </c>
      <c r="D5" s="41">
        <f>$B5*'Resource Block capacity(symbols'!B$11</f>
        <v>1344</v>
      </c>
      <c r="E5" s="42">
        <f>$B5*'Resource Block capacity(symbols'!C$11</f>
        <v>1440</v>
      </c>
      <c r="F5" s="42">
        <f>$B5*'Resource Block capacity(symbols'!D$11</f>
        <v>1440</v>
      </c>
      <c r="G5" s="42">
        <f>$B5*'Resource Block capacity(symbols'!E$11</f>
        <v>1440</v>
      </c>
      <c r="H5" s="42">
        <f>$B5*'Resource Block capacity(symbols'!F$11</f>
        <v>1408</v>
      </c>
      <c r="I5" s="43">
        <f>$B5*'Resource Block capacity(symbols'!G$11</f>
        <v>1472</v>
      </c>
      <c r="J5" s="44">
        <v>448</v>
      </c>
      <c r="K5" s="44">
        <v>480</v>
      </c>
      <c r="L5" s="44">
        <v>480</v>
      </c>
      <c r="M5" s="44">
        <v>480</v>
      </c>
      <c r="N5" s="44">
        <v>469</v>
      </c>
      <c r="O5" s="44">
        <v>490</v>
      </c>
    </row>
    <row r="6" spans="1:15" ht="15.75" customHeight="1" x14ac:dyDescent="0.35">
      <c r="A6" s="2">
        <v>1</v>
      </c>
      <c r="B6" s="2">
        <v>2</v>
      </c>
      <c r="C6" s="4">
        <f>1/2</f>
        <v>0.5</v>
      </c>
      <c r="D6" s="41">
        <f>$B6*'Resource Block capacity(symbols'!B$11</f>
        <v>1344</v>
      </c>
      <c r="E6" s="42">
        <f>$B6*'Resource Block capacity(symbols'!C$11</f>
        <v>1440</v>
      </c>
      <c r="F6" s="42">
        <f>$B6*'Resource Block capacity(symbols'!D$11</f>
        <v>1440</v>
      </c>
      <c r="G6" s="42">
        <f>$B6*'Resource Block capacity(symbols'!E$11</f>
        <v>1440</v>
      </c>
      <c r="H6" s="42">
        <f>$B6*'Resource Block capacity(symbols'!F$11</f>
        <v>1408</v>
      </c>
      <c r="I6" s="43">
        <f>$B6*'Resource Block capacity(symbols'!G$11</f>
        <v>1472</v>
      </c>
      <c r="J6" s="44">
        <v>672</v>
      </c>
      <c r="K6" s="44">
        <v>720</v>
      </c>
      <c r="L6" s="44">
        <v>720</v>
      </c>
      <c r="M6" s="44">
        <v>720</v>
      </c>
      <c r="N6" s="44">
        <v>704</v>
      </c>
      <c r="O6" s="44">
        <v>736</v>
      </c>
    </row>
    <row r="7" spans="1:15" ht="15.75" customHeight="1" x14ac:dyDescent="0.35">
      <c r="A7" s="2">
        <v>2</v>
      </c>
      <c r="B7" s="2">
        <v>2</v>
      </c>
      <c r="C7" s="4">
        <f>2/3</f>
        <v>0.66666666666666663</v>
      </c>
      <c r="D7" s="41">
        <f>$B7*'Resource Block capacity(symbols'!B$11</f>
        <v>1344</v>
      </c>
      <c r="E7" s="42">
        <f>$B7*'Resource Block capacity(symbols'!C$11</f>
        <v>1440</v>
      </c>
      <c r="F7" s="42">
        <f>$B7*'Resource Block capacity(symbols'!D$11</f>
        <v>1440</v>
      </c>
      <c r="G7" s="42">
        <f>$B7*'Resource Block capacity(symbols'!E$11</f>
        <v>1440</v>
      </c>
      <c r="H7" s="42">
        <f>$B7*'Resource Block capacity(symbols'!F$11</f>
        <v>1408</v>
      </c>
      <c r="I7" s="43">
        <f>$B7*'Resource Block capacity(symbols'!G$11</f>
        <v>1472</v>
      </c>
      <c r="J7" s="44">
        <v>896</v>
      </c>
      <c r="K7" s="44">
        <v>960</v>
      </c>
      <c r="L7" s="44">
        <v>960</v>
      </c>
      <c r="M7" s="44">
        <v>960</v>
      </c>
      <c r="N7" s="44">
        <v>938</v>
      </c>
      <c r="O7" s="44">
        <v>981</v>
      </c>
    </row>
    <row r="8" spans="1:15" ht="15.75" customHeight="1" x14ac:dyDescent="0.35">
      <c r="A8" s="2">
        <v>3</v>
      </c>
      <c r="B8" s="2">
        <v>2</v>
      </c>
      <c r="C8" s="4">
        <f>3/4</f>
        <v>0.75</v>
      </c>
      <c r="D8" s="41">
        <f>$B8*'Resource Block capacity(symbols'!B$11</f>
        <v>1344</v>
      </c>
      <c r="E8" s="42">
        <f>$B8*'Resource Block capacity(symbols'!C$11</f>
        <v>1440</v>
      </c>
      <c r="F8" s="42">
        <f>$B8*'Resource Block capacity(symbols'!D$11</f>
        <v>1440</v>
      </c>
      <c r="G8" s="42">
        <f>$B8*'Resource Block capacity(symbols'!E$11</f>
        <v>1440</v>
      </c>
      <c r="H8" s="42">
        <f>$B8*'Resource Block capacity(symbols'!F$11</f>
        <v>1408</v>
      </c>
      <c r="I8" s="43">
        <f>$B8*'Resource Block capacity(symbols'!G$11</f>
        <v>1472</v>
      </c>
      <c r="J8" s="44">
        <v>1008</v>
      </c>
      <c r="K8" s="44">
        <v>1080</v>
      </c>
      <c r="L8" s="44">
        <v>1080</v>
      </c>
      <c r="M8" s="44">
        <v>1080</v>
      </c>
      <c r="N8" s="44">
        <v>1056</v>
      </c>
      <c r="O8" s="44">
        <v>1104</v>
      </c>
    </row>
    <row r="9" spans="1:15" ht="15.75" customHeight="1" x14ac:dyDescent="0.35">
      <c r="A9" s="2">
        <v>4</v>
      </c>
      <c r="B9" s="2">
        <v>2</v>
      </c>
      <c r="C9" s="4">
        <f>5/6</f>
        <v>0.83333333333333337</v>
      </c>
      <c r="D9" s="41">
        <f>$B9*'Resource Block capacity(symbols'!B$11</f>
        <v>1344</v>
      </c>
      <c r="E9" s="42">
        <f>$B9*'Resource Block capacity(symbols'!C$11</f>
        <v>1440</v>
      </c>
      <c r="F9" s="42">
        <f>$B9*'Resource Block capacity(symbols'!D$11</f>
        <v>1440</v>
      </c>
      <c r="G9" s="42">
        <f>$B9*'Resource Block capacity(symbols'!E$11</f>
        <v>1440</v>
      </c>
      <c r="H9" s="42">
        <f>$B9*'Resource Block capacity(symbols'!F$11</f>
        <v>1408</v>
      </c>
      <c r="I9" s="43">
        <f>$B9*'Resource Block capacity(symbols'!G$11</f>
        <v>1472</v>
      </c>
      <c r="J9" s="44">
        <v>1120</v>
      </c>
      <c r="K9" s="44">
        <v>1200</v>
      </c>
      <c r="L9" s="44">
        <v>1200</v>
      </c>
      <c r="M9" s="44">
        <v>1200</v>
      </c>
      <c r="N9" s="44">
        <v>1173</v>
      </c>
      <c r="O9" s="44">
        <v>1226</v>
      </c>
    </row>
    <row r="10" spans="1:15" ht="15.75" customHeight="1" x14ac:dyDescent="0.35">
      <c r="A10" s="2">
        <v>5</v>
      </c>
      <c r="B10" s="2">
        <v>4</v>
      </c>
      <c r="C10" s="4">
        <f>1/2</f>
        <v>0.5</v>
      </c>
      <c r="D10" s="41">
        <f>$B10*'Resource Block capacity(symbols'!B$11</f>
        <v>2688</v>
      </c>
      <c r="E10" s="42">
        <f>$B10*'Resource Block capacity(symbols'!C$11</f>
        <v>2880</v>
      </c>
      <c r="F10" s="42">
        <f>$B10*'Resource Block capacity(symbols'!D$11</f>
        <v>2880</v>
      </c>
      <c r="G10" s="42">
        <f>$B10*'Resource Block capacity(symbols'!E$11</f>
        <v>2880</v>
      </c>
      <c r="H10" s="42">
        <f>$B10*'Resource Block capacity(symbols'!F$11</f>
        <v>2816</v>
      </c>
      <c r="I10" s="43">
        <f>$B10*'Resource Block capacity(symbols'!G$11</f>
        <v>2944</v>
      </c>
      <c r="J10" s="44">
        <v>1344</v>
      </c>
      <c r="K10" s="44">
        <v>1440</v>
      </c>
      <c r="L10" s="44">
        <v>1440</v>
      </c>
      <c r="M10" s="44">
        <v>1440</v>
      </c>
      <c r="N10" s="44">
        <v>1408</v>
      </c>
      <c r="O10" s="44">
        <v>1472</v>
      </c>
    </row>
    <row r="11" spans="1:15" ht="15.75" customHeight="1" x14ac:dyDescent="0.35">
      <c r="A11" s="2">
        <v>6</v>
      </c>
      <c r="B11" s="2">
        <v>4</v>
      </c>
      <c r="C11" s="4">
        <f>2/3</f>
        <v>0.66666666666666663</v>
      </c>
      <c r="D11" s="41">
        <f>$B11*'Resource Block capacity(symbols'!B$11</f>
        <v>2688</v>
      </c>
      <c r="E11" s="42">
        <f>$B11*'Resource Block capacity(symbols'!C$11</f>
        <v>2880</v>
      </c>
      <c r="F11" s="42">
        <f>$B11*'Resource Block capacity(symbols'!D$11</f>
        <v>2880</v>
      </c>
      <c r="G11" s="42">
        <f>$B11*'Resource Block capacity(symbols'!E$11</f>
        <v>2880</v>
      </c>
      <c r="H11" s="42">
        <f>$B11*'Resource Block capacity(symbols'!F$11</f>
        <v>2816</v>
      </c>
      <c r="I11" s="43">
        <f>$B11*'Resource Block capacity(symbols'!G$11</f>
        <v>2944</v>
      </c>
      <c r="J11" s="44">
        <v>1792</v>
      </c>
      <c r="K11" s="44">
        <v>1920</v>
      </c>
      <c r="L11" s="44">
        <v>1920</v>
      </c>
      <c r="M11" s="44">
        <v>1920</v>
      </c>
      <c r="N11" s="44">
        <v>1877</v>
      </c>
      <c r="O11" s="44">
        <v>1962</v>
      </c>
    </row>
    <row r="12" spans="1:15" ht="15.75" customHeight="1" x14ac:dyDescent="0.35">
      <c r="A12" s="2">
        <v>7</v>
      </c>
      <c r="B12" s="2">
        <v>4</v>
      </c>
      <c r="C12" s="4">
        <f>3/4</f>
        <v>0.75</v>
      </c>
      <c r="D12" s="41">
        <f>$B12*'Resource Block capacity(symbols'!B$11</f>
        <v>2688</v>
      </c>
      <c r="E12" s="42">
        <f>$B12*'Resource Block capacity(symbols'!C$11</f>
        <v>2880</v>
      </c>
      <c r="F12" s="42">
        <f>$B12*'Resource Block capacity(symbols'!D$11</f>
        <v>2880</v>
      </c>
      <c r="G12" s="42">
        <f>$B12*'Resource Block capacity(symbols'!E$11</f>
        <v>2880</v>
      </c>
      <c r="H12" s="42">
        <f>$B12*'Resource Block capacity(symbols'!F$11</f>
        <v>2816</v>
      </c>
      <c r="I12" s="43">
        <f>$B12*'Resource Block capacity(symbols'!G$11</f>
        <v>2944</v>
      </c>
      <c r="J12" s="44">
        <v>2016</v>
      </c>
      <c r="K12" s="44">
        <v>2160</v>
      </c>
      <c r="L12" s="44">
        <v>2160</v>
      </c>
      <c r="M12" s="44">
        <v>2160</v>
      </c>
      <c r="N12" s="44">
        <v>2112</v>
      </c>
      <c r="O12" s="44">
        <v>2208</v>
      </c>
    </row>
    <row r="13" spans="1:15" ht="15.75" customHeight="1" x14ac:dyDescent="0.35">
      <c r="A13" s="2">
        <v>8</v>
      </c>
      <c r="B13" s="2">
        <v>4</v>
      </c>
      <c r="C13" s="4">
        <f>5/6</f>
        <v>0.83333333333333337</v>
      </c>
      <c r="D13" s="41">
        <f>$B13*'Resource Block capacity(symbols'!B$11</f>
        <v>2688</v>
      </c>
      <c r="E13" s="42">
        <f>$B13*'Resource Block capacity(symbols'!C$11</f>
        <v>2880</v>
      </c>
      <c r="F13" s="42">
        <f>$B13*'Resource Block capacity(symbols'!D$11</f>
        <v>2880</v>
      </c>
      <c r="G13" s="42">
        <f>$B13*'Resource Block capacity(symbols'!E$11</f>
        <v>2880</v>
      </c>
      <c r="H13" s="42">
        <f>$B13*'Resource Block capacity(symbols'!F$11</f>
        <v>2816</v>
      </c>
      <c r="I13" s="43">
        <f>$B13*'Resource Block capacity(symbols'!G$11</f>
        <v>2944</v>
      </c>
      <c r="J13" s="44">
        <v>2240</v>
      </c>
      <c r="K13" s="44">
        <v>2400</v>
      </c>
      <c r="L13" s="44">
        <v>2400</v>
      </c>
      <c r="M13" s="44">
        <v>2400</v>
      </c>
      <c r="N13" s="44">
        <v>2346</v>
      </c>
      <c r="O13" s="44">
        <v>2453</v>
      </c>
    </row>
    <row r="14" spans="1:15" ht="15.75" customHeight="1" x14ac:dyDescent="0.35">
      <c r="A14" s="2">
        <v>9</v>
      </c>
      <c r="B14" s="2">
        <v>4</v>
      </c>
      <c r="C14" s="4">
        <f>7/8</f>
        <v>0.875</v>
      </c>
      <c r="D14" s="41">
        <f>$B14*'Resource Block capacity(symbols'!B$11</f>
        <v>2688</v>
      </c>
      <c r="E14" s="42">
        <f>$B14*'Resource Block capacity(symbols'!C$11</f>
        <v>2880</v>
      </c>
      <c r="F14" s="42">
        <f>$B14*'Resource Block capacity(symbols'!D$11</f>
        <v>2880</v>
      </c>
      <c r="G14" s="42">
        <f>$B14*'Resource Block capacity(symbols'!E$11</f>
        <v>2880</v>
      </c>
      <c r="H14" s="42">
        <f>$B14*'Resource Block capacity(symbols'!F$11</f>
        <v>2816</v>
      </c>
      <c r="I14" s="43">
        <f>$B14*'Resource Block capacity(symbols'!G$11</f>
        <v>2944</v>
      </c>
      <c r="J14" s="44">
        <v>2352</v>
      </c>
      <c r="K14" s="44">
        <v>2520</v>
      </c>
      <c r="L14" s="44">
        <v>2520</v>
      </c>
      <c r="M14" s="44">
        <v>2520</v>
      </c>
      <c r="N14" s="44">
        <v>2464</v>
      </c>
      <c r="O14" s="44">
        <v>2576</v>
      </c>
    </row>
    <row r="15" spans="1:15" ht="15.75" customHeight="1" x14ac:dyDescent="0.35">
      <c r="A15" s="2">
        <v>10</v>
      </c>
      <c r="B15" s="2">
        <v>6</v>
      </c>
      <c r="C15" s="4">
        <f>2/3</f>
        <v>0.66666666666666663</v>
      </c>
      <c r="D15" s="41">
        <f>$B15*'Resource Block capacity(symbols'!B$11</f>
        <v>4032</v>
      </c>
      <c r="E15" s="42">
        <f>$B15*'Resource Block capacity(symbols'!C$11</f>
        <v>4320</v>
      </c>
      <c r="F15" s="42">
        <f>$B15*'Resource Block capacity(symbols'!D$11</f>
        <v>4320</v>
      </c>
      <c r="G15" s="42">
        <f>$B15*'Resource Block capacity(symbols'!E$11</f>
        <v>4320</v>
      </c>
      <c r="H15" s="42">
        <f>$B15*'Resource Block capacity(symbols'!F$11</f>
        <v>4224</v>
      </c>
      <c r="I15" s="43">
        <f>$B15*'Resource Block capacity(symbols'!G$11</f>
        <v>4416</v>
      </c>
      <c r="J15" s="44">
        <v>2688</v>
      </c>
      <c r="K15" s="44">
        <v>2880</v>
      </c>
      <c r="L15" s="44">
        <v>2880</v>
      </c>
      <c r="M15" s="44">
        <v>2880</v>
      </c>
      <c r="N15" s="44">
        <v>2816</v>
      </c>
      <c r="O15" s="44">
        <v>2944</v>
      </c>
    </row>
    <row r="16" spans="1:15" ht="15.75" customHeight="1" x14ac:dyDescent="0.35">
      <c r="A16" s="2">
        <v>11</v>
      </c>
      <c r="B16" s="2">
        <v>6</v>
      </c>
      <c r="C16" s="4">
        <f>3/4</f>
        <v>0.75</v>
      </c>
      <c r="D16" s="41">
        <f>$B16*'Resource Block capacity(symbols'!B$11</f>
        <v>4032</v>
      </c>
      <c r="E16" s="42">
        <f>$B16*'Resource Block capacity(symbols'!C$11</f>
        <v>4320</v>
      </c>
      <c r="F16" s="42">
        <f>$B16*'Resource Block capacity(symbols'!D$11</f>
        <v>4320</v>
      </c>
      <c r="G16" s="42">
        <f>$B16*'Resource Block capacity(symbols'!E$11</f>
        <v>4320</v>
      </c>
      <c r="H16" s="42">
        <f>$B16*'Resource Block capacity(symbols'!F$11</f>
        <v>4224</v>
      </c>
      <c r="I16" s="43">
        <f>$B16*'Resource Block capacity(symbols'!G$11</f>
        <v>4416</v>
      </c>
      <c r="J16" s="44">
        <v>3024</v>
      </c>
      <c r="K16" s="44">
        <v>3240</v>
      </c>
      <c r="L16" s="44">
        <v>3240</v>
      </c>
      <c r="M16" s="44">
        <v>3240</v>
      </c>
      <c r="N16" s="44">
        <v>3168</v>
      </c>
      <c r="O16" s="44">
        <v>3312</v>
      </c>
    </row>
    <row r="17" spans="1:16" ht="15.75" customHeight="1" x14ac:dyDescent="0.35">
      <c r="A17" s="2">
        <v>12</v>
      </c>
      <c r="B17" s="2">
        <v>6</v>
      </c>
      <c r="C17" s="4">
        <f>5/6</f>
        <v>0.83333333333333337</v>
      </c>
      <c r="D17" s="41">
        <f>$B17*'Resource Block capacity(symbols'!B$11</f>
        <v>4032</v>
      </c>
      <c r="E17" s="42">
        <f>$B17*'Resource Block capacity(symbols'!C$11</f>
        <v>4320</v>
      </c>
      <c r="F17" s="42">
        <f>$B17*'Resource Block capacity(symbols'!D$11</f>
        <v>4320</v>
      </c>
      <c r="G17" s="42">
        <f>$B17*'Resource Block capacity(symbols'!E$11</f>
        <v>4320</v>
      </c>
      <c r="H17" s="42">
        <f>$B17*'Resource Block capacity(symbols'!F$11</f>
        <v>4224</v>
      </c>
      <c r="I17" s="43">
        <f>$B17*'Resource Block capacity(symbols'!G$11</f>
        <v>4416</v>
      </c>
      <c r="J17" s="44">
        <v>3360</v>
      </c>
      <c r="K17" s="44">
        <v>3600</v>
      </c>
      <c r="L17" s="44">
        <v>3600</v>
      </c>
      <c r="M17" s="44">
        <v>3600</v>
      </c>
      <c r="N17" s="44">
        <v>3520</v>
      </c>
      <c r="O17" s="44">
        <v>3680</v>
      </c>
    </row>
    <row r="18" spans="1:16" ht="15.75" customHeight="1" x14ac:dyDescent="0.35">
      <c r="A18" s="2">
        <v>13</v>
      </c>
      <c r="B18" s="2">
        <v>8</v>
      </c>
      <c r="C18" s="4">
        <f>2/3</f>
        <v>0.66666666666666663</v>
      </c>
      <c r="D18" s="41">
        <f>$B18*'Resource Block capacity(symbols'!B$11</f>
        <v>5376</v>
      </c>
      <c r="E18" s="42">
        <f>$B18*'Resource Block capacity(symbols'!C$11</f>
        <v>5760</v>
      </c>
      <c r="F18" s="42">
        <f>$B18*'Resource Block capacity(symbols'!D$11</f>
        <v>5760</v>
      </c>
      <c r="G18" s="42">
        <f>$B18*'Resource Block capacity(symbols'!E$11</f>
        <v>5760</v>
      </c>
      <c r="H18" s="42">
        <f>$B18*'Resource Block capacity(symbols'!F$11</f>
        <v>5632</v>
      </c>
      <c r="I18" s="43">
        <f>$B18*'Resource Block capacity(symbols'!G$11</f>
        <v>5888</v>
      </c>
      <c r="J18" s="44">
        <v>3584</v>
      </c>
      <c r="K18" s="44">
        <v>3840</v>
      </c>
      <c r="L18" s="44">
        <v>3840</v>
      </c>
      <c r="M18" s="44">
        <v>3840</v>
      </c>
      <c r="N18" s="44">
        <v>3754</v>
      </c>
      <c r="O18" s="44">
        <v>3925</v>
      </c>
    </row>
    <row r="19" spans="1:16" ht="15.75" customHeight="1" x14ac:dyDescent="0.35">
      <c r="A19" s="2">
        <v>14</v>
      </c>
      <c r="B19" s="2">
        <v>8</v>
      </c>
      <c r="C19" s="4">
        <f>3/4</f>
        <v>0.75</v>
      </c>
      <c r="D19" s="41">
        <f>$B19*'Resource Block capacity(symbols'!B$11</f>
        <v>5376</v>
      </c>
      <c r="E19" s="42">
        <f>$B19*'Resource Block capacity(symbols'!C$11</f>
        <v>5760</v>
      </c>
      <c r="F19" s="42">
        <f>$B19*'Resource Block capacity(symbols'!D$11</f>
        <v>5760</v>
      </c>
      <c r="G19" s="42">
        <f>$B19*'Resource Block capacity(symbols'!E$11</f>
        <v>5760</v>
      </c>
      <c r="H19" s="42">
        <f>$B19*'Resource Block capacity(symbols'!F$11</f>
        <v>5632</v>
      </c>
      <c r="I19" s="43">
        <f>$B19*'Resource Block capacity(symbols'!G$11</f>
        <v>5888</v>
      </c>
      <c r="J19" s="44">
        <v>4032</v>
      </c>
      <c r="K19" s="44">
        <v>4320</v>
      </c>
      <c r="L19" s="44">
        <v>4320</v>
      </c>
      <c r="M19" s="44">
        <v>4320</v>
      </c>
      <c r="N19" s="44">
        <v>4224</v>
      </c>
      <c r="O19" s="44">
        <v>4416</v>
      </c>
    </row>
    <row r="20" spans="1:16" ht="15.75" customHeight="1" x14ac:dyDescent="0.35">
      <c r="A20" s="2">
        <v>15</v>
      </c>
      <c r="B20" s="2">
        <v>8</v>
      </c>
      <c r="C20" s="4">
        <f>5/6</f>
        <v>0.83333333333333337</v>
      </c>
      <c r="D20" s="41">
        <f>$B20*'Resource Block capacity(symbols'!B$11</f>
        <v>5376</v>
      </c>
      <c r="E20" s="42">
        <f>$B20*'Resource Block capacity(symbols'!C$11</f>
        <v>5760</v>
      </c>
      <c r="F20" s="42">
        <f>$B20*'Resource Block capacity(symbols'!D$11</f>
        <v>5760</v>
      </c>
      <c r="G20" s="42">
        <f>$B20*'Resource Block capacity(symbols'!E$11</f>
        <v>5760</v>
      </c>
      <c r="H20" s="42">
        <f>$B20*'Resource Block capacity(symbols'!F$11</f>
        <v>5632</v>
      </c>
      <c r="I20" s="43">
        <f>$B20*'Resource Block capacity(symbols'!G$11</f>
        <v>5888</v>
      </c>
      <c r="J20" s="44">
        <v>4480</v>
      </c>
      <c r="K20" s="44">
        <v>4800</v>
      </c>
      <c r="L20" s="44">
        <v>4800</v>
      </c>
      <c r="M20" s="44">
        <v>4800</v>
      </c>
      <c r="N20" s="44">
        <v>4693</v>
      </c>
      <c r="O20" s="44">
        <v>4906</v>
      </c>
    </row>
    <row r="21" spans="1:16" ht="15.75" customHeight="1" x14ac:dyDescent="0.35">
      <c r="A21" s="2"/>
      <c r="B21" s="9"/>
      <c r="C21" s="2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1"/>
      <c r="O21" s="49"/>
    </row>
    <row r="22" spans="1:16" ht="15.75" customHeight="1" x14ac:dyDescent="0.35">
      <c r="A22" s="2" t="s">
        <v>119</v>
      </c>
      <c r="B22" s="72" t="s">
        <v>120</v>
      </c>
      <c r="C22" s="2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1"/>
      <c r="O22" s="49"/>
    </row>
    <row r="23" spans="1:16" ht="15.75" customHeight="1" x14ac:dyDescent="0.35">
      <c r="A23" s="2"/>
      <c r="B23" s="9"/>
      <c r="C23" s="2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1"/>
      <c r="O23" s="49"/>
    </row>
    <row r="24" spans="1:16" ht="15.75" customHeight="1" x14ac:dyDescent="0.35">
      <c r="A24" s="2"/>
      <c r="B24" s="9"/>
      <c r="C24" s="2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49"/>
    </row>
    <row r="25" spans="1:16" ht="15.75" customHeight="1" x14ac:dyDescent="0.35">
      <c r="A25" s="2"/>
      <c r="B25" s="9"/>
      <c r="C25" s="2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</row>
    <row r="26" spans="1:16" ht="15.75" customHeight="1" x14ac:dyDescent="0.35">
      <c r="A26" s="2"/>
      <c r="B26" s="9"/>
      <c r="D26" s="9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49"/>
    </row>
    <row r="27" spans="1:16" ht="15.75" customHeight="1" x14ac:dyDescent="0.35">
      <c r="A27" s="12"/>
      <c r="C27" s="2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</row>
    <row r="28" spans="1:16" ht="15.75" customHeight="1" x14ac:dyDescent="0.35">
      <c r="A28" s="12"/>
      <c r="C28" s="2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</row>
    <row r="29" spans="1:16" ht="15.75" customHeight="1" x14ac:dyDescent="0.35">
      <c r="A29" s="12"/>
      <c r="C29" s="2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</row>
    <row r="30" spans="1:16" ht="15.75" customHeight="1" x14ac:dyDescent="0.35">
      <c r="A30" s="12"/>
      <c r="C30" s="2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</row>
    <row r="31" spans="1:16" ht="15.75" customHeight="1" x14ac:dyDescent="0.35">
      <c r="A31" s="12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71"/>
      <c r="O31" s="49"/>
    </row>
    <row r="32" spans="1:16" ht="15.75" customHeight="1" x14ac:dyDescent="0.35">
      <c r="A32" s="12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71"/>
      <c r="O32" s="49"/>
    </row>
    <row r="33" spans="1:15" ht="15.75" customHeight="1" x14ac:dyDescent="0.35">
      <c r="A33" s="12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71"/>
      <c r="O33" s="49"/>
    </row>
    <row r="34" spans="1:15" ht="15.75" customHeight="1" x14ac:dyDescent="0.35">
      <c r="A34" s="12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71"/>
      <c r="O34" s="49"/>
    </row>
    <row r="35" spans="1:15" ht="12.75" x14ac:dyDescent="0.35">
      <c r="A35" s="12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71"/>
      <c r="O35" s="49"/>
    </row>
    <row r="36" spans="1:15" ht="12.75" x14ac:dyDescent="0.35">
      <c r="A36" s="12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71"/>
      <c r="O36" s="49"/>
    </row>
    <row r="37" spans="1:15" ht="12.75" x14ac:dyDescent="0.35">
      <c r="A37" s="12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71"/>
      <c r="O37" s="49"/>
    </row>
    <row r="38" spans="1:15" ht="12.75" x14ac:dyDescent="0.35">
      <c r="A38" s="12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71"/>
      <c r="O38" s="49"/>
    </row>
    <row r="39" spans="1:15" ht="12.75" x14ac:dyDescent="0.35">
      <c r="A39" s="12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71"/>
      <c r="O39" s="49"/>
    </row>
    <row r="40" spans="1:15" ht="12.75" x14ac:dyDescent="0.35">
      <c r="A40" s="12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71"/>
      <c r="O40" s="49"/>
    </row>
    <row r="41" spans="1:15" ht="12.75" x14ac:dyDescent="0.35">
      <c r="A41" s="12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71"/>
      <c r="O41" s="49"/>
    </row>
    <row r="42" spans="1:15" ht="12.75" x14ac:dyDescent="0.35">
      <c r="A42" s="12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71"/>
      <c r="O42" s="49"/>
    </row>
    <row r="43" spans="1:15" ht="12.75" x14ac:dyDescent="0.35">
      <c r="A43" s="12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71"/>
      <c r="O43" s="49"/>
    </row>
    <row r="44" spans="1:15" ht="12.75" x14ac:dyDescent="0.35">
      <c r="A44" s="12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71"/>
      <c r="O44" s="49"/>
    </row>
    <row r="45" spans="1:15" ht="12.75" x14ac:dyDescent="0.35">
      <c r="A45" s="12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71"/>
      <c r="O45" s="49"/>
    </row>
    <row r="46" spans="1:15" ht="12.75" x14ac:dyDescent="0.35">
      <c r="A46" s="12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71"/>
      <c r="O46" s="49"/>
    </row>
    <row r="47" spans="1:15" ht="12.75" x14ac:dyDescent="0.35">
      <c r="A47" s="12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71"/>
      <c r="O47" s="49"/>
    </row>
    <row r="48" spans="1:15" ht="12.75" x14ac:dyDescent="0.35">
      <c r="A48" s="12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71"/>
      <c r="O48" s="49"/>
    </row>
    <row r="49" spans="1:15" ht="12.75" x14ac:dyDescent="0.35">
      <c r="A49" s="12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71"/>
      <c r="O49" s="49"/>
    </row>
    <row r="50" spans="1:15" ht="12.75" x14ac:dyDescent="0.35">
      <c r="A50" s="12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71"/>
      <c r="O50" s="49"/>
    </row>
    <row r="51" spans="1:15" ht="12.75" x14ac:dyDescent="0.35">
      <c r="A51" s="12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71"/>
      <c r="O51" s="49"/>
    </row>
    <row r="52" spans="1:15" ht="12.75" x14ac:dyDescent="0.35">
      <c r="A52" s="12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71"/>
      <c r="O52" s="49"/>
    </row>
    <row r="53" spans="1:15" ht="12.75" x14ac:dyDescent="0.35">
      <c r="A53" s="12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71"/>
      <c r="O53" s="49"/>
    </row>
    <row r="54" spans="1:15" ht="12.75" x14ac:dyDescent="0.35">
      <c r="A54" s="12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71"/>
      <c r="O54" s="49"/>
    </row>
    <row r="55" spans="1:15" ht="12.75" x14ac:dyDescent="0.35">
      <c r="A55" s="12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71"/>
      <c r="O55" s="49"/>
    </row>
    <row r="56" spans="1:15" ht="12.75" x14ac:dyDescent="0.35">
      <c r="A56" s="12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71"/>
      <c r="O56" s="49"/>
    </row>
    <row r="57" spans="1:15" ht="12.75" x14ac:dyDescent="0.35">
      <c r="A57" s="12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71"/>
      <c r="O57" s="49"/>
    </row>
    <row r="58" spans="1:15" ht="12.75" x14ac:dyDescent="0.35">
      <c r="A58" s="12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71"/>
      <c r="O58" s="49"/>
    </row>
    <row r="59" spans="1:15" ht="12.75" x14ac:dyDescent="0.35">
      <c r="A59" s="12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71"/>
      <c r="O59" s="49"/>
    </row>
    <row r="60" spans="1:15" ht="12.75" x14ac:dyDescent="0.35">
      <c r="A60" s="12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71"/>
      <c r="O60" s="49"/>
    </row>
    <row r="61" spans="1:15" ht="12.75" x14ac:dyDescent="0.35">
      <c r="A61" s="12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71"/>
      <c r="O61" s="49"/>
    </row>
    <row r="62" spans="1:15" ht="12.75" x14ac:dyDescent="0.35">
      <c r="A62" s="12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71"/>
      <c r="O62" s="49"/>
    </row>
    <row r="63" spans="1:15" ht="12.75" x14ac:dyDescent="0.35">
      <c r="A63" s="12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71"/>
      <c r="O63" s="49"/>
    </row>
    <row r="64" spans="1:15" ht="12.75" x14ac:dyDescent="0.35">
      <c r="A64" s="12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71"/>
      <c r="O64" s="49"/>
    </row>
    <row r="65" spans="1:15" ht="12.75" x14ac:dyDescent="0.35">
      <c r="A65" s="12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71"/>
      <c r="O65" s="49"/>
    </row>
    <row r="66" spans="1:15" ht="12.75" x14ac:dyDescent="0.35">
      <c r="A66" s="12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71"/>
      <c r="O66" s="49"/>
    </row>
    <row r="67" spans="1:15" ht="12.75" x14ac:dyDescent="0.35">
      <c r="A67" s="12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71"/>
      <c r="O67" s="49"/>
    </row>
    <row r="68" spans="1:15" ht="12.75" x14ac:dyDescent="0.35">
      <c r="A68" s="12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71"/>
      <c r="O68" s="49"/>
    </row>
    <row r="69" spans="1:15" ht="12.75" x14ac:dyDescent="0.35">
      <c r="A69" s="12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71"/>
      <c r="O69" s="49"/>
    </row>
    <row r="70" spans="1:15" ht="12.75" x14ac:dyDescent="0.35">
      <c r="A70" s="12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71"/>
      <c r="O70" s="49"/>
    </row>
    <row r="71" spans="1:15" ht="12.75" x14ac:dyDescent="0.35">
      <c r="A71" s="12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71"/>
      <c r="O71" s="49"/>
    </row>
    <row r="72" spans="1:15" ht="12.75" x14ac:dyDescent="0.35">
      <c r="A72" s="12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71"/>
      <c r="O72" s="49"/>
    </row>
    <row r="73" spans="1:15" ht="12.75" x14ac:dyDescent="0.35">
      <c r="A73" s="12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71"/>
      <c r="O73" s="49"/>
    </row>
    <row r="74" spans="1:15" ht="12.75" x14ac:dyDescent="0.35">
      <c r="A74" s="12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71"/>
      <c r="O74" s="49"/>
    </row>
    <row r="75" spans="1:15" ht="12.75" x14ac:dyDescent="0.35">
      <c r="A75" s="12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71"/>
      <c r="O75" s="49"/>
    </row>
    <row r="76" spans="1:15" ht="12.75" x14ac:dyDescent="0.35">
      <c r="A76" s="12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71"/>
      <c r="O76" s="49"/>
    </row>
    <row r="77" spans="1:15" ht="12.75" x14ac:dyDescent="0.35">
      <c r="A77" s="12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71"/>
      <c r="O77" s="49"/>
    </row>
    <row r="78" spans="1:15" ht="12.75" x14ac:dyDescent="0.35">
      <c r="A78" s="12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71"/>
      <c r="O78" s="49"/>
    </row>
    <row r="79" spans="1:15" ht="12.75" x14ac:dyDescent="0.35">
      <c r="A79" s="12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71"/>
      <c r="O79" s="49"/>
    </row>
    <row r="80" spans="1:15" ht="12.75" x14ac:dyDescent="0.35">
      <c r="A80" s="12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71"/>
      <c r="O80" s="49"/>
    </row>
    <row r="81" spans="1:15" ht="12.75" x14ac:dyDescent="0.35">
      <c r="A81" s="12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71"/>
      <c r="O81" s="49"/>
    </row>
    <row r="82" spans="1:15" ht="12.75" x14ac:dyDescent="0.35">
      <c r="A82" s="12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71"/>
      <c r="O82" s="49"/>
    </row>
    <row r="83" spans="1:15" ht="12.75" x14ac:dyDescent="0.35">
      <c r="A83" s="12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71"/>
      <c r="O83" s="49"/>
    </row>
    <row r="84" spans="1:15" ht="12.75" x14ac:dyDescent="0.35">
      <c r="A84" s="12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71"/>
      <c r="O84" s="49"/>
    </row>
    <row r="85" spans="1:15" ht="12.75" x14ac:dyDescent="0.35">
      <c r="A85" s="12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71"/>
      <c r="O85" s="49"/>
    </row>
    <row r="86" spans="1:15" ht="12.75" x14ac:dyDescent="0.35">
      <c r="A86" s="12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71"/>
      <c r="O86" s="49"/>
    </row>
    <row r="87" spans="1:15" ht="12.75" x14ac:dyDescent="0.35">
      <c r="A87" s="12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71"/>
      <c r="O87" s="49"/>
    </row>
    <row r="88" spans="1:15" ht="12.75" x14ac:dyDescent="0.35">
      <c r="A88" s="12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71"/>
      <c r="O88" s="49"/>
    </row>
    <row r="89" spans="1:15" ht="12.75" x14ac:dyDescent="0.35">
      <c r="A89" s="12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71"/>
      <c r="O89" s="49"/>
    </row>
    <row r="90" spans="1:15" ht="12.75" x14ac:dyDescent="0.35">
      <c r="A90" s="12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71"/>
      <c r="O90" s="49"/>
    </row>
    <row r="91" spans="1:15" ht="12.75" x14ac:dyDescent="0.35">
      <c r="A91" s="12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71"/>
      <c r="O91" s="49"/>
    </row>
    <row r="92" spans="1:15" ht="12.75" x14ac:dyDescent="0.35">
      <c r="A92" s="12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71"/>
      <c r="O92" s="49"/>
    </row>
    <row r="93" spans="1:15" ht="12.75" x14ac:dyDescent="0.35">
      <c r="A93" s="12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71"/>
      <c r="O93" s="49"/>
    </row>
    <row r="94" spans="1:15" ht="12.75" x14ac:dyDescent="0.35">
      <c r="A94" s="12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71"/>
      <c r="O94" s="49"/>
    </row>
    <row r="95" spans="1:15" ht="12.75" x14ac:dyDescent="0.35">
      <c r="A95" s="12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71"/>
      <c r="O95" s="49"/>
    </row>
    <row r="96" spans="1:15" ht="12.75" x14ac:dyDescent="0.35">
      <c r="A96" s="12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71"/>
      <c r="O96" s="49"/>
    </row>
    <row r="97" spans="1:15" ht="12.75" x14ac:dyDescent="0.35">
      <c r="A97" s="12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71"/>
      <c r="O97" s="49"/>
    </row>
    <row r="98" spans="1:15" ht="12.75" x14ac:dyDescent="0.35">
      <c r="A98" s="12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71"/>
      <c r="O98" s="49"/>
    </row>
    <row r="99" spans="1:15" ht="12.75" x14ac:dyDescent="0.35">
      <c r="A99" s="12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71"/>
      <c r="O99" s="49"/>
    </row>
    <row r="100" spans="1:15" ht="12.75" x14ac:dyDescent="0.35">
      <c r="A100" s="12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71"/>
      <c r="O100" s="49"/>
    </row>
    <row r="101" spans="1:15" ht="12.75" x14ac:dyDescent="0.35">
      <c r="A101" s="12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71"/>
      <c r="O101" s="49"/>
    </row>
    <row r="102" spans="1:15" ht="12.75" x14ac:dyDescent="0.35">
      <c r="A102" s="12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71"/>
      <c r="O102" s="49"/>
    </row>
    <row r="103" spans="1:15" ht="12.75" x14ac:dyDescent="0.35">
      <c r="A103" s="12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71"/>
      <c r="O103" s="49"/>
    </row>
    <row r="104" spans="1:15" ht="12.75" x14ac:dyDescent="0.35">
      <c r="A104" s="12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71"/>
      <c r="O104" s="49"/>
    </row>
    <row r="105" spans="1:15" ht="12.75" x14ac:dyDescent="0.35">
      <c r="A105" s="12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71"/>
      <c r="O105" s="49"/>
    </row>
    <row r="106" spans="1:15" ht="12.75" x14ac:dyDescent="0.35">
      <c r="A106" s="12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71"/>
      <c r="O106" s="49"/>
    </row>
    <row r="107" spans="1:15" ht="12.75" x14ac:dyDescent="0.35">
      <c r="A107" s="12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71"/>
      <c r="O107" s="49"/>
    </row>
    <row r="108" spans="1:15" ht="12.75" x14ac:dyDescent="0.35">
      <c r="A108" s="12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71"/>
      <c r="O108" s="49"/>
    </row>
    <row r="109" spans="1:15" ht="12.75" x14ac:dyDescent="0.35">
      <c r="A109" s="12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71"/>
      <c r="O109" s="49"/>
    </row>
    <row r="110" spans="1:15" ht="12.75" x14ac:dyDescent="0.35">
      <c r="A110" s="12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71"/>
      <c r="O110" s="49"/>
    </row>
    <row r="111" spans="1:15" ht="12.75" x14ac:dyDescent="0.35">
      <c r="A111" s="12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71"/>
      <c r="O111" s="49"/>
    </row>
    <row r="112" spans="1:15" ht="12.75" x14ac:dyDescent="0.35">
      <c r="A112" s="12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71"/>
      <c r="O112" s="49"/>
    </row>
    <row r="113" spans="1:15" ht="12.75" x14ac:dyDescent="0.35">
      <c r="A113" s="12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71"/>
      <c r="O113" s="49"/>
    </row>
    <row r="114" spans="1:15" ht="12.75" x14ac:dyDescent="0.35">
      <c r="A114" s="12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71"/>
      <c r="O114" s="49"/>
    </row>
    <row r="115" spans="1:15" ht="12.75" x14ac:dyDescent="0.35">
      <c r="A115" s="12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71"/>
      <c r="O115" s="49"/>
    </row>
    <row r="116" spans="1:15" ht="12.75" x14ac:dyDescent="0.35">
      <c r="A116" s="12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71"/>
      <c r="O116" s="49"/>
    </row>
    <row r="117" spans="1:15" ht="12.75" x14ac:dyDescent="0.35">
      <c r="A117" s="12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71"/>
      <c r="O117" s="49"/>
    </row>
    <row r="118" spans="1:15" ht="12.75" x14ac:dyDescent="0.35">
      <c r="A118" s="12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71"/>
      <c r="O118" s="49"/>
    </row>
    <row r="119" spans="1:15" ht="12.75" x14ac:dyDescent="0.35">
      <c r="A119" s="12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71"/>
      <c r="O119" s="49"/>
    </row>
    <row r="120" spans="1:15" ht="12.75" x14ac:dyDescent="0.35">
      <c r="A120" s="12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71"/>
      <c r="O120" s="49"/>
    </row>
    <row r="121" spans="1:15" ht="12.75" x14ac:dyDescent="0.35">
      <c r="A121" s="12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71"/>
      <c r="O121" s="49"/>
    </row>
    <row r="122" spans="1:15" ht="12.75" x14ac:dyDescent="0.35">
      <c r="A122" s="12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71"/>
      <c r="O122" s="49"/>
    </row>
    <row r="123" spans="1:15" ht="12.75" x14ac:dyDescent="0.35">
      <c r="A123" s="12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71"/>
      <c r="O123" s="49"/>
    </row>
    <row r="124" spans="1:15" ht="12.75" x14ac:dyDescent="0.35">
      <c r="A124" s="12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71"/>
      <c r="O124" s="49"/>
    </row>
    <row r="125" spans="1:15" ht="12.75" x14ac:dyDescent="0.35">
      <c r="A125" s="12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71"/>
      <c r="O125" s="49"/>
    </row>
    <row r="126" spans="1:15" ht="12.75" x14ac:dyDescent="0.35">
      <c r="A126" s="12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71"/>
      <c r="O126" s="49"/>
    </row>
    <row r="127" spans="1:15" ht="12.75" x14ac:dyDescent="0.35">
      <c r="A127" s="12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71"/>
      <c r="O127" s="49"/>
    </row>
    <row r="128" spans="1:15" ht="12.75" x14ac:dyDescent="0.35">
      <c r="A128" s="12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71"/>
      <c r="O128" s="49"/>
    </row>
    <row r="129" spans="1:15" ht="12.75" x14ac:dyDescent="0.35">
      <c r="A129" s="12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71"/>
      <c r="O129" s="49"/>
    </row>
    <row r="130" spans="1:15" ht="12.75" x14ac:dyDescent="0.35">
      <c r="A130" s="12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71"/>
      <c r="O130" s="49"/>
    </row>
    <row r="131" spans="1:15" ht="12.75" x14ac:dyDescent="0.35">
      <c r="A131" s="12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71"/>
      <c r="O131" s="49"/>
    </row>
    <row r="132" spans="1:15" ht="12.75" x14ac:dyDescent="0.35">
      <c r="A132" s="12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71"/>
      <c r="O132" s="49"/>
    </row>
    <row r="133" spans="1:15" ht="12.75" x14ac:dyDescent="0.35">
      <c r="A133" s="12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71"/>
      <c r="O133" s="49"/>
    </row>
    <row r="134" spans="1:15" ht="12.75" x14ac:dyDescent="0.35">
      <c r="A134" s="12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71"/>
      <c r="O134" s="49"/>
    </row>
    <row r="135" spans="1:15" ht="12.75" x14ac:dyDescent="0.35">
      <c r="A135" s="12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71"/>
      <c r="O135" s="49"/>
    </row>
    <row r="136" spans="1:15" ht="12.75" x14ac:dyDescent="0.35">
      <c r="A136" s="12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71"/>
      <c r="O136" s="49"/>
    </row>
    <row r="137" spans="1:15" ht="12.75" x14ac:dyDescent="0.35">
      <c r="A137" s="12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71"/>
      <c r="O137" s="49"/>
    </row>
    <row r="138" spans="1:15" ht="12.75" x14ac:dyDescent="0.35">
      <c r="A138" s="12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71"/>
      <c r="O138" s="49"/>
    </row>
    <row r="139" spans="1:15" ht="12.75" x14ac:dyDescent="0.35">
      <c r="A139" s="12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71"/>
      <c r="O139" s="49"/>
    </row>
    <row r="140" spans="1:15" ht="12.75" x14ac:dyDescent="0.35">
      <c r="A140" s="12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71"/>
      <c r="O140" s="49"/>
    </row>
    <row r="141" spans="1:15" ht="12.75" x14ac:dyDescent="0.35">
      <c r="A141" s="12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71"/>
      <c r="O141" s="49"/>
    </row>
    <row r="142" spans="1:15" ht="12.75" x14ac:dyDescent="0.35">
      <c r="A142" s="12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71"/>
      <c r="O142" s="49"/>
    </row>
    <row r="143" spans="1:15" ht="12.75" x14ac:dyDescent="0.35">
      <c r="A143" s="12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71"/>
      <c r="O143" s="49"/>
    </row>
    <row r="144" spans="1:15" ht="12.75" x14ac:dyDescent="0.35">
      <c r="A144" s="12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71"/>
      <c r="O144" s="49"/>
    </row>
    <row r="145" spans="1:15" ht="12.75" x14ac:dyDescent="0.35">
      <c r="A145" s="12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71"/>
      <c r="O145" s="49"/>
    </row>
    <row r="146" spans="1:15" ht="12.75" x14ac:dyDescent="0.35">
      <c r="A146" s="12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71"/>
      <c r="O146" s="49"/>
    </row>
    <row r="147" spans="1:15" ht="12.75" x14ac:dyDescent="0.35">
      <c r="A147" s="12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71"/>
      <c r="O147" s="49"/>
    </row>
    <row r="148" spans="1:15" ht="12.75" x14ac:dyDescent="0.35">
      <c r="A148" s="12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71"/>
      <c r="O148" s="49"/>
    </row>
    <row r="149" spans="1:15" ht="12.75" x14ac:dyDescent="0.35">
      <c r="A149" s="12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71"/>
      <c r="O149" s="49"/>
    </row>
    <row r="150" spans="1:15" ht="12.75" x14ac:dyDescent="0.35">
      <c r="A150" s="12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71"/>
      <c r="O150" s="49"/>
    </row>
    <row r="151" spans="1:15" ht="12.75" x14ac:dyDescent="0.35">
      <c r="A151" s="12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71"/>
      <c r="O151" s="49"/>
    </row>
    <row r="152" spans="1:15" ht="12.75" x14ac:dyDescent="0.35">
      <c r="A152" s="12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71"/>
      <c r="O152" s="49"/>
    </row>
    <row r="153" spans="1:15" ht="12.75" x14ac:dyDescent="0.35">
      <c r="A153" s="12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71"/>
      <c r="O153" s="49"/>
    </row>
    <row r="154" spans="1:15" ht="12.75" x14ac:dyDescent="0.35">
      <c r="A154" s="12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71"/>
      <c r="O154" s="49"/>
    </row>
    <row r="155" spans="1:15" ht="12.75" x14ac:dyDescent="0.35">
      <c r="A155" s="12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71"/>
      <c r="O155" s="49"/>
    </row>
    <row r="156" spans="1:15" ht="12.75" x14ac:dyDescent="0.35">
      <c r="A156" s="12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71"/>
      <c r="O156" s="49"/>
    </row>
    <row r="157" spans="1:15" ht="12.75" x14ac:dyDescent="0.35">
      <c r="A157" s="12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71"/>
      <c r="O157" s="49"/>
    </row>
    <row r="158" spans="1:15" ht="12.75" x14ac:dyDescent="0.35">
      <c r="A158" s="12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71"/>
      <c r="O158" s="49"/>
    </row>
    <row r="159" spans="1:15" ht="12.75" x14ac:dyDescent="0.35">
      <c r="A159" s="12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71"/>
      <c r="O159" s="49"/>
    </row>
    <row r="160" spans="1:15" ht="12.75" x14ac:dyDescent="0.35">
      <c r="A160" s="12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71"/>
      <c r="O160" s="49"/>
    </row>
    <row r="161" spans="1:15" ht="12.75" x14ac:dyDescent="0.35">
      <c r="A161" s="12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71"/>
      <c r="O161" s="49"/>
    </row>
    <row r="162" spans="1:15" ht="12.75" x14ac:dyDescent="0.35">
      <c r="A162" s="12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71"/>
      <c r="O162" s="49"/>
    </row>
    <row r="163" spans="1:15" ht="12.75" x14ac:dyDescent="0.35">
      <c r="A163" s="12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71"/>
      <c r="O163" s="49"/>
    </row>
    <row r="164" spans="1:15" ht="12.75" x14ac:dyDescent="0.35">
      <c r="A164" s="12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71"/>
      <c r="O164" s="49"/>
    </row>
    <row r="165" spans="1:15" ht="12.75" x14ac:dyDescent="0.35">
      <c r="A165" s="12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71"/>
      <c r="O165" s="49"/>
    </row>
    <row r="166" spans="1:15" ht="12.75" x14ac:dyDescent="0.35">
      <c r="A166" s="12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71"/>
      <c r="O166" s="49"/>
    </row>
    <row r="167" spans="1:15" ht="12.75" x14ac:dyDescent="0.35">
      <c r="A167" s="12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71"/>
      <c r="O167" s="49"/>
    </row>
    <row r="168" spans="1:15" ht="12.75" x14ac:dyDescent="0.35">
      <c r="A168" s="12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71"/>
      <c r="O168" s="49"/>
    </row>
    <row r="169" spans="1:15" ht="12.75" x14ac:dyDescent="0.35">
      <c r="A169" s="12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71"/>
      <c r="O169" s="49"/>
    </row>
    <row r="170" spans="1:15" ht="12.75" x14ac:dyDescent="0.35">
      <c r="A170" s="12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71"/>
      <c r="O170" s="49"/>
    </row>
    <row r="171" spans="1:15" ht="12.75" x14ac:dyDescent="0.35">
      <c r="A171" s="12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71"/>
      <c r="O171" s="49"/>
    </row>
    <row r="172" spans="1:15" ht="12.75" x14ac:dyDescent="0.35">
      <c r="A172" s="12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71"/>
      <c r="O172" s="49"/>
    </row>
    <row r="173" spans="1:15" ht="12.75" x14ac:dyDescent="0.35">
      <c r="A173" s="12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71"/>
      <c r="O173" s="49"/>
    </row>
    <row r="174" spans="1:15" ht="12.75" x14ac:dyDescent="0.35">
      <c r="A174" s="12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71"/>
      <c r="O174" s="49"/>
    </row>
    <row r="175" spans="1:15" ht="12.75" x14ac:dyDescent="0.35">
      <c r="A175" s="12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71"/>
      <c r="O175" s="49"/>
    </row>
    <row r="176" spans="1:15" ht="12.75" x14ac:dyDescent="0.35">
      <c r="A176" s="12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71"/>
      <c r="O176" s="49"/>
    </row>
    <row r="177" spans="1:15" ht="12.75" x14ac:dyDescent="0.35">
      <c r="A177" s="12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71"/>
      <c r="O177" s="49"/>
    </row>
    <row r="178" spans="1:15" ht="12.75" x14ac:dyDescent="0.35">
      <c r="A178" s="12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71"/>
      <c r="O178" s="49"/>
    </row>
    <row r="179" spans="1:15" ht="12.75" x14ac:dyDescent="0.35">
      <c r="A179" s="12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71"/>
      <c r="O179" s="49"/>
    </row>
    <row r="180" spans="1:15" ht="12.75" x14ac:dyDescent="0.35">
      <c r="A180" s="12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71"/>
      <c r="O180" s="49"/>
    </row>
    <row r="181" spans="1:15" ht="12.75" x14ac:dyDescent="0.35">
      <c r="A181" s="12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71"/>
      <c r="O181" s="49"/>
    </row>
    <row r="182" spans="1:15" ht="12.75" x14ac:dyDescent="0.35">
      <c r="A182" s="12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71"/>
      <c r="O182" s="49"/>
    </row>
    <row r="183" spans="1:15" ht="12.75" x14ac:dyDescent="0.35">
      <c r="A183" s="12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71"/>
      <c r="O183" s="49"/>
    </row>
    <row r="184" spans="1:15" ht="12.75" x14ac:dyDescent="0.35">
      <c r="A184" s="12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71"/>
      <c r="O184" s="49"/>
    </row>
    <row r="185" spans="1:15" ht="12.75" x14ac:dyDescent="0.35">
      <c r="A185" s="12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71"/>
      <c r="O185" s="49"/>
    </row>
    <row r="186" spans="1:15" ht="12.75" x14ac:dyDescent="0.35">
      <c r="A186" s="12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71"/>
      <c r="O186" s="49"/>
    </row>
    <row r="187" spans="1:15" ht="12.75" x14ac:dyDescent="0.35">
      <c r="A187" s="12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71"/>
      <c r="O187" s="49"/>
    </row>
    <row r="188" spans="1:15" ht="12.75" x14ac:dyDescent="0.35">
      <c r="A188" s="12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71"/>
      <c r="O188" s="49"/>
    </row>
    <row r="189" spans="1:15" ht="12.75" x14ac:dyDescent="0.35">
      <c r="A189" s="12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71"/>
      <c r="O189" s="49"/>
    </row>
    <row r="190" spans="1:15" ht="12.75" x14ac:dyDescent="0.35">
      <c r="A190" s="12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71"/>
      <c r="O190" s="49"/>
    </row>
    <row r="191" spans="1:15" ht="12.75" x14ac:dyDescent="0.35">
      <c r="A191" s="12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71"/>
      <c r="O191" s="49"/>
    </row>
    <row r="192" spans="1:15" ht="12.75" x14ac:dyDescent="0.35">
      <c r="A192" s="12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71"/>
      <c r="O192" s="49"/>
    </row>
    <row r="193" spans="1:15" ht="12.75" x14ac:dyDescent="0.35">
      <c r="A193" s="12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71"/>
      <c r="O193" s="49"/>
    </row>
    <row r="194" spans="1:15" ht="12.75" x14ac:dyDescent="0.35">
      <c r="A194" s="12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71"/>
      <c r="O194" s="49"/>
    </row>
    <row r="195" spans="1:15" ht="12.75" x14ac:dyDescent="0.35">
      <c r="A195" s="12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71"/>
      <c r="O195" s="49"/>
    </row>
    <row r="196" spans="1:15" ht="12.75" x14ac:dyDescent="0.35">
      <c r="A196" s="12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71"/>
      <c r="O196" s="49"/>
    </row>
    <row r="197" spans="1:15" ht="12.75" x14ac:dyDescent="0.35">
      <c r="A197" s="12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71"/>
      <c r="O197" s="49"/>
    </row>
    <row r="198" spans="1:15" ht="12.75" x14ac:dyDescent="0.35">
      <c r="A198" s="12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71"/>
      <c r="O198" s="49"/>
    </row>
    <row r="199" spans="1:15" ht="12.75" x14ac:dyDescent="0.35">
      <c r="A199" s="12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71"/>
      <c r="O199" s="49"/>
    </row>
    <row r="200" spans="1:15" ht="12.75" x14ac:dyDescent="0.35">
      <c r="A200" s="12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71"/>
      <c r="O200" s="49"/>
    </row>
    <row r="201" spans="1:15" ht="12.75" x14ac:dyDescent="0.35">
      <c r="A201" s="12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71"/>
      <c r="O201" s="49"/>
    </row>
    <row r="202" spans="1:15" ht="12.75" x14ac:dyDescent="0.35">
      <c r="A202" s="12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71"/>
      <c r="O202" s="49"/>
    </row>
    <row r="203" spans="1:15" ht="12.75" x14ac:dyDescent="0.35">
      <c r="A203" s="12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71"/>
      <c r="O203" s="49"/>
    </row>
    <row r="204" spans="1:15" ht="12.75" x14ac:dyDescent="0.35">
      <c r="A204" s="12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71"/>
      <c r="O204" s="49"/>
    </row>
    <row r="205" spans="1:15" ht="12.75" x14ac:dyDescent="0.35">
      <c r="A205" s="12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71"/>
      <c r="O205" s="49"/>
    </row>
    <row r="206" spans="1:15" ht="12.75" x14ac:dyDescent="0.35">
      <c r="A206" s="12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71"/>
      <c r="O206" s="49"/>
    </row>
    <row r="207" spans="1:15" ht="12.75" x14ac:dyDescent="0.35">
      <c r="A207" s="12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71"/>
      <c r="O207" s="49"/>
    </row>
    <row r="208" spans="1:15" ht="12.75" x14ac:dyDescent="0.35">
      <c r="A208" s="12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71"/>
      <c r="O208" s="49"/>
    </row>
    <row r="209" spans="1:15" ht="12.75" x14ac:dyDescent="0.35">
      <c r="A209" s="12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71"/>
      <c r="O209" s="49"/>
    </row>
    <row r="210" spans="1:15" ht="12.75" x14ac:dyDescent="0.35">
      <c r="A210" s="12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71"/>
      <c r="O210" s="49"/>
    </row>
    <row r="211" spans="1:15" ht="12.75" x14ac:dyDescent="0.35">
      <c r="A211" s="12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71"/>
      <c r="O211" s="49"/>
    </row>
    <row r="212" spans="1:15" ht="12.75" x14ac:dyDescent="0.35">
      <c r="A212" s="12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71"/>
      <c r="O212" s="49"/>
    </row>
    <row r="213" spans="1:15" ht="12.75" x14ac:dyDescent="0.35">
      <c r="A213" s="12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71"/>
      <c r="O213" s="49"/>
    </row>
    <row r="214" spans="1:15" ht="12.75" x14ac:dyDescent="0.35">
      <c r="A214" s="12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71"/>
      <c r="O214" s="49"/>
    </row>
    <row r="215" spans="1:15" ht="12.75" x14ac:dyDescent="0.35">
      <c r="A215" s="12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71"/>
      <c r="O215" s="49"/>
    </row>
    <row r="216" spans="1:15" ht="12.75" x14ac:dyDescent="0.35">
      <c r="A216" s="12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71"/>
      <c r="O216" s="49"/>
    </row>
    <row r="217" spans="1:15" ht="12.75" x14ac:dyDescent="0.35">
      <c r="A217" s="12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71"/>
      <c r="O217" s="49"/>
    </row>
    <row r="218" spans="1:15" ht="12.75" x14ac:dyDescent="0.35">
      <c r="A218" s="12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71"/>
      <c r="O218" s="49"/>
    </row>
    <row r="219" spans="1:15" ht="12.75" x14ac:dyDescent="0.35">
      <c r="A219" s="12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71"/>
      <c r="O219" s="49"/>
    </row>
    <row r="220" spans="1:15" ht="12.75" x14ac:dyDescent="0.35">
      <c r="A220" s="12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71"/>
      <c r="O220" s="49"/>
    </row>
    <row r="221" spans="1:15" ht="12.75" x14ac:dyDescent="0.35">
      <c r="A221" s="12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71"/>
      <c r="O221" s="49"/>
    </row>
    <row r="222" spans="1:15" ht="12.75" x14ac:dyDescent="0.35">
      <c r="A222" s="12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71"/>
      <c r="O222" s="49"/>
    </row>
    <row r="223" spans="1:15" ht="12.75" x14ac:dyDescent="0.35">
      <c r="A223" s="12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71"/>
      <c r="O223" s="49"/>
    </row>
    <row r="224" spans="1:15" ht="12.75" x14ac:dyDescent="0.35">
      <c r="A224" s="12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71"/>
      <c r="O224" s="49"/>
    </row>
    <row r="225" spans="1:15" ht="12.75" x14ac:dyDescent="0.35">
      <c r="A225" s="12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71"/>
      <c r="O225" s="49"/>
    </row>
    <row r="226" spans="1:15" ht="12.75" x14ac:dyDescent="0.35">
      <c r="A226" s="12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71"/>
      <c r="O226" s="49"/>
    </row>
    <row r="227" spans="1:15" ht="12.75" x14ac:dyDescent="0.35">
      <c r="A227" s="12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71"/>
      <c r="O227" s="49"/>
    </row>
    <row r="228" spans="1:15" ht="12.75" x14ac:dyDescent="0.35">
      <c r="A228" s="12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71"/>
      <c r="O228" s="49"/>
    </row>
    <row r="229" spans="1:15" ht="12.75" x14ac:dyDescent="0.35">
      <c r="A229" s="12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71"/>
      <c r="O229" s="49"/>
    </row>
    <row r="230" spans="1:15" ht="12.75" x14ac:dyDescent="0.35">
      <c r="A230" s="12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71"/>
      <c r="O230" s="49"/>
    </row>
    <row r="231" spans="1:15" ht="12.75" x14ac:dyDescent="0.35">
      <c r="A231" s="12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71"/>
      <c r="O231" s="49"/>
    </row>
    <row r="232" spans="1:15" ht="12.75" x14ac:dyDescent="0.35">
      <c r="A232" s="12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71"/>
      <c r="O232" s="49"/>
    </row>
    <row r="233" spans="1:15" ht="12.75" x14ac:dyDescent="0.35">
      <c r="A233" s="12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71"/>
      <c r="O233" s="49"/>
    </row>
    <row r="234" spans="1:15" ht="12.75" x14ac:dyDescent="0.35">
      <c r="A234" s="12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71"/>
      <c r="O234" s="49"/>
    </row>
    <row r="235" spans="1:15" ht="12.75" x14ac:dyDescent="0.35">
      <c r="A235" s="12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71"/>
      <c r="O235" s="49"/>
    </row>
    <row r="236" spans="1:15" ht="12.75" x14ac:dyDescent="0.35">
      <c r="A236" s="12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71"/>
      <c r="O236" s="49"/>
    </row>
    <row r="237" spans="1:15" ht="12.75" x14ac:dyDescent="0.35">
      <c r="A237" s="12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71"/>
      <c r="O237" s="49"/>
    </row>
    <row r="238" spans="1:15" ht="12.75" x14ac:dyDescent="0.35">
      <c r="A238" s="12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71"/>
      <c r="O238" s="49"/>
    </row>
    <row r="239" spans="1:15" ht="12.75" x14ac:dyDescent="0.35">
      <c r="A239" s="12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71"/>
      <c r="O239" s="49"/>
    </row>
    <row r="240" spans="1:15" ht="12.75" x14ac:dyDescent="0.35">
      <c r="A240" s="12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71"/>
      <c r="O240" s="49"/>
    </row>
    <row r="241" spans="1:15" ht="12.75" x14ac:dyDescent="0.35">
      <c r="A241" s="12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71"/>
      <c r="O241" s="49"/>
    </row>
    <row r="242" spans="1:15" ht="12.75" x14ac:dyDescent="0.35">
      <c r="A242" s="12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71"/>
      <c r="O242" s="49"/>
    </row>
    <row r="243" spans="1:15" ht="12.75" x14ac:dyDescent="0.35">
      <c r="A243" s="12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71"/>
      <c r="O243" s="49"/>
    </row>
    <row r="244" spans="1:15" ht="12.75" x14ac:dyDescent="0.35">
      <c r="A244" s="12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71"/>
      <c r="O244" s="49"/>
    </row>
    <row r="245" spans="1:15" ht="12.75" x14ac:dyDescent="0.35">
      <c r="A245" s="12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71"/>
      <c r="O245" s="49"/>
    </row>
    <row r="246" spans="1:15" ht="12.75" x14ac:dyDescent="0.35">
      <c r="A246" s="12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71"/>
      <c r="O246" s="49"/>
    </row>
    <row r="247" spans="1:15" ht="12.75" x14ac:dyDescent="0.35">
      <c r="A247" s="12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71"/>
      <c r="O247" s="49"/>
    </row>
    <row r="248" spans="1:15" ht="12.75" x14ac:dyDescent="0.35">
      <c r="A248" s="12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71"/>
      <c r="O248" s="49"/>
    </row>
    <row r="249" spans="1:15" ht="12.75" x14ac:dyDescent="0.35">
      <c r="A249" s="12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71"/>
      <c r="O249" s="49"/>
    </row>
    <row r="250" spans="1:15" ht="12.75" x14ac:dyDescent="0.35">
      <c r="A250" s="12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71"/>
      <c r="O250" s="49"/>
    </row>
    <row r="251" spans="1:15" ht="12.75" x14ac:dyDescent="0.35">
      <c r="A251" s="12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71"/>
      <c r="O251" s="49"/>
    </row>
    <row r="252" spans="1:15" ht="12.75" x14ac:dyDescent="0.35">
      <c r="A252" s="12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71"/>
      <c r="O252" s="49"/>
    </row>
    <row r="253" spans="1:15" ht="12.75" x14ac:dyDescent="0.35">
      <c r="A253" s="12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71"/>
      <c r="O253" s="49"/>
    </row>
    <row r="254" spans="1:15" ht="12.75" x14ac:dyDescent="0.35">
      <c r="A254" s="12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71"/>
      <c r="O254" s="49"/>
    </row>
    <row r="255" spans="1:15" ht="12.75" x14ac:dyDescent="0.35">
      <c r="A255" s="12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71"/>
      <c r="O255" s="49"/>
    </row>
    <row r="256" spans="1:15" ht="12.75" x14ac:dyDescent="0.35">
      <c r="A256" s="12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71"/>
      <c r="O256" s="49"/>
    </row>
    <row r="257" spans="1:15" ht="12.75" x14ac:dyDescent="0.35">
      <c r="A257" s="12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71"/>
      <c r="O257" s="49"/>
    </row>
    <row r="258" spans="1:15" ht="12.75" x14ac:dyDescent="0.35">
      <c r="A258" s="12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71"/>
      <c r="O258" s="49"/>
    </row>
    <row r="259" spans="1:15" ht="12.75" x14ac:dyDescent="0.35">
      <c r="A259" s="12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71"/>
      <c r="O259" s="49"/>
    </row>
    <row r="260" spans="1:15" ht="12.75" x14ac:dyDescent="0.35">
      <c r="A260" s="12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71"/>
      <c r="O260" s="49"/>
    </row>
    <row r="261" spans="1:15" ht="12.75" x14ac:dyDescent="0.35">
      <c r="A261" s="12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71"/>
      <c r="O261" s="49"/>
    </row>
    <row r="262" spans="1:15" ht="12.75" x14ac:dyDescent="0.35">
      <c r="A262" s="12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71"/>
      <c r="O262" s="49"/>
    </row>
    <row r="263" spans="1:15" ht="12.75" x14ac:dyDescent="0.35">
      <c r="A263" s="12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71"/>
      <c r="O263" s="49"/>
    </row>
    <row r="264" spans="1:15" ht="12.75" x14ac:dyDescent="0.35">
      <c r="A264" s="12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71"/>
      <c r="O264" s="49"/>
    </row>
    <row r="265" spans="1:15" ht="12.75" x14ac:dyDescent="0.35">
      <c r="A265" s="12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71"/>
      <c r="O265" s="49"/>
    </row>
    <row r="266" spans="1:15" ht="12.75" x14ac:dyDescent="0.35">
      <c r="A266" s="12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71"/>
      <c r="O266" s="49"/>
    </row>
    <row r="267" spans="1:15" ht="12.75" x14ac:dyDescent="0.35">
      <c r="A267" s="12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71"/>
      <c r="O267" s="49"/>
    </row>
    <row r="268" spans="1:15" ht="12.75" x14ac:dyDescent="0.35">
      <c r="A268" s="12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71"/>
      <c r="O268" s="49"/>
    </row>
    <row r="269" spans="1:15" ht="12.75" x14ac:dyDescent="0.35">
      <c r="A269" s="12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71"/>
      <c r="O269" s="49"/>
    </row>
    <row r="270" spans="1:15" ht="12.75" x14ac:dyDescent="0.35">
      <c r="A270" s="12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71"/>
      <c r="O270" s="49"/>
    </row>
    <row r="271" spans="1:15" ht="12.75" x14ac:dyDescent="0.35">
      <c r="A271" s="12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71"/>
      <c r="O271" s="49"/>
    </row>
    <row r="272" spans="1:15" ht="12.75" x14ac:dyDescent="0.35">
      <c r="A272" s="12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71"/>
      <c r="O272" s="49"/>
    </row>
    <row r="273" spans="1:15" ht="12.75" x14ac:dyDescent="0.35">
      <c r="A273" s="12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71"/>
      <c r="O273" s="49"/>
    </row>
    <row r="274" spans="1:15" ht="12.75" x14ac:dyDescent="0.35">
      <c r="A274" s="12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71"/>
      <c r="O274" s="49"/>
    </row>
    <row r="275" spans="1:15" ht="12.75" x14ac:dyDescent="0.35">
      <c r="A275" s="12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71"/>
      <c r="O275" s="49"/>
    </row>
    <row r="276" spans="1:15" ht="12.75" x14ac:dyDescent="0.35">
      <c r="A276" s="12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71"/>
      <c r="O276" s="49"/>
    </row>
    <row r="277" spans="1:15" ht="12.75" x14ac:dyDescent="0.35">
      <c r="A277" s="12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71"/>
      <c r="O277" s="49"/>
    </row>
    <row r="278" spans="1:15" ht="12.75" x14ac:dyDescent="0.35">
      <c r="A278" s="12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71"/>
      <c r="O278" s="49"/>
    </row>
    <row r="279" spans="1:15" ht="12.75" x14ac:dyDescent="0.35">
      <c r="A279" s="12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71"/>
      <c r="O279" s="49"/>
    </row>
    <row r="280" spans="1:15" ht="12.75" x14ac:dyDescent="0.35">
      <c r="A280" s="12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71"/>
      <c r="O280" s="49"/>
    </row>
    <row r="281" spans="1:15" ht="12.75" x14ac:dyDescent="0.35">
      <c r="A281" s="12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71"/>
      <c r="O281" s="49"/>
    </row>
    <row r="282" spans="1:15" ht="12.75" x14ac:dyDescent="0.35">
      <c r="A282" s="12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71"/>
      <c r="O282" s="49"/>
    </row>
    <row r="283" spans="1:15" ht="12.75" x14ac:dyDescent="0.35">
      <c r="A283" s="12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71"/>
      <c r="O283" s="49"/>
    </row>
    <row r="284" spans="1:15" ht="12.75" x14ac:dyDescent="0.35">
      <c r="A284" s="12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71"/>
      <c r="O284" s="49"/>
    </row>
    <row r="285" spans="1:15" ht="12.75" x14ac:dyDescent="0.35">
      <c r="A285" s="12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71"/>
      <c r="O285" s="49"/>
    </row>
    <row r="286" spans="1:15" ht="12.75" x14ac:dyDescent="0.35">
      <c r="A286" s="12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71"/>
      <c r="O286" s="49"/>
    </row>
    <row r="287" spans="1:15" ht="12.75" x14ac:dyDescent="0.35">
      <c r="A287" s="12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71"/>
      <c r="O287" s="49"/>
    </row>
    <row r="288" spans="1:15" ht="12.75" x14ac:dyDescent="0.35">
      <c r="A288" s="12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71"/>
      <c r="O288" s="49"/>
    </row>
    <row r="289" spans="1:15" ht="12.75" x14ac:dyDescent="0.35">
      <c r="A289" s="12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71"/>
      <c r="O289" s="49"/>
    </row>
    <row r="290" spans="1:15" ht="12.75" x14ac:dyDescent="0.35">
      <c r="A290" s="12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71"/>
      <c r="O290" s="49"/>
    </row>
    <row r="291" spans="1:15" ht="12.75" x14ac:dyDescent="0.35">
      <c r="A291" s="12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71"/>
      <c r="O291" s="49"/>
    </row>
    <row r="292" spans="1:15" ht="12.75" x14ac:dyDescent="0.35">
      <c r="A292" s="12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71"/>
      <c r="O292" s="49"/>
    </row>
    <row r="293" spans="1:15" ht="12.75" x14ac:dyDescent="0.35">
      <c r="A293" s="12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71"/>
      <c r="O293" s="49"/>
    </row>
    <row r="294" spans="1:15" ht="12.75" x14ac:dyDescent="0.35">
      <c r="A294" s="12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71"/>
      <c r="O294" s="49"/>
    </row>
    <row r="295" spans="1:15" ht="12.75" x14ac:dyDescent="0.35">
      <c r="A295" s="12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71"/>
      <c r="O295" s="49"/>
    </row>
    <row r="296" spans="1:15" ht="12.75" x14ac:dyDescent="0.35">
      <c r="A296" s="12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71"/>
      <c r="O296" s="49"/>
    </row>
    <row r="297" spans="1:15" ht="12.75" x14ac:dyDescent="0.35">
      <c r="A297" s="12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71"/>
      <c r="O297" s="49"/>
    </row>
    <row r="298" spans="1:15" ht="12.75" x14ac:dyDescent="0.35">
      <c r="A298" s="12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71"/>
      <c r="O298" s="49"/>
    </row>
    <row r="299" spans="1:15" ht="12.75" x14ac:dyDescent="0.35">
      <c r="A299" s="12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71"/>
      <c r="O299" s="49"/>
    </row>
    <row r="300" spans="1:15" ht="12.75" x14ac:dyDescent="0.35">
      <c r="A300" s="12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71"/>
      <c r="O300" s="49"/>
    </row>
    <row r="301" spans="1:15" ht="12.75" x14ac:dyDescent="0.35">
      <c r="A301" s="12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71"/>
      <c r="O301" s="49"/>
    </row>
    <row r="302" spans="1:15" ht="12.75" x14ac:dyDescent="0.35">
      <c r="A302" s="12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71"/>
      <c r="O302" s="49"/>
    </row>
    <row r="303" spans="1:15" ht="12.75" x14ac:dyDescent="0.35">
      <c r="A303" s="12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71"/>
      <c r="O303" s="49"/>
    </row>
    <row r="304" spans="1:15" ht="12.75" x14ac:dyDescent="0.35">
      <c r="A304" s="12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71"/>
      <c r="O304" s="49"/>
    </row>
    <row r="305" spans="1:15" ht="12.75" x14ac:dyDescent="0.35">
      <c r="A305" s="12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71"/>
      <c r="O305" s="49"/>
    </row>
    <row r="306" spans="1:15" ht="12.75" x14ac:dyDescent="0.35">
      <c r="A306" s="12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71"/>
      <c r="O306" s="49"/>
    </row>
    <row r="307" spans="1:15" ht="12.75" x14ac:dyDescent="0.35">
      <c r="A307" s="12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71"/>
      <c r="O307" s="49"/>
    </row>
    <row r="308" spans="1:15" ht="12.75" x14ac:dyDescent="0.35">
      <c r="A308" s="12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71"/>
      <c r="O308" s="49"/>
    </row>
    <row r="309" spans="1:15" ht="12.75" x14ac:dyDescent="0.35">
      <c r="A309" s="12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71"/>
      <c r="O309" s="49"/>
    </row>
    <row r="310" spans="1:15" ht="12.75" x14ac:dyDescent="0.35">
      <c r="A310" s="12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71"/>
      <c r="O310" s="49"/>
    </row>
    <row r="311" spans="1:15" ht="12.75" x14ac:dyDescent="0.35">
      <c r="A311" s="12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71"/>
      <c r="O311" s="49"/>
    </row>
    <row r="312" spans="1:15" ht="12.75" x14ac:dyDescent="0.35">
      <c r="A312" s="12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71"/>
      <c r="O312" s="49"/>
    </row>
    <row r="313" spans="1:15" ht="12.75" x14ac:dyDescent="0.35">
      <c r="A313" s="12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71"/>
      <c r="O313" s="49"/>
    </row>
    <row r="314" spans="1:15" ht="12.75" x14ac:dyDescent="0.35">
      <c r="A314" s="12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71"/>
      <c r="O314" s="49"/>
    </row>
    <row r="315" spans="1:15" ht="12.75" x14ac:dyDescent="0.35">
      <c r="A315" s="12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71"/>
      <c r="O315" s="49"/>
    </row>
    <row r="316" spans="1:15" ht="12.75" x14ac:dyDescent="0.35">
      <c r="A316" s="12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71"/>
      <c r="O316" s="49"/>
    </row>
    <row r="317" spans="1:15" ht="12.75" x14ac:dyDescent="0.35">
      <c r="A317" s="12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71"/>
      <c r="O317" s="49"/>
    </row>
    <row r="318" spans="1:15" ht="12.75" x14ac:dyDescent="0.35">
      <c r="A318" s="12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71"/>
      <c r="O318" s="49"/>
    </row>
    <row r="319" spans="1:15" ht="12.75" x14ac:dyDescent="0.35">
      <c r="A319" s="12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71"/>
      <c r="O319" s="49"/>
    </row>
    <row r="320" spans="1:15" ht="12.75" x14ac:dyDescent="0.35">
      <c r="A320" s="12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71"/>
      <c r="O320" s="49"/>
    </row>
    <row r="321" spans="1:15" ht="12.75" x14ac:dyDescent="0.35">
      <c r="A321" s="12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71"/>
      <c r="O321" s="49"/>
    </row>
    <row r="322" spans="1:15" ht="12.75" x14ac:dyDescent="0.35">
      <c r="A322" s="12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71"/>
      <c r="O322" s="49"/>
    </row>
    <row r="323" spans="1:15" ht="12.75" x14ac:dyDescent="0.35">
      <c r="A323" s="12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71"/>
      <c r="O323" s="49"/>
    </row>
    <row r="324" spans="1:15" ht="12.75" x14ac:dyDescent="0.35">
      <c r="A324" s="12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71"/>
      <c r="O324" s="49"/>
    </row>
    <row r="325" spans="1:15" ht="12.75" x14ac:dyDescent="0.35">
      <c r="A325" s="12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71"/>
      <c r="O325" s="49"/>
    </row>
    <row r="326" spans="1:15" ht="12.75" x14ac:dyDescent="0.35">
      <c r="A326" s="12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71"/>
      <c r="O326" s="49"/>
    </row>
    <row r="327" spans="1:15" ht="12.75" x14ac:dyDescent="0.35">
      <c r="A327" s="12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71"/>
      <c r="O327" s="49"/>
    </row>
    <row r="328" spans="1:15" ht="12.75" x14ac:dyDescent="0.35">
      <c r="A328" s="12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71"/>
      <c r="O328" s="49"/>
    </row>
    <row r="329" spans="1:15" ht="12.75" x14ac:dyDescent="0.35">
      <c r="A329" s="12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71"/>
      <c r="O329" s="49"/>
    </row>
    <row r="330" spans="1:15" ht="12.75" x14ac:dyDescent="0.35">
      <c r="A330" s="12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71"/>
      <c r="O330" s="49"/>
    </row>
    <row r="331" spans="1:15" ht="12.75" x14ac:dyDescent="0.35">
      <c r="A331" s="12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71"/>
      <c r="O331" s="49"/>
    </row>
    <row r="332" spans="1:15" ht="12.75" x14ac:dyDescent="0.35">
      <c r="A332" s="12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71"/>
      <c r="O332" s="49"/>
    </row>
    <row r="333" spans="1:15" ht="12.75" x14ac:dyDescent="0.35">
      <c r="A333" s="12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71"/>
      <c r="O333" s="49"/>
    </row>
    <row r="334" spans="1:15" ht="12.75" x14ac:dyDescent="0.35">
      <c r="A334" s="12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71"/>
      <c r="O334" s="49"/>
    </row>
    <row r="335" spans="1:15" ht="12.75" x14ac:dyDescent="0.35">
      <c r="A335" s="12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71"/>
      <c r="O335" s="49"/>
    </row>
    <row r="336" spans="1:15" ht="12.75" x14ac:dyDescent="0.35">
      <c r="A336" s="12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71"/>
      <c r="O336" s="49"/>
    </row>
    <row r="337" spans="1:15" ht="12.75" x14ac:dyDescent="0.35">
      <c r="A337" s="12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71"/>
      <c r="O337" s="49"/>
    </row>
    <row r="338" spans="1:15" ht="12.75" x14ac:dyDescent="0.35">
      <c r="A338" s="12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71"/>
      <c r="O338" s="49"/>
    </row>
    <row r="339" spans="1:15" ht="12.75" x14ac:dyDescent="0.35">
      <c r="A339" s="12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71"/>
      <c r="O339" s="49"/>
    </row>
    <row r="340" spans="1:15" ht="12.75" x14ac:dyDescent="0.35">
      <c r="A340" s="12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71"/>
      <c r="O340" s="49"/>
    </row>
    <row r="341" spans="1:15" ht="12.75" x14ac:dyDescent="0.35">
      <c r="A341" s="12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71"/>
      <c r="O341" s="49"/>
    </row>
    <row r="342" spans="1:15" ht="12.75" x14ac:dyDescent="0.35">
      <c r="A342" s="12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71"/>
      <c r="O342" s="49"/>
    </row>
    <row r="343" spans="1:15" ht="12.75" x14ac:dyDescent="0.35">
      <c r="A343" s="12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71"/>
      <c r="O343" s="49"/>
    </row>
    <row r="344" spans="1:15" ht="12.75" x14ac:dyDescent="0.35">
      <c r="A344" s="12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71"/>
      <c r="O344" s="49"/>
    </row>
    <row r="345" spans="1:15" ht="12.75" x14ac:dyDescent="0.35">
      <c r="A345" s="12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71"/>
      <c r="O345" s="49"/>
    </row>
    <row r="346" spans="1:15" ht="12.75" x14ac:dyDescent="0.35">
      <c r="A346" s="12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71"/>
      <c r="O346" s="49"/>
    </row>
    <row r="347" spans="1:15" ht="12.75" x14ac:dyDescent="0.35">
      <c r="A347" s="12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71"/>
      <c r="O347" s="49"/>
    </row>
    <row r="348" spans="1:15" ht="12.75" x14ac:dyDescent="0.35">
      <c r="A348" s="12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71"/>
      <c r="O348" s="49"/>
    </row>
    <row r="349" spans="1:15" ht="12.75" x14ac:dyDescent="0.35">
      <c r="A349" s="12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71"/>
      <c r="O349" s="49"/>
    </row>
    <row r="350" spans="1:15" ht="12.75" x14ac:dyDescent="0.35">
      <c r="A350" s="12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71"/>
      <c r="O350" s="49"/>
    </row>
    <row r="351" spans="1:15" ht="12.75" x14ac:dyDescent="0.35">
      <c r="A351" s="12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71"/>
      <c r="O351" s="49"/>
    </row>
    <row r="352" spans="1:15" ht="12.75" x14ac:dyDescent="0.35">
      <c r="A352" s="12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71"/>
      <c r="O352" s="49"/>
    </row>
    <row r="353" spans="1:15" ht="12.75" x14ac:dyDescent="0.35">
      <c r="A353" s="12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71"/>
      <c r="O353" s="49"/>
    </row>
    <row r="354" spans="1:15" ht="12.75" x14ac:dyDescent="0.35">
      <c r="A354" s="12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71"/>
      <c r="O354" s="49"/>
    </row>
    <row r="355" spans="1:15" ht="12.75" x14ac:dyDescent="0.35">
      <c r="A355" s="12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71"/>
      <c r="O355" s="49"/>
    </row>
    <row r="356" spans="1:15" ht="12.75" x14ac:dyDescent="0.35">
      <c r="A356" s="12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71"/>
      <c r="O356" s="49"/>
    </row>
    <row r="357" spans="1:15" ht="12.75" x14ac:dyDescent="0.35">
      <c r="A357" s="12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71"/>
      <c r="O357" s="49"/>
    </row>
    <row r="358" spans="1:15" ht="12.75" x14ac:dyDescent="0.35">
      <c r="A358" s="12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71"/>
      <c r="O358" s="49"/>
    </row>
    <row r="359" spans="1:15" ht="12.75" x14ac:dyDescent="0.35">
      <c r="A359" s="12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71"/>
      <c r="O359" s="49"/>
    </row>
    <row r="360" spans="1:15" ht="12.75" x14ac:dyDescent="0.35">
      <c r="A360" s="12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71"/>
      <c r="O360" s="49"/>
    </row>
    <row r="361" spans="1:15" ht="12.75" x14ac:dyDescent="0.35">
      <c r="A361" s="12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71"/>
      <c r="O361" s="49"/>
    </row>
    <row r="362" spans="1:15" ht="12.75" x14ac:dyDescent="0.35">
      <c r="A362" s="12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71"/>
      <c r="O362" s="49"/>
    </row>
    <row r="363" spans="1:15" ht="12.75" x14ac:dyDescent="0.35">
      <c r="A363" s="12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71"/>
      <c r="O363" s="49"/>
    </row>
    <row r="364" spans="1:15" ht="12.75" x14ac:dyDescent="0.35">
      <c r="A364" s="12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71"/>
      <c r="O364" s="49"/>
    </row>
    <row r="365" spans="1:15" ht="12.75" x14ac:dyDescent="0.35">
      <c r="A365" s="12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71"/>
      <c r="O365" s="49"/>
    </row>
    <row r="366" spans="1:15" ht="12.75" x14ac:dyDescent="0.35">
      <c r="A366" s="12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71"/>
      <c r="O366" s="49"/>
    </row>
    <row r="367" spans="1:15" ht="12.75" x14ac:dyDescent="0.35">
      <c r="A367" s="12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71"/>
      <c r="O367" s="49"/>
    </row>
    <row r="368" spans="1:15" ht="12.75" x14ac:dyDescent="0.35">
      <c r="A368" s="12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71"/>
      <c r="O368" s="49"/>
    </row>
    <row r="369" spans="1:15" ht="12.75" x14ac:dyDescent="0.35">
      <c r="A369" s="12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71"/>
      <c r="O369" s="49"/>
    </row>
    <row r="370" spans="1:15" ht="12.75" x14ac:dyDescent="0.35">
      <c r="A370" s="12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71"/>
      <c r="O370" s="49"/>
    </row>
    <row r="371" spans="1:15" ht="12.75" x14ac:dyDescent="0.35">
      <c r="A371" s="12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71"/>
      <c r="O371" s="49"/>
    </row>
    <row r="372" spans="1:15" ht="12.75" x14ac:dyDescent="0.35">
      <c r="A372" s="12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71"/>
      <c r="O372" s="49"/>
    </row>
    <row r="373" spans="1:15" ht="12.75" x14ac:dyDescent="0.35">
      <c r="A373" s="12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71"/>
      <c r="O373" s="49"/>
    </row>
    <row r="374" spans="1:15" ht="12.75" x14ac:dyDescent="0.35">
      <c r="A374" s="12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71"/>
      <c r="O374" s="49"/>
    </row>
    <row r="375" spans="1:15" ht="12.75" x14ac:dyDescent="0.35">
      <c r="A375" s="12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71"/>
      <c r="O375" s="49"/>
    </row>
    <row r="376" spans="1:15" ht="12.75" x14ac:dyDescent="0.35">
      <c r="A376" s="12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71"/>
      <c r="O376" s="49"/>
    </row>
    <row r="377" spans="1:15" ht="12.75" x14ac:dyDescent="0.35">
      <c r="A377" s="12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71"/>
      <c r="O377" s="49"/>
    </row>
    <row r="378" spans="1:15" ht="12.75" x14ac:dyDescent="0.35">
      <c r="A378" s="12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71"/>
      <c r="O378" s="49"/>
    </row>
    <row r="379" spans="1:15" ht="12.75" x14ac:dyDescent="0.35">
      <c r="A379" s="12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71"/>
      <c r="O379" s="49"/>
    </row>
    <row r="380" spans="1:15" ht="12.75" x14ac:dyDescent="0.35">
      <c r="A380" s="12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71"/>
      <c r="O380" s="49"/>
    </row>
    <row r="381" spans="1:15" ht="12.75" x14ac:dyDescent="0.35">
      <c r="A381" s="12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71"/>
      <c r="O381" s="49"/>
    </row>
    <row r="382" spans="1:15" ht="12.75" x14ac:dyDescent="0.35">
      <c r="A382" s="12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71"/>
      <c r="O382" s="49"/>
    </row>
    <row r="383" spans="1:15" ht="12.75" x14ac:dyDescent="0.35">
      <c r="A383" s="12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71"/>
      <c r="O383" s="49"/>
    </row>
    <row r="384" spans="1:15" ht="12.75" x14ac:dyDescent="0.35">
      <c r="A384" s="12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71"/>
      <c r="O384" s="49"/>
    </row>
    <row r="385" spans="1:15" ht="12.75" x14ac:dyDescent="0.35">
      <c r="A385" s="12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71"/>
      <c r="O385" s="49"/>
    </row>
    <row r="386" spans="1:15" ht="12.75" x14ac:dyDescent="0.35">
      <c r="A386" s="12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71"/>
      <c r="O386" s="49"/>
    </row>
    <row r="387" spans="1:15" ht="12.75" x14ac:dyDescent="0.35">
      <c r="A387" s="12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71"/>
      <c r="O387" s="49"/>
    </row>
    <row r="388" spans="1:15" ht="12.75" x14ac:dyDescent="0.35">
      <c r="A388" s="12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71"/>
      <c r="O388" s="49"/>
    </row>
    <row r="389" spans="1:15" ht="12.75" x14ac:dyDescent="0.35">
      <c r="A389" s="12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71"/>
      <c r="O389" s="49"/>
    </row>
    <row r="390" spans="1:15" ht="12.75" x14ac:dyDescent="0.35">
      <c r="A390" s="12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71"/>
      <c r="O390" s="49"/>
    </row>
    <row r="391" spans="1:15" ht="12.75" x14ac:dyDescent="0.35">
      <c r="A391" s="12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71"/>
      <c r="O391" s="49"/>
    </row>
    <row r="392" spans="1:15" ht="12.75" x14ac:dyDescent="0.35">
      <c r="A392" s="12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71"/>
      <c r="O392" s="49"/>
    </row>
    <row r="393" spans="1:15" ht="12.75" x14ac:dyDescent="0.35">
      <c r="A393" s="12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71"/>
      <c r="O393" s="49"/>
    </row>
    <row r="394" spans="1:15" ht="12.75" x14ac:dyDescent="0.35">
      <c r="A394" s="12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71"/>
      <c r="O394" s="49"/>
    </row>
    <row r="395" spans="1:15" ht="12.75" x14ac:dyDescent="0.35">
      <c r="A395" s="12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71"/>
      <c r="O395" s="49"/>
    </row>
    <row r="396" spans="1:15" ht="12.75" x14ac:dyDescent="0.35">
      <c r="A396" s="12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71"/>
      <c r="O396" s="49"/>
    </row>
    <row r="397" spans="1:15" ht="12.75" x14ac:dyDescent="0.35">
      <c r="A397" s="12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71"/>
      <c r="O397" s="49"/>
    </row>
    <row r="398" spans="1:15" ht="12.75" x14ac:dyDescent="0.35">
      <c r="A398" s="12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71"/>
      <c r="O398" s="49"/>
    </row>
    <row r="399" spans="1:15" ht="12.75" x14ac:dyDescent="0.35">
      <c r="A399" s="12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71"/>
      <c r="O399" s="49"/>
    </row>
    <row r="400" spans="1:15" ht="12.75" x14ac:dyDescent="0.35">
      <c r="A400" s="12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71"/>
      <c r="O400" s="49"/>
    </row>
    <row r="401" spans="1:15" ht="12.75" x14ac:dyDescent="0.35">
      <c r="A401" s="12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71"/>
      <c r="O401" s="49"/>
    </row>
    <row r="402" spans="1:15" ht="12.75" x14ac:dyDescent="0.35">
      <c r="A402" s="12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71"/>
      <c r="O402" s="49"/>
    </row>
    <row r="403" spans="1:15" ht="12.75" x14ac:dyDescent="0.35">
      <c r="A403" s="12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71"/>
      <c r="O403" s="49"/>
    </row>
    <row r="404" spans="1:15" ht="12.75" x14ac:dyDescent="0.35">
      <c r="A404" s="12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71"/>
      <c r="O404" s="49"/>
    </row>
    <row r="405" spans="1:15" ht="12.75" x14ac:dyDescent="0.35">
      <c r="A405" s="12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71"/>
      <c r="O405" s="49"/>
    </row>
    <row r="406" spans="1:15" ht="12.75" x14ac:dyDescent="0.35">
      <c r="A406" s="12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71"/>
      <c r="O406" s="49"/>
    </row>
    <row r="407" spans="1:15" ht="12.75" x14ac:dyDescent="0.35">
      <c r="A407" s="12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71"/>
      <c r="O407" s="49"/>
    </row>
    <row r="408" spans="1:15" ht="12.75" x14ac:dyDescent="0.35">
      <c r="A408" s="12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71"/>
      <c r="O408" s="49"/>
    </row>
    <row r="409" spans="1:15" ht="12.75" x14ac:dyDescent="0.35">
      <c r="A409" s="12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71"/>
      <c r="O409" s="49"/>
    </row>
    <row r="410" spans="1:15" ht="12.75" x14ac:dyDescent="0.35">
      <c r="A410" s="12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71"/>
      <c r="O410" s="49"/>
    </row>
    <row r="411" spans="1:15" ht="12.75" x14ac:dyDescent="0.35">
      <c r="A411" s="12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71"/>
      <c r="O411" s="49"/>
    </row>
    <row r="412" spans="1:15" ht="12.75" x14ac:dyDescent="0.35">
      <c r="A412" s="12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71"/>
      <c r="O412" s="49"/>
    </row>
    <row r="413" spans="1:15" ht="12.75" x14ac:dyDescent="0.35">
      <c r="A413" s="12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71"/>
      <c r="O413" s="49"/>
    </row>
    <row r="414" spans="1:15" ht="12.75" x14ac:dyDescent="0.35">
      <c r="A414" s="12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71"/>
      <c r="O414" s="49"/>
    </row>
    <row r="415" spans="1:15" ht="12.75" x14ac:dyDescent="0.35">
      <c r="A415" s="12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71"/>
      <c r="O415" s="49"/>
    </row>
    <row r="416" spans="1:15" ht="12.75" x14ac:dyDescent="0.35">
      <c r="A416" s="12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71"/>
      <c r="O416" s="49"/>
    </row>
    <row r="417" spans="1:15" ht="12.75" x14ac:dyDescent="0.35">
      <c r="A417" s="12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71"/>
      <c r="O417" s="49"/>
    </row>
    <row r="418" spans="1:15" ht="12.75" x14ac:dyDescent="0.35">
      <c r="A418" s="12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71"/>
      <c r="O418" s="49"/>
    </row>
    <row r="419" spans="1:15" ht="12.75" x14ac:dyDescent="0.35">
      <c r="A419" s="12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71"/>
      <c r="O419" s="49"/>
    </row>
    <row r="420" spans="1:15" ht="12.75" x14ac:dyDescent="0.35">
      <c r="A420" s="12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71"/>
      <c r="O420" s="49"/>
    </row>
    <row r="421" spans="1:15" ht="12.75" x14ac:dyDescent="0.35">
      <c r="A421" s="12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71"/>
      <c r="O421" s="49"/>
    </row>
    <row r="422" spans="1:15" ht="12.75" x14ac:dyDescent="0.35">
      <c r="A422" s="12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71"/>
      <c r="O422" s="49"/>
    </row>
    <row r="423" spans="1:15" ht="12.75" x14ac:dyDescent="0.35">
      <c r="A423" s="12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71"/>
      <c r="O423" s="49"/>
    </row>
    <row r="424" spans="1:15" ht="12.75" x14ac:dyDescent="0.35">
      <c r="A424" s="12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71"/>
      <c r="O424" s="49"/>
    </row>
    <row r="425" spans="1:15" ht="12.75" x14ac:dyDescent="0.35">
      <c r="A425" s="12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71"/>
      <c r="O425" s="49"/>
    </row>
    <row r="426" spans="1:15" ht="12.75" x14ac:dyDescent="0.35">
      <c r="A426" s="12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71"/>
      <c r="O426" s="49"/>
    </row>
    <row r="427" spans="1:15" ht="12.75" x14ac:dyDescent="0.35">
      <c r="A427" s="12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71"/>
      <c r="O427" s="49"/>
    </row>
    <row r="428" spans="1:15" ht="12.75" x14ac:dyDescent="0.35">
      <c r="A428" s="12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71"/>
      <c r="O428" s="49"/>
    </row>
    <row r="429" spans="1:15" ht="12.75" x14ac:dyDescent="0.35">
      <c r="A429" s="12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71"/>
      <c r="O429" s="49"/>
    </row>
    <row r="430" spans="1:15" ht="12.75" x14ac:dyDescent="0.35">
      <c r="A430" s="12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71"/>
      <c r="O430" s="49"/>
    </row>
    <row r="431" spans="1:15" ht="12.75" x14ac:dyDescent="0.35">
      <c r="A431" s="12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71"/>
      <c r="O431" s="49"/>
    </row>
    <row r="432" spans="1:15" ht="12.75" x14ac:dyDescent="0.35">
      <c r="A432" s="12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71"/>
      <c r="O432" s="49"/>
    </row>
    <row r="433" spans="1:15" ht="12.75" x14ac:dyDescent="0.35">
      <c r="A433" s="12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71"/>
      <c r="O433" s="49"/>
    </row>
    <row r="434" spans="1:15" ht="12.75" x14ac:dyDescent="0.35">
      <c r="A434" s="12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71"/>
      <c r="O434" s="49"/>
    </row>
    <row r="435" spans="1:15" ht="12.75" x14ac:dyDescent="0.35">
      <c r="A435" s="12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71"/>
      <c r="O435" s="49"/>
    </row>
    <row r="436" spans="1:15" ht="12.75" x14ac:dyDescent="0.35">
      <c r="A436" s="12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71"/>
      <c r="O436" s="49"/>
    </row>
    <row r="437" spans="1:15" ht="12.75" x14ac:dyDescent="0.35">
      <c r="A437" s="12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71"/>
      <c r="O437" s="49"/>
    </row>
    <row r="438" spans="1:15" ht="12.75" x14ac:dyDescent="0.35">
      <c r="A438" s="12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71"/>
      <c r="O438" s="49"/>
    </row>
    <row r="439" spans="1:15" ht="12.75" x14ac:dyDescent="0.35">
      <c r="A439" s="12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71"/>
      <c r="O439" s="49"/>
    </row>
    <row r="440" spans="1:15" ht="12.75" x14ac:dyDescent="0.35">
      <c r="A440" s="12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71"/>
      <c r="O440" s="49"/>
    </row>
    <row r="441" spans="1:15" ht="12.75" x14ac:dyDescent="0.35">
      <c r="A441" s="12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71"/>
      <c r="O441" s="49"/>
    </row>
    <row r="442" spans="1:15" ht="12.75" x14ac:dyDescent="0.35">
      <c r="A442" s="12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71"/>
      <c r="O442" s="49"/>
    </row>
    <row r="443" spans="1:15" ht="12.75" x14ac:dyDescent="0.35">
      <c r="A443" s="12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71"/>
      <c r="O443" s="49"/>
    </row>
    <row r="444" spans="1:15" ht="12.75" x14ac:dyDescent="0.35">
      <c r="A444" s="12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71"/>
      <c r="O444" s="49"/>
    </row>
    <row r="445" spans="1:15" ht="12.75" x14ac:dyDescent="0.35">
      <c r="A445" s="12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71"/>
      <c r="O445" s="49"/>
    </row>
    <row r="446" spans="1:15" ht="12.75" x14ac:dyDescent="0.35">
      <c r="A446" s="12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71"/>
      <c r="O446" s="49"/>
    </row>
    <row r="447" spans="1:15" ht="12.75" x14ac:dyDescent="0.35">
      <c r="A447" s="12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71"/>
      <c r="O447" s="49"/>
    </row>
    <row r="448" spans="1:15" ht="12.75" x14ac:dyDescent="0.35">
      <c r="A448" s="12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71"/>
      <c r="O448" s="49"/>
    </row>
    <row r="449" spans="1:15" ht="12.75" x14ac:dyDescent="0.35">
      <c r="A449" s="12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71"/>
      <c r="O449" s="49"/>
    </row>
    <row r="450" spans="1:15" ht="12.75" x14ac:dyDescent="0.35">
      <c r="A450" s="12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71"/>
      <c r="O450" s="49"/>
    </row>
    <row r="451" spans="1:15" ht="12.75" x14ac:dyDescent="0.35">
      <c r="A451" s="12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71"/>
      <c r="O451" s="49"/>
    </row>
    <row r="452" spans="1:15" ht="12.75" x14ac:dyDescent="0.35">
      <c r="A452" s="12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71"/>
      <c r="O452" s="49"/>
    </row>
    <row r="453" spans="1:15" ht="12.75" x14ac:dyDescent="0.35">
      <c r="A453" s="12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71"/>
      <c r="O453" s="49"/>
    </row>
    <row r="454" spans="1:15" ht="12.75" x14ac:dyDescent="0.35">
      <c r="A454" s="12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71"/>
      <c r="O454" s="49"/>
    </row>
    <row r="455" spans="1:15" ht="12.75" x14ac:dyDescent="0.35">
      <c r="A455" s="12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71"/>
      <c r="O455" s="49"/>
    </row>
    <row r="456" spans="1:15" ht="12.75" x14ac:dyDescent="0.35">
      <c r="A456" s="12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71"/>
      <c r="O456" s="49"/>
    </row>
    <row r="457" spans="1:15" ht="12.75" x14ac:dyDescent="0.35">
      <c r="A457" s="12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71"/>
      <c r="O457" s="49"/>
    </row>
    <row r="458" spans="1:15" ht="12.75" x14ac:dyDescent="0.35">
      <c r="A458" s="12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71"/>
      <c r="O458" s="49"/>
    </row>
    <row r="459" spans="1:15" ht="12.75" x14ac:dyDescent="0.35">
      <c r="A459" s="12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71"/>
      <c r="O459" s="49"/>
    </row>
    <row r="460" spans="1:15" ht="12.75" x14ac:dyDescent="0.35">
      <c r="A460" s="12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71"/>
      <c r="O460" s="49"/>
    </row>
    <row r="461" spans="1:15" ht="12.75" x14ac:dyDescent="0.35">
      <c r="A461" s="12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71"/>
      <c r="O461" s="49"/>
    </row>
    <row r="462" spans="1:15" ht="12.75" x14ac:dyDescent="0.35">
      <c r="A462" s="12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71"/>
      <c r="O462" s="49"/>
    </row>
    <row r="463" spans="1:15" ht="12.75" x14ac:dyDescent="0.35">
      <c r="A463" s="12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71"/>
      <c r="O463" s="49"/>
    </row>
    <row r="464" spans="1:15" ht="12.75" x14ac:dyDescent="0.35">
      <c r="A464" s="12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71"/>
      <c r="O464" s="49"/>
    </row>
    <row r="465" spans="1:15" ht="12.75" x14ac:dyDescent="0.35">
      <c r="A465" s="12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71"/>
      <c r="O465" s="49"/>
    </row>
    <row r="466" spans="1:15" ht="12.75" x14ac:dyDescent="0.35">
      <c r="A466" s="12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71"/>
      <c r="O466" s="49"/>
    </row>
    <row r="467" spans="1:15" ht="12.75" x14ac:dyDescent="0.35">
      <c r="A467" s="12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71"/>
      <c r="O467" s="49"/>
    </row>
    <row r="468" spans="1:15" ht="12.75" x14ac:dyDescent="0.35">
      <c r="A468" s="12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71"/>
      <c r="O468" s="49"/>
    </row>
    <row r="469" spans="1:15" ht="12.75" x14ac:dyDescent="0.35">
      <c r="A469" s="12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71"/>
      <c r="O469" s="49"/>
    </row>
    <row r="470" spans="1:15" ht="12.75" x14ac:dyDescent="0.35">
      <c r="A470" s="12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71"/>
      <c r="O470" s="49"/>
    </row>
    <row r="471" spans="1:15" ht="12.75" x14ac:dyDescent="0.35">
      <c r="A471" s="12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71"/>
      <c r="O471" s="49"/>
    </row>
    <row r="472" spans="1:15" ht="12.75" x14ac:dyDescent="0.35">
      <c r="A472" s="12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71"/>
      <c r="O472" s="49"/>
    </row>
    <row r="473" spans="1:15" ht="12.75" x14ac:dyDescent="0.35">
      <c r="A473" s="12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71"/>
      <c r="O473" s="49"/>
    </row>
    <row r="474" spans="1:15" ht="12.75" x14ac:dyDescent="0.35">
      <c r="A474" s="12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71"/>
      <c r="O474" s="49"/>
    </row>
    <row r="475" spans="1:15" ht="12.75" x14ac:dyDescent="0.35">
      <c r="A475" s="12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71"/>
      <c r="O475" s="49"/>
    </row>
    <row r="476" spans="1:15" ht="12.75" x14ac:dyDescent="0.35">
      <c r="A476" s="12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71"/>
      <c r="O476" s="49"/>
    </row>
    <row r="477" spans="1:15" ht="12.75" x14ac:dyDescent="0.35">
      <c r="A477" s="12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71"/>
      <c r="O477" s="49"/>
    </row>
    <row r="478" spans="1:15" ht="12.75" x14ac:dyDescent="0.35">
      <c r="A478" s="12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71"/>
      <c r="O478" s="49"/>
    </row>
    <row r="479" spans="1:15" ht="12.75" x14ac:dyDescent="0.35">
      <c r="A479" s="12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71"/>
      <c r="O479" s="49"/>
    </row>
    <row r="480" spans="1:15" ht="12.75" x14ac:dyDescent="0.35">
      <c r="A480" s="12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71"/>
      <c r="O480" s="49"/>
    </row>
    <row r="481" spans="1:15" ht="12.75" x14ac:dyDescent="0.35">
      <c r="A481" s="12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71"/>
      <c r="O481" s="49"/>
    </row>
    <row r="482" spans="1:15" ht="12.75" x14ac:dyDescent="0.35">
      <c r="A482" s="12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71"/>
      <c r="O482" s="49"/>
    </row>
    <row r="483" spans="1:15" ht="12.75" x14ac:dyDescent="0.35">
      <c r="A483" s="12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71"/>
      <c r="O483" s="49"/>
    </row>
    <row r="484" spans="1:15" ht="12.75" x14ac:dyDescent="0.35">
      <c r="A484" s="12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71"/>
      <c r="O484" s="49"/>
    </row>
    <row r="485" spans="1:15" ht="12.75" x14ac:dyDescent="0.35">
      <c r="A485" s="12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71"/>
      <c r="O485" s="49"/>
    </row>
    <row r="486" spans="1:15" ht="12.75" x14ac:dyDescent="0.35">
      <c r="A486" s="12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71"/>
      <c r="O486" s="49"/>
    </row>
    <row r="487" spans="1:15" ht="12.75" x14ac:dyDescent="0.35">
      <c r="A487" s="12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71"/>
      <c r="O487" s="49"/>
    </row>
    <row r="488" spans="1:15" ht="12.75" x14ac:dyDescent="0.35">
      <c r="A488" s="12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71"/>
      <c r="O488" s="49"/>
    </row>
    <row r="489" spans="1:15" ht="12.75" x14ac:dyDescent="0.35">
      <c r="A489" s="12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71"/>
      <c r="O489" s="49"/>
    </row>
    <row r="490" spans="1:15" ht="12.75" x14ac:dyDescent="0.35">
      <c r="A490" s="12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71"/>
      <c r="O490" s="49"/>
    </row>
    <row r="491" spans="1:15" ht="12.75" x14ac:dyDescent="0.35">
      <c r="A491" s="12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71"/>
      <c r="O491" s="49"/>
    </row>
    <row r="492" spans="1:15" ht="12.75" x14ac:dyDescent="0.35">
      <c r="A492" s="12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71"/>
      <c r="O492" s="49"/>
    </row>
    <row r="493" spans="1:15" ht="12.75" x14ac:dyDescent="0.35">
      <c r="A493" s="12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71"/>
      <c r="O493" s="49"/>
    </row>
    <row r="494" spans="1:15" ht="12.75" x14ac:dyDescent="0.35">
      <c r="A494" s="12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71"/>
      <c r="O494" s="49"/>
    </row>
    <row r="495" spans="1:15" ht="12.75" x14ac:dyDescent="0.35">
      <c r="A495" s="12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71"/>
      <c r="O495" s="49"/>
    </row>
    <row r="496" spans="1:15" ht="12.75" x14ac:dyDescent="0.35">
      <c r="A496" s="12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71"/>
      <c r="O496" s="49"/>
    </row>
    <row r="497" spans="1:15" ht="12.75" x14ac:dyDescent="0.35">
      <c r="A497" s="12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71"/>
      <c r="O497" s="49"/>
    </row>
    <row r="498" spans="1:15" ht="12.75" x14ac:dyDescent="0.35">
      <c r="A498" s="12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71"/>
      <c r="O498" s="49"/>
    </row>
    <row r="499" spans="1:15" ht="12.75" x14ac:dyDescent="0.35">
      <c r="A499" s="12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71"/>
      <c r="O499" s="49"/>
    </row>
    <row r="500" spans="1:15" ht="12.75" x14ac:dyDescent="0.35">
      <c r="A500" s="12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71"/>
      <c r="O500" s="49"/>
    </row>
    <row r="501" spans="1:15" ht="12.75" x14ac:dyDescent="0.35">
      <c r="A501" s="12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71"/>
      <c r="O501" s="49"/>
    </row>
    <row r="502" spans="1:15" ht="12.75" x14ac:dyDescent="0.35">
      <c r="A502" s="12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71"/>
      <c r="O502" s="49"/>
    </row>
    <row r="503" spans="1:15" ht="12.75" x14ac:dyDescent="0.35">
      <c r="A503" s="12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71"/>
      <c r="O503" s="49"/>
    </row>
    <row r="504" spans="1:15" ht="12.75" x14ac:dyDescent="0.35">
      <c r="A504" s="12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71"/>
      <c r="O504" s="49"/>
    </row>
    <row r="505" spans="1:15" ht="12.75" x14ac:dyDescent="0.35">
      <c r="A505" s="12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71"/>
      <c r="O505" s="49"/>
    </row>
    <row r="506" spans="1:15" ht="12.75" x14ac:dyDescent="0.35">
      <c r="A506" s="12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71"/>
      <c r="O506" s="49"/>
    </row>
    <row r="507" spans="1:15" ht="12.75" x14ac:dyDescent="0.35">
      <c r="A507" s="12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71"/>
      <c r="O507" s="49"/>
    </row>
    <row r="508" spans="1:15" ht="12.75" x14ac:dyDescent="0.35">
      <c r="A508" s="12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71"/>
      <c r="O508" s="49"/>
    </row>
    <row r="509" spans="1:15" ht="12.75" x14ac:dyDescent="0.35">
      <c r="A509" s="12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71"/>
      <c r="O509" s="49"/>
    </row>
    <row r="510" spans="1:15" ht="12.75" x14ac:dyDescent="0.35">
      <c r="A510" s="12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71"/>
      <c r="O510" s="49"/>
    </row>
    <row r="511" spans="1:15" ht="12.75" x14ac:dyDescent="0.35">
      <c r="A511" s="12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71"/>
      <c r="O511" s="49"/>
    </row>
    <row r="512" spans="1:15" ht="12.75" x14ac:dyDescent="0.35">
      <c r="A512" s="12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71"/>
      <c r="O512" s="49"/>
    </row>
    <row r="513" spans="1:15" ht="12.75" x14ac:dyDescent="0.35">
      <c r="A513" s="12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71"/>
      <c r="O513" s="49"/>
    </row>
    <row r="514" spans="1:15" ht="12.75" x14ac:dyDescent="0.35">
      <c r="A514" s="12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71"/>
      <c r="O514" s="49"/>
    </row>
    <row r="515" spans="1:15" ht="12.75" x14ac:dyDescent="0.35">
      <c r="A515" s="12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71"/>
      <c r="O515" s="49"/>
    </row>
    <row r="516" spans="1:15" ht="12.75" x14ac:dyDescent="0.35">
      <c r="A516" s="12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71"/>
      <c r="O516" s="49"/>
    </row>
    <row r="517" spans="1:15" ht="12.75" x14ac:dyDescent="0.35">
      <c r="A517" s="12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71"/>
      <c r="O517" s="49"/>
    </row>
    <row r="518" spans="1:15" ht="12.75" x14ac:dyDescent="0.35">
      <c r="A518" s="12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71"/>
      <c r="O518" s="49"/>
    </row>
    <row r="519" spans="1:15" ht="12.75" x14ac:dyDescent="0.35">
      <c r="A519" s="12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71"/>
      <c r="O519" s="49"/>
    </row>
    <row r="520" spans="1:15" ht="12.75" x14ac:dyDescent="0.35">
      <c r="A520" s="12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71"/>
      <c r="O520" s="49"/>
    </row>
    <row r="521" spans="1:15" ht="12.75" x14ac:dyDescent="0.35">
      <c r="A521" s="12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71"/>
      <c r="O521" s="49"/>
    </row>
    <row r="522" spans="1:15" ht="12.75" x14ac:dyDescent="0.35">
      <c r="A522" s="12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71"/>
      <c r="O522" s="49"/>
    </row>
    <row r="523" spans="1:15" ht="12.75" x14ac:dyDescent="0.35">
      <c r="A523" s="12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71"/>
      <c r="O523" s="49"/>
    </row>
    <row r="524" spans="1:15" ht="12.75" x14ac:dyDescent="0.35">
      <c r="A524" s="12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71"/>
      <c r="O524" s="49"/>
    </row>
    <row r="525" spans="1:15" ht="12.75" x14ac:dyDescent="0.35">
      <c r="A525" s="12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71"/>
      <c r="O525" s="49"/>
    </row>
    <row r="526" spans="1:15" ht="12.75" x14ac:dyDescent="0.35">
      <c r="A526" s="12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71"/>
      <c r="O526" s="49"/>
    </row>
    <row r="527" spans="1:15" ht="12.75" x14ac:dyDescent="0.35">
      <c r="A527" s="12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71"/>
      <c r="O527" s="49"/>
    </row>
    <row r="528" spans="1:15" ht="12.75" x14ac:dyDescent="0.35">
      <c r="A528" s="12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71"/>
      <c r="O528" s="49"/>
    </row>
    <row r="529" spans="1:15" ht="12.75" x14ac:dyDescent="0.35">
      <c r="A529" s="12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71"/>
      <c r="O529" s="49"/>
    </row>
    <row r="530" spans="1:15" ht="12.75" x14ac:dyDescent="0.35">
      <c r="A530" s="12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71"/>
      <c r="O530" s="49"/>
    </row>
    <row r="531" spans="1:15" ht="12.75" x14ac:dyDescent="0.35">
      <c r="A531" s="12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71"/>
      <c r="O531" s="49"/>
    </row>
    <row r="532" spans="1:15" ht="12.75" x14ac:dyDescent="0.35">
      <c r="A532" s="12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71"/>
      <c r="O532" s="49"/>
    </row>
    <row r="533" spans="1:15" ht="12.75" x14ac:dyDescent="0.35">
      <c r="A533" s="12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71"/>
      <c r="O533" s="49"/>
    </row>
    <row r="534" spans="1:15" ht="12.75" x14ac:dyDescent="0.35">
      <c r="A534" s="12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71"/>
      <c r="O534" s="49"/>
    </row>
    <row r="535" spans="1:15" ht="12.75" x14ac:dyDescent="0.35">
      <c r="A535" s="12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71"/>
      <c r="O535" s="49"/>
    </row>
    <row r="536" spans="1:15" ht="12.75" x14ac:dyDescent="0.35">
      <c r="A536" s="12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71"/>
      <c r="O536" s="49"/>
    </row>
    <row r="537" spans="1:15" ht="12.75" x14ac:dyDescent="0.35">
      <c r="A537" s="12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71"/>
      <c r="O537" s="49"/>
    </row>
    <row r="538" spans="1:15" ht="12.75" x14ac:dyDescent="0.35">
      <c r="A538" s="12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71"/>
      <c r="O538" s="49"/>
    </row>
    <row r="539" spans="1:15" ht="12.75" x14ac:dyDescent="0.35">
      <c r="A539" s="12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71"/>
      <c r="O539" s="49"/>
    </row>
    <row r="540" spans="1:15" ht="12.75" x14ac:dyDescent="0.35">
      <c r="A540" s="12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71"/>
      <c r="O540" s="49"/>
    </row>
    <row r="541" spans="1:15" ht="12.75" x14ac:dyDescent="0.35">
      <c r="A541" s="12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71"/>
      <c r="O541" s="49"/>
    </row>
    <row r="542" spans="1:15" ht="12.75" x14ac:dyDescent="0.35">
      <c r="A542" s="12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71"/>
      <c r="O542" s="49"/>
    </row>
    <row r="543" spans="1:15" ht="12.75" x14ac:dyDescent="0.35">
      <c r="A543" s="12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71"/>
      <c r="O543" s="49"/>
    </row>
    <row r="544" spans="1:15" ht="12.75" x14ac:dyDescent="0.35">
      <c r="A544" s="12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71"/>
      <c r="O544" s="49"/>
    </row>
    <row r="545" spans="1:15" ht="12.75" x14ac:dyDescent="0.35">
      <c r="A545" s="12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71"/>
      <c r="O545" s="49"/>
    </row>
    <row r="546" spans="1:15" ht="12.75" x14ac:dyDescent="0.35">
      <c r="A546" s="12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71"/>
      <c r="O546" s="49"/>
    </row>
    <row r="547" spans="1:15" ht="12.75" x14ac:dyDescent="0.35">
      <c r="A547" s="12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71"/>
      <c r="O547" s="49"/>
    </row>
    <row r="548" spans="1:15" ht="12.75" x14ac:dyDescent="0.35">
      <c r="A548" s="12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71"/>
      <c r="O548" s="49"/>
    </row>
    <row r="549" spans="1:15" ht="12.75" x14ac:dyDescent="0.35">
      <c r="A549" s="12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71"/>
      <c r="O549" s="49"/>
    </row>
    <row r="550" spans="1:15" ht="12.75" x14ac:dyDescent="0.35">
      <c r="A550" s="12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71"/>
      <c r="O550" s="49"/>
    </row>
    <row r="551" spans="1:15" ht="12.75" x14ac:dyDescent="0.35">
      <c r="A551" s="12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71"/>
      <c r="O551" s="49"/>
    </row>
    <row r="552" spans="1:15" ht="12.75" x14ac:dyDescent="0.35">
      <c r="A552" s="12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71"/>
      <c r="O552" s="49"/>
    </row>
    <row r="553" spans="1:15" ht="12.75" x14ac:dyDescent="0.35">
      <c r="A553" s="12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71"/>
      <c r="O553" s="49"/>
    </row>
    <row r="554" spans="1:15" ht="12.75" x14ac:dyDescent="0.35">
      <c r="A554" s="12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71"/>
      <c r="O554" s="49"/>
    </row>
    <row r="555" spans="1:15" ht="12.75" x14ac:dyDescent="0.35">
      <c r="A555" s="12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71"/>
      <c r="O555" s="49"/>
    </row>
    <row r="556" spans="1:15" ht="12.75" x14ac:dyDescent="0.35">
      <c r="A556" s="12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71"/>
      <c r="O556" s="49"/>
    </row>
    <row r="557" spans="1:15" ht="12.75" x14ac:dyDescent="0.35">
      <c r="A557" s="12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71"/>
      <c r="O557" s="49"/>
    </row>
    <row r="558" spans="1:15" ht="12.75" x14ac:dyDescent="0.35">
      <c r="A558" s="12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71"/>
      <c r="O558" s="49"/>
    </row>
    <row r="559" spans="1:15" ht="12.75" x14ac:dyDescent="0.35">
      <c r="A559" s="12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71"/>
      <c r="O559" s="49"/>
    </row>
    <row r="560" spans="1:15" ht="12.75" x14ac:dyDescent="0.35">
      <c r="A560" s="12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71"/>
      <c r="O560" s="49"/>
    </row>
    <row r="561" spans="1:15" ht="12.75" x14ac:dyDescent="0.35">
      <c r="A561" s="12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71"/>
      <c r="O561" s="49"/>
    </row>
    <row r="562" spans="1:15" ht="12.75" x14ac:dyDescent="0.35">
      <c r="A562" s="12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71"/>
      <c r="O562" s="49"/>
    </row>
    <row r="563" spans="1:15" ht="12.75" x14ac:dyDescent="0.35">
      <c r="A563" s="12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71"/>
      <c r="O563" s="49"/>
    </row>
    <row r="564" spans="1:15" ht="12.75" x14ac:dyDescent="0.35">
      <c r="A564" s="12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71"/>
      <c r="O564" s="49"/>
    </row>
    <row r="565" spans="1:15" ht="12.75" x14ac:dyDescent="0.35">
      <c r="A565" s="12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71"/>
      <c r="O565" s="49"/>
    </row>
    <row r="566" spans="1:15" ht="12.75" x14ac:dyDescent="0.35">
      <c r="A566" s="12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71"/>
      <c r="O566" s="49"/>
    </row>
    <row r="567" spans="1:15" ht="12.75" x14ac:dyDescent="0.35">
      <c r="A567" s="12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71"/>
      <c r="O567" s="49"/>
    </row>
    <row r="568" spans="1:15" ht="12.75" x14ac:dyDescent="0.35">
      <c r="A568" s="12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71"/>
      <c r="O568" s="49"/>
    </row>
    <row r="569" spans="1:15" ht="12.75" x14ac:dyDescent="0.35">
      <c r="A569" s="12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71"/>
      <c r="O569" s="49"/>
    </row>
    <row r="570" spans="1:15" ht="12.75" x14ac:dyDescent="0.35">
      <c r="A570" s="12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71"/>
      <c r="O570" s="49"/>
    </row>
    <row r="571" spans="1:15" ht="12.75" x14ac:dyDescent="0.35">
      <c r="A571" s="12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71"/>
      <c r="O571" s="49"/>
    </row>
    <row r="572" spans="1:15" ht="12.75" x14ac:dyDescent="0.35">
      <c r="A572" s="12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71"/>
      <c r="O572" s="49"/>
    </row>
    <row r="573" spans="1:15" ht="12.75" x14ac:dyDescent="0.35">
      <c r="A573" s="12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71"/>
      <c r="O573" s="49"/>
    </row>
    <row r="574" spans="1:15" ht="12.75" x14ac:dyDescent="0.35">
      <c r="A574" s="12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71"/>
      <c r="O574" s="49"/>
    </row>
    <row r="575" spans="1:15" ht="12.75" x14ac:dyDescent="0.35">
      <c r="A575" s="12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71"/>
      <c r="O575" s="49"/>
    </row>
    <row r="576" spans="1:15" ht="12.75" x14ac:dyDescent="0.35">
      <c r="A576" s="12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71"/>
      <c r="O576" s="49"/>
    </row>
    <row r="577" spans="1:15" ht="12.75" x14ac:dyDescent="0.35">
      <c r="A577" s="12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71"/>
      <c r="O577" s="49"/>
    </row>
    <row r="578" spans="1:15" ht="12.75" x14ac:dyDescent="0.35">
      <c r="A578" s="12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71"/>
      <c r="O578" s="49"/>
    </row>
    <row r="579" spans="1:15" ht="12.75" x14ac:dyDescent="0.35">
      <c r="A579" s="12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71"/>
      <c r="O579" s="49"/>
    </row>
    <row r="580" spans="1:15" ht="12.75" x14ac:dyDescent="0.35">
      <c r="A580" s="12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71"/>
      <c r="O580" s="49"/>
    </row>
    <row r="581" spans="1:15" ht="12.75" x14ac:dyDescent="0.35">
      <c r="A581" s="12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71"/>
      <c r="O581" s="49"/>
    </row>
    <row r="582" spans="1:15" ht="12.75" x14ac:dyDescent="0.35">
      <c r="A582" s="12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71"/>
      <c r="O582" s="49"/>
    </row>
    <row r="583" spans="1:15" ht="12.75" x14ac:dyDescent="0.35">
      <c r="A583" s="12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71"/>
      <c r="O583" s="49"/>
    </row>
    <row r="584" spans="1:15" ht="12.75" x14ac:dyDescent="0.35">
      <c r="A584" s="12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71"/>
      <c r="O584" s="49"/>
    </row>
    <row r="585" spans="1:15" ht="12.75" x14ac:dyDescent="0.35">
      <c r="A585" s="12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71"/>
      <c r="O585" s="49"/>
    </row>
    <row r="586" spans="1:15" ht="12.75" x14ac:dyDescent="0.35">
      <c r="A586" s="12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71"/>
      <c r="O586" s="49"/>
    </row>
    <row r="587" spans="1:15" ht="12.75" x14ac:dyDescent="0.35">
      <c r="A587" s="12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71"/>
      <c r="O587" s="49"/>
    </row>
    <row r="588" spans="1:15" ht="12.75" x14ac:dyDescent="0.35">
      <c r="A588" s="12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71"/>
      <c r="O588" s="49"/>
    </row>
    <row r="589" spans="1:15" ht="12.75" x14ac:dyDescent="0.35">
      <c r="A589" s="12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71"/>
      <c r="O589" s="49"/>
    </row>
    <row r="590" spans="1:15" ht="12.75" x14ac:dyDescent="0.35">
      <c r="A590" s="12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71"/>
      <c r="O590" s="49"/>
    </row>
    <row r="591" spans="1:15" ht="12.75" x14ac:dyDescent="0.35">
      <c r="A591" s="12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71"/>
      <c r="O591" s="49"/>
    </row>
    <row r="592" spans="1:15" ht="12.75" x14ac:dyDescent="0.35">
      <c r="A592" s="12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71"/>
      <c r="O592" s="49"/>
    </row>
    <row r="593" spans="1:15" ht="12.75" x14ac:dyDescent="0.35">
      <c r="A593" s="12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71"/>
      <c r="O593" s="49"/>
    </row>
    <row r="594" spans="1:15" ht="12.75" x14ac:dyDescent="0.35">
      <c r="A594" s="12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71"/>
      <c r="O594" s="49"/>
    </row>
    <row r="595" spans="1:15" ht="12.75" x14ac:dyDescent="0.35">
      <c r="A595" s="12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71"/>
      <c r="O595" s="49"/>
    </row>
    <row r="596" spans="1:15" ht="12.75" x14ac:dyDescent="0.35">
      <c r="A596" s="12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71"/>
      <c r="O596" s="49"/>
    </row>
    <row r="597" spans="1:15" ht="12.75" x14ac:dyDescent="0.35">
      <c r="A597" s="12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71"/>
      <c r="O597" s="49"/>
    </row>
    <row r="598" spans="1:15" ht="12.75" x14ac:dyDescent="0.35">
      <c r="A598" s="12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71"/>
      <c r="O598" s="49"/>
    </row>
    <row r="599" spans="1:15" ht="12.75" x14ac:dyDescent="0.35">
      <c r="A599" s="12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71"/>
      <c r="O599" s="49"/>
    </row>
    <row r="600" spans="1:15" ht="12.75" x14ac:dyDescent="0.35">
      <c r="A600" s="12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71"/>
      <c r="O600" s="49"/>
    </row>
    <row r="601" spans="1:15" ht="12.75" x14ac:dyDescent="0.35">
      <c r="A601" s="12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71"/>
      <c r="O601" s="49"/>
    </row>
    <row r="602" spans="1:15" ht="12.75" x14ac:dyDescent="0.35">
      <c r="A602" s="12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71"/>
      <c r="O602" s="49"/>
    </row>
    <row r="603" spans="1:15" ht="12.75" x14ac:dyDescent="0.35">
      <c r="A603" s="12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71"/>
      <c r="O603" s="49"/>
    </row>
    <row r="604" spans="1:15" ht="12.75" x14ac:dyDescent="0.35">
      <c r="A604" s="12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71"/>
      <c r="O604" s="49"/>
    </row>
    <row r="605" spans="1:15" ht="12.75" x14ac:dyDescent="0.35">
      <c r="A605" s="12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71"/>
      <c r="O605" s="49"/>
    </row>
    <row r="606" spans="1:15" ht="12.75" x14ac:dyDescent="0.35">
      <c r="A606" s="12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71"/>
      <c r="O606" s="49"/>
    </row>
    <row r="607" spans="1:15" ht="12.75" x14ac:dyDescent="0.35">
      <c r="A607" s="12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71"/>
      <c r="O607" s="49"/>
    </row>
    <row r="608" spans="1:15" ht="12.75" x14ac:dyDescent="0.35">
      <c r="A608" s="12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71"/>
      <c r="O608" s="49"/>
    </row>
    <row r="609" spans="1:15" ht="12.75" x14ac:dyDescent="0.35">
      <c r="A609" s="12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71"/>
      <c r="O609" s="49"/>
    </row>
    <row r="610" spans="1:15" ht="12.75" x14ac:dyDescent="0.35">
      <c r="A610" s="12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71"/>
      <c r="O610" s="49"/>
    </row>
    <row r="611" spans="1:15" ht="12.75" x14ac:dyDescent="0.35">
      <c r="A611" s="12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71"/>
      <c r="O611" s="49"/>
    </row>
    <row r="612" spans="1:15" ht="12.75" x14ac:dyDescent="0.35">
      <c r="A612" s="12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71"/>
      <c r="O612" s="49"/>
    </row>
    <row r="613" spans="1:15" ht="12.75" x14ac:dyDescent="0.35">
      <c r="A613" s="12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71"/>
      <c r="O613" s="49"/>
    </row>
    <row r="614" spans="1:15" ht="12.75" x14ac:dyDescent="0.35">
      <c r="A614" s="12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71"/>
      <c r="O614" s="49"/>
    </row>
    <row r="615" spans="1:15" ht="12.75" x14ac:dyDescent="0.35">
      <c r="A615" s="12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71"/>
      <c r="O615" s="49"/>
    </row>
    <row r="616" spans="1:15" ht="12.75" x14ac:dyDescent="0.35">
      <c r="A616" s="12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71"/>
      <c r="O616" s="49"/>
    </row>
    <row r="617" spans="1:15" ht="12.75" x14ac:dyDescent="0.35">
      <c r="A617" s="12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71"/>
      <c r="O617" s="49"/>
    </row>
    <row r="618" spans="1:15" ht="12.75" x14ac:dyDescent="0.35">
      <c r="A618" s="12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71"/>
      <c r="O618" s="49"/>
    </row>
    <row r="619" spans="1:15" ht="12.75" x14ac:dyDescent="0.35">
      <c r="A619" s="12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71"/>
      <c r="O619" s="49"/>
    </row>
    <row r="620" spans="1:15" ht="12.75" x14ac:dyDescent="0.35">
      <c r="A620" s="12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71"/>
      <c r="O620" s="49"/>
    </row>
    <row r="621" spans="1:15" ht="12.75" x14ac:dyDescent="0.35">
      <c r="A621" s="12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71"/>
      <c r="O621" s="49"/>
    </row>
    <row r="622" spans="1:15" ht="12.75" x14ac:dyDescent="0.35">
      <c r="A622" s="12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71"/>
      <c r="O622" s="49"/>
    </row>
    <row r="623" spans="1:15" ht="12.75" x14ac:dyDescent="0.35">
      <c r="A623" s="12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71"/>
      <c r="O623" s="49"/>
    </row>
    <row r="624" spans="1:15" ht="12.75" x14ac:dyDescent="0.35">
      <c r="A624" s="12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71"/>
      <c r="O624" s="49"/>
    </row>
    <row r="625" spans="1:15" ht="12.75" x14ac:dyDescent="0.35">
      <c r="A625" s="12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71"/>
      <c r="O625" s="49"/>
    </row>
    <row r="626" spans="1:15" ht="12.75" x14ac:dyDescent="0.35">
      <c r="A626" s="12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71"/>
      <c r="O626" s="49"/>
    </row>
    <row r="627" spans="1:15" ht="12.75" x14ac:dyDescent="0.35">
      <c r="A627" s="12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71"/>
      <c r="O627" s="49"/>
    </row>
    <row r="628" spans="1:15" ht="12.75" x14ac:dyDescent="0.35">
      <c r="A628" s="12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71"/>
      <c r="O628" s="49"/>
    </row>
    <row r="629" spans="1:15" ht="12.75" x14ac:dyDescent="0.35">
      <c r="A629" s="12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71"/>
      <c r="O629" s="49"/>
    </row>
    <row r="630" spans="1:15" ht="12.75" x14ac:dyDescent="0.35">
      <c r="A630" s="12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71"/>
      <c r="O630" s="49"/>
    </row>
    <row r="631" spans="1:15" ht="12.75" x14ac:dyDescent="0.35">
      <c r="A631" s="12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71"/>
      <c r="O631" s="49"/>
    </row>
    <row r="632" spans="1:15" ht="12.75" x14ac:dyDescent="0.35">
      <c r="A632" s="12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71"/>
      <c r="O632" s="49"/>
    </row>
    <row r="633" spans="1:15" ht="12.75" x14ac:dyDescent="0.35">
      <c r="A633" s="12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71"/>
      <c r="O633" s="49"/>
    </row>
    <row r="634" spans="1:15" ht="12.75" x14ac:dyDescent="0.35">
      <c r="A634" s="12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71"/>
      <c r="O634" s="49"/>
    </row>
    <row r="635" spans="1:15" ht="12.75" x14ac:dyDescent="0.35">
      <c r="A635" s="12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71"/>
      <c r="O635" s="49"/>
    </row>
    <row r="636" spans="1:15" ht="12.75" x14ac:dyDescent="0.35">
      <c r="A636" s="12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71"/>
      <c r="O636" s="49"/>
    </row>
    <row r="637" spans="1:15" ht="12.75" x14ac:dyDescent="0.35">
      <c r="A637" s="12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71"/>
      <c r="O637" s="49"/>
    </row>
    <row r="638" spans="1:15" ht="12.75" x14ac:dyDescent="0.35">
      <c r="A638" s="12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71"/>
      <c r="O638" s="49"/>
    </row>
    <row r="639" spans="1:15" ht="12.75" x14ac:dyDescent="0.35">
      <c r="A639" s="12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71"/>
      <c r="O639" s="49"/>
    </row>
    <row r="640" spans="1:15" ht="12.75" x14ac:dyDescent="0.35">
      <c r="A640" s="12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71"/>
      <c r="O640" s="49"/>
    </row>
    <row r="641" spans="1:15" ht="12.75" x14ac:dyDescent="0.35">
      <c r="A641" s="12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71"/>
      <c r="O641" s="49"/>
    </row>
    <row r="642" spans="1:15" ht="12.75" x14ac:dyDescent="0.35">
      <c r="A642" s="12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71"/>
      <c r="O642" s="49"/>
    </row>
    <row r="643" spans="1:15" ht="12.75" x14ac:dyDescent="0.35">
      <c r="A643" s="12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71"/>
      <c r="O643" s="49"/>
    </row>
    <row r="644" spans="1:15" ht="12.75" x14ac:dyDescent="0.35">
      <c r="A644" s="12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71"/>
      <c r="O644" s="49"/>
    </row>
    <row r="645" spans="1:15" ht="12.75" x14ac:dyDescent="0.35">
      <c r="A645" s="12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71"/>
      <c r="O645" s="49"/>
    </row>
    <row r="646" spans="1:15" ht="12.75" x14ac:dyDescent="0.35">
      <c r="A646" s="12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71"/>
      <c r="O646" s="49"/>
    </row>
    <row r="647" spans="1:15" ht="12.75" x14ac:dyDescent="0.35">
      <c r="A647" s="12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71"/>
      <c r="O647" s="49"/>
    </row>
    <row r="648" spans="1:15" ht="12.75" x14ac:dyDescent="0.35">
      <c r="A648" s="12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71"/>
      <c r="O648" s="49"/>
    </row>
    <row r="649" spans="1:15" ht="12.75" x14ac:dyDescent="0.35">
      <c r="A649" s="12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71"/>
      <c r="O649" s="49"/>
    </row>
    <row r="650" spans="1:15" ht="12.75" x14ac:dyDescent="0.35">
      <c r="A650" s="12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71"/>
      <c r="O650" s="49"/>
    </row>
    <row r="651" spans="1:15" ht="12.75" x14ac:dyDescent="0.35">
      <c r="A651" s="12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71"/>
      <c r="O651" s="49"/>
    </row>
    <row r="652" spans="1:15" ht="12.75" x14ac:dyDescent="0.35">
      <c r="A652" s="12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71"/>
      <c r="O652" s="49"/>
    </row>
    <row r="653" spans="1:15" ht="12.75" x14ac:dyDescent="0.35">
      <c r="A653" s="12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71"/>
      <c r="O653" s="49"/>
    </row>
    <row r="654" spans="1:15" ht="12.75" x14ac:dyDescent="0.35">
      <c r="A654" s="12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71"/>
      <c r="O654" s="49"/>
    </row>
    <row r="655" spans="1:15" ht="12.75" x14ac:dyDescent="0.35">
      <c r="A655" s="12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71"/>
      <c r="O655" s="49"/>
    </row>
    <row r="656" spans="1:15" ht="12.75" x14ac:dyDescent="0.35">
      <c r="A656" s="12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71"/>
      <c r="O656" s="49"/>
    </row>
    <row r="657" spans="1:15" ht="12.75" x14ac:dyDescent="0.35">
      <c r="A657" s="12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71"/>
      <c r="O657" s="49"/>
    </row>
    <row r="658" spans="1:15" ht="12.75" x14ac:dyDescent="0.35">
      <c r="A658" s="12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71"/>
      <c r="O658" s="49"/>
    </row>
    <row r="659" spans="1:15" ht="12.75" x14ac:dyDescent="0.35">
      <c r="A659" s="12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71"/>
      <c r="O659" s="49"/>
    </row>
    <row r="660" spans="1:15" ht="12.75" x14ac:dyDescent="0.35">
      <c r="A660" s="12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71"/>
      <c r="O660" s="49"/>
    </row>
    <row r="661" spans="1:15" ht="12.75" x14ac:dyDescent="0.35">
      <c r="A661" s="12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71"/>
      <c r="O661" s="49"/>
    </row>
    <row r="662" spans="1:15" ht="12.75" x14ac:dyDescent="0.35">
      <c r="A662" s="12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71"/>
      <c r="O662" s="49"/>
    </row>
    <row r="663" spans="1:15" ht="12.75" x14ac:dyDescent="0.35">
      <c r="A663" s="12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71"/>
      <c r="O663" s="49"/>
    </row>
    <row r="664" spans="1:15" ht="12.75" x14ac:dyDescent="0.35">
      <c r="A664" s="12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71"/>
      <c r="O664" s="49"/>
    </row>
    <row r="665" spans="1:15" ht="12.75" x14ac:dyDescent="0.35">
      <c r="A665" s="12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71"/>
      <c r="O665" s="49"/>
    </row>
    <row r="666" spans="1:15" ht="12.75" x14ac:dyDescent="0.35">
      <c r="A666" s="12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71"/>
      <c r="O666" s="49"/>
    </row>
    <row r="667" spans="1:15" ht="12.75" x14ac:dyDescent="0.35">
      <c r="A667" s="12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71"/>
      <c r="O667" s="49"/>
    </row>
    <row r="668" spans="1:15" ht="12.75" x14ac:dyDescent="0.35">
      <c r="A668" s="12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71"/>
      <c r="O668" s="49"/>
    </row>
    <row r="669" spans="1:15" ht="12.75" x14ac:dyDescent="0.35">
      <c r="A669" s="12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71"/>
      <c r="O669" s="49"/>
    </row>
    <row r="670" spans="1:15" ht="12.75" x14ac:dyDescent="0.35">
      <c r="A670" s="12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71"/>
      <c r="O670" s="49"/>
    </row>
    <row r="671" spans="1:15" ht="12.75" x14ac:dyDescent="0.35">
      <c r="A671" s="12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71"/>
      <c r="O671" s="49"/>
    </row>
    <row r="672" spans="1:15" ht="12.75" x14ac:dyDescent="0.35">
      <c r="A672" s="12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71"/>
      <c r="O672" s="49"/>
    </row>
    <row r="673" spans="1:15" ht="12.75" x14ac:dyDescent="0.35">
      <c r="A673" s="12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71"/>
      <c r="O673" s="49"/>
    </row>
    <row r="674" spans="1:15" ht="12.75" x14ac:dyDescent="0.35">
      <c r="A674" s="12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71"/>
      <c r="O674" s="49"/>
    </row>
    <row r="675" spans="1:15" ht="12.75" x14ac:dyDescent="0.35">
      <c r="A675" s="12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71"/>
      <c r="O675" s="49"/>
    </row>
    <row r="676" spans="1:15" ht="12.75" x14ac:dyDescent="0.35">
      <c r="A676" s="12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71"/>
      <c r="O676" s="49"/>
    </row>
    <row r="677" spans="1:15" ht="12.75" x14ac:dyDescent="0.35">
      <c r="A677" s="12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71"/>
      <c r="O677" s="49"/>
    </row>
    <row r="678" spans="1:15" ht="12.75" x14ac:dyDescent="0.35">
      <c r="A678" s="12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71"/>
      <c r="O678" s="49"/>
    </row>
    <row r="679" spans="1:15" ht="12.75" x14ac:dyDescent="0.35">
      <c r="A679" s="12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71"/>
      <c r="O679" s="49"/>
    </row>
    <row r="680" spans="1:15" ht="12.75" x14ac:dyDescent="0.35">
      <c r="A680" s="12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71"/>
      <c r="O680" s="49"/>
    </row>
    <row r="681" spans="1:15" ht="12.75" x14ac:dyDescent="0.35">
      <c r="A681" s="12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71"/>
      <c r="O681" s="49"/>
    </row>
    <row r="682" spans="1:15" ht="12.75" x14ac:dyDescent="0.35">
      <c r="A682" s="12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71"/>
      <c r="O682" s="49"/>
    </row>
    <row r="683" spans="1:15" ht="12.75" x14ac:dyDescent="0.35">
      <c r="A683" s="12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71"/>
      <c r="O683" s="49"/>
    </row>
    <row r="684" spans="1:15" ht="12.75" x14ac:dyDescent="0.35">
      <c r="A684" s="12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71"/>
      <c r="O684" s="49"/>
    </row>
    <row r="685" spans="1:15" ht="12.75" x14ac:dyDescent="0.35">
      <c r="A685" s="12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71"/>
      <c r="O685" s="49"/>
    </row>
    <row r="686" spans="1:15" ht="12.75" x14ac:dyDescent="0.35">
      <c r="A686" s="12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71"/>
      <c r="O686" s="49"/>
    </row>
    <row r="687" spans="1:15" ht="12.75" x14ac:dyDescent="0.35">
      <c r="A687" s="12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71"/>
      <c r="O687" s="49"/>
    </row>
    <row r="688" spans="1:15" ht="12.75" x14ac:dyDescent="0.35">
      <c r="A688" s="12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71"/>
      <c r="O688" s="49"/>
    </row>
    <row r="689" spans="1:15" ht="12.75" x14ac:dyDescent="0.35">
      <c r="A689" s="12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71"/>
      <c r="O689" s="49"/>
    </row>
    <row r="690" spans="1:15" ht="12.75" x14ac:dyDescent="0.35">
      <c r="A690" s="12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71"/>
      <c r="O690" s="49"/>
    </row>
    <row r="691" spans="1:15" ht="12.75" x14ac:dyDescent="0.35">
      <c r="A691" s="12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71"/>
      <c r="O691" s="49"/>
    </row>
    <row r="692" spans="1:15" ht="12.75" x14ac:dyDescent="0.35">
      <c r="A692" s="12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71"/>
      <c r="O692" s="49"/>
    </row>
    <row r="693" spans="1:15" ht="12.75" x14ac:dyDescent="0.35">
      <c r="A693" s="12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71"/>
      <c r="O693" s="49"/>
    </row>
    <row r="694" spans="1:15" ht="12.75" x14ac:dyDescent="0.35">
      <c r="A694" s="12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71"/>
      <c r="O694" s="49"/>
    </row>
    <row r="695" spans="1:15" ht="12.75" x14ac:dyDescent="0.35">
      <c r="A695" s="12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71"/>
      <c r="O695" s="49"/>
    </row>
    <row r="696" spans="1:15" ht="12.75" x14ac:dyDescent="0.35">
      <c r="A696" s="12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71"/>
      <c r="O696" s="49"/>
    </row>
    <row r="697" spans="1:15" ht="12.75" x14ac:dyDescent="0.35">
      <c r="A697" s="12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71"/>
      <c r="O697" s="49"/>
    </row>
    <row r="698" spans="1:15" ht="12.75" x14ac:dyDescent="0.35">
      <c r="A698" s="12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71"/>
      <c r="O698" s="49"/>
    </row>
    <row r="699" spans="1:15" ht="12.75" x14ac:dyDescent="0.35">
      <c r="A699" s="12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71"/>
      <c r="O699" s="49"/>
    </row>
    <row r="700" spans="1:15" ht="12.75" x14ac:dyDescent="0.35">
      <c r="A700" s="12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71"/>
      <c r="O700" s="49"/>
    </row>
    <row r="701" spans="1:15" ht="12.75" x14ac:dyDescent="0.35">
      <c r="A701" s="12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71"/>
      <c r="O701" s="49"/>
    </row>
    <row r="702" spans="1:15" ht="12.75" x14ac:dyDescent="0.35">
      <c r="A702" s="12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71"/>
      <c r="O702" s="49"/>
    </row>
    <row r="703" spans="1:15" ht="12.75" x14ac:dyDescent="0.35">
      <c r="A703" s="12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71"/>
      <c r="O703" s="49"/>
    </row>
    <row r="704" spans="1:15" ht="12.75" x14ac:dyDescent="0.35">
      <c r="A704" s="12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71"/>
      <c r="O704" s="49"/>
    </row>
    <row r="705" spans="1:15" ht="12.75" x14ac:dyDescent="0.35">
      <c r="A705" s="12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71"/>
      <c r="O705" s="49"/>
    </row>
    <row r="706" spans="1:15" ht="12.75" x14ac:dyDescent="0.35">
      <c r="A706" s="12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71"/>
      <c r="O706" s="49"/>
    </row>
    <row r="707" spans="1:15" ht="12.75" x14ac:dyDescent="0.35">
      <c r="A707" s="12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71"/>
      <c r="O707" s="49"/>
    </row>
    <row r="708" spans="1:15" ht="12.75" x14ac:dyDescent="0.35">
      <c r="A708" s="12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71"/>
      <c r="O708" s="49"/>
    </row>
    <row r="709" spans="1:15" ht="12.75" x14ac:dyDescent="0.35">
      <c r="A709" s="12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71"/>
      <c r="O709" s="49"/>
    </row>
    <row r="710" spans="1:15" ht="12.75" x14ac:dyDescent="0.35">
      <c r="A710" s="12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71"/>
      <c r="O710" s="49"/>
    </row>
    <row r="711" spans="1:15" ht="12.75" x14ac:dyDescent="0.35">
      <c r="A711" s="12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71"/>
      <c r="O711" s="49"/>
    </row>
    <row r="712" spans="1:15" ht="12.75" x14ac:dyDescent="0.35">
      <c r="A712" s="12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71"/>
      <c r="O712" s="49"/>
    </row>
    <row r="713" spans="1:15" ht="12.75" x14ac:dyDescent="0.35">
      <c r="A713" s="12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71"/>
      <c r="O713" s="49"/>
    </row>
    <row r="714" spans="1:15" ht="12.75" x14ac:dyDescent="0.35">
      <c r="A714" s="12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71"/>
      <c r="O714" s="49"/>
    </row>
    <row r="715" spans="1:15" ht="12.75" x14ac:dyDescent="0.35">
      <c r="A715" s="12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71"/>
      <c r="O715" s="49"/>
    </row>
    <row r="716" spans="1:15" ht="12.75" x14ac:dyDescent="0.35">
      <c r="A716" s="12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71"/>
      <c r="O716" s="49"/>
    </row>
    <row r="717" spans="1:15" ht="12.75" x14ac:dyDescent="0.35">
      <c r="A717" s="12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71"/>
      <c r="O717" s="49"/>
    </row>
    <row r="718" spans="1:15" ht="12.75" x14ac:dyDescent="0.35">
      <c r="A718" s="12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71"/>
      <c r="O718" s="49"/>
    </row>
    <row r="719" spans="1:15" ht="12.75" x14ac:dyDescent="0.35">
      <c r="A719" s="12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71"/>
      <c r="O719" s="49"/>
    </row>
    <row r="720" spans="1:15" ht="12.75" x14ac:dyDescent="0.35">
      <c r="A720" s="12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71"/>
      <c r="O720" s="49"/>
    </row>
    <row r="721" spans="1:15" ht="12.75" x14ac:dyDescent="0.35">
      <c r="A721" s="12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71"/>
      <c r="O721" s="49"/>
    </row>
    <row r="722" spans="1:15" ht="12.75" x14ac:dyDescent="0.35">
      <c r="A722" s="12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71"/>
      <c r="O722" s="49"/>
    </row>
    <row r="723" spans="1:15" ht="12.75" x14ac:dyDescent="0.35">
      <c r="A723" s="12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71"/>
      <c r="O723" s="49"/>
    </row>
    <row r="724" spans="1:15" ht="12.75" x14ac:dyDescent="0.35">
      <c r="A724" s="12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71"/>
      <c r="O724" s="49"/>
    </row>
    <row r="725" spans="1:15" ht="12.75" x14ac:dyDescent="0.35">
      <c r="A725" s="12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71"/>
      <c r="O725" s="49"/>
    </row>
    <row r="726" spans="1:15" ht="12.75" x14ac:dyDescent="0.35">
      <c r="A726" s="12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71"/>
      <c r="O726" s="49"/>
    </row>
    <row r="727" spans="1:15" ht="12.75" x14ac:dyDescent="0.35">
      <c r="A727" s="12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71"/>
      <c r="O727" s="49"/>
    </row>
    <row r="728" spans="1:15" ht="12.75" x14ac:dyDescent="0.35">
      <c r="A728" s="12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71"/>
      <c r="O728" s="49"/>
    </row>
    <row r="729" spans="1:15" ht="12.75" x14ac:dyDescent="0.35">
      <c r="A729" s="12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71"/>
      <c r="O729" s="49"/>
    </row>
    <row r="730" spans="1:15" ht="12.75" x14ac:dyDescent="0.35">
      <c r="A730" s="12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71"/>
      <c r="O730" s="49"/>
    </row>
    <row r="731" spans="1:15" ht="12.75" x14ac:dyDescent="0.35">
      <c r="A731" s="12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71"/>
      <c r="O731" s="49"/>
    </row>
    <row r="732" spans="1:15" ht="12.75" x14ac:dyDescent="0.35">
      <c r="A732" s="12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71"/>
      <c r="O732" s="49"/>
    </row>
    <row r="733" spans="1:15" ht="12.75" x14ac:dyDescent="0.35">
      <c r="A733" s="12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71"/>
      <c r="O733" s="49"/>
    </row>
    <row r="734" spans="1:15" ht="12.75" x14ac:dyDescent="0.35">
      <c r="A734" s="12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71"/>
      <c r="O734" s="49"/>
    </row>
    <row r="735" spans="1:15" ht="12.75" x14ac:dyDescent="0.35">
      <c r="A735" s="12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71"/>
      <c r="O735" s="49"/>
    </row>
    <row r="736" spans="1:15" ht="12.75" x14ac:dyDescent="0.35">
      <c r="A736" s="12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71"/>
      <c r="O736" s="49"/>
    </row>
    <row r="737" spans="1:15" ht="12.75" x14ac:dyDescent="0.35">
      <c r="A737" s="12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71"/>
      <c r="O737" s="49"/>
    </row>
    <row r="738" spans="1:15" ht="12.75" x14ac:dyDescent="0.35">
      <c r="A738" s="12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71"/>
      <c r="O738" s="49"/>
    </row>
    <row r="739" spans="1:15" ht="12.75" x14ac:dyDescent="0.35">
      <c r="A739" s="12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71"/>
      <c r="O739" s="49"/>
    </row>
    <row r="740" spans="1:15" ht="12.75" x14ac:dyDescent="0.35">
      <c r="A740" s="12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71"/>
      <c r="O740" s="49"/>
    </row>
    <row r="741" spans="1:15" ht="12.75" x14ac:dyDescent="0.35">
      <c r="A741" s="12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71"/>
      <c r="O741" s="49"/>
    </row>
    <row r="742" spans="1:15" ht="12.75" x14ac:dyDescent="0.35">
      <c r="A742" s="12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71"/>
      <c r="O742" s="49"/>
    </row>
    <row r="743" spans="1:15" ht="12.75" x14ac:dyDescent="0.35">
      <c r="A743" s="12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71"/>
      <c r="O743" s="49"/>
    </row>
    <row r="744" spans="1:15" ht="12.75" x14ac:dyDescent="0.35">
      <c r="A744" s="12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71"/>
      <c r="O744" s="49"/>
    </row>
    <row r="745" spans="1:15" ht="12.75" x14ac:dyDescent="0.35">
      <c r="A745" s="12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71"/>
      <c r="O745" s="49"/>
    </row>
    <row r="746" spans="1:15" ht="12.75" x14ac:dyDescent="0.35">
      <c r="A746" s="12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71"/>
      <c r="O746" s="49"/>
    </row>
    <row r="747" spans="1:15" ht="12.75" x14ac:dyDescent="0.35">
      <c r="A747" s="12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71"/>
      <c r="O747" s="49"/>
    </row>
    <row r="748" spans="1:15" ht="12.75" x14ac:dyDescent="0.35">
      <c r="A748" s="12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71"/>
      <c r="O748" s="49"/>
    </row>
    <row r="749" spans="1:15" ht="12.75" x14ac:dyDescent="0.35">
      <c r="A749" s="12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71"/>
      <c r="O749" s="49"/>
    </row>
    <row r="750" spans="1:15" ht="12.75" x14ac:dyDescent="0.35">
      <c r="A750" s="12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71"/>
      <c r="O750" s="49"/>
    </row>
    <row r="751" spans="1:15" ht="12.75" x14ac:dyDescent="0.35">
      <c r="A751" s="12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71"/>
      <c r="O751" s="49"/>
    </row>
    <row r="752" spans="1:15" ht="12.75" x14ac:dyDescent="0.35">
      <c r="A752" s="12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71"/>
      <c r="O752" s="49"/>
    </row>
    <row r="753" spans="1:15" ht="12.75" x14ac:dyDescent="0.35">
      <c r="A753" s="12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71"/>
      <c r="O753" s="49"/>
    </row>
    <row r="754" spans="1:15" ht="12.75" x14ac:dyDescent="0.35">
      <c r="A754" s="12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71"/>
      <c r="O754" s="49"/>
    </row>
    <row r="755" spans="1:15" ht="12.75" x14ac:dyDescent="0.35">
      <c r="A755" s="12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71"/>
      <c r="O755" s="49"/>
    </row>
    <row r="756" spans="1:15" ht="12.75" x14ac:dyDescent="0.35">
      <c r="A756" s="12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71"/>
      <c r="O756" s="49"/>
    </row>
    <row r="757" spans="1:15" ht="12.75" x14ac:dyDescent="0.35">
      <c r="A757" s="12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71"/>
      <c r="O757" s="49"/>
    </row>
    <row r="758" spans="1:15" ht="12.75" x14ac:dyDescent="0.35">
      <c r="A758" s="12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71"/>
      <c r="O758" s="49"/>
    </row>
    <row r="759" spans="1:15" ht="12.75" x14ac:dyDescent="0.35">
      <c r="A759" s="12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71"/>
      <c r="O759" s="49"/>
    </row>
    <row r="760" spans="1:15" ht="12.75" x14ac:dyDescent="0.35">
      <c r="A760" s="12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71"/>
      <c r="O760" s="49"/>
    </row>
    <row r="761" spans="1:15" ht="12.75" x14ac:dyDescent="0.35">
      <c r="A761" s="12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71"/>
      <c r="O761" s="49"/>
    </row>
    <row r="762" spans="1:15" ht="12.75" x14ac:dyDescent="0.35">
      <c r="A762" s="12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71"/>
      <c r="O762" s="49"/>
    </row>
    <row r="763" spans="1:15" ht="12.75" x14ac:dyDescent="0.35">
      <c r="A763" s="12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71"/>
      <c r="O763" s="49"/>
    </row>
    <row r="764" spans="1:15" ht="12.75" x14ac:dyDescent="0.35">
      <c r="A764" s="12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71"/>
      <c r="O764" s="49"/>
    </row>
    <row r="765" spans="1:15" ht="12.75" x14ac:dyDescent="0.35">
      <c r="A765" s="12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71"/>
      <c r="O765" s="49"/>
    </row>
    <row r="766" spans="1:15" ht="12.75" x14ac:dyDescent="0.35">
      <c r="A766" s="12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71"/>
      <c r="O766" s="49"/>
    </row>
    <row r="767" spans="1:15" ht="12.75" x14ac:dyDescent="0.35">
      <c r="A767" s="12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71"/>
      <c r="O767" s="49"/>
    </row>
    <row r="768" spans="1:15" ht="12.75" x14ac:dyDescent="0.35">
      <c r="A768" s="12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71"/>
      <c r="O768" s="49"/>
    </row>
    <row r="769" spans="1:15" ht="12.75" x14ac:dyDescent="0.35">
      <c r="A769" s="12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71"/>
      <c r="O769" s="49"/>
    </row>
    <row r="770" spans="1:15" ht="12.75" x14ac:dyDescent="0.35">
      <c r="A770" s="12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71"/>
      <c r="O770" s="49"/>
    </row>
    <row r="771" spans="1:15" ht="12.75" x14ac:dyDescent="0.35">
      <c r="A771" s="12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71"/>
      <c r="O771" s="49"/>
    </row>
    <row r="772" spans="1:15" ht="12.75" x14ac:dyDescent="0.35">
      <c r="A772" s="12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71"/>
      <c r="O772" s="49"/>
    </row>
    <row r="773" spans="1:15" ht="12.75" x14ac:dyDescent="0.35">
      <c r="A773" s="12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71"/>
      <c r="O773" s="49"/>
    </row>
    <row r="774" spans="1:15" ht="12.75" x14ac:dyDescent="0.35">
      <c r="A774" s="12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71"/>
      <c r="O774" s="49"/>
    </row>
    <row r="775" spans="1:15" ht="12.75" x14ac:dyDescent="0.35">
      <c r="A775" s="12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71"/>
      <c r="O775" s="49"/>
    </row>
    <row r="776" spans="1:15" ht="12.75" x14ac:dyDescent="0.35">
      <c r="A776" s="12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71"/>
      <c r="O776" s="49"/>
    </row>
    <row r="777" spans="1:15" ht="12.75" x14ac:dyDescent="0.35">
      <c r="A777" s="12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71"/>
      <c r="O777" s="49"/>
    </row>
    <row r="778" spans="1:15" ht="12.75" x14ac:dyDescent="0.35">
      <c r="A778" s="12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71"/>
      <c r="O778" s="49"/>
    </row>
    <row r="779" spans="1:15" ht="12.75" x14ac:dyDescent="0.35">
      <c r="A779" s="12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71"/>
      <c r="O779" s="49"/>
    </row>
    <row r="780" spans="1:15" ht="12.75" x14ac:dyDescent="0.35">
      <c r="A780" s="12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71"/>
      <c r="O780" s="49"/>
    </row>
    <row r="781" spans="1:15" ht="12.75" x14ac:dyDescent="0.35">
      <c r="A781" s="12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71"/>
      <c r="O781" s="49"/>
    </row>
    <row r="782" spans="1:15" ht="12.75" x14ac:dyDescent="0.35">
      <c r="A782" s="12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71"/>
      <c r="O782" s="49"/>
    </row>
    <row r="783" spans="1:15" ht="12.75" x14ac:dyDescent="0.35">
      <c r="A783" s="12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71"/>
      <c r="O783" s="49"/>
    </row>
    <row r="784" spans="1:15" ht="12.75" x14ac:dyDescent="0.35">
      <c r="A784" s="12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71"/>
      <c r="O784" s="49"/>
    </row>
    <row r="785" spans="1:15" ht="12.75" x14ac:dyDescent="0.35">
      <c r="A785" s="12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71"/>
      <c r="O785" s="49"/>
    </row>
    <row r="786" spans="1:15" ht="12.75" x14ac:dyDescent="0.35">
      <c r="A786" s="12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71"/>
      <c r="O786" s="49"/>
    </row>
    <row r="787" spans="1:15" ht="12.75" x14ac:dyDescent="0.35">
      <c r="A787" s="12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71"/>
      <c r="O787" s="49"/>
    </row>
    <row r="788" spans="1:15" ht="12.75" x14ac:dyDescent="0.35">
      <c r="A788" s="12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71"/>
      <c r="O788" s="49"/>
    </row>
    <row r="789" spans="1:15" ht="12.75" x14ac:dyDescent="0.35">
      <c r="A789" s="12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71"/>
      <c r="O789" s="49"/>
    </row>
    <row r="790" spans="1:15" ht="12.75" x14ac:dyDescent="0.35">
      <c r="A790" s="12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71"/>
      <c r="O790" s="49"/>
    </row>
    <row r="791" spans="1:15" ht="12.75" x14ac:dyDescent="0.35">
      <c r="A791" s="12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71"/>
      <c r="O791" s="49"/>
    </row>
    <row r="792" spans="1:15" ht="12.75" x14ac:dyDescent="0.35">
      <c r="A792" s="12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71"/>
      <c r="O792" s="49"/>
    </row>
    <row r="793" spans="1:15" ht="12.75" x14ac:dyDescent="0.35">
      <c r="A793" s="12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71"/>
      <c r="O793" s="49"/>
    </row>
    <row r="794" spans="1:15" ht="12.75" x14ac:dyDescent="0.35">
      <c r="A794" s="12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71"/>
      <c r="O794" s="49"/>
    </row>
    <row r="795" spans="1:15" ht="12.75" x14ac:dyDescent="0.35">
      <c r="A795" s="12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71"/>
      <c r="O795" s="49"/>
    </row>
    <row r="796" spans="1:15" ht="12.75" x14ac:dyDescent="0.35">
      <c r="A796" s="12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71"/>
      <c r="O796" s="49"/>
    </row>
    <row r="797" spans="1:15" ht="12.75" x14ac:dyDescent="0.35">
      <c r="A797" s="12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71"/>
      <c r="O797" s="49"/>
    </row>
    <row r="798" spans="1:15" ht="12.75" x14ac:dyDescent="0.35">
      <c r="A798" s="12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71"/>
      <c r="O798" s="49"/>
    </row>
    <row r="799" spans="1:15" ht="12.75" x14ac:dyDescent="0.35">
      <c r="A799" s="12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71"/>
      <c r="O799" s="49"/>
    </row>
    <row r="800" spans="1:15" ht="12.75" x14ac:dyDescent="0.35">
      <c r="A800" s="12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71"/>
      <c r="O800" s="49"/>
    </row>
    <row r="801" spans="1:15" ht="12.75" x14ac:dyDescent="0.35">
      <c r="A801" s="12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71"/>
      <c r="O801" s="49"/>
    </row>
    <row r="802" spans="1:15" ht="12.75" x14ac:dyDescent="0.35">
      <c r="A802" s="12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71"/>
      <c r="O802" s="49"/>
    </row>
    <row r="803" spans="1:15" ht="12.75" x14ac:dyDescent="0.35">
      <c r="A803" s="12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71"/>
      <c r="O803" s="49"/>
    </row>
    <row r="804" spans="1:15" ht="12.75" x14ac:dyDescent="0.35">
      <c r="A804" s="12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71"/>
      <c r="O804" s="49"/>
    </row>
    <row r="805" spans="1:15" ht="12.75" x14ac:dyDescent="0.35">
      <c r="A805" s="12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71"/>
      <c r="O805" s="49"/>
    </row>
    <row r="806" spans="1:15" ht="12.75" x14ac:dyDescent="0.35">
      <c r="A806" s="12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71"/>
      <c r="O806" s="49"/>
    </row>
    <row r="807" spans="1:15" ht="12.75" x14ac:dyDescent="0.35">
      <c r="A807" s="12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71"/>
      <c r="O807" s="49"/>
    </row>
    <row r="808" spans="1:15" ht="12.75" x14ac:dyDescent="0.35">
      <c r="A808" s="12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71"/>
      <c r="O808" s="49"/>
    </row>
    <row r="809" spans="1:15" ht="12.75" x14ac:dyDescent="0.35">
      <c r="A809" s="12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71"/>
      <c r="O809" s="49"/>
    </row>
    <row r="810" spans="1:15" ht="12.75" x14ac:dyDescent="0.35">
      <c r="A810" s="12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71"/>
      <c r="O810" s="49"/>
    </row>
    <row r="811" spans="1:15" ht="12.75" x14ac:dyDescent="0.35">
      <c r="A811" s="12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71"/>
      <c r="O811" s="49"/>
    </row>
    <row r="812" spans="1:15" ht="12.75" x14ac:dyDescent="0.35">
      <c r="A812" s="12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71"/>
      <c r="O812" s="49"/>
    </row>
    <row r="813" spans="1:15" ht="12.75" x14ac:dyDescent="0.35">
      <c r="A813" s="12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71"/>
      <c r="O813" s="49"/>
    </row>
    <row r="814" spans="1:15" ht="12.75" x14ac:dyDescent="0.35">
      <c r="A814" s="12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71"/>
      <c r="O814" s="49"/>
    </row>
    <row r="815" spans="1:15" ht="12.75" x14ac:dyDescent="0.35">
      <c r="A815" s="12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71"/>
      <c r="O815" s="49"/>
    </row>
    <row r="816" spans="1:15" ht="12.75" x14ac:dyDescent="0.35">
      <c r="A816" s="12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71"/>
      <c r="O816" s="49"/>
    </row>
    <row r="817" spans="1:15" ht="12.75" x14ac:dyDescent="0.35">
      <c r="A817" s="12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71"/>
      <c r="O817" s="49"/>
    </row>
    <row r="818" spans="1:15" ht="12.75" x14ac:dyDescent="0.35">
      <c r="A818" s="12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71"/>
      <c r="O818" s="49"/>
    </row>
    <row r="819" spans="1:15" ht="12.75" x14ac:dyDescent="0.35">
      <c r="A819" s="12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71"/>
      <c r="O819" s="49"/>
    </row>
    <row r="820" spans="1:15" ht="12.75" x14ac:dyDescent="0.35">
      <c r="A820" s="12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71"/>
      <c r="O820" s="49"/>
    </row>
    <row r="821" spans="1:15" ht="12.75" x14ac:dyDescent="0.35">
      <c r="A821" s="12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71"/>
      <c r="O821" s="49"/>
    </row>
    <row r="822" spans="1:15" ht="12.75" x14ac:dyDescent="0.35">
      <c r="A822" s="12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71"/>
      <c r="O822" s="49"/>
    </row>
    <row r="823" spans="1:15" ht="12.75" x14ac:dyDescent="0.35">
      <c r="A823" s="12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71"/>
      <c r="O823" s="49"/>
    </row>
    <row r="824" spans="1:15" ht="12.75" x14ac:dyDescent="0.35">
      <c r="A824" s="12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71"/>
      <c r="O824" s="49"/>
    </row>
    <row r="825" spans="1:15" ht="12.75" x14ac:dyDescent="0.35">
      <c r="A825" s="12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71"/>
      <c r="O825" s="49"/>
    </row>
    <row r="826" spans="1:15" ht="12.75" x14ac:dyDescent="0.35">
      <c r="A826" s="12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71"/>
      <c r="O826" s="49"/>
    </row>
    <row r="827" spans="1:15" ht="12.75" x14ac:dyDescent="0.35">
      <c r="A827" s="12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71"/>
      <c r="O827" s="49"/>
    </row>
    <row r="828" spans="1:15" ht="12.75" x14ac:dyDescent="0.35">
      <c r="A828" s="12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71"/>
      <c r="O828" s="49"/>
    </row>
    <row r="829" spans="1:15" ht="12.75" x14ac:dyDescent="0.35">
      <c r="A829" s="12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71"/>
      <c r="O829" s="49"/>
    </row>
    <row r="830" spans="1:15" ht="12.75" x14ac:dyDescent="0.35">
      <c r="A830" s="12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71"/>
      <c r="O830" s="49"/>
    </row>
    <row r="831" spans="1:15" ht="12.75" x14ac:dyDescent="0.35">
      <c r="A831" s="12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71"/>
      <c r="O831" s="49"/>
    </row>
    <row r="832" spans="1:15" ht="12.75" x14ac:dyDescent="0.35">
      <c r="A832" s="12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71"/>
      <c r="O832" s="49"/>
    </row>
    <row r="833" spans="1:15" ht="12.75" x14ac:dyDescent="0.35">
      <c r="A833" s="12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71"/>
      <c r="O833" s="49"/>
    </row>
    <row r="834" spans="1:15" ht="12.75" x14ac:dyDescent="0.35">
      <c r="A834" s="12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71"/>
      <c r="O834" s="49"/>
    </row>
    <row r="835" spans="1:15" ht="12.75" x14ac:dyDescent="0.35">
      <c r="A835" s="12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71"/>
      <c r="O835" s="49"/>
    </row>
    <row r="836" spans="1:15" ht="12.75" x14ac:dyDescent="0.35">
      <c r="A836" s="12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71"/>
      <c r="O836" s="49"/>
    </row>
    <row r="837" spans="1:15" ht="12.75" x14ac:dyDescent="0.35">
      <c r="A837" s="12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71"/>
      <c r="O837" s="49"/>
    </row>
    <row r="838" spans="1:15" ht="12.75" x14ac:dyDescent="0.35">
      <c r="A838" s="12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71"/>
      <c r="O838" s="49"/>
    </row>
    <row r="839" spans="1:15" ht="12.75" x14ac:dyDescent="0.35">
      <c r="A839" s="12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71"/>
      <c r="O839" s="49"/>
    </row>
    <row r="840" spans="1:15" ht="12.75" x14ac:dyDescent="0.35">
      <c r="A840" s="12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71"/>
      <c r="O840" s="49"/>
    </row>
    <row r="841" spans="1:15" ht="12.75" x14ac:dyDescent="0.35">
      <c r="A841" s="12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71"/>
      <c r="O841" s="49"/>
    </row>
    <row r="842" spans="1:15" ht="12.75" x14ac:dyDescent="0.35">
      <c r="A842" s="12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71"/>
      <c r="O842" s="49"/>
    </row>
    <row r="843" spans="1:15" ht="12.75" x14ac:dyDescent="0.35">
      <c r="A843" s="12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71"/>
      <c r="O843" s="49"/>
    </row>
    <row r="844" spans="1:15" ht="12.75" x14ac:dyDescent="0.35">
      <c r="A844" s="12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71"/>
      <c r="O844" s="49"/>
    </row>
    <row r="845" spans="1:15" ht="12.75" x14ac:dyDescent="0.35">
      <c r="A845" s="12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71"/>
      <c r="O845" s="49"/>
    </row>
    <row r="846" spans="1:15" ht="12.75" x14ac:dyDescent="0.35">
      <c r="A846" s="12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71"/>
      <c r="O846" s="49"/>
    </row>
    <row r="847" spans="1:15" ht="12.75" x14ac:dyDescent="0.35">
      <c r="A847" s="12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71"/>
      <c r="O847" s="49"/>
    </row>
    <row r="848" spans="1:15" ht="12.75" x14ac:dyDescent="0.35">
      <c r="A848" s="12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71"/>
      <c r="O848" s="49"/>
    </row>
    <row r="849" spans="1:15" ht="12.75" x14ac:dyDescent="0.35">
      <c r="A849" s="12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71"/>
      <c r="O849" s="49"/>
    </row>
    <row r="850" spans="1:15" ht="12.75" x14ac:dyDescent="0.35">
      <c r="A850" s="12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71"/>
      <c r="O850" s="49"/>
    </row>
    <row r="851" spans="1:15" ht="12.75" x14ac:dyDescent="0.35">
      <c r="A851" s="12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71"/>
      <c r="O851" s="49"/>
    </row>
    <row r="852" spans="1:15" ht="12.75" x14ac:dyDescent="0.35">
      <c r="A852" s="12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71"/>
      <c r="O852" s="49"/>
    </row>
    <row r="853" spans="1:15" ht="12.75" x14ac:dyDescent="0.35">
      <c r="A853" s="12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71"/>
      <c r="O853" s="49"/>
    </row>
    <row r="854" spans="1:15" ht="12.75" x14ac:dyDescent="0.35">
      <c r="A854" s="12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71"/>
      <c r="O854" s="49"/>
    </row>
    <row r="855" spans="1:15" ht="12.75" x14ac:dyDescent="0.35">
      <c r="A855" s="12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71"/>
      <c r="O855" s="49"/>
    </row>
    <row r="856" spans="1:15" ht="12.75" x14ac:dyDescent="0.35">
      <c r="A856" s="12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71"/>
      <c r="O856" s="49"/>
    </row>
    <row r="857" spans="1:15" ht="12.75" x14ac:dyDescent="0.35">
      <c r="A857" s="12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71"/>
      <c r="O857" s="49"/>
    </row>
    <row r="858" spans="1:15" ht="12.75" x14ac:dyDescent="0.35">
      <c r="A858" s="12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71"/>
      <c r="O858" s="49"/>
    </row>
    <row r="859" spans="1:15" ht="12.75" x14ac:dyDescent="0.35">
      <c r="A859" s="12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71"/>
      <c r="O859" s="49"/>
    </row>
    <row r="860" spans="1:15" ht="12.75" x14ac:dyDescent="0.35">
      <c r="A860" s="12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71"/>
      <c r="O860" s="49"/>
    </row>
    <row r="861" spans="1:15" ht="12.75" x14ac:dyDescent="0.35">
      <c r="A861" s="12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71"/>
      <c r="O861" s="49"/>
    </row>
    <row r="862" spans="1:15" ht="12.75" x14ac:dyDescent="0.35">
      <c r="A862" s="12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71"/>
      <c r="O862" s="49"/>
    </row>
    <row r="863" spans="1:15" ht="12.75" x14ac:dyDescent="0.35">
      <c r="A863" s="12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71"/>
      <c r="O863" s="49"/>
    </row>
    <row r="864" spans="1:15" ht="12.75" x14ac:dyDescent="0.35">
      <c r="A864" s="12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71"/>
      <c r="O864" s="49"/>
    </row>
    <row r="865" spans="1:15" ht="12.75" x14ac:dyDescent="0.35">
      <c r="A865" s="12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71"/>
      <c r="O865" s="49"/>
    </row>
    <row r="866" spans="1:15" ht="12.75" x14ac:dyDescent="0.35">
      <c r="A866" s="12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71"/>
      <c r="O866" s="49"/>
    </row>
    <row r="867" spans="1:15" ht="12.75" x14ac:dyDescent="0.35">
      <c r="A867" s="12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71"/>
      <c r="O867" s="49"/>
    </row>
    <row r="868" spans="1:15" ht="12.75" x14ac:dyDescent="0.35">
      <c r="A868" s="12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71"/>
      <c r="O868" s="49"/>
    </row>
    <row r="869" spans="1:15" ht="12.75" x14ac:dyDescent="0.35">
      <c r="A869" s="12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71"/>
      <c r="O869" s="49"/>
    </row>
    <row r="870" spans="1:15" ht="12.75" x14ac:dyDescent="0.35">
      <c r="A870" s="12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71"/>
      <c r="O870" s="49"/>
    </row>
    <row r="871" spans="1:15" ht="12.75" x14ac:dyDescent="0.35">
      <c r="A871" s="12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71"/>
      <c r="O871" s="49"/>
    </row>
    <row r="872" spans="1:15" ht="12.75" x14ac:dyDescent="0.35">
      <c r="A872" s="12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71"/>
      <c r="O872" s="49"/>
    </row>
    <row r="873" spans="1:15" ht="12.75" x14ac:dyDescent="0.35">
      <c r="A873" s="12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71"/>
      <c r="O873" s="49"/>
    </row>
    <row r="874" spans="1:15" ht="12.75" x14ac:dyDescent="0.35">
      <c r="A874" s="12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71"/>
      <c r="O874" s="49"/>
    </row>
    <row r="875" spans="1:15" ht="12.75" x14ac:dyDescent="0.35">
      <c r="A875" s="12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71"/>
      <c r="O875" s="49"/>
    </row>
    <row r="876" spans="1:15" ht="12.75" x14ac:dyDescent="0.35">
      <c r="A876" s="12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71"/>
      <c r="O876" s="49"/>
    </row>
    <row r="877" spans="1:15" ht="12.75" x14ac:dyDescent="0.35">
      <c r="A877" s="12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71"/>
      <c r="O877" s="49"/>
    </row>
    <row r="878" spans="1:15" ht="12.75" x14ac:dyDescent="0.35">
      <c r="A878" s="12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71"/>
      <c r="O878" s="49"/>
    </row>
    <row r="879" spans="1:15" ht="12.75" x14ac:dyDescent="0.35">
      <c r="A879" s="12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71"/>
      <c r="O879" s="49"/>
    </row>
    <row r="880" spans="1:15" ht="12.75" x14ac:dyDescent="0.35">
      <c r="A880" s="12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71"/>
      <c r="O880" s="49"/>
    </row>
    <row r="881" spans="1:15" ht="12.75" x14ac:dyDescent="0.35">
      <c r="A881" s="12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71"/>
      <c r="O881" s="49"/>
    </row>
    <row r="882" spans="1:15" ht="12.75" x14ac:dyDescent="0.35">
      <c r="A882" s="12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71"/>
      <c r="O882" s="49"/>
    </row>
    <row r="883" spans="1:15" ht="12.75" x14ac:dyDescent="0.35">
      <c r="A883" s="12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71"/>
      <c r="O883" s="49"/>
    </row>
    <row r="884" spans="1:15" ht="12.75" x14ac:dyDescent="0.35">
      <c r="A884" s="12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71"/>
      <c r="O884" s="49"/>
    </row>
    <row r="885" spans="1:15" ht="12.75" x14ac:dyDescent="0.35">
      <c r="A885" s="12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71"/>
      <c r="O885" s="49"/>
    </row>
    <row r="886" spans="1:15" ht="12.75" x14ac:dyDescent="0.35">
      <c r="A886" s="12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71"/>
      <c r="O886" s="49"/>
    </row>
    <row r="887" spans="1:15" ht="12.75" x14ac:dyDescent="0.35">
      <c r="A887" s="12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71"/>
      <c r="O887" s="49"/>
    </row>
    <row r="888" spans="1:15" ht="12.75" x14ac:dyDescent="0.35">
      <c r="A888" s="12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71"/>
      <c r="O888" s="49"/>
    </row>
    <row r="889" spans="1:15" ht="12.75" x14ac:dyDescent="0.35">
      <c r="A889" s="12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71"/>
      <c r="O889" s="49"/>
    </row>
    <row r="890" spans="1:15" ht="12.75" x14ac:dyDescent="0.35">
      <c r="A890" s="12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71"/>
      <c r="O890" s="49"/>
    </row>
    <row r="891" spans="1:15" ht="12.75" x14ac:dyDescent="0.35">
      <c r="A891" s="12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71"/>
      <c r="O891" s="49"/>
    </row>
    <row r="892" spans="1:15" ht="12.75" x14ac:dyDescent="0.35">
      <c r="A892" s="12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71"/>
      <c r="O892" s="49"/>
    </row>
    <row r="893" spans="1:15" ht="12.75" x14ac:dyDescent="0.35">
      <c r="A893" s="12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71"/>
      <c r="O893" s="49"/>
    </row>
    <row r="894" spans="1:15" ht="12.75" x14ac:dyDescent="0.35">
      <c r="A894" s="12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71"/>
      <c r="O894" s="49"/>
    </row>
    <row r="895" spans="1:15" ht="12.75" x14ac:dyDescent="0.35">
      <c r="A895" s="12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71"/>
      <c r="O895" s="49"/>
    </row>
    <row r="896" spans="1:15" ht="12.75" x14ac:dyDescent="0.35">
      <c r="A896" s="12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71"/>
      <c r="O896" s="49"/>
    </row>
    <row r="897" spans="1:15" ht="12.75" x14ac:dyDescent="0.35">
      <c r="A897" s="12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71"/>
      <c r="O897" s="49"/>
    </row>
    <row r="898" spans="1:15" ht="12.75" x14ac:dyDescent="0.35">
      <c r="A898" s="12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71"/>
      <c r="O898" s="49"/>
    </row>
    <row r="899" spans="1:15" ht="12.75" x14ac:dyDescent="0.35">
      <c r="A899" s="12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71"/>
      <c r="O899" s="49"/>
    </row>
    <row r="900" spans="1:15" ht="12.75" x14ac:dyDescent="0.35">
      <c r="A900" s="12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71"/>
      <c r="O900" s="49"/>
    </row>
    <row r="901" spans="1:15" ht="12.75" x14ac:dyDescent="0.35">
      <c r="A901" s="12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71"/>
      <c r="O901" s="49"/>
    </row>
    <row r="902" spans="1:15" ht="12.75" x14ac:dyDescent="0.35">
      <c r="A902" s="12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71"/>
      <c r="O902" s="49"/>
    </row>
    <row r="903" spans="1:15" ht="12.75" x14ac:dyDescent="0.35">
      <c r="A903" s="12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71"/>
      <c r="O903" s="49"/>
    </row>
    <row r="904" spans="1:15" ht="12.75" x14ac:dyDescent="0.35">
      <c r="A904" s="12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71"/>
      <c r="O904" s="49"/>
    </row>
    <row r="905" spans="1:15" ht="12.75" x14ac:dyDescent="0.35">
      <c r="A905" s="12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71"/>
      <c r="O905" s="49"/>
    </row>
    <row r="906" spans="1:15" ht="12.75" x14ac:dyDescent="0.35">
      <c r="A906" s="12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71"/>
      <c r="O906" s="49"/>
    </row>
    <row r="907" spans="1:15" ht="12.75" x14ac:dyDescent="0.35">
      <c r="A907" s="12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71"/>
      <c r="O907" s="49"/>
    </row>
    <row r="908" spans="1:15" ht="12.75" x14ac:dyDescent="0.35">
      <c r="A908" s="12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71"/>
      <c r="O908" s="49"/>
    </row>
    <row r="909" spans="1:15" ht="12.75" x14ac:dyDescent="0.35">
      <c r="A909" s="12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71"/>
      <c r="O909" s="49"/>
    </row>
    <row r="910" spans="1:15" ht="12.75" x14ac:dyDescent="0.35">
      <c r="A910" s="12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71"/>
      <c r="O910" s="49"/>
    </row>
    <row r="911" spans="1:15" ht="12.75" x14ac:dyDescent="0.35">
      <c r="A911" s="12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71"/>
      <c r="O911" s="49"/>
    </row>
    <row r="912" spans="1:15" ht="12.75" x14ac:dyDescent="0.35">
      <c r="A912" s="12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71"/>
      <c r="O912" s="49"/>
    </row>
    <row r="913" spans="1:15" ht="12.75" x14ac:dyDescent="0.35">
      <c r="A913" s="12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71"/>
      <c r="O913" s="49"/>
    </row>
    <row r="914" spans="1:15" ht="12.75" x14ac:dyDescent="0.35">
      <c r="A914" s="12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71"/>
      <c r="O914" s="49"/>
    </row>
    <row r="915" spans="1:15" ht="12.75" x14ac:dyDescent="0.35">
      <c r="A915" s="12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71"/>
      <c r="O915" s="49"/>
    </row>
    <row r="916" spans="1:15" ht="12.75" x14ac:dyDescent="0.35">
      <c r="A916" s="12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71"/>
      <c r="O916" s="49"/>
    </row>
    <row r="917" spans="1:15" ht="12.75" x14ac:dyDescent="0.35">
      <c r="A917" s="12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71"/>
      <c r="O917" s="49"/>
    </row>
    <row r="918" spans="1:15" ht="12.75" x14ac:dyDescent="0.35">
      <c r="A918" s="12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71"/>
      <c r="O918" s="49"/>
    </row>
    <row r="919" spans="1:15" ht="12.75" x14ac:dyDescent="0.35">
      <c r="A919" s="12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71"/>
      <c r="O919" s="49"/>
    </row>
    <row r="920" spans="1:15" ht="12.75" x14ac:dyDescent="0.35">
      <c r="A920" s="12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71"/>
      <c r="O920" s="49"/>
    </row>
    <row r="921" spans="1:15" ht="12.75" x14ac:dyDescent="0.35">
      <c r="A921" s="12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71"/>
      <c r="O921" s="49"/>
    </row>
    <row r="922" spans="1:15" ht="12.75" x14ac:dyDescent="0.35">
      <c r="A922" s="12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71"/>
      <c r="O922" s="49"/>
    </row>
    <row r="923" spans="1:15" ht="12.75" x14ac:dyDescent="0.35">
      <c r="A923" s="12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71"/>
      <c r="O923" s="49"/>
    </row>
    <row r="924" spans="1:15" ht="12.75" x14ac:dyDescent="0.35">
      <c r="A924" s="12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71"/>
      <c r="O924" s="49"/>
    </row>
    <row r="925" spans="1:15" ht="12.75" x14ac:dyDescent="0.35">
      <c r="A925" s="12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71"/>
      <c r="O925" s="49"/>
    </row>
    <row r="926" spans="1:15" ht="12.75" x14ac:dyDescent="0.35">
      <c r="A926" s="12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71"/>
      <c r="O926" s="49"/>
    </row>
    <row r="927" spans="1:15" ht="12.75" x14ac:dyDescent="0.35">
      <c r="A927" s="12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71"/>
      <c r="O927" s="49"/>
    </row>
    <row r="928" spans="1:15" ht="12.75" x14ac:dyDescent="0.35">
      <c r="A928" s="12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71"/>
      <c r="O928" s="49"/>
    </row>
    <row r="929" spans="1:15" ht="12.75" x14ac:dyDescent="0.35">
      <c r="A929" s="12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71"/>
      <c r="O929" s="49"/>
    </row>
    <row r="930" spans="1:15" ht="12.75" x14ac:dyDescent="0.35">
      <c r="A930" s="12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71"/>
      <c r="O930" s="49"/>
    </row>
    <row r="931" spans="1:15" ht="12.75" x14ac:dyDescent="0.35">
      <c r="A931" s="12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71"/>
      <c r="O931" s="49"/>
    </row>
    <row r="932" spans="1:15" ht="12.75" x14ac:dyDescent="0.35">
      <c r="A932" s="12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71"/>
      <c r="O932" s="49"/>
    </row>
    <row r="933" spans="1:15" ht="12.75" x14ac:dyDescent="0.35">
      <c r="A933" s="12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71"/>
      <c r="O933" s="49"/>
    </row>
    <row r="934" spans="1:15" ht="12.75" x14ac:dyDescent="0.35">
      <c r="A934" s="12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71"/>
      <c r="O934" s="49"/>
    </row>
    <row r="935" spans="1:15" ht="12.75" x14ac:dyDescent="0.35">
      <c r="A935" s="12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71"/>
      <c r="O935" s="49"/>
    </row>
    <row r="936" spans="1:15" ht="12.75" x14ac:dyDescent="0.35">
      <c r="A936" s="12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71"/>
      <c r="O936" s="49"/>
    </row>
    <row r="937" spans="1:15" ht="12.75" x14ac:dyDescent="0.35">
      <c r="A937" s="12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71"/>
      <c r="O937" s="49"/>
    </row>
    <row r="938" spans="1:15" ht="12.75" x14ac:dyDescent="0.35">
      <c r="A938" s="12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71"/>
      <c r="O938" s="49"/>
    </row>
    <row r="939" spans="1:15" ht="12.75" x14ac:dyDescent="0.35">
      <c r="A939" s="12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71"/>
      <c r="O939" s="49"/>
    </row>
    <row r="940" spans="1:15" ht="12.75" x14ac:dyDescent="0.35">
      <c r="A940" s="12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71"/>
      <c r="O940" s="49"/>
    </row>
    <row r="941" spans="1:15" ht="12.75" x14ac:dyDescent="0.35">
      <c r="A941" s="12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71"/>
      <c r="O941" s="49"/>
    </row>
    <row r="942" spans="1:15" ht="12.75" x14ac:dyDescent="0.35">
      <c r="A942" s="12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71"/>
      <c r="O942" s="49"/>
    </row>
    <row r="943" spans="1:15" ht="12.75" x14ac:dyDescent="0.35">
      <c r="A943" s="12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71"/>
      <c r="O943" s="49"/>
    </row>
    <row r="944" spans="1:15" ht="12.75" x14ac:dyDescent="0.35">
      <c r="A944" s="12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71"/>
      <c r="O944" s="49"/>
    </row>
    <row r="945" spans="1:15" ht="12.75" x14ac:dyDescent="0.35">
      <c r="A945" s="12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71"/>
      <c r="O945" s="49"/>
    </row>
    <row r="946" spans="1:15" ht="12.75" x14ac:dyDescent="0.35">
      <c r="A946" s="12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71"/>
      <c r="O946" s="49"/>
    </row>
    <row r="947" spans="1:15" ht="12.75" x14ac:dyDescent="0.35">
      <c r="A947" s="12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71"/>
      <c r="O947" s="49"/>
    </row>
    <row r="948" spans="1:15" ht="12.75" x14ac:dyDescent="0.35">
      <c r="A948" s="12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71"/>
      <c r="O948" s="49"/>
    </row>
    <row r="949" spans="1:15" ht="12.75" x14ac:dyDescent="0.35">
      <c r="A949" s="12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71"/>
      <c r="O949" s="49"/>
    </row>
    <row r="950" spans="1:15" ht="12.75" x14ac:dyDescent="0.35">
      <c r="A950" s="12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71"/>
      <c r="O950" s="49"/>
    </row>
    <row r="951" spans="1:15" ht="12.75" x14ac:dyDescent="0.35">
      <c r="A951" s="12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71"/>
      <c r="O951" s="49"/>
    </row>
    <row r="952" spans="1:15" ht="12.75" x14ac:dyDescent="0.35">
      <c r="A952" s="12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71"/>
      <c r="O952" s="49"/>
    </row>
    <row r="953" spans="1:15" ht="12.75" x14ac:dyDescent="0.35">
      <c r="A953" s="12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71"/>
      <c r="O953" s="49"/>
    </row>
    <row r="954" spans="1:15" ht="12.75" x14ac:dyDescent="0.35">
      <c r="A954" s="12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71"/>
      <c r="O954" s="49"/>
    </row>
    <row r="955" spans="1:15" ht="12.75" x14ac:dyDescent="0.35">
      <c r="A955" s="12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71"/>
      <c r="O955" s="49"/>
    </row>
    <row r="956" spans="1:15" ht="12.75" x14ac:dyDescent="0.35">
      <c r="A956" s="12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71"/>
      <c r="O956" s="49"/>
    </row>
    <row r="957" spans="1:15" ht="12.75" x14ac:dyDescent="0.35">
      <c r="A957" s="12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71"/>
      <c r="O957" s="49"/>
    </row>
    <row r="958" spans="1:15" ht="12.75" x14ac:dyDescent="0.35">
      <c r="A958" s="12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71"/>
      <c r="O958" s="49"/>
    </row>
    <row r="959" spans="1:15" ht="12.75" x14ac:dyDescent="0.35">
      <c r="A959" s="12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71"/>
      <c r="O959" s="49"/>
    </row>
    <row r="960" spans="1:15" ht="12.75" x14ac:dyDescent="0.35">
      <c r="A960" s="12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71"/>
      <c r="O960" s="49"/>
    </row>
    <row r="961" spans="1:15" ht="12.75" x14ac:dyDescent="0.35">
      <c r="A961" s="12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71"/>
      <c r="O961" s="49"/>
    </row>
    <row r="962" spans="1:15" ht="12.75" x14ac:dyDescent="0.35">
      <c r="A962" s="12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71"/>
      <c r="O962" s="49"/>
    </row>
    <row r="963" spans="1:15" ht="12.75" x14ac:dyDescent="0.35">
      <c r="A963" s="12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71"/>
      <c r="O963" s="49"/>
    </row>
    <row r="964" spans="1:15" ht="12.75" x14ac:dyDescent="0.35">
      <c r="A964" s="12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71"/>
      <c r="O964" s="49"/>
    </row>
    <row r="965" spans="1:15" ht="12.75" x14ac:dyDescent="0.35">
      <c r="A965" s="12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71"/>
      <c r="O965" s="49"/>
    </row>
    <row r="966" spans="1:15" ht="12.75" x14ac:dyDescent="0.35">
      <c r="A966" s="12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71"/>
      <c r="O966" s="49"/>
    </row>
    <row r="967" spans="1:15" ht="12.75" x14ac:dyDescent="0.35">
      <c r="A967" s="12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71"/>
      <c r="O967" s="49"/>
    </row>
    <row r="968" spans="1:15" ht="12.75" x14ac:dyDescent="0.35">
      <c r="A968" s="12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71"/>
      <c r="O968" s="49"/>
    </row>
    <row r="969" spans="1:15" ht="12.75" x14ac:dyDescent="0.35">
      <c r="A969" s="12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71"/>
      <c r="O969" s="49"/>
    </row>
    <row r="970" spans="1:15" ht="12.75" x14ac:dyDescent="0.35">
      <c r="A970" s="12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71"/>
      <c r="O970" s="49"/>
    </row>
    <row r="971" spans="1:15" ht="12.75" x14ac:dyDescent="0.35">
      <c r="A971" s="12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71"/>
      <c r="O971" s="49"/>
    </row>
    <row r="972" spans="1:15" ht="12.75" x14ac:dyDescent="0.35">
      <c r="A972" s="12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71"/>
      <c r="O972" s="49"/>
    </row>
    <row r="973" spans="1:15" ht="12.75" x14ac:dyDescent="0.35">
      <c r="A973" s="12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71"/>
      <c r="O973" s="49"/>
    </row>
    <row r="974" spans="1:15" ht="12.75" x14ac:dyDescent="0.35">
      <c r="A974" s="12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71"/>
      <c r="O974" s="49"/>
    </row>
    <row r="975" spans="1:15" ht="12.75" x14ac:dyDescent="0.35">
      <c r="A975" s="12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71"/>
      <c r="O975" s="49"/>
    </row>
    <row r="976" spans="1:15" ht="12.75" x14ac:dyDescent="0.35">
      <c r="A976" s="12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71"/>
      <c r="O976" s="49"/>
    </row>
    <row r="977" spans="1:15" ht="12.75" x14ac:dyDescent="0.35">
      <c r="A977" s="12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71"/>
      <c r="O977" s="49"/>
    </row>
    <row r="978" spans="1:15" ht="12.75" x14ac:dyDescent="0.35">
      <c r="A978" s="12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71"/>
      <c r="O978" s="49"/>
    </row>
    <row r="979" spans="1:15" ht="12.75" x14ac:dyDescent="0.35">
      <c r="A979" s="12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71"/>
      <c r="O979" s="49"/>
    </row>
    <row r="980" spans="1:15" ht="12.75" x14ac:dyDescent="0.35">
      <c r="A980" s="12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71"/>
      <c r="O980" s="49"/>
    </row>
    <row r="981" spans="1:15" ht="12.75" x14ac:dyDescent="0.35">
      <c r="A981" s="12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71"/>
      <c r="O981" s="49"/>
    </row>
    <row r="982" spans="1:15" ht="12.75" x14ac:dyDescent="0.35">
      <c r="A982" s="12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71"/>
      <c r="O982" s="49"/>
    </row>
    <row r="983" spans="1:15" ht="12.75" x14ac:dyDescent="0.35">
      <c r="A983" s="12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71"/>
      <c r="O983" s="49"/>
    </row>
    <row r="984" spans="1:15" ht="12.75" x14ac:dyDescent="0.35">
      <c r="A984" s="12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71"/>
      <c r="O984" s="49"/>
    </row>
    <row r="985" spans="1:15" ht="12.75" x14ac:dyDescent="0.35">
      <c r="A985" s="12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71"/>
      <c r="O985" s="49"/>
    </row>
    <row r="986" spans="1:15" ht="12.75" x14ac:dyDescent="0.35">
      <c r="A986" s="12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71"/>
      <c r="O986" s="49"/>
    </row>
    <row r="987" spans="1:15" ht="12.75" x14ac:dyDescent="0.35">
      <c r="A987" s="12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71"/>
      <c r="O987" s="49"/>
    </row>
    <row r="988" spans="1:15" ht="12.75" x14ac:dyDescent="0.35">
      <c r="A988" s="12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71"/>
      <c r="O988" s="49"/>
    </row>
    <row r="989" spans="1:15" ht="12.75" x14ac:dyDescent="0.35">
      <c r="A989" s="12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71"/>
      <c r="O989" s="49"/>
    </row>
    <row r="990" spans="1:15" ht="12.75" x14ac:dyDescent="0.35">
      <c r="A990" s="12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71"/>
      <c r="O990" s="49"/>
    </row>
    <row r="991" spans="1:15" ht="12.75" x14ac:dyDescent="0.35">
      <c r="A991" s="12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71"/>
      <c r="O991" s="49"/>
    </row>
    <row r="992" spans="1:15" ht="12.75" x14ac:dyDescent="0.35">
      <c r="A992" s="12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71"/>
      <c r="O992" s="49"/>
    </row>
    <row r="993" spans="1:15" ht="12.75" x14ac:dyDescent="0.35">
      <c r="A993" s="12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71"/>
      <c r="O993" s="49"/>
    </row>
    <row r="994" spans="1:15" ht="12.75" x14ac:dyDescent="0.35">
      <c r="A994" s="12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71"/>
      <c r="O994" s="49"/>
    </row>
    <row r="995" spans="1:15" ht="12.75" x14ac:dyDescent="0.35">
      <c r="A995" s="12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71"/>
      <c r="O995" s="49"/>
    </row>
    <row r="996" spans="1:15" ht="12.75" x14ac:dyDescent="0.35">
      <c r="A996" s="12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71"/>
      <c r="O996" s="49"/>
    </row>
    <row r="997" spans="1:15" ht="12.75" x14ac:dyDescent="0.35">
      <c r="A997" s="12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71"/>
      <c r="O997" s="49"/>
    </row>
    <row r="998" spans="1:15" ht="12.75" x14ac:dyDescent="0.35">
      <c r="A998" s="12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71"/>
      <c r="O998" s="49"/>
    </row>
    <row r="999" spans="1:15" ht="12.75" x14ac:dyDescent="0.35">
      <c r="A999" s="12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71"/>
      <c r="O999" s="49"/>
    </row>
    <row r="1000" spans="1:15" ht="12.75" x14ac:dyDescent="0.35">
      <c r="A1000" s="12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71"/>
      <c r="O1000" s="49"/>
    </row>
    <row r="1001" spans="1:15" ht="12.75" x14ac:dyDescent="0.35">
      <c r="A1001" s="12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71"/>
      <c r="O1001" s="49"/>
    </row>
    <row r="1002" spans="1:15" ht="12.75" x14ac:dyDescent="0.35">
      <c r="A1002" s="12"/>
      <c r="D1002" s="49"/>
      <c r="E1002" s="49"/>
      <c r="F1002" s="49"/>
      <c r="G1002" s="49"/>
      <c r="H1002" s="49"/>
      <c r="I1002" s="49"/>
      <c r="J1002" s="49"/>
      <c r="K1002" s="49"/>
      <c r="L1002" s="49"/>
      <c r="M1002" s="49"/>
      <c r="N1002" s="71"/>
      <c r="O1002" s="49"/>
    </row>
    <row r="1003" spans="1:15" ht="12.75" x14ac:dyDescent="0.35">
      <c r="A1003" s="12"/>
      <c r="D1003" s="49"/>
      <c r="E1003" s="49"/>
      <c r="F1003" s="49"/>
      <c r="G1003" s="49"/>
      <c r="H1003" s="49"/>
      <c r="I1003" s="49"/>
      <c r="J1003" s="49"/>
      <c r="K1003" s="49"/>
      <c r="L1003" s="49"/>
      <c r="M1003" s="49"/>
      <c r="N1003" s="71"/>
      <c r="O1003" s="49"/>
    </row>
    <row r="1004" spans="1:15" ht="12.75" x14ac:dyDescent="0.35">
      <c r="A1004" s="12"/>
      <c r="D1004" s="49"/>
      <c r="E1004" s="49"/>
      <c r="F1004" s="49"/>
      <c r="G1004" s="49"/>
      <c r="H1004" s="49"/>
      <c r="I1004" s="49"/>
      <c r="J1004" s="49"/>
      <c r="K1004" s="49"/>
      <c r="L1004" s="49"/>
      <c r="M1004" s="49"/>
      <c r="N1004" s="71"/>
      <c r="O1004" s="49"/>
    </row>
    <row r="1005" spans="1:15" ht="12.75" x14ac:dyDescent="0.35">
      <c r="A1005" s="12"/>
      <c r="D1005" s="49"/>
      <c r="E1005" s="49"/>
      <c r="F1005" s="49"/>
      <c r="G1005" s="49"/>
      <c r="H1005" s="49"/>
      <c r="I1005" s="49"/>
      <c r="J1005" s="49"/>
      <c r="K1005" s="49"/>
      <c r="L1005" s="49"/>
      <c r="M1005" s="49"/>
      <c r="N1005" s="71"/>
      <c r="O1005" s="49"/>
    </row>
    <row r="1006" spans="1:15" ht="12.75" x14ac:dyDescent="0.35">
      <c r="A1006" s="12"/>
      <c r="D1006" s="49"/>
      <c r="E1006" s="49"/>
      <c r="F1006" s="49"/>
      <c r="G1006" s="49"/>
      <c r="H1006" s="49"/>
      <c r="I1006" s="49"/>
      <c r="J1006" s="49"/>
      <c r="K1006" s="49"/>
      <c r="L1006" s="49"/>
      <c r="M1006" s="49"/>
      <c r="N1006" s="71"/>
      <c r="O1006" s="49"/>
    </row>
    <row r="1007" spans="1:15" ht="12.75" x14ac:dyDescent="0.35">
      <c r="A1007" s="12"/>
      <c r="D1007" s="49"/>
      <c r="E1007" s="49"/>
      <c r="F1007" s="49"/>
      <c r="G1007" s="49"/>
      <c r="H1007" s="49"/>
      <c r="I1007" s="49"/>
      <c r="J1007" s="49"/>
      <c r="K1007" s="49"/>
      <c r="L1007" s="49"/>
      <c r="M1007" s="49"/>
      <c r="N1007" s="71"/>
      <c r="O1007" s="49"/>
    </row>
    <row r="1008" spans="1:15" ht="12.75" x14ac:dyDescent="0.35">
      <c r="A1008" s="12"/>
      <c r="D1008" s="49"/>
      <c r="E1008" s="49"/>
      <c r="F1008" s="49"/>
      <c r="G1008" s="49"/>
      <c r="H1008" s="49"/>
      <c r="I1008" s="49"/>
      <c r="J1008" s="49"/>
      <c r="K1008" s="49"/>
      <c r="L1008" s="49"/>
      <c r="M1008" s="49"/>
      <c r="N1008" s="71"/>
      <c r="O1008" s="49"/>
    </row>
    <row r="1009" spans="1:15" ht="12.75" x14ac:dyDescent="0.35">
      <c r="A1009" s="12"/>
      <c r="D1009" s="49"/>
      <c r="E1009" s="49"/>
      <c r="F1009" s="49"/>
      <c r="G1009" s="49"/>
      <c r="H1009" s="49"/>
      <c r="I1009" s="49"/>
      <c r="J1009" s="49"/>
      <c r="K1009" s="49"/>
      <c r="L1009" s="49"/>
      <c r="M1009" s="49"/>
      <c r="N1009" s="71"/>
      <c r="O1009" s="49"/>
    </row>
    <row r="1010" spans="1:15" ht="12.75" x14ac:dyDescent="0.35">
      <c r="A1010" s="12"/>
      <c r="D1010" s="49"/>
      <c r="E1010" s="49"/>
      <c r="F1010" s="49"/>
      <c r="G1010" s="49"/>
      <c r="H1010" s="49"/>
      <c r="I1010" s="49"/>
      <c r="J1010" s="49"/>
      <c r="K1010" s="49"/>
      <c r="L1010" s="49"/>
      <c r="M1010" s="49"/>
      <c r="N1010" s="71"/>
      <c r="O1010" s="49"/>
    </row>
    <row r="1011" spans="1:15" ht="12.75" x14ac:dyDescent="0.35">
      <c r="A1011" s="12"/>
      <c r="D1011" s="49"/>
      <c r="E1011" s="49"/>
      <c r="F1011" s="49"/>
      <c r="G1011" s="49"/>
      <c r="H1011" s="49"/>
      <c r="I1011" s="49"/>
      <c r="J1011" s="49"/>
      <c r="K1011" s="49"/>
      <c r="L1011" s="49"/>
      <c r="M1011" s="49"/>
      <c r="N1011" s="71"/>
      <c r="O1011" s="49"/>
    </row>
    <row r="1012" spans="1:15" ht="12.75" x14ac:dyDescent="0.35">
      <c r="A1012" s="12"/>
      <c r="D1012" s="49"/>
      <c r="E1012" s="49"/>
      <c r="F1012" s="49"/>
      <c r="G1012" s="49"/>
      <c r="H1012" s="49"/>
      <c r="I1012" s="49"/>
      <c r="J1012" s="49"/>
      <c r="K1012" s="49"/>
      <c r="L1012" s="49"/>
      <c r="M1012" s="49"/>
      <c r="N1012" s="71"/>
      <c r="O1012" s="49"/>
    </row>
  </sheetData>
  <mergeCells count="2">
    <mergeCell ref="J3:O3"/>
    <mergeCell ref="D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1001"/>
  <sheetViews>
    <sheetView workbookViewId="0"/>
  </sheetViews>
  <sheetFormatPr defaultColWidth="14.3984375" defaultRowHeight="15.75" customHeight="1" x14ac:dyDescent="0.35"/>
  <cols>
    <col min="1" max="1" width="13.1328125" customWidth="1"/>
    <col min="2" max="2" width="12.73046875" customWidth="1"/>
  </cols>
  <sheetData>
    <row r="1" spans="1:11" ht="15.75" customHeight="1" x14ac:dyDescent="0.35">
      <c r="A1" s="45" t="s">
        <v>48</v>
      </c>
      <c r="B1" s="46" t="s">
        <v>49</v>
      </c>
      <c r="C1" s="2"/>
      <c r="F1" s="2" t="s">
        <v>50</v>
      </c>
      <c r="G1" s="2" t="s">
        <v>47</v>
      </c>
      <c r="H1" s="2" t="s">
        <v>51</v>
      </c>
      <c r="I1" s="2" t="s">
        <v>52</v>
      </c>
      <c r="J1" s="2" t="s">
        <v>53</v>
      </c>
      <c r="K1" s="2" t="s">
        <v>54</v>
      </c>
    </row>
    <row r="2" spans="1:11" ht="15.75" customHeight="1" x14ac:dyDescent="0.35">
      <c r="A2" s="45" t="s">
        <v>55</v>
      </c>
      <c r="B2" s="46" t="s">
        <v>56</v>
      </c>
      <c r="C2" s="2"/>
      <c r="F2" s="2">
        <v>32</v>
      </c>
      <c r="G2" s="47">
        <f>1/8</f>
        <v>0.125</v>
      </c>
      <c r="H2" s="2">
        <v>16</v>
      </c>
      <c r="I2" s="12">
        <f>(F2+H2)/G2</f>
        <v>384</v>
      </c>
      <c r="J2" s="2">
        <v>2</v>
      </c>
      <c r="K2" s="12">
        <f>I2/J2</f>
        <v>192</v>
      </c>
    </row>
    <row r="3" spans="1:11" ht="15.75" customHeight="1" x14ac:dyDescent="0.35">
      <c r="A3" s="45" t="s">
        <v>57</v>
      </c>
      <c r="B3" s="16">
        <v>3</v>
      </c>
      <c r="C3" s="2"/>
    </row>
    <row r="4" spans="1:11" ht="15.75" customHeight="1" x14ac:dyDescent="0.35">
      <c r="A4" s="45" t="s">
        <v>58</v>
      </c>
      <c r="B4" s="16" t="s">
        <v>59</v>
      </c>
      <c r="C4" s="2"/>
    </row>
    <row r="5" spans="1:11" ht="15.75" customHeight="1" x14ac:dyDescent="0.35">
      <c r="A5" s="45" t="s">
        <v>20</v>
      </c>
      <c r="B5" s="16">
        <v>2</v>
      </c>
      <c r="C5" s="2"/>
    </row>
    <row r="6" spans="1:11" ht="15.75" customHeight="1" x14ac:dyDescent="0.35">
      <c r="A6" s="45" t="s">
        <v>60</v>
      </c>
      <c r="B6" s="16">
        <v>4</v>
      </c>
      <c r="C6" s="12"/>
    </row>
    <row r="7" spans="1:11" ht="15.75" customHeight="1" x14ac:dyDescent="0.35">
      <c r="A7" s="45" t="s">
        <v>61</v>
      </c>
      <c r="B7" s="16">
        <v>6</v>
      </c>
      <c r="C7" s="12"/>
    </row>
    <row r="8" spans="1:11" ht="15.75" customHeight="1" x14ac:dyDescent="0.35">
      <c r="A8" s="45" t="s">
        <v>62</v>
      </c>
      <c r="B8" s="16">
        <v>8</v>
      </c>
      <c r="C8" s="12"/>
    </row>
    <row r="9" spans="1:11" ht="15.75" customHeight="1" x14ac:dyDescent="0.35">
      <c r="B9" s="12"/>
      <c r="C9" s="12"/>
    </row>
    <row r="10" spans="1:11" ht="15.75" customHeight="1" x14ac:dyDescent="0.35">
      <c r="A10" s="45" t="s">
        <v>48</v>
      </c>
      <c r="B10" s="16" t="s">
        <v>63</v>
      </c>
      <c r="C10" s="12"/>
    </row>
    <row r="11" spans="1:11" ht="15.75" customHeight="1" x14ac:dyDescent="0.35">
      <c r="A11" s="45" t="s">
        <v>55</v>
      </c>
      <c r="B11" s="16" t="s">
        <v>56</v>
      </c>
      <c r="C11" s="12"/>
    </row>
    <row r="12" spans="1:11" ht="15.75" customHeight="1" x14ac:dyDescent="0.35">
      <c r="A12" s="45" t="s">
        <v>57</v>
      </c>
      <c r="B12" s="16">
        <v>13</v>
      </c>
      <c r="C12" s="12"/>
    </row>
    <row r="13" spans="1:11" ht="15.75" customHeight="1" x14ac:dyDescent="0.35">
      <c r="B13" s="12"/>
      <c r="C13" s="12"/>
    </row>
    <row r="14" spans="1:11" ht="15.75" customHeight="1" x14ac:dyDescent="0.35">
      <c r="A14" s="45" t="s">
        <v>48</v>
      </c>
      <c r="B14" s="16" t="s">
        <v>64</v>
      </c>
      <c r="C14" s="12"/>
    </row>
    <row r="15" spans="1:11" ht="15.75" customHeight="1" x14ac:dyDescent="0.35">
      <c r="A15" s="45" t="s">
        <v>55</v>
      </c>
      <c r="B15" s="16" t="s">
        <v>56</v>
      </c>
      <c r="C15" s="12"/>
    </row>
    <row r="16" spans="1:11" ht="15.75" customHeight="1" x14ac:dyDescent="0.35">
      <c r="A16" s="45" t="s">
        <v>57</v>
      </c>
      <c r="B16" s="16">
        <v>13</v>
      </c>
      <c r="C16" s="12"/>
    </row>
    <row r="17" spans="1:3" ht="15.75" customHeight="1" x14ac:dyDescent="0.35">
      <c r="B17" s="12"/>
      <c r="C17" s="12"/>
    </row>
    <row r="18" spans="1:3" ht="15.75" customHeight="1" x14ac:dyDescent="0.35">
      <c r="A18" s="45" t="s">
        <v>48</v>
      </c>
      <c r="B18" s="16" t="s">
        <v>65</v>
      </c>
      <c r="C18" s="12"/>
    </row>
    <row r="19" spans="1:3" ht="15.75" customHeight="1" x14ac:dyDescent="0.35">
      <c r="A19" s="45" t="s">
        <v>55</v>
      </c>
      <c r="B19" s="16" t="s">
        <v>56</v>
      </c>
      <c r="C19" s="12"/>
    </row>
    <row r="20" spans="1:3" ht="15.75" customHeight="1" x14ac:dyDescent="0.35">
      <c r="A20" s="45" t="s">
        <v>57</v>
      </c>
      <c r="B20" s="16">
        <v>8</v>
      </c>
      <c r="C20" s="12"/>
    </row>
    <row r="21" spans="1:3" ht="15.75" customHeight="1" x14ac:dyDescent="0.35">
      <c r="B21" s="12"/>
      <c r="C21" s="12"/>
    </row>
    <row r="22" spans="1:3" ht="15.75" customHeight="1" x14ac:dyDescent="0.35">
      <c r="A22" s="45" t="s">
        <v>48</v>
      </c>
      <c r="B22" s="16" t="s">
        <v>66</v>
      </c>
      <c r="C22" s="12"/>
    </row>
    <row r="23" spans="1:3" ht="15.75" customHeight="1" x14ac:dyDescent="0.35">
      <c r="A23" s="45" t="s">
        <v>55</v>
      </c>
      <c r="B23" s="16" t="s">
        <v>56</v>
      </c>
      <c r="C23" s="12"/>
    </row>
    <row r="24" spans="1:3" ht="15.75" customHeight="1" x14ac:dyDescent="0.35">
      <c r="A24" s="45" t="s">
        <v>57</v>
      </c>
      <c r="B24" s="16">
        <v>8</v>
      </c>
      <c r="C24" s="12"/>
    </row>
    <row r="25" spans="1:3" ht="15.75" customHeight="1" x14ac:dyDescent="0.35">
      <c r="B25" s="12"/>
      <c r="C25" s="12"/>
    </row>
    <row r="26" spans="1:3" ht="15.75" customHeight="1" x14ac:dyDescent="0.35">
      <c r="B26" s="12"/>
      <c r="C26" s="12"/>
    </row>
    <row r="27" spans="1:3" ht="15.75" customHeight="1" x14ac:dyDescent="0.35">
      <c r="B27" s="12"/>
      <c r="C27" s="12"/>
    </row>
    <row r="28" spans="1:3" ht="15.75" customHeight="1" x14ac:dyDescent="0.35">
      <c r="B28" s="12"/>
      <c r="C28" s="12"/>
    </row>
    <row r="29" spans="1:3" ht="15.75" customHeight="1" x14ac:dyDescent="0.35">
      <c r="B29" s="12"/>
      <c r="C29" s="12"/>
    </row>
    <row r="30" spans="1:3" ht="15.75" customHeight="1" x14ac:dyDescent="0.35">
      <c r="B30" s="12"/>
      <c r="C30" s="12"/>
    </row>
    <row r="31" spans="1:3" ht="15.75" customHeight="1" x14ac:dyDescent="0.35">
      <c r="B31" s="12"/>
      <c r="C31" s="12"/>
    </row>
    <row r="32" spans="1:3" ht="15.75" customHeight="1" x14ac:dyDescent="0.35">
      <c r="B32" s="12"/>
      <c r="C32" s="12"/>
    </row>
    <row r="33" spans="2:3" ht="15.75" customHeight="1" x14ac:dyDescent="0.35">
      <c r="B33" s="12"/>
      <c r="C33" s="12"/>
    </row>
    <row r="34" spans="2:3" ht="15.75" customHeight="1" x14ac:dyDescent="0.35">
      <c r="B34" s="12"/>
      <c r="C34" s="12"/>
    </row>
    <row r="35" spans="2:3" ht="12.75" x14ac:dyDescent="0.35">
      <c r="B35" s="12"/>
      <c r="C35" s="12"/>
    </row>
    <row r="36" spans="2:3" ht="12.75" x14ac:dyDescent="0.35">
      <c r="B36" s="12"/>
      <c r="C36" s="12"/>
    </row>
    <row r="37" spans="2:3" ht="12.75" x14ac:dyDescent="0.35">
      <c r="B37" s="12"/>
      <c r="C37" s="12"/>
    </row>
    <row r="38" spans="2:3" ht="12.75" x14ac:dyDescent="0.35">
      <c r="B38" s="12"/>
      <c r="C38" s="12"/>
    </row>
    <row r="39" spans="2:3" ht="12.75" x14ac:dyDescent="0.35">
      <c r="B39" s="12"/>
      <c r="C39" s="12"/>
    </row>
    <row r="40" spans="2:3" ht="12.75" x14ac:dyDescent="0.35">
      <c r="B40" s="12"/>
      <c r="C40" s="12"/>
    </row>
    <row r="41" spans="2:3" ht="12.75" x14ac:dyDescent="0.35">
      <c r="B41" s="12"/>
      <c r="C41" s="12"/>
    </row>
    <row r="42" spans="2:3" ht="12.75" x14ac:dyDescent="0.35">
      <c r="B42" s="12"/>
      <c r="C42" s="12"/>
    </row>
    <row r="43" spans="2:3" ht="12.75" x14ac:dyDescent="0.35">
      <c r="B43" s="12"/>
      <c r="C43" s="12"/>
    </row>
    <row r="44" spans="2:3" ht="12.75" x14ac:dyDescent="0.35">
      <c r="B44" s="12"/>
      <c r="C44" s="12"/>
    </row>
    <row r="45" spans="2:3" ht="12.75" x14ac:dyDescent="0.35">
      <c r="B45" s="12"/>
      <c r="C45" s="12"/>
    </row>
    <row r="46" spans="2:3" ht="12.75" x14ac:dyDescent="0.35">
      <c r="B46" s="12"/>
      <c r="C46" s="12"/>
    </row>
    <row r="47" spans="2:3" ht="12.75" x14ac:dyDescent="0.35">
      <c r="B47" s="12"/>
      <c r="C47" s="12"/>
    </row>
    <row r="48" spans="2:3" ht="12.75" x14ac:dyDescent="0.35">
      <c r="B48" s="12"/>
      <c r="C48" s="12"/>
    </row>
    <row r="49" spans="2:3" ht="12.75" x14ac:dyDescent="0.35">
      <c r="B49" s="12"/>
      <c r="C49" s="12"/>
    </row>
    <row r="50" spans="2:3" ht="12.75" x14ac:dyDescent="0.35">
      <c r="B50" s="12"/>
      <c r="C50" s="12"/>
    </row>
    <row r="51" spans="2:3" ht="12.75" x14ac:dyDescent="0.35">
      <c r="B51" s="12"/>
      <c r="C51" s="12"/>
    </row>
    <row r="52" spans="2:3" ht="12.75" x14ac:dyDescent="0.35">
      <c r="B52" s="12"/>
      <c r="C52" s="12"/>
    </row>
    <row r="53" spans="2:3" ht="12.75" x14ac:dyDescent="0.35">
      <c r="B53" s="12"/>
      <c r="C53" s="12"/>
    </row>
    <row r="54" spans="2:3" ht="12.75" x14ac:dyDescent="0.35">
      <c r="B54" s="12"/>
      <c r="C54" s="12"/>
    </row>
    <row r="55" spans="2:3" ht="12.75" x14ac:dyDescent="0.35">
      <c r="B55" s="12"/>
      <c r="C55" s="12"/>
    </row>
    <row r="56" spans="2:3" ht="12.75" x14ac:dyDescent="0.35">
      <c r="B56" s="12"/>
      <c r="C56" s="12"/>
    </row>
    <row r="57" spans="2:3" ht="12.75" x14ac:dyDescent="0.35">
      <c r="B57" s="12"/>
      <c r="C57" s="12"/>
    </row>
    <row r="58" spans="2:3" ht="12.75" x14ac:dyDescent="0.35">
      <c r="B58" s="12"/>
      <c r="C58" s="12"/>
    </row>
    <row r="59" spans="2:3" ht="12.75" x14ac:dyDescent="0.35">
      <c r="B59" s="12"/>
      <c r="C59" s="12"/>
    </row>
    <row r="60" spans="2:3" ht="12.75" x14ac:dyDescent="0.35">
      <c r="B60" s="12"/>
      <c r="C60" s="12"/>
    </row>
    <row r="61" spans="2:3" ht="12.75" x14ac:dyDescent="0.35">
      <c r="B61" s="12"/>
      <c r="C61" s="12"/>
    </row>
    <row r="62" spans="2:3" ht="12.75" x14ac:dyDescent="0.35">
      <c r="B62" s="12"/>
      <c r="C62" s="12"/>
    </row>
    <row r="63" spans="2:3" ht="12.75" x14ac:dyDescent="0.35">
      <c r="B63" s="12"/>
      <c r="C63" s="12"/>
    </row>
    <row r="64" spans="2:3" ht="12.75" x14ac:dyDescent="0.35">
      <c r="B64" s="12"/>
      <c r="C64" s="12"/>
    </row>
    <row r="65" spans="2:3" ht="12.75" x14ac:dyDescent="0.35">
      <c r="B65" s="12"/>
      <c r="C65" s="12"/>
    </row>
    <row r="66" spans="2:3" ht="12.75" x14ac:dyDescent="0.35">
      <c r="B66" s="12"/>
      <c r="C66" s="12"/>
    </row>
    <row r="67" spans="2:3" ht="12.75" x14ac:dyDescent="0.35">
      <c r="B67" s="12"/>
      <c r="C67" s="12"/>
    </row>
    <row r="68" spans="2:3" ht="12.75" x14ac:dyDescent="0.35">
      <c r="B68" s="12"/>
      <c r="C68" s="12"/>
    </row>
    <row r="69" spans="2:3" ht="12.75" x14ac:dyDescent="0.35">
      <c r="B69" s="12"/>
      <c r="C69" s="12"/>
    </row>
    <row r="70" spans="2:3" ht="12.75" x14ac:dyDescent="0.35">
      <c r="B70" s="12"/>
      <c r="C70" s="12"/>
    </row>
    <row r="71" spans="2:3" ht="12.75" x14ac:dyDescent="0.35">
      <c r="B71" s="12"/>
      <c r="C71" s="12"/>
    </row>
    <row r="72" spans="2:3" ht="12.75" x14ac:dyDescent="0.35">
      <c r="B72" s="12"/>
      <c r="C72" s="12"/>
    </row>
    <row r="73" spans="2:3" ht="12.75" x14ac:dyDescent="0.35">
      <c r="B73" s="12"/>
      <c r="C73" s="12"/>
    </row>
    <row r="74" spans="2:3" ht="12.75" x14ac:dyDescent="0.35">
      <c r="B74" s="12"/>
      <c r="C74" s="12"/>
    </row>
    <row r="75" spans="2:3" ht="12.75" x14ac:dyDescent="0.35">
      <c r="B75" s="12"/>
      <c r="C75" s="12"/>
    </row>
    <row r="76" spans="2:3" ht="12.75" x14ac:dyDescent="0.35">
      <c r="B76" s="12"/>
      <c r="C76" s="12"/>
    </row>
    <row r="77" spans="2:3" ht="12.75" x14ac:dyDescent="0.35">
      <c r="B77" s="12"/>
      <c r="C77" s="12"/>
    </row>
    <row r="78" spans="2:3" ht="12.75" x14ac:dyDescent="0.35">
      <c r="B78" s="12"/>
      <c r="C78" s="12"/>
    </row>
    <row r="79" spans="2:3" ht="12.75" x14ac:dyDescent="0.35">
      <c r="B79" s="12"/>
      <c r="C79" s="12"/>
    </row>
    <row r="80" spans="2:3" ht="12.75" x14ac:dyDescent="0.35">
      <c r="B80" s="12"/>
      <c r="C80" s="12"/>
    </row>
    <row r="81" spans="2:3" ht="12.75" x14ac:dyDescent="0.35">
      <c r="B81" s="12"/>
      <c r="C81" s="12"/>
    </row>
    <row r="82" spans="2:3" ht="12.75" x14ac:dyDescent="0.35">
      <c r="B82" s="12"/>
      <c r="C82" s="12"/>
    </row>
    <row r="83" spans="2:3" ht="12.75" x14ac:dyDescent="0.35">
      <c r="B83" s="12"/>
      <c r="C83" s="12"/>
    </row>
    <row r="84" spans="2:3" ht="12.75" x14ac:dyDescent="0.35">
      <c r="B84" s="12"/>
      <c r="C84" s="12"/>
    </row>
    <row r="85" spans="2:3" ht="12.75" x14ac:dyDescent="0.35">
      <c r="B85" s="12"/>
      <c r="C85" s="12"/>
    </row>
    <row r="86" spans="2:3" ht="12.75" x14ac:dyDescent="0.35">
      <c r="B86" s="12"/>
      <c r="C86" s="12"/>
    </row>
    <row r="87" spans="2:3" ht="12.75" x14ac:dyDescent="0.35">
      <c r="B87" s="12"/>
      <c r="C87" s="12"/>
    </row>
    <row r="88" spans="2:3" ht="12.75" x14ac:dyDescent="0.35">
      <c r="B88" s="12"/>
      <c r="C88" s="12"/>
    </row>
    <row r="89" spans="2:3" ht="12.75" x14ac:dyDescent="0.35">
      <c r="B89" s="12"/>
      <c r="C89" s="12"/>
    </row>
    <row r="90" spans="2:3" ht="12.75" x14ac:dyDescent="0.35">
      <c r="B90" s="12"/>
      <c r="C90" s="12"/>
    </row>
    <row r="91" spans="2:3" ht="12.75" x14ac:dyDescent="0.35">
      <c r="B91" s="12"/>
      <c r="C91" s="12"/>
    </row>
    <row r="92" spans="2:3" ht="12.75" x14ac:dyDescent="0.35">
      <c r="B92" s="12"/>
      <c r="C92" s="12"/>
    </row>
    <row r="93" spans="2:3" ht="12.75" x14ac:dyDescent="0.35">
      <c r="B93" s="12"/>
      <c r="C93" s="12"/>
    </row>
    <row r="94" spans="2:3" ht="12.75" x14ac:dyDescent="0.35">
      <c r="B94" s="12"/>
      <c r="C94" s="12"/>
    </row>
    <row r="95" spans="2:3" ht="12.75" x14ac:dyDescent="0.35">
      <c r="B95" s="12"/>
      <c r="C95" s="12"/>
    </row>
    <row r="96" spans="2:3" ht="12.75" x14ac:dyDescent="0.35">
      <c r="B96" s="12"/>
      <c r="C96" s="12"/>
    </row>
    <row r="97" spans="2:3" ht="12.75" x14ac:dyDescent="0.35">
      <c r="B97" s="12"/>
      <c r="C97" s="12"/>
    </row>
    <row r="98" spans="2:3" ht="12.75" x14ac:dyDescent="0.35">
      <c r="B98" s="12"/>
      <c r="C98" s="12"/>
    </row>
    <row r="99" spans="2:3" ht="12.75" x14ac:dyDescent="0.35">
      <c r="B99" s="12"/>
      <c r="C99" s="12"/>
    </row>
    <row r="100" spans="2:3" ht="12.75" x14ac:dyDescent="0.35">
      <c r="B100" s="12"/>
      <c r="C100" s="12"/>
    </row>
    <row r="101" spans="2:3" ht="12.75" x14ac:dyDescent="0.35">
      <c r="B101" s="12"/>
      <c r="C101" s="12"/>
    </row>
    <row r="102" spans="2:3" ht="12.75" x14ac:dyDescent="0.35">
      <c r="B102" s="12"/>
      <c r="C102" s="12"/>
    </row>
    <row r="103" spans="2:3" ht="12.75" x14ac:dyDescent="0.35">
      <c r="B103" s="12"/>
      <c r="C103" s="12"/>
    </row>
    <row r="104" spans="2:3" ht="12.75" x14ac:dyDescent="0.35">
      <c r="B104" s="12"/>
      <c r="C104" s="12"/>
    </row>
    <row r="105" spans="2:3" ht="12.75" x14ac:dyDescent="0.35">
      <c r="B105" s="12"/>
      <c r="C105" s="12"/>
    </row>
    <row r="106" spans="2:3" ht="12.75" x14ac:dyDescent="0.35">
      <c r="B106" s="12"/>
      <c r="C106" s="12"/>
    </row>
    <row r="107" spans="2:3" ht="12.75" x14ac:dyDescent="0.35">
      <c r="B107" s="12"/>
      <c r="C107" s="12"/>
    </row>
    <row r="108" spans="2:3" ht="12.75" x14ac:dyDescent="0.35">
      <c r="B108" s="12"/>
      <c r="C108" s="12"/>
    </row>
    <row r="109" spans="2:3" ht="12.75" x14ac:dyDescent="0.35">
      <c r="B109" s="12"/>
      <c r="C109" s="12"/>
    </row>
    <row r="110" spans="2:3" ht="12.75" x14ac:dyDescent="0.35">
      <c r="B110" s="12"/>
      <c r="C110" s="12"/>
    </row>
    <row r="111" spans="2:3" ht="12.75" x14ac:dyDescent="0.35">
      <c r="B111" s="12"/>
      <c r="C111" s="12"/>
    </row>
    <row r="112" spans="2:3" ht="12.75" x14ac:dyDescent="0.35">
      <c r="B112" s="12"/>
      <c r="C112" s="12"/>
    </row>
    <row r="113" spans="2:3" ht="12.75" x14ac:dyDescent="0.35">
      <c r="B113" s="12"/>
      <c r="C113" s="12"/>
    </row>
    <row r="114" spans="2:3" ht="12.75" x14ac:dyDescent="0.35">
      <c r="B114" s="12"/>
      <c r="C114" s="12"/>
    </row>
    <row r="115" spans="2:3" ht="12.75" x14ac:dyDescent="0.35">
      <c r="B115" s="12"/>
      <c r="C115" s="12"/>
    </row>
    <row r="116" spans="2:3" ht="12.75" x14ac:dyDescent="0.35">
      <c r="B116" s="12"/>
      <c r="C116" s="12"/>
    </row>
    <row r="117" spans="2:3" ht="12.75" x14ac:dyDescent="0.35">
      <c r="B117" s="12"/>
      <c r="C117" s="12"/>
    </row>
    <row r="118" spans="2:3" ht="12.75" x14ac:dyDescent="0.35">
      <c r="B118" s="12"/>
      <c r="C118" s="12"/>
    </row>
    <row r="119" spans="2:3" ht="12.75" x14ac:dyDescent="0.35">
      <c r="B119" s="12"/>
      <c r="C119" s="12"/>
    </row>
    <row r="120" spans="2:3" ht="12.75" x14ac:dyDescent="0.35">
      <c r="B120" s="12"/>
      <c r="C120" s="12"/>
    </row>
    <row r="121" spans="2:3" ht="12.75" x14ac:dyDescent="0.35">
      <c r="B121" s="12"/>
      <c r="C121" s="12"/>
    </row>
    <row r="122" spans="2:3" ht="12.75" x14ac:dyDescent="0.35">
      <c r="B122" s="12"/>
      <c r="C122" s="12"/>
    </row>
    <row r="123" spans="2:3" ht="12.75" x14ac:dyDescent="0.35">
      <c r="B123" s="12"/>
      <c r="C123" s="12"/>
    </row>
    <row r="124" spans="2:3" ht="12.75" x14ac:dyDescent="0.35">
      <c r="B124" s="12"/>
      <c r="C124" s="12"/>
    </row>
    <row r="125" spans="2:3" ht="12.75" x14ac:dyDescent="0.35">
      <c r="B125" s="12"/>
      <c r="C125" s="12"/>
    </row>
    <row r="126" spans="2:3" ht="12.75" x14ac:dyDescent="0.35">
      <c r="B126" s="12"/>
      <c r="C126" s="12"/>
    </row>
    <row r="127" spans="2:3" ht="12.75" x14ac:dyDescent="0.35">
      <c r="B127" s="12"/>
      <c r="C127" s="12"/>
    </row>
    <row r="128" spans="2:3" ht="12.75" x14ac:dyDescent="0.35">
      <c r="B128" s="12"/>
      <c r="C128" s="12"/>
    </row>
    <row r="129" spans="2:3" ht="12.75" x14ac:dyDescent="0.35">
      <c r="B129" s="12"/>
      <c r="C129" s="12"/>
    </row>
    <row r="130" spans="2:3" ht="12.75" x14ac:dyDescent="0.35">
      <c r="B130" s="12"/>
      <c r="C130" s="12"/>
    </row>
    <row r="131" spans="2:3" ht="12.75" x14ac:dyDescent="0.35">
      <c r="B131" s="12"/>
      <c r="C131" s="12"/>
    </row>
    <row r="132" spans="2:3" ht="12.75" x14ac:dyDescent="0.35">
      <c r="B132" s="12"/>
      <c r="C132" s="12"/>
    </row>
    <row r="133" spans="2:3" ht="12.75" x14ac:dyDescent="0.35">
      <c r="B133" s="12"/>
      <c r="C133" s="12"/>
    </row>
    <row r="134" spans="2:3" ht="12.75" x14ac:dyDescent="0.35">
      <c r="B134" s="12"/>
      <c r="C134" s="12"/>
    </row>
    <row r="135" spans="2:3" ht="12.75" x14ac:dyDescent="0.35">
      <c r="B135" s="12"/>
      <c r="C135" s="12"/>
    </row>
    <row r="136" spans="2:3" ht="12.75" x14ac:dyDescent="0.35">
      <c r="B136" s="12"/>
      <c r="C136" s="12"/>
    </row>
    <row r="137" spans="2:3" ht="12.75" x14ac:dyDescent="0.35">
      <c r="B137" s="12"/>
      <c r="C137" s="12"/>
    </row>
    <row r="138" spans="2:3" ht="12.75" x14ac:dyDescent="0.35">
      <c r="B138" s="12"/>
      <c r="C138" s="12"/>
    </row>
    <row r="139" spans="2:3" ht="12.75" x14ac:dyDescent="0.35">
      <c r="B139" s="12"/>
      <c r="C139" s="12"/>
    </row>
    <row r="140" spans="2:3" ht="12.75" x14ac:dyDescent="0.35">
      <c r="B140" s="12"/>
      <c r="C140" s="12"/>
    </row>
    <row r="141" spans="2:3" ht="12.75" x14ac:dyDescent="0.35">
      <c r="B141" s="12"/>
      <c r="C141" s="12"/>
    </row>
    <row r="142" spans="2:3" ht="12.75" x14ac:dyDescent="0.35">
      <c r="B142" s="12"/>
      <c r="C142" s="12"/>
    </row>
    <row r="143" spans="2:3" ht="12.75" x14ac:dyDescent="0.35">
      <c r="B143" s="12"/>
      <c r="C143" s="12"/>
    </row>
    <row r="144" spans="2:3" ht="12.75" x14ac:dyDescent="0.35">
      <c r="B144" s="12"/>
      <c r="C144" s="12"/>
    </row>
    <row r="145" spans="2:3" ht="12.75" x14ac:dyDescent="0.35">
      <c r="B145" s="12"/>
      <c r="C145" s="12"/>
    </row>
    <row r="146" spans="2:3" ht="12.75" x14ac:dyDescent="0.35">
      <c r="B146" s="12"/>
      <c r="C146" s="12"/>
    </row>
    <row r="147" spans="2:3" ht="12.75" x14ac:dyDescent="0.35">
      <c r="B147" s="12"/>
      <c r="C147" s="12"/>
    </row>
    <row r="148" spans="2:3" ht="12.75" x14ac:dyDescent="0.35">
      <c r="B148" s="12"/>
      <c r="C148" s="12"/>
    </row>
    <row r="149" spans="2:3" ht="12.75" x14ac:dyDescent="0.35">
      <c r="B149" s="12"/>
      <c r="C149" s="12"/>
    </row>
    <row r="150" spans="2:3" ht="12.75" x14ac:dyDescent="0.35">
      <c r="B150" s="12"/>
      <c r="C150" s="12"/>
    </row>
    <row r="151" spans="2:3" ht="12.75" x14ac:dyDescent="0.35">
      <c r="B151" s="12"/>
      <c r="C151" s="12"/>
    </row>
    <row r="152" spans="2:3" ht="12.75" x14ac:dyDescent="0.35">
      <c r="B152" s="12"/>
      <c r="C152" s="12"/>
    </row>
    <row r="153" spans="2:3" ht="12.75" x14ac:dyDescent="0.35">
      <c r="B153" s="12"/>
      <c r="C153" s="12"/>
    </row>
    <row r="154" spans="2:3" ht="12.75" x14ac:dyDescent="0.35">
      <c r="B154" s="12"/>
      <c r="C154" s="12"/>
    </row>
    <row r="155" spans="2:3" ht="12.75" x14ac:dyDescent="0.35">
      <c r="B155" s="12"/>
      <c r="C155" s="12"/>
    </row>
    <row r="156" spans="2:3" ht="12.75" x14ac:dyDescent="0.35">
      <c r="B156" s="12"/>
      <c r="C156" s="12"/>
    </row>
    <row r="157" spans="2:3" ht="12.75" x14ac:dyDescent="0.35">
      <c r="B157" s="12"/>
      <c r="C157" s="12"/>
    </row>
    <row r="158" spans="2:3" ht="12.75" x14ac:dyDescent="0.35">
      <c r="B158" s="12"/>
      <c r="C158" s="12"/>
    </row>
    <row r="159" spans="2:3" ht="12.75" x14ac:dyDescent="0.35">
      <c r="B159" s="12"/>
      <c r="C159" s="12"/>
    </row>
    <row r="160" spans="2:3" ht="12.75" x14ac:dyDescent="0.35">
      <c r="B160" s="12"/>
      <c r="C160" s="12"/>
    </row>
    <row r="161" spans="2:3" ht="12.75" x14ac:dyDescent="0.35">
      <c r="B161" s="12"/>
      <c r="C161" s="12"/>
    </row>
    <row r="162" spans="2:3" ht="12.75" x14ac:dyDescent="0.35">
      <c r="B162" s="12"/>
      <c r="C162" s="12"/>
    </row>
    <row r="163" spans="2:3" ht="12.75" x14ac:dyDescent="0.35">
      <c r="B163" s="12"/>
      <c r="C163" s="12"/>
    </row>
    <row r="164" spans="2:3" ht="12.75" x14ac:dyDescent="0.35">
      <c r="B164" s="12"/>
      <c r="C164" s="12"/>
    </row>
    <row r="165" spans="2:3" ht="12.75" x14ac:dyDescent="0.35">
      <c r="B165" s="12"/>
      <c r="C165" s="12"/>
    </row>
    <row r="166" spans="2:3" ht="12.75" x14ac:dyDescent="0.35">
      <c r="B166" s="12"/>
      <c r="C166" s="12"/>
    </row>
    <row r="167" spans="2:3" ht="12.75" x14ac:dyDescent="0.35">
      <c r="B167" s="12"/>
      <c r="C167" s="12"/>
    </row>
    <row r="168" spans="2:3" ht="12.75" x14ac:dyDescent="0.35">
      <c r="B168" s="12"/>
      <c r="C168" s="12"/>
    </row>
    <row r="169" spans="2:3" ht="12.75" x14ac:dyDescent="0.35">
      <c r="B169" s="12"/>
      <c r="C169" s="12"/>
    </row>
    <row r="170" spans="2:3" ht="12.75" x14ac:dyDescent="0.35">
      <c r="B170" s="12"/>
      <c r="C170" s="12"/>
    </row>
    <row r="171" spans="2:3" ht="12.75" x14ac:dyDescent="0.35">
      <c r="B171" s="12"/>
      <c r="C171" s="12"/>
    </row>
    <row r="172" spans="2:3" ht="12.75" x14ac:dyDescent="0.35">
      <c r="B172" s="12"/>
      <c r="C172" s="12"/>
    </row>
    <row r="173" spans="2:3" ht="12.75" x14ac:dyDescent="0.35">
      <c r="B173" s="12"/>
      <c r="C173" s="12"/>
    </row>
    <row r="174" spans="2:3" ht="12.75" x14ac:dyDescent="0.35">
      <c r="B174" s="12"/>
      <c r="C174" s="12"/>
    </row>
    <row r="175" spans="2:3" ht="12.75" x14ac:dyDescent="0.35">
      <c r="B175" s="12"/>
      <c r="C175" s="12"/>
    </row>
    <row r="176" spans="2:3" ht="12.75" x14ac:dyDescent="0.35">
      <c r="B176" s="12"/>
      <c r="C176" s="12"/>
    </row>
    <row r="177" spans="2:3" ht="12.75" x14ac:dyDescent="0.35">
      <c r="B177" s="12"/>
      <c r="C177" s="12"/>
    </row>
    <row r="178" spans="2:3" ht="12.75" x14ac:dyDescent="0.35">
      <c r="B178" s="12"/>
      <c r="C178" s="12"/>
    </row>
    <row r="179" spans="2:3" ht="12.75" x14ac:dyDescent="0.35">
      <c r="B179" s="12"/>
      <c r="C179" s="12"/>
    </row>
    <row r="180" spans="2:3" ht="12.75" x14ac:dyDescent="0.35">
      <c r="B180" s="12"/>
      <c r="C180" s="12"/>
    </row>
    <row r="181" spans="2:3" ht="12.75" x14ac:dyDescent="0.35">
      <c r="B181" s="12"/>
      <c r="C181" s="12"/>
    </row>
    <row r="182" spans="2:3" ht="12.75" x14ac:dyDescent="0.35">
      <c r="B182" s="12"/>
      <c r="C182" s="12"/>
    </row>
    <row r="183" spans="2:3" ht="12.75" x14ac:dyDescent="0.35">
      <c r="B183" s="12"/>
      <c r="C183" s="12"/>
    </row>
    <row r="184" spans="2:3" ht="12.75" x14ac:dyDescent="0.35">
      <c r="B184" s="12"/>
      <c r="C184" s="12"/>
    </row>
    <row r="185" spans="2:3" ht="12.75" x14ac:dyDescent="0.35">
      <c r="B185" s="12"/>
      <c r="C185" s="12"/>
    </row>
    <row r="186" spans="2:3" ht="12.75" x14ac:dyDescent="0.35">
      <c r="B186" s="12"/>
      <c r="C186" s="12"/>
    </row>
    <row r="187" spans="2:3" ht="12.75" x14ac:dyDescent="0.35">
      <c r="B187" s="12"/>
      <c r="C187" s="12"/>
    </row>
    <row r="188" spans="2:3" ht="12.75" x14ac:dyDescent="0.35">
      <c r="B188" s="12"/>
      <c r="C188" s="12"/>
    </row>
    <row r="189" spans="2:3" ht="12.75" x14ac:dyDescent="0.35">
      <c r="B189" s="12"/>
      <c r="C189" s="12"/>
    </row>
    <row r="190" spans="2:3" ht="12.75" x14ac:dyDescent="0.35">
      <c r="B190" s="12"/>
      <c r="C190" s="12"/>
    </row>
    <row r="191" spans="2:3" ht="12.75" x14ac:dyDescent="0.35">
      <c r="B191" s="12"/>
      <c r="C191" s="12"/>
    </row>
    <row r="192" spans="2:3" ht="12.75" x14ac:dyDescent="0.35">
      <c r="B192" s="12"/>
      <c r="C192" s="12"/>
    </row>
    <row r="193" spans="2:3" ht="12.75" x14ac:dyDescent="0.35">
      <c r="B193" s="12"/>
      <c r="C193" s="12"/>
    </row>
    <row r="194" spans="2:3" ht="12.75" x14ac:dyDescent="0.35">
      <c r="B194" s="12"/>
      <c r="C194" s="12"/>
    </row>
    <row r="195" spans="2:3" ht="12.75" x14ac:dyDescent="0.35">
      <c r="B195" s="12"/>
      <c r="C195" s="12"/>
    </row>
    <row r="196" spans="2:3" ht="12.75" x14ac:dyDescent="0.35">
      <c r="B196" s="12"/>
      <c r="C196" s="12"/>
    </row>
    <row r="197" spans="2:3" ht="12.75" x14ac:dyDescent="0.35">
      <c r="B197" s="12"/>
      <c r="C197" s="12"/>
    </row>
    <row r="198" spans="2:3" ht="12.75" x14ac:dyDescent="0.35">
      <c r="B198" s="12"/>
      <c r="C198" s="12"/>
    </row>
    <row r="199" spans="2:3" ht="12.75" x14ac:dyDescent="0.35">
      <c r="B199" s="12"/>
      <c r="C199" s="12"/>
    </row>
    <row r="200" spans="2:3" ht="12.75" x14ac:dyDescent="0.35">
      <c r="B200" s="12"/>
      <c r="C200" s="12"/>
    </row>
    <row r="201" spans="2:3" ht="12.75" x14ac:dyDescent="0.35">
      <c r="B201" s="12"/>
      <c r="C201" s="12"/>
    </row>
    <row r="202" spans="2:3" ht="12.75" x14ac:dyDescent="0.35">
      <c r="B202" s="12"/>
      <c r="C202" s="12"/>
    </row>
    <row r="203" spans="2:3" ht="12.75" x14ac:dyDescent="0.35">
      <c r="B203" s="12"/>
      <c r="C203" s="12"/>
    </row>
    <row r="204" spans="2:3" ht="12.75" x14ac:dyDescent="0.35">
      <c r="B204" s="12"/>
      <c r="C204" s="12"/>
    </row>
    <row r="205" spans="2:3" ht="12.75" x14ac:dyDescent="0.35">
      <c r="B205" s="12"/>
      <c r="C205" s="12"/>
    </row>
    <row r="206" spans="2:3" ht="12.75" x14ac:dyDescent="0.35">
      <c r="B206" s="12"/>
      <c r="C206" s="12"/>
    </row>
    <row r="207" spans="2:3" ht="12.75" x14ac:dyDescent="0.35">
      <c r="B207" s="12"/>
      <c r="C207" s="12"/>
    </row>
    <row r="208" spans="2:3" ht="12.75" x14ac:dyDescent="0.35">
      <c r="B208" s="12"/>
      <c r="C208" s="12"/>
    </row>
    <row r="209" spans="2:3" ht="12.75" x14ac:dyDescent="0.35">
      <c r="B209" s="12"/>
      <c r="C209" s="12"/>
    </row>
    <row r="210" spans="2:3" ht="12.75" x14ac:dyDescent="0.35">
      <c r="B210" s="12"/>
      <c r="C210" s="12"/>
    </row>
    <row r="211" spans="2:3" ht="12.75" x14ac:dyDescent="0.35">
      <c r="B211" s="12"/>
      <c r="C211" s="12"/>
    </row>
    <row r="212" spans="2:3" ht="12.75" x14ac:dyDescent="0.35">
      <c r="B212" s="12"/>
      <c r="C212" s="12"/>
    </row>
    <row r="213" spans="2:3" ht="12.75" x14ac:dyDescent="0.35">
      <c r="B213" s="12"/>
      <c r="C213" s="12"/>
    </row>
    <row r="214" spans="2:3" ht="12.75" x14ac:dyDescent="0.35">
      <c r="B214" s="12"/>
      <c r="C214" s="12"/>
    </row>
    <row r="215" spans="2:3" ht="12.75" x14ac:dyDescent="0.35">
      <c r="B215" s="12"/>
      <c r="C215" s="12"/>
    </row>
    <row r="216" spans="2:3" ht="12.75" x14ac:dyDescent="0.35">
      <c r="B216" s="12"/>
      <c r="C216" s="12"/>
    </row>
    <row r="217" spans="2:3" ht="12.75" x14ac:dyDescent="0.35">
      <c r="B217" s="12"/>
      <c r="C217" s="12"/>
    </row>
    <row r="218" spans="2:3" ht="12.75" x14ac:dyDescent="0.35">
      <c r="B218" s="12"/>
      <c r="C218" s="12"/>
    </row>
    <row r="219" spans="2:3" ht="12.75" x14ac:dyDescent="0.35">
      <c r="B219" s="12"/>
      <c r="C219" s="12"/>
    </row>
    <row r="220" spans="2:3" ht="12.75" x14ac:dyDescent="0.35">
      <c r="B220" s="12"/>
      <c r="C220" s="12"/>
    </row>
    <row r="221" spans="2:3" ht="12.75" x14ac:dyDescent="0.35">
      <c r="B221" s="12"/>
      <c r="C221" s="12"/>
    </row>
    <row r="222" spans="2:3" ht="12.75" x14ac:dyDescent="0.35">
      <c r="B222" s="12"/>
      <c r="C222" s="12"/>
    </row>
    <row r="223" spans="2:3" ht="12.75" x14ac:dyDescent="0.35">
      <c r="B223" s="12"/>
      <c r="C223" s="12"/>
    </row>
    <row r="224" spans="2:3" ht="12.75" x14ac:dyDescent="0.35">
      <c r="B224" s="12"/>
      <c r="C224" s="12"/>
    </row>
    <row r="225" spans="2:3" ht="12.75" x14ac:dyDescent="0.35">
      <c r="B225" s="12"/>
      <c r="C225" s="12"/>
    </row>
    <row r="226" spans="2:3" ht="12.75" x14ac:dyDescent="0.35">
      <c r="B226" s="12"/>
      <c r="C226" s="12"/>
    </row>
    <row r="227" spans="2:3" ht="12.75" x14ac:dyDescent="0.35">
      <c r="B227" s="12"/>
      <c r="C227" s="12"/>
    </row>
    <row r="228" spans="2:3" ht="12.75" x14ac:dyDescent="0.35">
      <c r="B228" s="12"/>
      <c r="C228" s="12"/>
    </row>
    <row r="229" spans="2:3" ht="12.75" x14ac:dyDescent="0.35">
      <c r="B229" s="12"/>
      <c r="C229" s="12"/>
    </row>
    <row r="230" spans="2:3" ht="12.75" x14ac:dyDescent="0.35">
      <c r="B230" s="12"/>
      <c r="C230" s="12"/>
    </row>
    <row r="231" spans="2:3" ht="12.75" x14ac:dyDescent="0.35">
      <c r="B231" s="12"/>
      <c r="C231" s="12"/>
    </row>
    <row r="232" spans="2:3" ht="12.75" x14ac:dyDescent="0.35">
      <c r="B232" s="12"/>
      <c r="C232" s="12"/>
    </row>
    <row r="233" spans="2:3" ht="12.75" x14ac:dyDescent="0.35">
      <c r="B233" s="12"/>
      <c r="C233" s="12"/>
    </row>
    <row r="234" spans="2:3" ht="12.75" x14ac:dyDescent="0.35">
      <c r="B234" s="12"/>
      <c r="C234" s="12"/>
    </row>
    <row r="235" spans="2:3" ht="12.75" x14ac:dyDescent="0.35">
      <c r="B235" s="12"/>
      <c r="C235" s="12"/>
    </row>
    <row r="236" spans="2:3" ht="12.75" x14ac:dyDescent="0.35">
      <c r="B236" s="12"/>
      <c r="C236" s="12"/>
    </row>
    <row r="237" spans="2:3" ht="12.75" x14ac:dyDescent="0.35">
      <c r="B237" s="12"/>
      <c r="C237" s="12"/>
    </row>
    <row r="238" spans="2:3" ht="12.75" x14ac:dyDescent="0.35">
      <c r="B238" s="12"/>
      <c r="C238" s="12"/>
    </row>
    <row r="239" spans="2:3" ht="12.75" x14ac:dyDescent="0.35">
      <c r="B239" s="12"/>
      <c r="C239" s="12"/>
    </row>
    <row r="240" spans="2:3" ht="12.75" x14ac:dyDescent="0.35">
      <c r="B240" s="12"/>
      <c r="C240" s="12"/>
    </row>
    <row r="241" spans="2:3" ht="12.75" x14ac:dyDescent="0.35">
      <c r="B241" s="12"/>
      <c r="C241" s="12"/>
    </row>
    <row r="242" spans="2:3" ht="12.75" x14ac:dyDescent="0.35">
      <c r="B242" s="12"/>
      <c r="C242" s="12"/>
    </row>
    <row r="243" spans="2:3" ht="12.75" x14ac:dyDescent="0.35">
      <c r="B243" s="12"/>
      <c r="C243" s="12"/>
    </row>
    <row r="244" spans="2:3" ht="12.75" x14ac:dyDescent="0.35">
      <c r="B244" s="12"/>
      <c r="C244" s="12"/>
    </row>
    <row r="245" spans="2:3" ht="12.75" x14ac:dyDescent="0.35">
      <c r="B245" s="12"/>
      <c r="C245" s="12"/>
    </row>
    <row r="246" spans="2:3" ht="12.75" x14ac:dyDescent="0.35">
      <c r="B246" s="12"/>
      <c r="C246" s="12"/>
    </row>
    <row r="247" spans="2:3" ht="12.75" x14ac:dyDescent="0.35">
      <c r="B247" s="12"/>
      <c r="C247" s="12"/>
    </row>
    <row r="248" spans="2:3" ht="12.75" x14ac:dyDescent="0.35">
      <c r="B248" s="12"/>
      <c r="C248" s="12"/>
    </row>
    <row r="249" spans="2:3" ht="12.75" x14ac:dyDescent="0.35">
      <c r="B249" s="12"/>
      <c r="C249" s="12"/>
    </row>
    <row r="250" spans="2:3" ht="12.75" x14ac:dyDescent="0.35">
      <c r="B250" s="12"/>
      <c r="C250" s="12"/>
    </row>
    <row r="251" spans="2:3" ht="12.75" x14ac:dyDescent="0.35">
      <c r="B251" s="12"/>
      <c r="C251" s="12"/>
    </row>
    <row r="252" spans="2:3" ht="12.75" x14ac:dyDescent="0.35">
      <c r="B252" s="12"/>
      <c r="C252" s="12"/>
    </row>
    <row r="253" spans="2:3" ht="12.75" x14ac:dyDescent="0.35">
      <c r="B253" s="12"/>
      <c r="C253" s="12"/>
    </row>
    <row r="254" spans="2:3" ht="12.75" x14ac:dyDescent="0.35">
      <c r="B254" s="12"/>
      <c r="C254" s="12"/>
    </row>
    <row r="255" spans="2:3" ht="12.75" x14ac:dyDescent="0.35">
      <c r="B255" s="12"/>
      <c r="C255" s="12"/>
    </row>
    <row r="256" spans="2:3" ht="12.75" x14ac:dyDescent="0.35">
      <c r="B256" s="12"/>
      <c r="C256" s="12"/>
    </row>
    <row r="257" spans="2:3" ht="12.75" x14ac:dyDescent="0.35">
      <c r="B257" s="12"/>
      <c r="C257" s="12"/>
    </row>
    <row r="258" spans="2:3" ht="12.75" x14ac:dyDescent="0.35">
      <c r="B258" s="12"/>
      <c r="C258" s="12"/>
    </row>
    <row r="259" spans="2:3" ht="12.75" x14ac:dyDescent="0.35">
      <c r="B259" s="12"/>
      <c r="C259" s="12"/>
    </row>
    <row r="260" spans="2:3" ht="12.75" x14ac:dyDescent="0.35">
      <c r="B260" s="12"/>
      <c r="C260" s="12"/>
    </row>
    <row r="261" spans="2:3" ht="12.75" x14ac:dyDescent="0.35">
      <c r="B261" s="12"/>
      <c r="C261" s="12"/>
    </row>
    <row r="262" spans="2:3" ht="12.75" x14ac:dyDescent="0.35">
      <c r="B262" s="12"/>
      <c r="C262" s="12"/>
    </row>
    <row r="263" spans="2:3" ht="12.75" x14ac:dyDescent="0.35">
      <c r="B263" s="12"/>
      <c r="C263" s="12"/>
    </row>
    <row r="264" spans="2:3" ht="12.75" x14ac:dyDescent="0.35">
      <c r="B264" s="12"/>
      <c r="C264" s="12"/>
    </row>
    <row r="265" spans="2:3" ht="12.75" x14ac:dyDescent="0.35">
      <c r="B265" s="12"/>
      <c r="C265" s="12"/>
    </row>
    <row r="266" spans="2:3" ht="12.75" x14ac:dyDescent="0.35">
      <c r="B266" s="12"/>
      <c r="C266" s="12"/>
    </row>
    <row r="267" spans="2:3" ht="12.75" x14ac:dyDescent="0.35">
      <c r="B267" s="12"/>
      <c r="C267" s="12"/>
    </row>
    <row r="268" spans="2:3" ht="12.75" x14ac:dyDescent="0.35">
      <c r="B268" s="12"/>
      <c r="C268" s="12"/>
    </row>
    <row r="269" spans="2:3" ht="12.75" x14ac:dyDescent="0.35">
      <c r="B269" s="12"/>
      <c r="C269" s="12"/>
    </row>
    <row r="270" spans="2:3" ht="12.75" x14ac:dyDescent="0.35">
      <c r="B270" s="12"/>
      <c r="C270" s="12"/>
    </row>
    <row r="271" spans="2:3" ht="12.75" x14ac:dyDescent="0.35">
      <c r="B271" s="12"/>
      <c r="C271" s="12"/>
    </row>
    <row r="272" spans="2:3" ht="12.75" x14ac:dyDescent="0.35">
      <c r="B272" s="12"/>
      <c r="C272" s="12"/>
    </row>
    <row r="273" spans="2:3" ht="12.75" x14ac:dyDescent="0.35">
      <c r="B273" s="12"/>
      <c r="C273" s="12"/>
    </row>
    <row r="274" spans="2:3" ht="12.75" x14ac:dyDescent="0.35">
      <c r="B274" s="12"/>
      <c r="C274" s="12"/>
    </row>
    <row r="275" spans="2:3" ht="12.75" x14ac:dyDescent="0.35">
      <c r="B275" s="12"/>
      <c r="C275" s="12"/>
    </row>
    <row r="276" spans="2:3" ht="12.75" x14ac:dyDescent="0.35">
      <c r="B276" s="12"/>
      <c r="C276" s="12"/>
    </row>
    <row r="277" spans="2:3" ht="12.75" x14ac:dyDescent="0.35">
      <c r="B277" s="12"/>
      <c r="C277" s="12"/>
    </row>
    <row r="278" spans="2:3" ht="12.75" x14ac:dyDescent="0.35">
      <c r="B278" s="12"/>
      <c r="C278" s="12"/>
    </row>
    <row r="279" spans="2:3" ht="12.75" x14ac:dyDescent="0.35">
      <c r="B279" s="12"/>
      <c r="C279" s="12"/>
    </row>
    <row r="280" spans="2:3" ht="12.75" x14ac:dyDescent="0.35">
      <c r="B280" s="12"/>
      <c r="C280" s="12"/>
    </row>
    <row r="281" spans="2:3" ht="12.75" x14ac:dyDescent="0.35">
      <c r="B281" s="12"/>
      <c r="C281" s="12"/>
    </row>
    <row r="282" spans="2:3" ht="12.75" x14ac:dyDescent="0.35">
      <c r="B282" s="12"/>
      <c r="C282" s="12"/>
    </row>
    <row r="283" spans="2:3" ht="12.75" x14ac:dyDescent="0.35">
      <c r="B283" s="12"/>
      <c r="C283" s="12"/>
    </row>
    <row r="284" spans="2:3" ht="12.75" x14ac:dyDescent="0.35">
      <c r="B284" s="12"/>
      <c r="C284" s="12"/>
    </row>
    <row r="285" spans="2:3" ht="12.75" x14ac:dyDescent="0.35">
      <c r="B285" s="12"/>
      <c r="C285" s="12"/>
    </row>
    <row r="286" spans="2:3" ht="12.75" x14ac:dyDescent="0.35">
      <c r="B286" s="12"/>
      <c r="C286" s="12"/>
    </row>
    <row r="287" spans="2:3" ht="12.75" x14ac:dyDescent="0.35">
      <c r="B287" s="12"/>
      <c r="C287" s="12"/>
    </row>
    <row r="288" spans="2:3" ht="12.75" x14ac:dyDescent="0.35">
      <c r="B288" s="12"/>
      <c r="C288" s="12"/>
    </row>
    <row r="289" spans="2:3" ht="12.75" x14ac:dyDescent="0.35">
      <c r="B289" s="12"/>
      <c r="C289" s="12"/>
    </row>
    <row r="290" spans="2:3" ht="12.75" x14ac:dyDescent="0.35">
      <c r="B290" s="12"/>
      <c r="C290" s="12"/>
    </row>
    <row r="291" spans="2:3" ht="12.75" x14ac:dyDescent="0.35">
      <c r="B291" s="12"/>
      <c r="C291" s="12"/>
    </row>
    <row r="292" spans="2:3" ht="12.75" x14ac:dyDescent="0.35">
      <c r="B292" s="12"/>
      <c r="C292" s="12"/>
    </row>
    <row r="293" spans="2:3" ht="12.75" x14ac:dyDescent="0.35">
      <c r="B293" s="12"/>
      <c r="C293" s="12"/>
    </row>
    <row r="294" spans="2:3" ht="12.75" x14ac:dyDescent="0.35">
      <c r="B294" s="12"/>
      <c r="C294" s="12"/>
    </row>
    <row r="295" spans="2:3" ht="12.75" x14ac:dyDescent="0.35">
      <c r="B295" s="12"/>
      <c r="C295" s="12"/>
    </row>
    <row r="296" spans="2:3" ht="12.75" x14ac:dyDescent="0.35">
      <c r="B296" s="12"/>
      <c r="C296" s="12"/>
    </row>
    <row r="297" spans="2:3" ht="12.75" x14ac:dyDescent="0.35">
      <c r="B297" s="12"/>
      <c r="C297" s="12"/>
    </row>
    <row r="298" spans="2:3" ht="12.75" x14ac:dyDescent="0.35">
      <c r="B298" s="12"/>
      <c r="C298" s="12"/>
    </row>
    <row r="299" spans="2:3" ht="12.75" x14ac:dyDescent="0.35">
      <c r="B299" s="12"/>
      <c r="C299" s="12"/>
    </row>
    <row r="300" spans="2:3" ht="12.75" x14ac:dyDescent="0.35">
      <c r="B300" s="12"/>
      <c r="C300" s="12"/>
    </row>
    <row r="301" spans="2:3" ht="12.75" x14ac:dyDescent="0.35">
      <c r="B301" s="12"/>
      <c r="C301" s="12"/>
    </row>
    <row r="302" spans="2:3" ht="12.75" x14ac:dyDescent="0.35">
      <c r="B302" s="12"/>
      <c r="C302" s="12"/>
    </row>
    <row r="303" spans="2:3" ht="12.75" x14ac:dyDescent="0.35">
      <c r="B303" s="12"/>
      <c r="C303" s="12"/>
    </row>
    <row r="304" spans="2:3" ht="12.75" x14ac:dyDescent="0.35">
      <c r="B304" s="12"/>
      <c r="C304" s="12"/>
    </row>
    <row r="305" spans="2:3" ht="12.75" x14ac:dyDescent="0.35">
      <c r="B305" s="12"/>
      <c r="C305" s="12"/>
    </row>
    <row r="306" spans="2:3" ht="12.75" x14ac:dyDescent="0.35">
      <c r="B306" s="12"/>
      <c r="C306" s="12"/>
    </row>
    <row r="307" spans="2:3" ht="12.75" x14ac:dyDescent="0.35">
      <c r="B307" s="12"/>
      <c r="C307" s="12"/>
    </row>
    <row r="308" spans="2:3" ht="12.75" x14ac:dyDescent="0.35">
      <c r="B308" s="12"/>
      <c r="C308" s="12"/>
    </row>
    <row r="309" spans="2:3" ht="12.75" x14ac:dyDescent="0.35">
      <c r="B309" s="12"/>
      <c r="C309" s="12"/>
    </row>
    <row r="310" spans="2:3" ht="12.75" x14ac:dyDescent="0.35">
      <c r="B310" s="12"/>
      <c r="C310" s="12"/>
    </row>
    <row r="311" spans="2:3" ht="12.75" x14ac:dyDescent="0.35">
      <c r="B311" s="12"/>
      <c r="C311" s="12"/>
    </row>
    <row r="312" spans="2:3" ht="12.75" x14ac:dyDescent="0.35">
      <c r="B312" s="12"/>
      <c r="C312" s="12"/>
    </row>
    <row r="313" spans="2:3" ht="12.75" x14ac:dyDescent="0.35">
      <c r="B313" s="12"/>
      <c r="C313" s="12"/>
    </row>
    <row r="314" spans="2:3" ht="12.75" x14ac:dyDescent="0.35">
      <c r="B314" s="12"/>
      <c r="C314" s="12"/>
    </row>
    <row r="315" spans="2:3" ht="12.75" x14ac:dyDescent="0.35">
      <c r="B315" s="12"/>
      <c r="C315" s="12"/>
    </row>
    <row r="316" spans="2:3" ht="12.75" x14ac:dyDescent="0.35">
      <c r="B316" s="12"/>
      <c r="C316" s="12"/>
    </row>
    <row r="317" spans="2:3" ht="12.75" x14ac:dyDescent="0.35">
      <c r="B317" s="12"/>
      <c r="C317" s="12"/>
    </row>
    <row r="318" spans="2:3" ht="12.75" x14ac:dyDescent="0.35">
      <c r="B318" s="12"/>
      <c r="C318" s="12"/>
    </row>
    <row r="319" spans="2:3" ht="12.75" x14ac:dyDescent="0.35">
      <c r="B319" s="12"/>
      <c r="C319" s="12"/>
    </row>
    <row r="320" spans="2:3" ht="12.75" x14ac:dyDescent="0.35">
      <c r="B320" s="12"/>
      <c r="C320" s="12"/>
    </row>
    <row r="321" spans="2:3" ht="12.75" x14ac:dyDescent="0.35">
      <c r="B321" s="12"/>
      <c r="C321" s="12"/>
    </row>
    <row r="322" spans="2:3" ht="12.75" x14ac:dyDescent="0.35">
      <c r="B322" s="12"/>
      <c r="C322" s="12"/>
    </row>
    <row r="323" spans="2:3" ht="12.75" x14ac:dyDescent="0.35">
      <c r="B323" s="12"/>
      <c r="C323" s="12"/>
    </row>
    <row r="324" spans="2:3" ht="12.75" x14ac:dyDescent="0.35">
      <c r="B324" s="12"/>
      <c r="C324" s="12"/>
    </row>
    <row r="325" spans="2:3" ht="12.75" x14ac:dyDescent="0.35">
      <c r="B325" s="12"/>
      <c r="C325" s="12"/>
    </row>
    <row r="326" spans="2:3" ht="12.75" x14ac:dyDescent="0.35">
      <c r="B326" s="12"/>
      <c r="C326" s="12"/>
    </row>
    <row r="327" spans="2:3" ht="12.75" x14ac:dyDescent="0.35">
      <c r="B327" s="12"/>
      <c r="C327" s="12"/>
    </row>
    <row r="328" spans="2:3" ht="12.75" x14ac:dyDescent="0.35">
      <c r="B328" s="12"/>
      <c r="C328" s="12"/>
    </row>
    <row r="329" spans="2:3" ht="12.75" x14ac:dyDescent="0.35">
      <c r="B329" s="12"/>
      <c r="C329" s="12"/>
    </row>
    <row r="330" spans="2:3" ht="12.75" x14ac:dyDescent="0.35">
      <c r="B330" s="12"/>
      <c r="C330" s="12"/>
    </row>
    <row r="331" spans="2:3" ht="12.75" x14ac:dyDescent="0.35">
      <c r="B331" s="12"/>
      <c r="C331" s="12"/>
    </row>
    <row r="332" spans="2:3" ht="12.75" x14ac:dyDescent="0.35">
      <c r="B332" s="12"/>
      <c r="C332" s="12"/>
    </row>
    <row r="333" spans="2:3" ht="12.75" x14ac:dyDescent="0.35">
      <c r="B333" s="12"/>
      <c r="C333" s="12"/>
    </row>
    <row r="334" spans="2:3" ht="12.75" x14ac:dyDescent="0.35">
      <c r="B334" s="12"/>
      <c r="C334" s="12"/>
    </row>
    <row r="335" spans="2:3" ht="12.75" x14ac:dyDescent="0.35">
      <c r="B335" s="12"/>
      <c r="C335" s="12"/>
    </row>
    <row r="336" spans="2:3" ht="12.75" x14ac:dyDescent="0.35">
      <c r="B336" s="12"/>
      <c r="C336" s="12"/>
    </row>
    <row r="337" spans="2:3" ht="12.75" x14ac:dyDescent="0.35">
      <c r="B337" s="12"/>
      <c r="C337" s="12"/>
    </row>
    <row r="338" spans="2:3" ht="12.75" x14ac:dyDescent="0.35">
      <c r="B338" s="12"/>
      <c r="C338" s="12"/>
    </row>
    <row r="339" spans="2:3" ht="12.75" x14ac:dyDescent="0.35">
      <c r="B339" s="12"/>
      <c r="C339" s="12"/>
    </row>
    <row r="340" spans="2:3" ht="12.75" x14ac:dyDescent="0.35">
      <c r="B340" s="12"/>
      <c r="C340" s="12"/>
    </row>
    <row r="341" spans="2:3" ht="12.75" x14ac:dyDescent="0.35">
      <c r="B341" s="12"/>
      <c r="C341" s="12"/>
    </row>
    <row r="342" spans="2:3" ht="12.75" x14ac:dyDescent="0.35">
      <c r="B342" s="12"/>
      <c r="C342" s="12"/>
    </row>
    <row r="343" spans="2:3" ht="12.75" x14ac:dyDescent="0.35">
      <c r="B343" s="12"/>
      <c r="C343" s="12"/>
    </row>
    <row r="344" spans="2:3" ht="12.75" x14ac:dyDescent="0.35">
      <c r="B344" s="12"/>
      <c r="C344" s="12"/>
    </row>
    <row r="345" spans="2:3" ht="12.75" x14ac:dyDescent="0.35">
      <c r="B345" s="12"/>
      <c r="C345" s="12"/>
    </row>
    <row r="346" spans="2:3" ht="12.75" x14ac:dyDescent="0.35">
      <c r="B346" s="12"/>
      <c r="C346" s="12"/>
    </row>
    <row r="347" spans="2:3" ht="12.75" x14ac:dyDescent="0.35">
      <c r="B347" s="12"/>
      <c r="C347" s="12"/>
    </row>
    <row r="348" spans="2:3" ht="12.75" x14ac:dyDescent="0.35">
      <c r="B348" s="12"/>
      <c r="C348" s="12"/>
    </row>
    <row r="349" spans="2:3" ht="12.75" x14ac:dyDescent="0.35">
      <c r="B349" s="12"/>
      <c r="C349" s="12"/>
    </row>
    <row r="350" spans="2:3" ht="12.75" x14ac:dyDescent="0.35">
      <c r="B350" s="12"/>
      <c r="C350" s="12"/>
    </row>
    <row r="351" spans="2:3" ht="12.75" x14ac:dyDescent="0.35">
      <c r="B351" s="12"/>
      <c r="C351" s="12"/>
    </row>
    <row r="352" spans="2:3" ht="12.75" x14ac:dyDescent="0.35">
      <c r="B352" s="12"/>
      <c r="C352" s="12"/>
    </row>
    <row r="353" spans="2:3" ht="12.75" x14ac:dyDescent="0.35">
      <c r="B353" s="12"/>
      <c r="C353" s="12"/>
    </row>
    <row r="354" spans="2:3" ht="12.75" x14ac:dyDescent="0.35">
      <c r="B354" s="12"/>
      <c r="C354" s="12"/>
    </row>
    <row r="355" spans="2:3" ht="12.75" x14ac:dyDescent="0.35">
      <c r="B355" s="12"/>
      <c r="C355" s="12"/>
    </row>
    <row r="356" spans="2:3" ht="12.75" x14ac:dyDescent="0.35">
      <c r="B356" s="12"/>
      <c r="C356" s="12"/>
    </row>
    <row r="357" spans="2:3" ht="12.75" x14ac:dyDescent="0.35">
      <c r="B357" s="12"/>
      <c r="C357" s="12"/>
    </row>
    <row r="358" spans="2:3" ht="12.75" x14ac:dyDescent="0.35">
      <c r="B358" s="12"/>
      <c r="C358" s="12"/>
    </row>
    <row r="359" spans="2:3" ht="12.75" x14ac:dyDescent="0.35">
      <c r="B359" s="12"/>
      <c r="C359" s="12"/>
    </row>
    <row r="360" spans="2:3" ht="12.75" x14ac:dyDescent="0.35">
      <c r="B360" s="12"/>
      <c r="C360" s="12"/>
    </row>
    <row r="361" spans="2:3" ht="12.75" x14ac:dyDescent="0.35">
      <c r="B361" s="12"/>
      <c r="C361" s="12"/>
    </row>
    <row r="362" spans="2:3" ht="12.75" x14ac:dyDescent="0.35">
      <c r="B362" s="12"/>
      <c r="C362" s="12"/>
    </row>
    <row r="363" spans="2:3" ht="12.75" x14ac:dyDescent="0.35">
      <c r="B363" s="12"/>
      <c r="C363" s="12"/>
    </row>
    <row r="364" spans="2:3" ht="12.75" x14ac:dyDescent="0.35">
      <c r="B364" s="12"/>
      <c r="C364" s="12"/>
    </row>
    <row r="365" spans="2:3" ht="12.75" x14ac:dyDescent="0.35">
      <c r="B365" s="12"/>
      <c r="C365" s="12"/>
    </row>
    <row r="366" spans="2:3" ht="12.75" x14ac:dyDescent="0.35">
      <c r="B366" s="12"/>
      <c r="C366" s="12"/>
    </row>
    <row r="367" spans="2:3" ht="12.75" x14ac:dyDescent="0.35">
      <c r="B367" s="12"/>
      <c r="C367" s="12"/>
    </row>
    <row r="368" spans="2:3" ht="12.75" x14ac:dyDescent="0.35">
      <c r="B368" s="12"/>
      <c r="C368" s="12"/>
    </row>
    <row r="369" spans="2:3" ht="12.75" x14ac:dyDescent="0.35">
      <c r="B369" s="12"/>
      <c r="C369" s="12"/>
    </row>
    <row r="370" spans="2:3" ht="12.75" x14ac:dyDescent="0.35">
      <c r="B370" s="12"/>
      <c r="C370" s="12"/>
    </row>
    <row r="371" spans="2:3" ht="12.75" x14ac:dyDescent="0.35">
      <c r="B371" s="12"/>
      <c r="C371" s="12"/>
    </row>
    <row r="372" spans="2:3" ht="12.75" x14ac:dyDescent="0.35">
      <c r="B372" s="12"/>
      <c r="C372" s="12"/>
    </row>
    <row r="373" spans="2:3" ht="12.75" x14ac:dyDescent="0.35">
      <c r="B373" s="12"/>
      <c r="C373" s="12"/>
    </row>
    <row r="374" spans="2:3" ht="12.75" x14ac:dyDescent="0.35">
      <c r="B374" s="12"/>
      <c r="C374" s="12"/>
    </row>
    <row r="375" spans="2:3" ht="12.75" x14ac:dyDescent="0.35">
      <c r="B375" s="12"/>
      <c r="C375" s="12"/>
    </row>
    <row r="376" spans="2:3" ht="12.75" x14ac:dyDescent="0.35">
      <c r="B376" s="12"/>
      <c r="C376" s="12"/>
    </row>
    <row r="377" spans="2:3" ht="12.75" x14ac:dyDescent="0.35">
      <c r="B377" s="12"/>
      <c r="C377" s="12"/>
    </row>
    <row r="378" spans="2:3" ht="12.75" x14ac:dyDescent="0.35">
      <c r="B378" s="12"/>
      <c r="C378" s="12"/>
    </row>
    <row r="379" spans="2:3" ht="12.75" x14ac:dyDescent="0.35">
      <c r="B379" s="12"/>
      <c r="C379" s="12"/>
    </row>
    <row r="380" spans="2:3" ht="12.75" x14ac:dyDescent="0.35">
      <c r="B380" s="12"/>
      <c r="C380" s="12"/>
    </row>
    <row r="381" spans="2:3" ht="12.75" x14ac:dyDescent="0.35">
      <c r="B381" s="12"/>
      <c r="C381" s="12"/>
    </row>
    <row r="382" spans="2:3" ht="12.75" x14ac:dyDescent="0.35">
      <c r="B382" s="12"/>
      <c r="C382" s="12"/>
    </row>
    <row r="383" spans="2:3" ht="12.75" x14ac:dyDescent="0.35">
      <c r="B383" s="12"/>
      <c r="C383" s="12"/>
    </row>
    <row r="384" spans="2:3" ht="12.75" x14ac:dyDescent="0.35">
      <c r="B384" s="12"/>
      <c r="C384" s="12"/>
    </row>
    <row r="385" spans="2:3" ht="12.75" x14ac:dyDescent="0.35">
      <c r="B385" s="12"/>
      <c r="C385" s="12"/>
    </row>
    <row r="386" spans="2:3" ht="12.75" x14ac:dyDescent="0.35">
      <c r="B386" s="12"/>
      <c r="C386" s="12"/>
    </row>
    <row r="387" spans="2:3" ht="12.75" x14ac:dyDescent="0.35">
      <c r="B387" s="12"/>
      <c r="C387" s="12"/>
    </row>
    <row r="388" spans="2:3" ht="12.75" x14ac:dyDescent="0.35">
      <c r="B388" s="12"/>
      <c r="C388" s="12"/>
    </row>
    <row r="389" spans="2:3" ht="12.75" x14ac:dyDescent="0.35">
      <c r="B389" s="12"/>
      <c r="C389" s="12"/>
    </row>
    <row r="390" spans="2:3" ht="12.75" x14ac:dyDescent="0.35">
      <c r="B390" s="12"/>
      <c r="C390" s="12"/>
    </row>
    <row r="391" spans="2:3" ht="12.75" x14ac:dyDescent="0.35">
      <c r="B391" s="12"/>
      <c r="C391" s="12"/>
    </row>
    <row r="392" spans="2:3" ht="12.75" x14ac:dyDescent="0.35">
      <c r="B392" s="12"/>
      <c r="C392" s="12"/>
    </row>
    <row r="393" spans="2:3" ht="12.75" x14ac:dyDescent="0.35">
      <c r="B393" s="12"/>
      <c r="C393" s="12"/>
    </row>
    <row r="394" spans="2:3" ht="12.75" x14ac:dyDescent="0.35">
      <c r="B394" s="12"/>
      <c r="C394" s="12"/>
    </row>
    <row r="395" spans="2:3" ht="12.75" x14ac:dyDescent="0.35">
      <c r="B395" s="12"/>
      <c r="C395" s="12"/>
    </row>
    <row r="396" spans="2:3" ht="12.75" x14ac:dyDescent="0.35">
      <c r="B396" s="12"/>
      <c r="C396" s="12"/>
    </row>
    <row r="397" spans="2:3" ht="12.75" x14ac:dyDescent="0.35">
      <c r="B397" s="12"/>
      <c r="C397" s="12"/>
    </row>
    <row r="398" spans="2:3" ht="12.75" x14ac:dyDescent="0.35">
      <c r="B398" s="12"/>
      <c r="C398" s="12"/>
    </row>
    <row r="399" spans="2:3" ht="12.75" x14ac:dyDescent="0.35">
      <c r="B399" s="12"/>
      <c r="C399" s="12"/>
    </row>
    <row r="400" spans="2:3" ht="12.75" x14ac:dyDescent="0.35">
      <c r="B400" s="12"/>
      <c r="C400" s="12"/>
    </row>
    <row r="401" spans="2:3" ht="12.75" x14ac:dyDescent="0.35">
      <c r="B401" s="12"/>
      <c r="C401" s="12"/>
    </row>
    <row r="402" spans="2:3" ht="12.75" x14ac:dyDescent="0.35">
      <c r="B402" s="12"/>
      <c r="C402" s="12"/>
    </row>
    <row r="403" spans="2:3" ht="12.75" x14ac:dyDescent="0.35">
      <c r="B403" s="12"/>
      <c r="C403" s="12"/>
    </row>
    <row r="404" spans="2:3" ht="12.75" x14ac:dyDescent="0.35">
      <c r="B404" s="12"/>
      <c r="C404" s="12"/>
    </row>
    <row r="405" spans="2:3" ht="12.75" x14ac:dyDescent="0.35">
      <c r="B405" s="12"/>
      <c r="C405" s="12"/>
    </row>
    <row r="406" spans="2:3" ht="12.75" x14ac:dyDescent="0.35">
      <c r="B406" s="12"/>
      <c r="C406" s="12"/>
    </row>
    <row r="407" spans="2:3" ht="12.75" x14ac:dyDescent="0.35">
      <c r="B407" s="12"/>
      <c r="C407" s="12"/>
    </row>
    <row r="408" spans="2:3" ht="12.75" x14ac:dyDescent="0.35">
      <c r="B408" s="12"/>
      <c r="C408" s="12"/>
    </row>
    <row r="409" spans="2:3" ht="12.75" x14ac:dyDescent="0.35">
      <c r="B409" s="12"/>
      <c r="C409" s="12"/>
    </row>
    <row r="410" spans="2:3" ht="12.75" x14ac:dyDescent="0.35">
      <c r="B410" s="12"/>
      <c r="C410" s="12"/>
    </row>
    <row r="411" spans="2:3" ht="12.75" x14ac:dyDescent="0.35">
      <c r="B411" s="12"/>
      <c r="C411" s="12"/>
    </row>
    <row r="412" spans="2:3" ht="12.75" x14ac:dyDescent="0.35">
      <c r="B412" s="12"/>
      <c r="C412" s="12"/>
    </row>
    <row r="413" spans="2:3" ht="12.75" x14ac:dyDescent="0.35">
      <c r="B413" s="12"/>
      <c r="C413" s="12"/>
    </row>
    <row r="414" spans="2:3" ht="12.75" x14ac:dyDescent="0.35">
      <c r="B414" s="12"/>
      <c r="C414" s="12"/>
    </row>
    <row r="415" spans="2:3" ht="12.75" x14ac:dyDescent="0.35">
      <c r="B415" s="12"/>
      <c r="C415" s="12"/>
    </row>
    <row r="416" spans="2:3" ht="12.75" x14ac:dyDescent="0.35">
      <c r="B416" s="12"/>
      <c r="C416" s="12"/>
    </row>
    <row r="417" spans="2:3" ht="12.75" x14ac:dyDescent="0.35">
      <c r="B417" s="12"/>
      <c r="C417" s="12"/>
    </row>
    <row r="418" spans="2:3" ht="12.75" x14ac:dyDescent="0.35">
      <c r="B418" s="12"/>
      <c r="C418" s="12"/>
    </row>
    <row r="419" spans="2:3" ht="12.75" x14ac:dyDescent="0.35">
      <c r="B419" s="12"/>
      <c r="C419" s="12"/>
    </row>
    <row r="420" spans="2:3" ht="12.75" x14ac:dyDescent="0.35">
      <c r="B420" s="12"/>
      <c r="C420" s="12"/>
    </row>
    <row r="421" spans="2:3" ht="12.75" x14ac:dyDescent="0.35">
      <c r="B421" s="12"/>
      <c r="C421" s="12"/>
    </row>
    <row r="422" spans="2:3" ht="12.75" x14ac:dyDescent="0.35">
      <c r="B422" s="12"/>
      <c r="C422" s="12"/>
    </row>
    <row r="423" spans="2:3" ht="12.75" x14ac:dyDescent="0.35">
      <c r="B423" s="12"/>
      <c r="C423" s="12"/>
    </row>
    <row r="424" spans="2:3" ht="12.75" x14ac:dyDescent="0.35">
      <c r="B424" s="12"/>
      <c r="C424" s="12"/>
    </row>
    <row r="425" spans="2:3" ht="12.75" x14ac:dyDescent="0.35">
      <c r="B425" s="12"/>
      <c r="C425" s="12"/>
    </row>
    <row r="426" spans="2:3" ht="12.75" x14ac:dyDescent="0.35">
      <c r="B426" s="12"/>
      <c r="C426" s="12"/>
    </row>
    <row r="427" spans="2:3" ht="12.75" x14ac:dyDescent="0.35">
      <c r="B427" s="12"/>
      <c r="C427" s="12"/>
    </row>
    <row r="428" spans="2:3" ht="12.75" x14ac:dyDescent="0.35">
      <c r="B428" s="12"/>
      <c r="C428" s="12"/>
    </row>
    <row r="429" spans="2:3" ht="12.75" x14ac:dyDescent="0.35">
      <c r="B429" s="12"/>
      <c r="C429" s="12"/>
    </row>
    <row r="430" spans="2:3" ht="12.75" x14ac:dyDescent="0.35">
      <c r="B430" s="12"/>
      <c r="C430" s="12"/>
    </row>
    <row r="431" spans="2:3" ht="12.75" x14ac:dyDescent="0.35">
      <c r="B431" s="12"/>
      <c r="C431" s="12"/>
    </row>
    <row r="432" spans="2:3" ht="12.75" x14ac:dyDescent="0.35">
      <c r="B432" s="12"/>
      <c r="C432" s="12"/>
    </row>
    <row r="433" spans="2:3" ht="12.75" x14ac:dyDescent="0.35">
      <c r="B433" s="12"/>
      <c r="C433" s="12"/>
    </row>
    <row r="434" spans="2:3" ht="12.75" x14ac:dyDescent="0.35">
      <c r="B434" s="12"/>
      <c r="C434" s="12"/>
    </row>
    <row r="435" spans="2:3" ht="12.75" x14ac:dyDescent="0.35">
      <c r="B435" s="12"/>
      <c r="C435" s="12"/>
    </row>
    <row r="436" spans="2:3" ht="12.75" x14ac:dyDescent="0.35">
      <c r="B436" s="12"/>
      <c r="C436" s="12"/>
    </row>
    <row r="437" spans="2:3" ht="12.75" x14ac:dyDescent="0.35">
      <c r="B437" s="12"/>
      <c r="C437" s="12"/>
    </row>
    <row r="438" spans="2:3" ht="12.75" x14ac:dyDescent="0.35">
      <c r="B438" s="12"/>
      <c r="C438" s="12"/>
    </row>
    <row r="439" spans="2:3" ht="12.75" x14ac:dyDescent="0.35">
      <c r="B439" s="12"/>
      <c r="C439" s="12"/>
    </row>
    <row r="440" spans="2:3" ht="12.75" x14ac:dyDescent="0.35">
      <c r="B440" s="12"/>
      <c r="C440" s="12"/>
    </row>
    <row r="441" spans="2:3" ht="12.75" x14ac:dyDescent="0.35">
      <c r="B441" s="12"/>
      <c r="C441" s="12"/>
    </row>
    <row r="442" spans="2:3" ht="12.75" x14ac:dyDescent="0.35">
      <c r="B442" s="12"/>
      <c r="C442" s="12"/>
    </row>
    <row r="443" spans="2:3" ht="12.75" x14ac:dyDescent="0.35">
      <c r="B443" s="12"/>
      <c r="C443" s="12"/>
    </row>
    <row r="444" spans="2:3" ht="12.75" x14ac:dyDescent="0.35">
      <c r="B444" s="12"/>
      <c r="C444" s="12"/>
    </row>
    <row r="445" spans="2:3" ht="12.75" x14ac:dyDescent="0.35">
      <c r="B445" s="12"/>
      <c r="C445" s="12"/>
    </row>
    <row r="446" spans="2:3" ht="12.75" x14ac:dyDescent="0.35">
      <c r="B446" s="12"/>
      <c r="C446" s="12"/>
    </row>
    <row r="447" spans="2:3" ht="12.75" x14ac:dyDescent="0.35">
      <c r="B447" s="12"/>
      <c r="C447" s="12"/>
    </row>
    <row r="448" spans="2:3" ht="12.75" x14ac:dyDescent="0.35">
      <c r="B448" s="12"/>
      <c r="C448" s="12"/>
    </row>
    <row r="449" spans="2:3" ht="12.75" x14ac:dyDescent="0.35">
      <c r="B449" s="12"/>
      <c r="C449" s="12"/>
    </row>
    <row r="450" spans="2:3" ht="12.75" x14ac:dyDescent="0.35">
      <c r="B450" s="12"/>
      <c r="C450" s="12"/>
    </row>
    <row r="451" spans="2:3" ht="12.75" x14ac:dyDescent="0.35">
      <c r="B451" s="12"/>
      <c r="C451" s="12"/>
    </row>
    <row r="452" spans="2:3" ht="12.75" x14ac:dyDescent="0.35">
      <c r="B452" s="12"/>
      <c r="C452" s="12"/>
    </row>
    <row r="453" spans="2:3" ht="12.75" x14ac:dyDescent="0.35">
      <c r="B453" s="12"/>
      <c r="C453" s="12"/>
    </row>
    <row r="454" spans="2:3" ht="12.75" x14ac:dyDescent="0.35">
      <c r="B454" s="12"/>
      <c r="C454" s="12"/>
    </row>
    <row r="455" spans="2:3" ht="12.75" x14ac:dyDescent="0.35">
      <c r="B455" s="12"/>
      <c r="C455" s="12"/>
    </row>
    <row r="456" spans="2:3" ht="12.75" x14ac:dyDescent="0.35">
      <c r="B456" s="12"/>
      <c r="C456" s="12"/>
    </row>
    <row r="457" spans="2:3" ht="12.75" x14ac:dyDescent="0.35">
      <c r="B457" s="12"/>
      <c r="C457" s="12"/>
    </row>
    <row r="458" spans="2:3" ht="12.75" x14ac:dyDescent="0.35">
      <c r="B458" s="12"/>
      <c r="C458" s="12"/>
    </row>
    <row r="459" spans="2:3" ht="12.75" x14ac:dyDescent="0.35">
      <c r="B459" s="12"/>
      <c r="C459" s="12"/>
    </row>
    <row r="460" spans="2:3" ht="12.75" x14ac:dyDescent="0.35">
      <c r="B460" s="12"/>
      <c r="C460" s="12"/>
    </row>
    <row r="461" spans="2:3" ht="12.75" x14ac:dyDescent="0.35">
      <c r="B461" s="12"/>
      <c r="C461" s="12"/>
    </row>
    <row r="462" spans="2:3" ht="12.75" x14ac:dyDescent="0.35">
      <c r="B462" s="12"/>
      <c r="C462" s="12"/>
    </row>
    <row r="463" spans="2:3" ht="12.75" x14ac:dyDescent="0.35">
      <c r="B463" s="12"/>
      <c r="C463" s="12"/>
    </row>
    <row r="464" spans="2:3" ht="12.75" x14ac:dyDescent="0.35">
      <c r="B464" s="12"/>
      <c r="C464" s="12"/>
    </row>
    <row r="465" spans="2:3" ht="12.75" x14ac:dyDescent="0.35">
      <c r="B465" s="12"/>
      <c r="C465" s="12"/>
    </row>
    <row r="466" spans="2:3" ht="12.75" x14ac:dyDescent="0.35">
      <c r="B466" s="12"/>
      <c r="C466" s="12"/>
    </row>
    <row r="467" spans="2:3" ht="12.75" x14ac:dyDescent="0.35">
      <c r="B467" s="12"/>
      <c r="C467" s="12"/>
    </row>
    <row r="468" spans="2:3" ht="12.75" x14ac:dyDescent="0.35">
      <c r="B468" s="12"/>
      <c r="C468" s="12"/>
    </row>
    <row r="469" spans="2:3" ht="12.75" x14ac:dyDescent="0.35">
      <c r="B469" s="12"/>
      <c r="C469" s="12"/>
    </row>
    <row r="470" spans="2:3" ht="12.75" x14ac:dyDescent="0.35">
      <c r="B470" s="12"/>
      <c r="C470" s="12"/>
    </row>
    <row r="471" spans="2:3" ht="12.75" x14ac:dyDescent="0.35">
      <c r="B471" s="12"/>
      <c r="C471" s="12"/>
    </row>
    <row r="472" spans="2:3" ht="12.75" x14ac:dyDescent="0.35">
      <c r="B472" s="12"/>
      <c r="C472" s="12"/>
    </row>
    <row r="473" spans="2:3" ht="12.75" x14ac:dyDescent="0.35">
      <c r="B473" s="12"/>
      <c r="C473" s="12"/>
    </row>
    <row r="474" spans="2:3" ht="12.75" x14ac:dyDescent="0.35">
      <c r="B474" s="12"/>
      <c r="C474" s="12"/>
    </row>
    <row r="475" spans="2:3" ht="12.75" x14ac:dyDescent="0.35">
      <c r="B475" s="12"/>
      <c r="C475" s="12"/>
    </row>
    <row r="476" spans="2:3" ht="12.75" x14ac:dyDescent="0.35">
      <c r="B476" s="12"/>
      <c r="C476" s="12"/>
    </row>
    <row r="477" spans="2:3" ht="12.75" x14ac:dyDescent="0.35">
      <c r="B477" s="12"/>
      <c r="C477" s="12"/>
    </row>
    <row r="478" spans="2:3" ht="12.75" x14ac:dyDescent="0.35">
      <c r="B478" s="12"/>
      <c r="C478" s="12"/>
    </row>
    <row r="479" spans="2:3" ht="12.75" x14ac:dyDescent="0.35">
      <c r="B479" s="12"/>
      <c r="C479" s="12"/>
    </row>
    <row r="480" spans="2:3" ht="12.75" x14ac:dyDescent="0.35">
      <c r="B480" s="12"/>
      <c r="C480" s="12"/>
    </row>
    <row r="481" spans="2:3" ht="12.75" x14ac:dyDescent="0.35">
      <c r="B481" s="12"/>
      <c r="C481" s="12"/>
    </row>
    <row r="482" spans="2:3" ht="12.75" x14ac:dyDescent="0.35">
      <c r="B482" s="12"/>
      <c r="C482" s="12"/>
    </row>
    <row r="483" spans="2:3" ht="12.75" x14ac:dyDescent="0.35">
      <c r="B483" s="12"/>
      <c r="C483" s="12"/>
    </row>
    <row r="484" spans="2:3" ht="12.75" x14ac:dyDescent="0.35">
      <c r="B484" s="12"/>
      <c r="C484" s="12"/>
    </row>
    <row r="485" spans="2:3" ht="12.75" x14ac:dyDescent="0.35">
      <c r="B485" s="12"/>
      <c r="C485" s="12"/>
    </row>
    <row r="486" spans="2:3" ht="12.75" x14ac:dyDescent="0.35">
      <c r="B486" s="12"/>
      <c r="C486" s="12"/>
    </row>
    <row r="487" spans="2:3" ht="12.75" x14ac:dyDescent="0.35">
      <c r="B487" s="12"/>
      <c r="C487" s="12"/>
    </row>
    <row r="488" spans="2:3" ht="12.75" x14ac:dyDescent="0.35">
      <c r="B488" s="12"/>
      <c r="C488" s="12"/>
    </row>
    <row r="489" spans="2:3" ht="12.75" x14ac:dyDescent="0.35">
      <c r="B489" s="12"/>
      <c r="C489" s="12"/>
    </row>
    <row r="490" spans="2:3" ht="12.75" x14ac:dyDescent="0.35">
      <c r="B490" s="12"/>
      <c r="C490" s="12"/>
    </row>
    <row r="491" spans="2:3" ht="12.75" x14ac:dyDescent="0.35">
      <c r="B491" s="12"/>
      <c r="C491" s="12"/>
    </row>
    <row r="492" spans="2:3" ht="12.75" x14ac:dyDescent="0.35">
      <c r="B492" s="12"/>
      <c r="C492" s="12"/>
    </row>
    <row r="493" spans="2:3" ht="12.75" x14ac:dyDescent="0.35">
      <c r="B493" s="12"/>
      <c r="C493" s="12"/>
    </row>
    <row r="494" spans="2:3" ht="12.75" x14ac:dyDescent="0.35">
      <c r="B494" s="12"/>
      <c r="C494" s="12"/>
    </row>
    <row r="495" spans="2:3" ht="12.75" x14ac:dyDescent="0.35">
      <c r="B495" s="12"/>
      <c r="C495" s="12"/>
    </row>
    <row r="496" spans="2:3" ht="12.75" x14ac:dyDescent="0.35">
      <c r="B496" s="12"/>
      <c r="C496" s="12"/>
    </row>
    <row r="497" spans="2:3" ht="12.75" x14ac:dyDescent="0.35">
      <c r="B497" s="12"/>
      <c r="C497" s="12"/>
    </row>
    <row r="498" spans="2:3" ht="12.75" x14ac:dyDescent="0.35">
      <c r="B498" s="12"/>
      <c r="C498" s="12"/>
    </row>
    <row r="499" spans="2:3" ht="12.75" x14ac:dyDescent="0.35">
      <c r="B499" s="12"/>
      <c r="C499" s="12"/>
    </row>
    <row r="500" spans="2:3" ht="12.75" x14ac:dyDescent="0.35">
      <c r="B500" s="12"/>
      <c r="C500" s="12"/>
    </row>
    <row r="501" spans="2:3" ht="12.75" x14ac:dyDescent="0.35">
      <c r="B501" s="12"/>
      <c r="C501" s="12"/>
    </row>
    <row r="502" spans="2:3" ht="12.75" x14ac:dyDescent="0.35">
      <c r="B502" s="12"/>
      <c r="C502" s="12"/>
    </row>
    <row r="503" spans="2:3" ht="12.75" x14ac:dyDescent="0.35">
      <c r="B503" s="12"/>
      <c r="C503" s="12"/>
    </row>
    <row r="504" spans="2:3" ht="12.75" x14ac:dyDescent="0.35">
      <c r="B504" s="12"/>
      <c r="C504" s="12"/>
    </row>
    <row r="505" spans="2:3" ht="12.75" x14ac:dyDescent="0.35">
      <c r="B505" s="12"/>
      <c r="C505" s="12"/>
    </row>
    <row r="506" spans="2:3" ht="12.75" x14ac:dyDescent="0.35">
      <c r="B506" s="12"/>
      <c r="C506" s="12"/>
    </row>
    <row r="507" spans="2:3" ht="12.75" x14ac:dyDescent="0.35">
      <c r="B507" s="12"/>
      <c r="C507" s="12"/>
    </row>
    <row r="508" spans="2:3" ht="12.75" x14ac:dyDescent="0.35">
      <c r="B508" s="12"/>
      <c r="C508" s="12"/>
    </row>
    <row r="509" spans="2:3" ht="12.75" x14ac:dyDescent="0.35">
      <c r="B509" s="12"/>
      <c r="C509" s="12"/>
    </row>
    <row r="510" spans="2:3" ht="12.75" x14ac:dyDescent="0.35">
      <c r="B510" s="12"/>
      <c r="C510" s="12"/>
    </row>
    <row r="511" spans="2:3" ht="12.75" x14ac:dyDescent="0.35">
      <c r="B511" s="12"/>
      <c r="C511" s="12"/>
    </row>
    <row r="512" spans="2:3" ht="12.75" x14ac:dyDescent="0.35">
      <c r="B512" s="12"/>
      <c r="C512" s="12"/>
    </row>
    <row r="513" spans="2:3" ht="12.75" x14ac:dyDescent="0.35">
      <c r="B513" s="12"/>
      <c r="C513" s="12"/>
    </row>
    <row r="514" spans="2:3" ht="12.75" x14ac:dyDescent="0.35">
      <c r="B514" s="12"/>
      <c r="C514" s="12"/>
    </row>
    <row r="515" spans="2:3" ht="12.75" x14ac:dyDescent="0.35">
      <c r="B515" s="12"/>
      <c r="C515" s="12"/>
    </row>
    <row r="516" spans="2:3" ht="12.75" x14ac:dyDescent="0.35">
      <c r="B516" s="12"/>
      <c r="C516" s="12"/>
    </row>
    <row r="517" spans="2:3" ht="12.75" x14ac:dyDescent="0.35">
      <c r="B517" s="12"/>
      <c r="C517" s="12"/>
    </row>
    <row r="518" spans="2:3" ht="12.75" x14ac:dyDescent="0.35">
      <c r="B518" s="12"/>
      <c r="C518" s="12"/>
    </row>
    <row r="519" spans="2:3" ht="12.75" x14ac:dyDescent="0.35">
      <c r="B519" s="12"/>
      <c r="C519" s="12"/>
    </row>
    <row r="520" spans="2:3" ht="12.75" x14ac:dyDescent="0.35">
      <c r="B520" s="12"/>
      <c r="C520" s="12"/>
    </row>
    <row r="521" spans="2:3" ht="12.75" x14ac:dyDescent="0.35">
      <c r="B521" s="12"/>
      <c r="C521" s="12"/>
    </row>
    <row r="522" spans="2:3" ht="12.75" x14ac:dyDescent="0.35">
      <c r="B522" s="12"/>
      <c r="C522" s="12"/>
    </row>
    <row r="523" spans="2:3" ht="12.75" x14ac:dyDescent="0.35">
      <c r="B523" s="12"/>
      <c r="C523" s="12"/>
    </row>
    <row r="524" spans="2:3" ht="12.75" x14ac:dyDescent="0.35">
      <c r="B524" s="12"/>
      <c r="C524" s="12"/>
    </row>
    <row r="525" spans="2:3" ht="12.75" x14ac:dyDescent="0.35">
      <c r="B525" s="12"/>
      <c r="C525" s="12"/>
    </row>
    <row r="526" spans="2:3" ht="12.75" x14ac:dyDescent="0.35">
      <c r="B526" s="12"/>
      <c r="C526" s="12"/>
    </row>
    <row r="527" spans="2:3" ht="12.75" x14ac:dyDescent="0.35">
      <c r="B527" s="12"/>
      <c r="C527" s="12"/>
    </row>
    <row r="528" spans="2:3" ht="12.75" x14ac:dyDescent="0.35">
      <c r="B528" s="12"/>
      <c r="C528" s="12"/>
    </row>
    <row r="529" spans="2:3" ht="12.75" x14ac:dyDescent="0.35">
      <c r="B529" s="12"/>
      <c r="C529" s="12"/>
    </row>
    <row r="530" spans="2:3" ht="12.75" x14ac:dyDescent="0.35">
      <c r="B530" s="12"/>
      <c r="C530" s="12"/>
    </row>
    <row r="531" spans="2:3" ht="12.75" x14ac:dyDescent="0.35">
      <c r="B531" s="12"/>
      <c r="C531" s="12"/>
    </row>
    <row r="532" spans="2:3" ht="12.75" x14ac:dyDescent="0.35">
      <c r="B532" s="12"/>
      <c r="C532" s="12"/>
    </row>
    <row r="533" spans="2:3" ht="12.75" x14ac:dyDescent="0.35">
      <c r="B533" s="12"/>
      <c r="C533" s="12"/>
    </row>
    <row r="534" spans="2:3" ht="12.75" x14ac:dyDescent="0.35">
      <c r="B534" s="12"/>
      <c r="C534" s="12"/>
    </row>
    <row r="535" spans="2:3" ht="12.75" x14ac:dyDescent="0.35">
      <c r="B535" s="12"/>
      <c r="C535" s="12"/>
    </row>
    <row r="536" spans="2:3" ht="12.75" x14ac:dyDescent="0.35">
      <c r="B536" s="12"/>
      <c r="C536" s="12"/>
    </row>
    <row r="537" spans="2:3" ht="12.75" x14ac:dyDescent="0.35">
      <c r="B537" s="12"/>
      <c r="C537" s="12"/>
    </row>
    <row r="538" spans="2:3" ht="12.75" x14ac:dyDescent="0.35">
      <c r="B538" s="12"/>
      <c r="C538" s="12"/>
    </row>
    <row r="539" spans="2:3" ht="12.75" x14ac:dyDescent="0.35">
      <c r="B539" s="12"/>
      <c r="C539" s="12"/>
    </row>
    <row r="540" spans="2:3" ht="12.75" x14ac:dyDescent="0.35">
      <c r="B540" s="12"/>
      <c r="C540" s="12"/>
    </row>
    <row r="541" spans="2:3" ht="12.75" x14ac:dyDescent="0.35">
      <c r="B541" s="12"/>
      <c r="C541" s="12"/>
    </row>
    <row r="542" spans="2:3" ht="12.75" x14ac:dyDescent="0.35">
      <c r="B542" s="12"/>
      <c r="C542" s="12"/>
    </row>
    <row r="543" spans="2:3" ht="12.75" x14ac:dyDescent="0.35">
      <c r="B543" s="12"/>
      <c r="C543" s="12"/>
    </row>
    <row r="544" spans="2:3" ht="12.75" x14ac:dyDescent="0.35">
      <c r="B544" s="12"/>
      <c r="C544" s="12"/>
    </row>
    <row r="545" spans="2:3" ht="12.75" x14ac:dyDescent="0.35">
      <c r="B545" s="12"/>
      <c r="C545" s="12"/>
    </row>
    <row r="546" spans="2:3" ht="12.75" x14ac:dyDescent="0.35">
      <c r="B546" s="12"/>
      <c r="C546" s="12"/>
    </row>
    <row r="547" spans="2:3" ht="12.75" x14ac:dyDescent="0.35">
      <c r="B547" s="12"/>
      <c r="C547" s="12"/>
    </row>
    <row r="548" spans="2:3" ht="12.75" x14ac:dyDescent="0.35">
      <c r="B548" s="12"/>
      <c r="C548" s="12"/>
    </row>
    <row r="549" spans="2:3" ht="12.75" x14ac:dyDescent="0.35">
      <c r="B549" s="12"/>
      <c r="C549" s="12"/>
    </row>
    <row r="550" spans="2:3" ht="12.75" x14ac:dyDescent="0.35">
      <c r="B550" s="12"/>
      <c r="C550" s="12"/>
    </row>
    <row r="551" spans="2:3" ht="12.75" x14ac:dyDescent="0.35">
      <c r="B551" s="12"/>
      <c r="C551" s="12"/>
    </row>
    <row r="552" spans="2:3" ht="12.75" x14ac:dyDescent="0.35">
      <c r="B552" s="12"/>
      <c r="C552" s="12"/>
    </row>
    <row r="553" spans="2:3" ht="12.75" x14ac:dyDescent="0.35">
      <c r="B553" s="12"/>
      <c r="C553" s="12"/>
    </row>
    <row r="554" spans="2:3" ht="12.75" x14ac:dyDescent="0.35">
      <c r="B554" s="12"/>
      <c r="C554" s="12"/>
    </row>
    <row r="555" spans="2:3" ht="12.75" x14ac:dyDescent="0.35">
      <c r="B555" s="12"/>
      <c r="C555" s="12"/>
    </row>
    <row r="556" spans="2:3" ht="12.75" x14ac:dyDescent="0.35">
      <c r="B556" s="12"/>
      <c r="C556" s="12"/>
    </row>
    <row r="557" spans="2:3" ht="12.75" x14ac:dyDescent="0.35">
      <c r="B557" s="12"/>
      <c r="C557" s="12"/>
    </row>
    <row r="558" spans="2:3" ht="12.75" x14ac:dyDescent="0.35">
      <c r="B558" s="12"/>
      <c r="C558" s="12"/>
    </row>
    <row r="559" spans="2:3" ht="12.75" x14ac:dyDescent="0.35">
      <c r="B559" s="12"/>
      <c r="C559" s="12"/>
    </row>
    <row r="560" spans="2:3" ht="12.75" x14ac:dyDescent="0.35">
      <c r="B560" s="12"/>
      <c r="C560" s="12"/>
    </row>
    <row r="561" spans="2:3" ht="12.75" x14ac:dyDescent="0.35">
      <c r="B561" s="12"/>
      <c r="C561" s="12"/>
    </row>
    <row r="562" spans="2:3" ht="12.75" x14ac:dyDescent="0.35">
      <c r="B562" s="12"/>
      <c r="C562" s="12"/>
    </row>
    <row r="563" spans="2:3" ht="12.75" x14ac:dyDescent="0.35">
      <c r="B563" s="12"/>
      <c r="C563" s="12"/>
    </row>
    <row r="564" spans="2:3" ht="12.75" x14ac:dyDescent="0.35">
      <c r="B564" s="12"/>
      <c r="C564" s="12"/>
    </row>
    <row r="565" spans="2:3" ht="12.75" x14ac:dyDescent="0.35">
      <c r="B565" s="12"/>
      <c r="C565" s="12"/>
    </row>
    <row r="566" spans="2:3" ht="12.75" x14ac:dyDescent="0.35">
      <c r="B566" s="12"/>
      <c r="C566" s="12"/>
    </row>
    <row r="567" spans="2:3" ht="12.75" x14ac:dyDescent="0.35">
      <c r="B567" s="12"/>
      <c r="C567" s="12"/>
    </row>
    <row r="568" spans="2:3" ht="12.75" x14ac:dyDescent="0.35">
      <c r="B568" s="12"/>
      <c r="C568" s="12"/>
    </row>
    <row r="569" spans="2:3" ht="12.75" x14ac:dyDescent="0.35">
      <c r="B569" s="12"/>
      <c r="C569" s="12"/>
    </row>
    <row r="570" spans="2:3" ht="12.75" x14ac:dyDescent="0.35">
      <c r="B570" s="12"/>
      <c r="C570" s="12"/>
    </row>
    <row r="571" spans="2:3" ht="12.75" x14ac:dyDescent="0.35">
      <c r="B571" s="12"/>
      <c r="C571" s="12"/>
    </row>
    <row r="572" spans="2:3" ht="12.75" x14ac:dyDescent="0.35">
      <c r="B572" s="12"/>
      <c r="C572" s="12"/>
    </row>
    <row r="573" spans="2:3" ht="12.75" x14ac:dyDescent="0.35">
      <c r="B573" s="12"/>
      <c r="C573" s="12"/>
    </row>
    <row r="574" spans="2:3" ht="12.75" x14ac:dyDescent="0.35">
      <c r="B574" s="12"/>
      <c r="C574" s="12"/>
    </row>
    <row r="575" spans="2:3" ht="12.75" x14ac:dyDescent="0.35">
      <c r="B575" s="12"/>
      <c r="C575" s="12"/>
    </row>
    <row r="576" spans="2:3" ht="12.75" x14ac:dyDescent="0.35">
      <c r="B576" s="12"/>
      <c r="C576" s="12"/>
    </row>
    <row r="577" spans="2:3" ht="12.75" x14ac:dyDescent="0.35">
      <c r="B577" s="12"/>
      <c r="C577" s="12"/>
    </row>
    <row r="578" spans="2:3" ht="12.75" x14ac:dyDescent="0.35">
      <c r="B578" s="12"/>
      <c r="C578" s="12"/>
    </row>
    <row r="579" spans="2:3" ht="12.75" x14ac:dyDescent="0.35">
      <c r="B579" s="12"/>
      <c r="C579" s="12"/>
    </row>
    <row r="580" spans="2:3" ht="12.75" x14ac:dyDescent="0.35">
      <c r="B580" s="12"/>
      <c r="C580" s="12"/>
    </row>
    <row r="581" spans="2:3" ht="12.75" x14ac:dyDescent="0.35">
      <c r="B581" s="12"/>
      <c r="C581" s="12"/>
    </row>
    <row r="582" spans="2:3" ht="12.75" x14ac:dyDescent="0.35">
      <c r="B582" s="12"/>
      <c r="C582" s="12"/>
    </row>
    <row r="583" spans="2:3" ht="12.75" x14ac:dyDescent="0.35">
      <c r="B583" s="12"/>
      <c r="C583" s="12"/>
    </row>
    <row r="584" spans="2:3" ht="12.75" x14ac:dyDescent="0.35">
      <c r="B584" s="12"/>
      <c r="C584" s="12"/>
    </row>
    <row r="585" spans="2:3" ht="12.75" x14ac:dyDescent="0.35">
      <c r="B585" s="12"/>
      <c r="C585" s="12"/>
    </row>
    <row r="586" spans="2:3" ht="12.75" x14ac:dyDescent="0.35">
      <c r="B586" s="12"/>
      <c r="C586" s="12"/>
    </row>
    <row r="587" spans="2:3" ht="12.75" x14ac:dyDescent="0.35">
      <c r="B587" s="12"/>
      <c r="C587" s="12"/>
    </row>
    <row r="588" spans="2:3" ht="12.75" x14ac:dyDescent="0.35">
      <c r="B588" s="12"/>
      <c r="C588" s="12"/>
    </row>
    <row r="589" spans="2:3" ht="12.75" x14ac:dyDescent="0.35">
      <c r="B589" s="12"/>
      <c r="C589" s="12"/>
    </row>
    <row r="590" spans="2:3" ht="12.75" x14ac:dyDescent="0.35">
      <c r="B590" s="12"/>
      <c r="C590" s="12"/>
    </row>
    <row r="591" spans="2:3" ht="12.75" x14ac:dyDescent="0.35">
      <c r="B591" s="12"/>
      <c r="C591" s="12"/>
    </row>
    <row r="592" spans="2:3" ht="12.75" x14ac:dyDescent="0.35">
      <c r="B592" s="12"/>
      <c r="C592" s="12"/>
    </row>
    <row r="593" spans="2:3" ht="12.75" x14ac:dyDescent="0.35">
      <c r="B593" s="12"/>
      <c r="C593" s="12"/>
    </row>
    <row r="594" spans="2:3" ht="12.75" x14ac:dyDescent="0.35">
      <c r="B594" s="12"/>
      <c r="C594" s="12"/>
    </row>
    <row r="595" spans="2:3" ht="12.75" x14ac:dyDescent="0.35">
      <c r="B595" s="12"/>
      <c r="C595" s="12"/>
    </row>
    <row r="596" spans="2:3" ht="12.75" x14ac:dyDescent="0.35">
      <c r="B596" s="12"/>
      <c r="C596" s="12"/>
    </row>
    <row r="597" spans="2:3" ht="12.75" x14ac:dyDescent="0.35">
      <c r="B597" s="12"/>
      <c r="C597" s="12"/>
    </row>
    <row r="598" spans="2:3" ht="12.75" x14ac:dyDescent="0.35">
      <c r="B598" s="12"/>
      <c r="C598" s="12"/>
    </row>
    <row r="599" spans="2:3" ht="12.75" x14ac:dyDescent="0.35">
      <c r="B599" s="12"/>
      <c r="C599" s="12"/>
    </row>
    <row r="600" spans="2:3" ht="12.75" x14ac:dyDescent="0.35">
      <c r="B600" s="12"/>
      <c r="C600" s="12"/>
    </row>
    <row r="601" spans="2:3" ht="12.75" x14ac:dyDescent="0.35">
      <c r="B601" s="12"/>
      <c r="C601" s="12"/>
    </row>
    <row r="602" spans="2:3" ht="12.75" x14ac:dyDescent="0.35">
      <c r="B602" s="12"/>
      <c r="C602" s="12"/>
    </row>
    <row r="603" spans="2:3" ht="12.75" x14ac:dyDescent="0.35">
      <c r="B603" s="12"/>
      <c r="C603" s="12"/>
    </row>
    <row r="604" spans="2:3" ht="12.75" x14ac:dyDescent="0.35">
      <c r="B604" s="12"/>
      <c r="C604" s="12"/>
    </row>
    <row r="605" spans="2:3" ht="12.75" x14ac:dyDescent="0.35">
      <c r="B605" s="12"/>
      <c r="C605" s="12"/>
    </row>
    <row r="606" spans="2:3" ht="12.75" x14ac:dyDescent="0.35">
      <c r="B606" s="12"/>
      <c r="C606" s="12"/>
    </row>
    <row r="607" spans="2:3" ht="12.75" x14ac:dyDescent="0.35">
      <c r="B607" s="12"/>
      <c r="C607" s="12"/>
    </row>
    <row r="608" spans="2:3" ht="12.75" x14ac:dyDescent="0.35">
      <c r="B608" s="12"/>
      <c r="C608" s="12"/>
    </row>
    <row r="609" spans="2:3" ht="12.75" x14ac:dyDescent="0.35">
      <c r="B609" s="12"/>
      <c r="C609" s="12"/>
    </row>
    <row r="610" spans="2:3" ht="12.75" x14ac:dyDescent="0.35">
      <c r="B610" s="12"/>
      <c r="C610" s="12"/>
    </row>
    <row r="611" spans="2:3" ht="12.75" x14ac:dyDescent="0.35">
      <c r="B611" s="12"/>
      <c r="C611" s="12"/>
    </row>
    <row r="612" spans="2:3" ht="12.75" x14ac:dyDescent="0.35">
      <c r="B612" s="12"/>
      <c r="C612" s="12"/>
    </row>
    <row r="613" spans="2:3" ht="12.75" x14ac:dyDescent="0.35">
      <c r="B613" s="12"/>
      <c r="C613" s="12"/>
    </row>
    <row r="614" spans="2:3" ht="12.75" x14ac:dyDescent="0.35">
      <c r="B614" s="12"/>
      <c r="C614" s="12"/>
    </row>
    <row r="615" spans="2:3" ht="12.75" x14ac:dyDescent="0.35">
      <c r="B615" s="12"/>
      <c r="C615" s="12"/>
    </row>
    <row r="616" spans="2:3" ht="12.75" x14ac:dyDescent="0.35">
      <c r="B616" s="12"/>
      <c r="C616" s="12"/>
    </row>
    <row r="617" spans="2:3" ht="12.75" x14ac:dyDescent="0.35">
      <c r="B617" s="12"/>
      <c r="C617" s="12"/>
    </row>
    <row r="618" spans="2:3" ht="12.75" x14ac:dyDescent="0.35">
      <c r="B618" s="12"/>
      <c r="C618" s="12"/>
    </row>
    <row r="619" spans="2:3" ht="12.75" x14ac:dyDescent="0.35">
      <c r="B619" s="12"/>
      <c r="C619" s="12"/>
    </row>
    <row r="620" spans="2:3" ht="12.75" x14ac:dyDescent="0.35">
      <c r="B620" s="12"/>
      <c r="C620" s="12"/>
    </row>
    <row r="621" spans="2:3" ht="12.75" x14ac:dyDescent="0.35">
      <c r="B621" s="12"/>
      <c r="C621" s="12"/>
    </row>
    <row r="622" spans="2:3" ht="12.75" x14ac:dyDescent="0.35">
      <c r="B622" s="12"/>
      <c r="C622" s="12"/>
    </row>
    <row r="623" spans="2:3" ht="12.75" x14ac:dyDescent="0.35">
      <c r="B623" s="12"/>
      <c r="C623" s="12"/>
    </row>
    <row r="624" spans="2:3" ht="12.75" x14ac:dyDescent="0.35">
      <c r="B624" s="12"/>
      <c r="C624" s="12"/>
    </row>
    <row r="625" spans="2:3" ht="12.75" x14ac:dyDescent="0.35">
      <c r="B625" s="12"/>
      <c r="C625" s="12"/>
    </row>
    <row r="626" spans="2:3" ht="12.75" x14ac:dyDescent="0.35">
      <c r="B626" s="12"/>
      <c r="C626" s="12"/>
    </row>
    <row r="627" spans="2:3" ht="12.75" x14ac:dyDescent="0.35">
      <c r="B627" s="12"/>
      <c r="C627" s="12"/>
    </row>
    <row r="628" spans="2:3" ht="12.75" x14ac:dyDescent="0.35">
      <c r="B628" s="12"/>
      <c r="C628" s="12"/>
    </row>
    <row r="629" spans="2:3" ht="12.75" x14ac:dyDescent="0.35">
      <c r="B629" s="12"/>
      <c r="C629" s="12"/>
    </row>
    <row r="630" spans="2:3" ht="12.75" x14ac:dyDescent="0.35">
      <c r="B630" s="12"/>
      <c r="C630" s="12"/>
    </row>
    <row r="631" spans="2:3" ht="12.75" x14ac:dyDescent="0.35">
      <c r="B631" s="12"/>
      <c r="C631" s="12"/>
    </row>
    <row r="632" spans="2:3" ht="12.75" x14ac:dyDescent="0.35">
      <c r="B632" s="12"/>
      <c r="C632" s="12"/>
    </row>
    <row r="633" spans="2:3" ht="12.75" x14ac:dyDescent="0.35">
      <c r="B633" s="12"/>
      <c r="C633" s="12"/>
    </row>
    <row r="634" spans="2:3" ht="12.75" x14ac:dyDescent="0.35">
      <c r="B634" s="12"/>
      <c r="C634" s="12"/>
    </row>
    <row r="635" spans="2:3" ht="12.75" x14ac:dyDescent="0.35">
      <c r="B635" s="12"/>
      <c r="C635" s="12"/>
    </row>
    <row r="636" spans="2:3" ht="12.75" x14ac:dyDescent="0.35">
      <c r="B636" s="12"/>
      <c r="C636" s="12"/>
    </row>
    <row r="637" spans="2:3" ht="12.75" x14ac:dyDescent="0.35">
      <c r="B637" s="12"/>
      <c r="C637" s="12"/>
    </row>
    <row r="638" spans="2:3" ht="12.75" x14ac:dyDescent="0.35">
      <c r="B638" s="12"/>
      <c r="C638" s="12"/>
    </row>
    <row r="639" spans="2:3" ht="12.75" x14ac:dyDescent="0.35">
      <c r="B639" s="12"/>
      <c r="C639" s="12"/>
    </row>
    <row r="640" spans="2:3" ht="12.75" x14ac:dyDescent="0.35">
      <c r="B640" s="12"/>
      <c r="C640" s="12"/>
    </row>
    <row r="641" spans="2:3" ht="12.75" x14ac:dyDescent="0.35">
      <c r="B641" s="12"/>
      <c r="C641" s="12"/>
    </row>
    <row r="642" spans="2:3" ht="12.75" x14ac:dyDescent="0.35">
      <c r="B642" s="12"/>
      <c r="C642" s="12"/>
    </row>
    <row r="643" spans="2:3" ht="12.75" x14ac:dyDescent="0.35">
      <c r="B643" s="12"/>
      <c r="C643" s="12"/>
    </row>
    <row r="644" spans="2:3" ht="12.75" x14ac:dyDescent="0.35">
      <c r="B644" s="12"/>
      <c r="C644" s="12"/>
    </row>
    <row r="645" spans="2:3" ht="12.75" x14ac:dyDescent="0.35">
      <c r="B645" s="12"/>
      <c r="C645" s="12"/>
    </row>
    <row r="646" spans="2:3" ht="12.75" x14ac:dyDescent="0.35">
      <c r="B646" s="12"/>
      <c r="C646" s="12"/>
    </row>
    <row r="647" spans="2:3" ht="12.75" x14ac:dyDescent="0.35">
      <c r="B647" s="12"/>
      <c r="C647" s="12"/>
    </row>
    <row r="648" spans="2:3" ht="12.75" x14ac:dyDescent="0.35">
      <c r="B648" s="12"/>
      <c r="C648" s="12"/>
    </row>
    <row r="649" spans="2:3" ht="12.75" x14ac:dyDescent="0.35">
      <c r="B649" s="12"/>
      <c r="C649" s="12"/>
    </row>
    <row r="650" spans="2:3" ht="12.75" x14ac:dyDescent="0.35">
      <c r="B650" s="12"/>
      <c r="C650" s="12"/>
    </row>
    <row r="651" spans="2:3" ht="12.75" x14ac:dyDescent="0.35">
      <c r="B651" s="12"/>
      <c r="C651" s="12"/>
    </row>
    <row r="652" spans="2:3" ht="12.75" x14ac:dyDescent="0.35">
      <c r="B652" s="12"/>
      <c r="C652" s="12"/>
    </row>
    <row r="653" spans="2:3" ht="12.75" x14ac:dyDescent="0.35">
      <c r="B653" s="12"/>
      <c r="C653" s="12"/>
    </row>
    <row r="654" spans="2:3" ht="12.75" x14ac:dyDescent="0.35">
      <c r="B654" s="12"/>
      <c r="C654" s="12"/>
    </row>
    <row r="655" spans="2:3" ht="12.75" x14ac:dyDescent="0.35">
      <c r="B655" s="12"/>
      <c r="C655" s="12"/>
    </row>
    <row r="656" spans="2:3" ht="12.75" x14ac:dyDescent="0.35">
      <c r="B656" s="12"/>
      <c r="C656" s="12"/>
    </row>
    <row r="657" spans="2:3" ht="12.75" x14ac:dyDescent="0.35">
      <c r="B657" s="12"/>
      <c r="C657" s="12"/>
    </row>
    <row r="658" spans="2:3" ht="12.75" x14ac:dyDescent="0.35">
      <c r="B658" s="12"/>
      <c r="C658" s="12"/>
    </row>
    <row r="659" spans="2:3" ht="12.75" x14ac:dyDescent="0.35">
      <c r="B659" s="12"/>
      <c r="C659" s="12"/>
    </row>
    <row r="660" spans="2:3" ht="12.75" x14ac:dyDescent="0.35">
      <c r="B660" s="12"/>
      <c r="C660" s="12"/>
    </row>
    <row r="661" spans="2:3" ht="12.75" x14ac:dyDescent="0.35">
      <c r="B661" s="12"/>
      <c r="C661" s="12"/>
    </row>
    <row r="662" spans="2:3" ht="12.75" x14ac:dyDescent="0.35">
      <c r="B662" s="12"/>
      <c r="C662" s="12"/>
    </row>
    <row r="663" spans="2:3" ht="12.75" x14ac:dyDescent="0.35">
      <c r="B663" s="12"/>
      <c r="C663" s="12"/>
    </row>
    <row r="664" spans="2:3" ht="12.75" x14ac:dyDescent="0.35">
      <c r="B664" s="12"/>
      <c r="C664" s="12"/>
    </row>
    <row r="665" spans="2:3" ht="12.75" x14ac:dyDescent="0.35">
      <c r="B665" s="12"/>
      <c r="C665" s="12"/>
    </row>
    <row r="666" spans="2:3" ht="12.75" x14ac:dyDescent="0.35">
      <c r="B666" s="12"/>
      <c r="C666" s="12"/>
    </row>
    <row r="667" spans="2:3" ht="12.75" x14ac:dyDescent="0.35">
      <c r="B667" s="12"/>
      <c r="C667" s="12"/>
    </row>
    <row r="668" spans="2:3" ht="12.75" x14ac:dyDescent="0.35">
      <c r="B668" s="12"/>
      <c r="C668" s="12"/>
    </row>
    <row r="669" spans="2:3" ht="12.75" x14ac:dyDescent="0.35">
      <c r="B669" s="12"/>
      <c r="C669" s="12"/>
    </row>
    <row r="670" spans="2:3" ht="12.75" x14ac:dyDescent="0.35">
      <c r="B670" s="12"/>
      <c r="C670" s="12"/>
    </row>
    <row r="671" spans="2:3" ht="12.75" x14ac:dyDescent="0.35">
      <c r="B671" s="12"/>
      <c r="C671" s="12"/>
    </row>
    <row r="672" spans="2:3" ht="12.75" x14ac:dyDescent="0.35">
      <c r="B672" s="12"/>
      <c r="C672" s="12"/>
    </row>
    <row r="673" spans="2:3" ht="12.75" x14ac:dyDescent="0.35">
      <c r="B673" s="12"/>
      <c r="C673" s="12"/>
    </row>
    <row r="674" spans="2:3" ht="12.75" x14ac:dyDescent="0.35">
      <c r="B674" s="12"/>
      <c r="C674" s="12"/>
    </row>
    <row r="675" spans="2:3" ht="12.75" x14ac:dyDescent="0.35">
      <c r="B675" s="12"/>
      <c r="C675" s="12"/>
    </row>
    <row r="676" spans="2:3" ht="12.75" x14ac:dyDescent="0.35">
      <c r="B676" s="12"/>
      <c r="C676" s="12"/>
    </row>
    <row r="677" spans="2:3" ht="12.75" x14ac:dyDescent="0.35">
      <c r="B677" s="12"/>
      <c r="C677" s="12"/>
    </row>
    <row r="678" spans="2:3" ht="12.75" x14ac:dyDescent="0.35">
      <c r="B678" s="12"/>
      <c r="C678" s="12"/>
    </row>
    <row r="679" spans="2:3" ht="12.75" x14ac:dyDescent="0.35">
      <c r="B679" s="12"/>
      <c r="C679" s="12"/>
    </row>
    <row r="680" spans="2:3" ht="12.75" x14ac:dyDescent="0.35">
      <c r="B680" s="12"/>
      <c r="C680" s="12"/>
    </row>
    <row r="681" spans="2:3" ht="12.75" x14ac:dyDescent="0.35">
      <c r="B681" s="12"/>
      <c r="C681" s="12"/>
    </row>
    <row r="682" spans="2:3" ht="12.75" x14ac:dyDescent="0.35">
      <c r="B682" s="12"/>
      <c r="C682" s="12"/>
    </row>
    <row r="683" spans="2:3" ht="12.75" x14ac:dyDescent="0.35">
      <c r="B683" s="12"/>
      <c r="C683" s="12"/>
    </row>
    <row r="684" spans="2:3" ht="12.75" x14ac:dyDescent="0.35">
      <c r="B684" s="12"/>
      <c r="C684" s="12"/>
    </row>
    <row r="685" spans="2:3" ht="12.75" x14ac:dyDescent="0.35">
      <c r="B685" s="12"/>
      <c r="C685" s="12"/>
    </row>
    <row r="686" spans="2:3" ht="12.75" x14ac:dyDescent="0.35">
      <c r="B686" s="12"/>
      <c r="C686" s="12"/>
    </row>
    <row r="687" spans="2:3" ht="12.75" x14ac:dyDescent="0.35">
      <c r="B687" s="12"/>
      <c r="C687" s="12"/>
    </row>
    <row r="688" spans="2:3" ht="12.75" x14ac:dyDescent="0.35">
      <c r="B688" s="12"/>
      <c r="C688" s="12"/>
    </row>
    <row r="689" spans="2:3" ht="12.75" x14ac:dyDescent="0.35">
      <c r="B689" s="12"/>
      <c r="C689" s="12"/>
    </row>
    <row r="690" spans="2:3" ht="12.75" x14ac:dyDescent="0.35">
      <c r="B690" s="12"/>
      <c r="C690" s="12"/>
    </row>
    <row r="691" spans="2:3" ht="12.75" x14ac:dyDescent="0.35">
      <c r="B691" s="12"/>
      <c r="C691" s="12"/>
    </row>
    <row r="692" spans="2:3" ht="12.75" x14ac:dyDescent="0.35">
      <c r="B692" s="12"/>
      <c r="C692" s="12"/>
    </row>
    <row r="693" spans="2:3" ht="12.75" x14ac:dyDescent="0.35">
      <c r="B693" s="12"/>
      <c r="C693" s="12"/>
    </row>
    <row r="694" spans="2:3" ht="12.75" x14ac:dyDescent="0.35">
      <c r="B694" s="12"/>
      <c r="C694" s="12"/>
    </row>
    <row r="695" spans="2:3" ht="12.75" x14ac:dyDescent="0.35">
      <c r="B695" s="12"/>
      <c r="C695" s="12"/>
    </row>
    <row r="696" spans="2:3" ht="12.75" x14ac:dyDescent="0.35">
      <c r="B696" s="12"/>
      <c r="C696" s="12"/>
    </row>
    <row r="697" spans="2:3" ht="12.75" x14ac:dyDescent="0.35">
      <c r="B697" s="12"/>
      <c r="C697" s="12"/>
    </row>
    <row r="698" spans="2:3" ht="12.75" x14ac:dyDescent="0.35">
      <c r="B698" s="12"/>
      <c r="C698" s="12"/>
    </row>
    <row r="699" spans="2:3" ht="12.75" x14ac:dyDescent="0.35">
      <c r="B699" s="12"/>
      <c r="C699" s="12"/>
    </row>
    <row r="700" spans="2:3" ht="12.75" x14ac:dyDescent="0.35">
      <c r="B700" s="12"/>
      <c r="C700" s="12"/>
    </row>
    <row r="701" spans="2:3" ht="12.75" x14ac:dyDescent="0.35">
      <c r="B701" s="12"/>
      <c r="C701" s="12"/>
    </row>
    <row r="702" spans="2:3" ht="12.75" x14ac:dyDescent="0.35">
      <c r="B702" s="12"/>
      <c r="C702" s="12"/>
    </row>
    <row r="703" spans="2:3" ht="12.75" x14ac:dyDescent="0.35">
      <c r="B703" s="12"/>
      <c r="C703" s="12"/>
    </row>
    <row r="704" spans="2:3" ht="12.75" x14ac:dyDescent="0.35">
      <c r="B704" s="12"/>
      <c r="C704" s="12"/>
    </row>
    <row r="705" spans="2:3" ht="12.75" x14ac:dyDescent="0.35">
      <c r="B705" s="12"/>
      <c r="C705" s="12"/>
    </row>
    <row r="706" spans="2:3" ht="12.75" x14ac:dyDescent="0.35">
      <c r="B706" s="12"/>
      <c r="C706" s="12"/>
    </row>
    <row r="707" spans="2:3" ht="12.75" x14ac:dyDescent="0.35">
      <c r="B707" s="12"/>
      <c r="C707" s="12"/>
    </row>
    <row r="708" spans="2:3" ht="12.75" x14ac:dyDescent="0.35">
      <c r="B708" s="12"/>
      <c r="C708" s="12"/>
    </row>
    <row r="709" spans="2:3" ht="12.75" x14ac:dyDescent="0.35">
      <c r="B709" s="12"/>
      <c r="C709" s="12"/>
    </row>
    <row r="710" spans="2:3" ht="12.75" x14ac:dyDescent="0.35">
      <c r="B710" s="12"/>
      <c r="C710" s="12"/>
    </row>
    <row r="711" spans="2:3" ht="12.75" x14ac:dyDescent="0.35">
      <c r="B711" s="12"/>
      <c r="C711" s="12"/>
    </row>
    <row r="712" spans="2:3" ht="12.75" x14ac:dyDescent="0.35">
      <c r="B712" s="12"/>
      <c r="C712" s="12"/>
    </row>
    <row r="713" spans="2:3" ht="12.75" x14ac:dyDescent="0.35">
      <c r="B713" s="12"/>
      <c r="C713" s="12"/>
    </row>
    <row r="714" spans="2:3" ht="12.75" x14ac:dyDescent="0.35">
      <c r="B714" s="12"/>
      <c r="C714" s="12"/>
    </row>
    <row r="715" spans="2:3" ht="12.75" x14ac:dyDescent="0.35">
      <c r="B715" s="12"/>
      <c r="C715" s="12"/>
    </row>
    <row r="716" spans="2:3" ht="12.75" x14ac:dyDescent="0.35">
      <c r="B716" s="12"/>
      <c r="C716" s="12"/>
    </row>
    <row r="717" spans="2:3" ht="12.75" x14ac:dyDescent="0.35">
      <c r="B717" s="12"/>
      <c r="C717" s="12"/>
    </row>
    <row r="718" spans="2:3" ht="12.75" x14ac:dyDescent="0.35">
      <c r="B718" s="12"/>
      <c r="C718" s="12"/>
    </row>
    <row r="719" spans="2:3" ht="12.75" x14ac:dyDescent="0.35">
      <c r="B719" s="12"/>
      <c r="C719" s="12"/>
    </row>
    <row r="720" spans="2:3" ht="12.75" x14ac:dyDescent="0.35">
      <c r="B720" s="12"/>
      <c r="C720" s="12"/>
    </row>
    <row r="721" spans="2:3" ht="12.75" x14ac:dyDescent="0.35">
      <c r="B721" s="12"/>
      <c r="C721" s="12"/>
    </row>
    <row r="722" spans="2:3" ht="12.75" x14ac:dyDescent="0.35">
      <c r="B722" s="12"/>
      <c r="C722" s="12"/>
    </row>
    <row r="723" spans="2:3" ht="12.75" x14ac:dyDescent="0.35">
      <c r="B723" s="12"/>
      <c r="C723" s="12"/>
    </row>
    <row r="724" spans="2:3" ht="12.75" x14ac:dyDescent="0.35">
      <c r="B724" s="12"/>
      <c r="C724" s="12"/>
    </row>
    <row r="725" spans="2:3" ht="12.75" x14ac:dyDescent="0.35">
      <c r="B725" s="12"/>
      <c r="C725" s="12"/>
    </row>
    <row r="726" spans="2:3" ht="12.75" x14ac:dyDescent="0.35">
      <c r="B726" s="12"/>
      <c r="C726" s="12"/>
    </row>
    <row r="727" spans="2:3" ht="12.75" x14ac:dyDescent="0.35">
      <c r="B727" s="12"/>
      <c r="C727" s="12"/>
    </row>
    <row r="728" spans="2:3" ht="12.75" x14ac:dyDescent="0.35">
      <c r="B728" s="12"/>
      <c r="C728" s="12"/>
    </row>
    <row r="729" spans="2:3" ht="12.75" x14ac:dyDescent="0.35">
      <c r="B729" s="12"/>
      <c r="C729" s="12"/>
    </row>
    <row r="730" spans="2:3" ht="12.75" x14ac:dyDescent="0.35">
      <c r="B730" s="12"/>
      <c r="C730" s="12"/>
    </row>
    <row r="731" spans="2:3" ht="12.75" x14ac:dyDescent="0.35">
      <c r="B731" s="12"/>
      <c r="C731" s="12"/>
    </row>
    <row r="732" spans="2:3" ht="12.75" x14ac:dyDescent="0.35">
      <c r="B732" s="12"/>
      <c r="C732" s="12"/>
    </row>
    <row r="733" spans="2:3" ht="12.75" x14ac:dyDescent="0.35">
      <c r="B733" s="12"/>
      <c r="C733" s="12"/>
    </row>
    <row r="734" spans="2:3" ht="12.75" x14ac:dyDescent="0.35">
      <c r="B734" s="12"/>
      <c r="C734" s="12"/>
    </row>
    <row r="735" spans="2:3" ht="12.75" x14ac:dyDescent="0.35">
      <c r="B735" s="12"/>
      <c r="C735" s="12"/>
    </row>
    <row r="736" spans="2:3" ht="12.75" x14ac:dyDescent="0.35">
      <c r="B736" s="12"/>
      <c r="C736" s="12"/>
    </row>
    <row r="737" spans="2:3" ht="12.75" x14ac:dyDescent="0.35">
      <c r="B737" s="12"/>
      <c r="C737" s="12"/>
    </row>
    <row r="738" spans="2:3" ht="12.75" x14ac:dyDescent="0.35">
      <c r="B738" s="12"/>
      <c r="C738" s="12"/>
    </row>
    <row r="739" spans="2:3" ht="12.75" x14ac:dyDescent="0.35">
      <c r="B739" s="12"/>
      <c r="C739" s="12"/>
    </row>
    <row r="740" spans="2:3" ht="12.75" x14ac:dyDescent="0.35">
      <c r="B740" s="12"/>
      <c r="C740" s="12"/>
    </row>
    <row r="741" spans="2:3" ht="12.75" x14ac:dyDescent="0.35">
      <c r="B741" s="12"/>
      <c r="C741" s="12"/>
    </row>
    <row r="742" spans="2:3" ht="12.75" x14ac:dyDescent="0.35">
      <c r="B742" s="12"/>
      <c r="C742" s="12"/>
    </row>
    <row r="743" spans="2:3" ht="12.75" x14ac:dyDescent="0.35">
      <c r="B743" s="12"/>
      <c r="C743" s="12"/>
    </row>
    <row r="744" spans="2:3" ht="12.75" x14ac:dyDescent="0.35">
      <c r="B744" s="12"/>
      <c r="C744" s="12"/>
    </row>
    <row r="745" spans="2:3" ht="12.75" x14ac:dyDescent="0.35">
      <c r="B745" s="12"/>
      <c r="C745" s="12"/>
    </row>
    <row r="746" spans="2:3" ht="12.75" x14ac:dyDescent="0.35">
      <c r="B746" s="12"/>
      <c r="C746" s="12"/>
    </row>
    <row r="747" spans="2:3" ht="12.75" x14ac:dyDescent="0.35">
      <c r="B747" s="12"/>
      <c r="C747" s="12"/>
    </row>
    <row r="748" spans="2:3" ht="12.75" x14ac:dyDescent="0.35">
      <c r="B748" s="12"/>
      <c r="C748" s="12"/>
    </row>
    <row r="749" spans="2:3" ht="12.75" x14ac:dyDescent="0.35">
      <c r="B749" s="12"/>
      <c r="C749" s="12"/>
    </row>
    <row r="750" spans="2:3" ht="12.75" x14ac:dyDescent="0.35">
      <c r="B750" s="12"/>
      <c r="C750" s="12"/>
    </row>
    <row r="751" spans="2:3" ht="12.75" x14ac:dyDescent="0.35">
      <c r="B751" s="12"/>
      <c r="C751" s="12"/>
    </row>
    <row r="752" spans="2:3" ht="12.75" x14ac:dyDescent="0.35">
      <c r="B752" s="12"/>
      <c r="C752" s="12"/>
    </row>
    <row r="753" spans="2:3" ht="12.75" x14ac:dyDescent="0.35">
      <c r="B753" s="12"/>
      <c r="C753" s="12"/>
    </row>
    <row r="754" spans="2:3" ht="12.75" x14ac:dyDescent="0.35">
      <c r="B754" s="12"/>
      <c r="C754" s="12"/>
    </row>
    <row r="755" spans="2:3" ht="12.75" x14ac:dyDescent="0.35">
      <c r="B755" s="12"/>
      <c r="C755" s="12"/>
    </row>
    <row r="756" spans="2:3" ht="12.75" x14ac:dyDescent="0.35">
      <c r="B756" s="12"/>
      <c r="C756" s="12"/>
    </row>
    <row r="757" spans="2:3" ht="12.75" x14ac:dyDescent="0.35">
      <c r="B757" s="12"/>
      <c r="C757" s="12"/>
    </row>
    <row r="758" spans="2:3" ht="12.75" x14ac:dyDescent="0.35">
      <c r="B758" s="12"/>
      <c r="C758" s="12"/>
    </row>
    <row r="759" spans="2:3" ht="12.75" x14ac:dyDescent="0.35">
      <c r="B759" s="12"/>
      <c r="C759" s="12"/>
    </row>
    <row r="760" spans="2:3" ht="12.75" x14ac:dyDescent="0.35">
      <c r="B760" s="12"/>
      <c r="C760" s="12"/>
    </row>
    <row r="761" spans="2:3" ht="12.75" x14ac:dyDescent="0.35">
      <c r="B761" s="12"/>
      <c r="C761" s="12"/>
    </row>
    <row r="762" spans="2:3" ht="12.75" x14ac:dyDescent="0.35">
      <c r="B762" s="12"/>
      <c r="C762" s="12"/>
    </row>
    <row r="763" spans="2:3" ht="12.75" x14ac:dyDescent="0.35">
      <c r="B763" s="12"/>
      <c r="C763" s="12"/>
    </row>
    <row r="764" spans="2:3" ht="12.75" x14ac:dyDescent="0.35">
      <c r="B764" s="12"/>
      <c r="C764" s="12"/>
    </row>
    <row r="765" spans="2:3" ht="12.75" x14ac:dyDescent="0.35">
      <c r="B765" s="12"/>
      <c r="C765" s="12"/>
    </row>
    <row r="766" spans="2:3" ht="12.75" x14ac:dyDescent="0.35">
      <c r="B766" s="12"/>
      <c r="C766" s="12"/>
    </row>
    <row r="767" spans="2:3" ht="12.75" x14ac:dyDescent="0.35">
      <c r="B767" s="12"/>
      <c r="C767" s="12"/>
    </row>
    <row r="768" spans="2:3" ht="12.75" x14ac:dyDescent="0.35">
      <c r="B768" s="12"/>
      <c r="C768" s="12"/>
    </row>
    <row r="769" spans="2:3" ht="12.75" x14ac:dyDescent="0.35">
      <c r="B769" s="12"/>
      <c r="C769" s="12"/>
    </row>
    <row r="770" spans="2:3" ht="12.75" x14ac:dyDescent="0.35">
      <c r="B770" s="12"/>
      <c r="C770" s="12"/>
    </row>
    <row r="771" spans="2:3" ht="12.75" x14ac:dyDescent="0.35">
      <c r="B771" s="12"/>
      <c r="C771" s="12"/>
    </row>
    <row r="772" spans="2:3" ht="12.75" x14ac:dyDescent="0.35">
      <c r="B772" s="12"/>
      <c r="C772" s="12"/>
    </row>
    <row r="773" spans="2:3" ht="12.75" x14ac:dyDescent="0.35">
      <c r="B773" s="12"/>
      <c r="C773" s="12"/>
    </row>
    <row r="774" spans="2:3" ht="12.75" x14ac:dyDescent="0.35">
      <c r="B774" s="12"/>
      <c r="C774" s="12"/>
    </row>
    <row r="775" spans="2:3" ht="12.75" x14ac:dyDescent="0.35">
      <c r="B775" s="12"/>
      <c r="C775" s="12"/>
    </row>
    <row r="776" spans="2:3" ht="12.75" x14ac:dyDescent="0.35">
      <c r="B776" s="12"/>
      <c r="C776" s="12"/>
    </row>
    <row r="777" spans="2:3" ht="12.75" x14ac:dyDescent="0.35">
      <c r="B777" s="12"/>
      <c r="C777" s="12"/>
    </row>
    <row r="778" spans="2:3" ht="12.75" x14ac:dyDescent="0.35">
      <c r="B778" s="12"/>
      <c r="C778" s="12"/>
    </row>
    <row r="779" spans="2:3" ht="12.75" x14ac:dyDescent="0.35">
      <c r="B779" s="12"/>
      <c r="C779" s="12"/>
    </row>
    <row r="780" spans="2:3" ht="12.75" x14ac:dyDescent="0.35">
      <c r="B780" s="12"/>
      <c r="C780" s="12"/>
    </row>
    <row r="781" spans="2:3" ht="12.75" x14ac:dyDescent="0.35">
      <c r="B781" s="12"/>
      <c r="C781" s="12"/>
    </row>
    <row r="782" spans="2:3" ht="12.75" x14ac:dyDescent="0.35">
      <c r="B782" s="12"/>
      <c r="C782" s="12"/>
    </row>
    <row r="783" spans="2:3" ht="12.75" x14ac:dyDescent="0.35">
      <c r="B783" s="12"/>
      <c r="C783" s="12"/>
    </row>
    <row r="784" spans="2:3" ht="12.75" x14ac:dyDescent="0.35">
      <c r="B784" s="12"/>
      <c r="C784" s="12"/>
    </row>
    <row r="785" spans="2:3" ht="12.75" x14ac:dyDescent="0.35">
      <c r="B785" s="12"/>
      <c r="C785" s="12"/>
    </row>
    <row r="786" spans="2:3" ht="12.75" x14ac:dyDescent="0.35">
      <c r="B786" s="12"/>
      <c r="C786" s="12"/>
    </row>
    <row r="787" spans="2:3" ht="12.75" x14ac:dyDescent="0.35">
      <c r="B787" s="12"/>
      <c r="C787" s="12"/>
    </row>
    <row r="788" spans="2:3" ht="12.75" x14ac:dyDescent="0.35">
      <c r="B788" s="12"/>
      <c r="C788" s="12"/>
    </row>
    <row r="789" spans="2:3" ht="12.75" x14ac:dyDescent="0.35">
      <c r="B789" s="12"/>
      <c r="C789" s="12"/>
    </row>
    <row r="790" spans="2:3" ht="12.75" x14ac:dyDescent="0.35">
      <c r="B790" s="12"/>
      <c r="C790" s="12"/>
    </row>
    <row r="791" spans="2:3" ht="12.75" x14ac:dyDescent="0.35">
      <c r="B791" s="12"/>
      <c r="C791" s="12"/>
    </row>
    <row r="792" spans="2:3" ht="12.75" x14ac:dyDescent="0.35">
      <c r="B792" s="12"/>
      <c r="C792" s="12"/>
    </row>
    <row r="793" spans="2:3" ht="12.75" x14ac:dyDescent="0.35">
      <c r="B793" s="12"/>
      <c r="C793" s="12"/>
    </row>
    <row r="794" spans="2:3" ht="12.75" x14ac:dyDescent="0.35">
      <c r="B794" s="12"/>
      <c r="C794" s="12"/>
    </row>
    <row r="795" spans="2:3" ht="12.75" x14ac:dyDescent="0.35">
      <c r="B795" s="12"/>
      <c r="C795" s="12"/>
    </row>
    <row r="796" spans="2:3" ht="12.75" x14ac:dyDescent="0.35">
      <c r="B796" s="12"/>
      <c r="C796" s="12"/>
    </row>
    <row r="797" spans="2:3" ht="12.75" x14ac:dyDescent="0.35">
      <c r="B797" s="12"/>
      <c r="C797" s="12"/>
    </row>
    <row r="798" spans="2:3" ht="12.75" x14ac:dyDescent="0.35">
      <c r="B798" s="12"/>
      <c r="C798" s="12"/>
    </row>
    <row r="799" spans="2:3" ht="12.75" x14ac:dyDescent="0.35">
      <c r="B799" s="12"/>
      <c r="C799" s="12"/>
    </row>
    <row r="800" spans="2:3" ht="12.75" x14ac:dyDescent="0.35">
      <c r="B800" s="12"/>
      <c r="C800" s="12"/>
    </row>
    <row r="801" spans="2:3" ht="12.75" x14ac:dyDescent="0.35">
      <c r="B801" s="12"/>
      <c r="C801" s="12"/>
    </row>
    <row r="802" spans="2:3" ht="12.75" x14ac:dyDescent="0.35">
      <c r="B802" s="12"/>
      <c r="C802" s="12"/>
    </row>
    <row r="803" spans="2:3" ht="12.75" x14ac:dyDescent="0.35">
      <c r="B803" s="12"/>
      <c r="C803" s="12"/>
    </row>
    <row r="804" spans="2:3" ht="12.75" x14ac:dyDescent="0.35">
      <c r="B804" s="12"/>
      <c r="C804" s="12"/>
    </row>
    <row r="805" spans="2:3" ht="12.75" x14ac:dyDescent="0.35">
      <c r="B805" s="12"/>
      <c r="C805" s="12"/>
    </row>
    <row r="806" spans="2:3" ht="12.75" x14ac:dyDescent="0.35">
      <c r="B806" s="12"/>
      <c r="C806" s="12"/>
    </row>
    <row r="807" spans="2:3" ht="12.75" x14ac:dyDescent="0.35">
      <c r="B807" s="12"/>
      <c r="C807" s="12"/>
    </row>
    <row r="808" spans="2:3" ht="12.75" x14ac:dyDescent="0.35">
      <c r="B808" s="12"/>
      <c r="C808" s="12"/>
    </row>
    <row r="809" spans="2:3" ht="12.75" x14ac:dyDescent="0.35">
      <c r="B809" s="12"/>
      <c r="C809" s="12"/>
    </row>
    <row r="810" spans="2:3" ht="12.75" x14ac:dyDescent="0.35">
      <c r="B810" s="12"/>
      <c r="C810" s="12"/>
    </row>
    <row r="811" spans="2:3" ht="12.75" x14ac:dyDescent="0.35">
      <c r="B811" s="12"/>
      <c r="C811" s="12"/>
    </row>
    <row r="812" spans="2:3" ht="12.75" x14ac:dyDescent="0.35">
      <c r="B812" s="12"/>
      <c r="C812" s="12"/>
    </row>
    <row r="813" spans="2:3" ht="12.75" x14ac:dyDescent="0.35">
      <c r="B813" s="12"/>
      <c r="C813" s="12"/>
    </row>
    <row r="814" spans="2:3" ht="12.75" x14ac:dyDescent="0.35">
      <c r="B814" s="12"/>
      <c r="C814" s="12"/>
    </row>
    <row r="815" spans="2:3" ht="12.75" x14ac:dyDescent="0.35">
      <c r="B815" s="12"/>
      <c r="C815" s="12"/>
    </row>
    <row r="816" spans="2:3" ht="12.75" x14ac:dyDescent="0.35">
      <c r="B816" s="12"/>
      <c r="C816" s="12"/>
    </row>
    <row r="817" spans="2:3" ht="12.75" x14ac:dyDescent="0.35">
      <c r="B817" s="12"/>
      <c r="C817" s="12"/>
    </row>
    <row r="818" spans="2:3" ht="12.75" x14ac:dyDescent="0.35">
      <c r="B818" s="12"/>
      <c r="C818" s="12"/>
    </row>
    <row r="819" spans="2:3" ht="12.75" x14ac:dyDescent="0.35">
      <c r="B819" s="12"/>
      <c r="C819" s="12"/>
    </row>
    <row r="820" spans="2:3" ht="12.75" x14ac:dyDescent="0.35">
      <c r="B820" s="12"/>
      <c r="C820" s="12"/>
    </row>
    <row r="821" spans="2:3" ht="12.75" x14ac:dyDescent="0.35">
      <c r="B821" s="12"/>
      <c r="C821" s="12"/>
    </row>
    <row r="822" spans="2:3" ht="12.75" x14ac:dyDescent="0.35">
      <c r="B822" s="12"/>
      <c r="C822" s="12"/>
    </row>
    <row r="823" spans="2:3" ht="12.75" x14ac:dyDescent="0.35">
      <c r="B823" s="12"/>
      <c r="C823" s="12"/>
    </row>
    <row r="824" spans="2:3" ht="12.75" x14ac:dyDescent="0.35">
      <c r="B824" s="12"/>
      <c r="C824" s="12"/>
    </row>
    <row r="825" spans="2:3" ht="12.75" x14ac:dyDescent="0.35">
      <c r="B825" s="12"/>
      <c r="C825" s="12"/>
    </row>
    <row r="826" spans="2:3" ht="12.75" x14ac:dyDescent="0.35">
      <c r="B826" s="12"/>
      <c r="C826" s="12"/>
    </row>
    <row r="827" spans="2:3" ht="12.75" x14ac:dyDescent="0.35">
      <c r="B827" s="12"/>
      <c r="C827" s="12"/>
    </row>
    <row r="828" spans="2:3" ht="12.75" x14ac:dyDescent="0.35">
      <c r="B828" s="12"/>
      <c r="C828" s="12"/>
    </row>
    <row r="829" spans="2:3" ht="12.75" x14ac:dyDescent="0.35">
      <c r="B829" s="12"/>
      <c r="C829" s="12"/>
    </row>
    <row r="830" spans="2:3" ht="12.75" x14ac:dyDescent="0.35">
      <c r="B830" s="12"/>
      <c r="C830" s="12"/>
    </row>
    <row r="831" spans="2:3" ht="12.75" x14ac:dyDescent="0.35">
      <c r="B831" s="12"/>
      <c r="C831" s="12"/>
    </row>
    <row r="832" spans="2:3" ht="12.75" x14ac:dyDescent="0.35">
      <c r="B832" s="12"/>
      <c r="C832" s="12"/>
    </row>
    <row r="833" spans="2:3" ht="12.75" x14ac:dyDescent="0.35">
      <c r="B833" s="12"/>
      <c r="C833" s="12"/>
    </row>
    <row r="834" spans="2:3" ht="12.75" x14ac:dyDescent="0.35">
      <c r="B834" s="12"/>
      <c r="C834" s="12"/>
    </row>
    <row r="835" spans="2:3" ht="12.75" x14ac:dyDescent="0.35">
      <c r="B835" s="12"/>
      <c r="C835" s="12"/>
    </row>
    <row r="836" spans="2:3" ht="12.75" x14ac:dyDescent="0.35">
      <c r="B836" s="12"/>
      <c r="C836" s="12"/>
    </row>
    <row r="837" spans="2:3" ht="12.75" x14ac:dyDescent="0.35">
      <c r="B837" s="12"/>
      <c r="C837" s="12"/>
    </row>
    <row r="838" spans="2:3" ht="12.75" x14ac:dyDescent="0.35">
      <c r="B838" s="12"/>
      <c r="C838" s="12"/>
    </row>
    <row r="839" spans="2:3" ht="12.75" x14ac:dyDescent="0.35">
      <c r="B839" s="12"/>
      <c r="C839" s="12"/>
    </row>
    <row r="840" spans="2:3" ht="12.75" x14ac:dyDescent="0.35">
      <c r="B840" s="12"/>
      <c r="C840" s="12"/>
    </row>
    <row r="841" spans="2:3" ht="12.75" x14ac:dyDescent="0.35">
      <c r="B841" s="12"/>
      <c r="C841" s="12"/>
    </row>
    <row r="842" spans="2:3" ht="12.75" x14ac:dyDescent="0.35">
      <c r="B842" s="12"/>
      <c r="C842" s="12"/>
    </row>
    <row r="843" spans="2:3" ht="12.75" x14ac:dyDescent="0.35">
      <c r="B843" s="12"/>
      <c r="C843" s="12"/>
    </row>
    <row r="844" spans="2:3" ht="12.75" x14ac:dyDescent="0.35">
      <c r="B844" s="12"/>
      <c r="C844" s="12"/>
    </row>
    <row r="845" spans="2:3" ht="12.75" x14ac:dyDescent="0.35">
      <c r="B845" s="12"/>
      <c r="C845" s="12"/>
    </row>
    <row r="846" spans="2:3" ht="12.75" x14ac:dyDescent="0.35">
      <c r="B846" s="12"/>
      <c r="C846" s="12"/>
    </row>
    <row r="847" spans="2:3" ht="12.75" x14ac:dyDescent="0.35">
      <c r="B847" s="12"/>
      <c r="C847" s="12"/>
    </row>
    <row r="848" spans="2:3" ht="12.75" x14ac:dyDescent="0.35">
      <c r="B848" s="12"/>
      <c r="C848" s="12"/>
    </row>
    <row r="849" spans="2:3" ht="12.75" x14ac:dyDescent="0.35">
      <c r="B849" s="12"/>
      <c r="C849" s="12"/>
    </row>
    <row r="850" spans="2:3" ht="12.75" x14ac:dyDescent="0.35">
      <c r="B850" s="12"/>
      <c r="C850" s="12"/>
    </row>
    <row r="851" spans="2:3" ht="12.75" x14ac:dyDescent="0.35">
      <c r="B851" s="12"/>
      <c r="C851" s="12"/>
    </row>
    <row r="852" spans="2:3" ht="12.75" x14ac:dyDescent="0.35">
      <c r="B852" s="12"/>
      <c r="C852" s="12"/>
    </row>
    <row r="853" spans="2:3" ht="12.75" x14ac:dyDescent="0.35">
      <c r="B853" s="12"/>
      <c r="C853" s="12"/>
    </row>
    <row r="854" spans="2:3" ht="12.75" x14ac:dyDescent="0.35">
      <c r="B854" s="12"/>
      <c r="C854" s="12"/>
    </row>
    <row r="855" spans="2:3" ht="12.75" x14ac:dyDescent="0.35">
      <c r="B855" s="12"/>
      <c r="C855" s="12"/>
    </row>
    <row r="856" spans="2:3" ht="12.75" x14ac:dyDescent="0.35">
      <c r="B856" s="12"/>
      <c r="C856" s="12"/>
    </row>
    <row r="857" spans="2:3" ht="12.75" x14ac:dyDescent="0.35">
      <c r="B857" s="12"/>
      <c r="C857" s="12"/>
    </row>
    <row r="858" spans="2:3" ht="12.75" x14ac:dyDescent="0.35">
      <c r="B858" s="12"/>
      <c r="C858" s="12"/>
    </row>
    <row r="859" spans="2:3" ht="12.75" x14ac:dyDescent="0.35">
      <c r="B859" s="12"/>
      <c r="C859" s="12"/>
    </row>
    <row r="860" spans="2:3" ht="12.75" x14ac:dyDescent="0.35">
      <c r="B860" s="12"/>
      <c r="C860" s="12"/>
    </row>
    <row r="861" spans="2:3" ht="12.75" x14ac:dyDescent="0.35">
      <c r="B861" s="12"/>
      <c r="C861" s="12"/>
    </row>
    <row r="862" spans="2:3" ht="12.75" x14ac:dyDescent="0.35">
      <c r="B862" s="12"/>
      <c r="C862" s="12"/>
    </row>
    <row r="863" spans="2:3" ht="12.75" x14ac:dyDescent="0.35">
      <c r="B863" s="12"/>
      <c r="C863" s="12"/>
    </row>
    <row r="864" spans="2:3" ht="12.75" x14ac:dyDescent="0.35">
      <c r="B864" s="12"/>
      <c r="C864" s="12"/>
    </row>
    <row r="865" spans="2:3" ht="12.75" x14ac:dyDescent="0.35">
      <c r="B865" s="12"/>
      <c r="C865" s="12"/>
    </row>
    <row r="866" spans="2:3" ht="12.75" x14ac:dyDescent="0.35">
      <c r="B866" s="12"/>
      <c r="C866" s="12"/>
    </row>
    <row r="867" spans="2:3" ht="12.75" x14ac:dyDescent="0.35">
      <c r="B867" s="12"/>
      <c r="C867" s="12"/>
    </row>
    <row r="868" spans="2:3" ht="12.75" x14ac:dyDescent="0.35">
      <c r="B868" s="12"/>
      <c r="C868" s="12"/>
    </row>
    <row r="869" spans="2:3" ht="12.75" x14ac:dyDescent="0.35">
      <c r="B869" s="12"/>
      <c r="C869" s="12"/>
    </row>
    <row r="870" spans="2:3" ht="12.75" x14ac:dyDescent="0.35">
      <c r="B870" s="12"/>
      <c r="C870" s="12"/>
    </row>
    <row r="871" spans="2:3" ht="12.75" x14ac:dyDescent="0.35">
      <c r="B871" s="12"/>
      <c r="C871" s="12"/>
    </row>
    <row r="872" spans="2:3" ht="12.75" x14ac:dyDescent="0.35">
      <c r="B872" s="12"/>
      <c r="C872" s="12"/>
    </row>
    <row r="873" spans="2:3" ht="12.75" x14ac:dyDescent="0.35">
      <c r="B873" s="12"/>
      <c r="C873" s="12"/>
    </row>
    <row r="874" spans="2:3" ht="12.75" x14ac:dyDescent="0.35">
      <c r="B874" s="12"/>
      <c r="C874" s="12"/>
    </row>
    <row r="875" spans="2:3" ht="12.75" x14ac:dyDescent="0.35">
      <c r="B875" s="12"/>
      <c r="C875" s="12"/>
    </row>
    <row r="876" spans="2:3" ht="12.75" x14ac:dyDescent="0.35">
      <c r="B876" s="12"/>
      <c r="C876" s="12"/>
    </row>
    <row r="877" spans="2:3" ht="12.75" x14ac:dyDescent="0.35">
      <c r="B877" s="12"/>
      <c r="C877" s="12"/>
    </row>
    <row r="878" spans="2:3" ht="12.75" x14ac:dyDescent="0.35">
      <c r="B878" s="12"/>
      <c r="C878" s="12"/>
    </row>
    <row r="879" spans="2:3" ht="12.75" x14ac:dyDescent="0.35">
      <c r="B879" s="12"/>
      <c r="C879" s="12"/>
    </row>
    <row r="880" spans="2:3" ht="12.75" x14ac:dyDescent="0.35">
      <c r="B880" s="12"/>
      <c r="C880" s="12"/>
    </row>
    <row r="881" spans="2:3" ht="12.75" x14ac:dyDescent="0.35">
      <c r="B881" s="12"/>
      <c r="C881" s="12"/>
    </row>
    <row r="882" spans="2:3" ht="12.75" x14ac:dyDescent="0.35">
      <c r="B882" s="12"/>
      <c r="C882" s="12"/>
    </row>
    <row r="883" spans="2:3" ht="12.75" x14ac:dyDescent="0.35">
      <c r="B883" s="12"/>
      <c r="C883" s="12"/>
    </row>
    <row r="884" spans="2:3" ht="12.75" x14ac:dyDescent="0.35">
      <c r="B884" s="12"/>
      <c r="C884" s="12"/>
    </row>
    <row r="885" spans="2:3" ht="12.75" x14ac:dyDescent="0.35">
      <c r="B885" s="12"/>
      <c r="C885" s="12"/>
    </row>
    <row r="886" spans="2:3" ht="12.75" x14ac:dyDescent="0.35">
      <c r="B886" s="12"/>
      <c r="C886" s="12"/>
    </row>
    <row r="887" spans="2:3" ht="12.75" x14ac:dyDescent="0.35">
      <c r="B887" s="12"/>
      <c r="C887" s="12"/>
    </row>
    <row r="888" spans="2:3" ht="12.75" x14ac:dyDescent="0.35">
      <c r="B888" s="12"/>
      <c r="C888" s="12"/>
    </row>
    <row r="889" spans="2:3" ht="12.75" x14ac:dyDescent="0.35">
      <c r="B889" s="12"/>
      <c r="C889" s="12"/>
    </row>
    <row r="890" spans="2:3" ht="12.75" x14ac:dyDescent="0.35">
      <c r="B890" s="12"/>
      <c r="C890" s="12"/>
    </row>
    <row r="891" spans="2:3" ht="12.75" x14ac:dyDescent="0.35">
      <c r="B891" s="12"/>
      <c r="C891" s="12"/>
    </row>
    <row r="892" spans="2:3" ht="12.75" x14ac:dyDescent="0.35">
      <c r="B892" s="12"/>
      <c r="C892" s="12"/>
    </row>
    <row r="893" spans="2:3" ht="12.75" x14ac:dyDescent="0.35">
      <c r="B893" s="12"/>
      <c r="C893" s="12"/>
    </row>
    <row r="894" spans="2:3" ht="12.75" x14ac:dyDescent="0.35">
      <c r="B894" s="12"/>
      <c r="C894" s="12"/>
    </row>
    <row r="895" spans="2:3" ht="12.75" x14ac:dyDescent="0.35">
      <c r="B895" s="12"/>
      <c r="C895" s="12"/>
    </row>
    <row r="896" spans="2:3" ht="12.75" x14ac:dyDescent="0.35">
      <c r="B896" s="12"/>
      <c r="C896" s="12"/>
    </row>
    <row r="897" spans="2:3" ht="12.75" x14ac:dyDescent="0.35">
      <c r="B897" s="12"/>
      <c r="C897" s="12"/>
    </row>
    <row r="898" spans="2:3" ht="12.75" x14ac:dyDescent="0.35">
      <c r="B898" s="12"/>
      <c r="C898" s="12"/>
    </row>
    <row r="899" spans="2:3" ht="12.75" x14ac:dyDescent="0.35">
      <c r="B899" s="12"/>
      <c r="C899" s="12"/>
    </row>
    <row r="900" spans="2:3" ht="12.75" x14ac:dyDescent="0.35">
      <c r="B900" s="12"/>
      <c r="C900" s="12"/>
    </row>
    <row r="901" spans="2:3" ht="12.75" x14ac:dyDescent="0.35">
      <c r="B901" s="12"/>
      <c r="C901" s="12"/>
    </row>
    <row r="902" spans="2:3" ht="12.75" x14ac:dyDescent="0.35">
      <c r="B902" s="12"/>
      <c r="C902" s="12"/>
    </row>
    <row r="903" spans="2:3" ht="12.75" x14ac:dyDescent="0.35">
      <c r="B903" s="12"/>
      <c r="C903" s="12"/>
    </row>
    <row r="904" spans="2:3" ht="12.75" x14ac:dyDescent="0.35">
      <c r="B904" s="12"/>
      <c r="C904" s="12"/>
    </row>
    <row r="905" spans="2:3" ht="12.75" x14ac:dyDescent="0.35">
      <c r="B905" s="12"/>
      <c r="C905" s="12"/>
    </row>
    <row r="906" spans="2:3" ht="12.75" x14ac:dyDescent="0.35">
      <c r="B906" s="12"/>
      <c r="C906" s="12"/>
    </row>
    <row r="907" spans="2:3" ht="12.75" x14ac:dyDescent="0.35">
      <c r="B907" s="12"/>
      <c r="C907" s="12"/>
    </row>
    <row r="908" spans="2:3" ht="12.75" x14ac:dyDescent="0.35">
      <c r="B908" s="12"/>
      <c r="C908" s="12"/>
    </row>
    <row r="909" spans="2:3" ht="12.75" x14ac:dyDescent="0.35">
      <c r="B909" s="12"/>
      <c r="C909" s="12"/>
    </row>
    <row r="910" spans="2:3" ht="12.75" x14ac:dyDescent="0.35">
      <c r="B910" s="12"/>
      <c r="C910" s="12"/>
    </row>
    <row r="911" spans="2:3" ht="12.75" x14ac:dyDescent="0.35">
      <c r="B911" s="12"/>
      <c r="C911" s="12"/>
    </row>
    <row r="912" spans="2:3" ht="12.75" x14ac:dyDescent="0.35">
      <c r="B912" s="12"/>
      <c r="C912" s="12"/>
    </row>
    <row r="913" spans="2:3" ht="12.75" x14ac:dyDescent="0.35">
      <c r="B913" s="12"/>
      <c r="C913" s="12"/>
    </row>
    <row r="914" spans="2:3" ht="12.75" x14ac:dyDescent="0.35">
      <c r="B914" s="12"/>
      <c r="C914" s="12"/>
    </row>
    <row r="915" spans="2:3" ht="12.75" x14ac:dyDescent="0.35">
      <c r="B915" s="12"/>
      <c r="C915" s="12"/>
    </row>
    <row r="916" spans="2:3" ht="12.75" x14ac:dyDescent="0.35">
      <c r="B916" s="12"/>
      <c r="C916" s="12"/>
    </row>
    <row r="917" spans="2:3" ht="12.75" x14ac:dyDescent="0.35">
      <c r="B917" s="12"/>
      <c r="C917" s="12"/>
    </row>
    <row r="918" spans="2:3" ht="12.75" x14ac:dyDescent="0.35">
      <c r="B918" s="12"/>
      <c r="C918" s="12"/>
    </row>
    <row r="919" spans="2:3" ht="12.75" x14ac:dyDescent="0.35">
      <c r="B919" s="12"/>
      <c r="C919" s="12"/>
    </row>
    <row r="920" spans="2:3" ht="12.75" x14ac:dyDescent="0.35">
      <c r="B920" s="12"/>
      <c r="C920" s="12"/>
    </row>
    <row r="921" spans="2:3" ht="12.75" x14ac:dyDescent="0.35">
      <c r="B921" s="12"/>
      <c r="C921" s="12"/>
    </row>
    <row r="922" spans="2:3" ht="12.75" x14ac:dyDescent="0.35">
      <c r="B922" s="12"/>
      <c r="C922" s="12"/>
    </row>
    <row r="923" spans="2:3" ht="12.75" x14ac:dyDescent="0.35">
      <c r="B923" s="12"/>
      <c r="C923" s="12"/>
    </row>
    <row r="924" spans="2:3" ht="12.75" x14ac:dyDescent="0.35">
      <c r="B924" s="12"/>
      <c r="C924" s="12"/>
    </row>
    <row r="925" spans="2:3" ht="12.75" x14ac:dyDescent="0.35">
      <c r="B925" s="12"/>
      <c r="C925" s="12"/>
    </row>
    <row r="926" spans="2:3" ht="12.75" x14ac:dyDescent="0.35">
      <c r="B926" s="12"/>
      <c r="C926" s="12"/>
    </row>
    <row r="927" spans="2:3" ht="12.75" x14ac:dyDescent="0.35">
      <c r="B927" s="12"/>
      <c r="C927" s="12"/>
    </row>
    <row r="928" spans="2:3" ht="12.75" x14ac:dyDescent="0.35">
      <c r="B928" s="12"/>
      <c r="C928" s="12"/>
    </row>
    <row r="929" spans="2:3" ht="12.75" x14ac:dyDescent="0.35">
      <c r="B929" s="12"/>
      <c r="C929" s="12"/>
    </row>
    <row r="930" spans="2:3" ht="12.75" x14ac:dyDescent="0.35">
      <c r="B930" s="12"/>
      <c r="C930" s="12"/>
    </row>
    <row r="931" spans="2:3" ht="12.75" x14ac:dyDescent="0.35">
      <c r="B931" s="12"/>
      <c r="C931" s="12"/>
    </row>
    <row r="932" spans="2:3" ht="12.75" x14ac:dyDescent="0.35">
      <c r="B932" s="12"/>
      <c r="C932" s="12"/>
    </row>
    <row r="933" spans="2:3" ht="12.75" x14ac:dyDescent="0.35">
      <c r="B933" s="12"/>
      <c r="C933" s="12"/>
    </row>
    <row r="934" spans="2:3" ht="12.75" x14ac:dyDescent="0.35">
      <c r="B934" s="12"/>
      <c r="C934" s="12"/>
    </row>
    <row r="935" spans="2:3" ht="12.75" x14ac:dyDescent="0.35">
      <c r="B935" s="12"/>
      <c r="C935" s="12"/>
    </row>
    <row r="936" spans="2:3" ht="12.75" x14ac:dyDescent="0.35">
      <c r="B936" s="12"/>
      <c r="C936" s="12"/>
    </row>
    <row r="937" spans="2:3" ht="12.75" x14ac:dyDescent="0.35">
      <c r="B937" s="12"/>
      <c r="C937" s="12"/>
    </row>
    <row r="938" spans="2:3" ht="12.75" x14ac:dyDescent="0.35">
      <c r="B938" s="12"/>
      <c r="C938" s="12"/>
    </row>
    <row r="939" spans="2:3" ht="12.75" x14ac:dyDescent="0.35">
      <c r="B939" s="12"/>
      <c r="C939" s="12"/>
    </row>
    <row r="940" spans="2:3" ht="12.75" x14ac:dyDescent="0.35">
      <c r="B940" s="12"/>
      <c r="C940" s="12"/>
    </row>
    <row r="941" spans="2:3" ht="12.75" x14ac:dyDescent="0.35">
      <c r="B941" s="12"/>
      <c r="C941" s="12"/>
    </row>
    <row r="942" spans="2:3" ht="12.75" x14ac:dyDescent="0.35">
      <c r="B942" s="12"/>
      <c r="C942" s="12"/>
    </row>
    <row r="943" spans="2:3" ht="12.75" x14ac:dyDescent="0.35">
      <c r="B943" s="12"/>
      <c r="C943" s="12"/>
    </row>
    <row r="944" spans="2:3" ht="12.75" x14ac:dyDescent="0.35">
      <c r="B944" s="12"/>
      <c r="C944" s="12"/>
    </row>
    <row r="945" spans="2:3" ht="12.75" x14ac:dyDescent="0.35">
      <c r="B945" s="12"/>
      <c r="C945" s="12"/>
    </row>
    <row r="946" spans="2:3" ht="12.75" x14ac:dyDescent="0.35">
      <c r="B946" s="12"/>
      <c r="C946" s="12"/>
    </row>
    <row r="947" spans="2:3" ht="12.75" x14ac:dyDescent="0.35">
      <c r="B947" s="12"/>
      <c r="C947" s="12"/>
    </row>
    <row r="948" spans="2:3" ht="12.75" x14ac:dyDescent="0.35">
      <c r="B948" s="12"/>
      <c r="C948" s="12"/>
    </row>
    <row r="949" spans="2:3" ht="12.75" x14ac:dyDescent="0.35">
      <c r="B949" s="12"/>
      <c r="C949" s="12"/>
    </row>
    <row r="950" spans="2:3" ht="12.75" x14ac:dyDescent="0.35">
      <c r="B950" s="12"/>
      <c r="C950" s="12"/>
    </row>
    <row r="951" spans="2:3" ht="12.75" x14ac:dyDescent="0.35">
      <c r="B951" s="12"/>
      <c r="C951" s="12"/>
    </row>
    <row r="952" spans="2:3" ht="12.75" x14ac:dyDescent="0.35">
      <c r="B952" s="12"/>
      <c r="C952" s="12"/>
    </row>
    <row r="953" spans="2:3" ht="12.75" x14ac:dyDescent="0.35">
      <c r="B953" s="12"/>
      <c r="C953" s="12"/>
    </row>
    <row r="954" spans="2:3" ht="12.75" x14ac:dyDescent="0.35">
      <c r="B954" s="12"/>
      <c r="C954" s="12"/>
    </row>
    <row r="955" spans="2:3" ht="12.75" x14ac:dyDescent="0.35">
      <c r="B955" s="12"/>
      <c r="C955" s="12"/>
    </row>
    <row r="956" spans="2:3" ht="12.75" x14ac:dyDescent="0.35">
      <c r="B956" s="12"/>
      <c r="C956" s="12"/>
    </row>
    <row r="957" spans="2:3" ht="12.75" x14ac:dyDescent="0.35">
      <c r="B957" s="12"/>
      <c r="C957" s="12"/>
    </row>
    <row r="958" spans="2:3" ht="12.75" x14ac:dyDescent="0.35">
      <c r="B958" s="12"/>
      <c r="C958" s="12"/>
    </row>
    <row r="959" spans="2:3" ht="12.75" x14ac:dyDescent="0.35">
      <c r="B959" s="12"/>
      <c r="C959" s="12"/>
    </row>
    <row r="960" spans="2:3" ht="12.75" x14ac:dyDescent="0.35">
      <c r="B960" s="12"/>
      <c r="C960" s="12"/>
    </row>
    <row r="961" spans="2:3" ht="12.75" x14ac:dyDescent="0.35">
      <c r="B961" s="12"/>
      <c r="C961" s="12"/>
    </row>
    <row r="962" spans="2:3" ht="12.75" x14ac:dyDescent="0.35">
      <c r="B962" s="12"/>
      <c r="C962" s="12"/>
    </row>
    <row r="963" spans="2:3" ht="12.75" x14ac:dyDescent="0.35">
      <c r="B963" s="12"/>
      <c r="C963" s="12"/>
    </row>
    <row r="964" spans="2:3" ht="12.75" x14ac:dyDescent="0.35">
      <c r="B964" s="12"/>
      <c r="C964" s="12"/>
    </row>
    <row r="965" spans="2:3" ht="12.75" x14ac:dyDescent="0.35">
      <c r="B965" s="12"/>
      <c r="C965" s="12"/>
    </row>
    <row r="966" spans="2:3" ht="12.75" x14ac:dyDescent="0.35">
      <c r="B966" s="12"/>
      <c r="C966" s="12"/>
    </row>
    <row r="967" spans="2:3" ht="12.75" x14ac:dyDescent="0.35">
      <c r="B967" s="12"/>
      <c r="C967" s="12"/>
    </row>
    <row r="968" spans="2:3" ht="12.75" x14ac:dyDescent="0.35">
      <c r="B968" s="12"/>
      <c r="C968" s="12"/>
    </row>
    <row r="969" spans="2:3" ht="12.75" x14ac:dyDescent="0.35">
      <c r="B969" s="12"/>
      <c r="C969" s="12"/>
    </row>
    <row r="970" spans="2:3" ht="12.75" x14ac:dyDescent="0.35">
      <c r="B970" s="12"/>
      <c r="C970" s="12"/>
    </row>
    <row r="971" spans="2:3" ht="12.75" x14ac:dyDescent="0.35">
      <c r="B971" s="12"/>
      <c r="C971" s="12"/>
    </row>
    <row r="972" spans="2:3" ht="12.75" x14ac:dyDescent="0.35">
      <c r="B972" s="12"/>
      <c r="C972" s="12"/>
    </row>
    <row r="973" spans="2:3" ht="12.75" x14ac:dyDescent="0.35">
      <c r="B973" s="12"/>
      <c r="C973" s="12"/>
    </row>
    <row r="974" spans="2:3" ht="12.75" x14ac:dyDescent="0.35">
      <c r="B974" s="12"/>
      <c r="C974" s="12"/>
    </row>
    <row r="975" spans="2:3" ht="12.75" x14ac:dyDescent="0.35">
      <c r="B975" s="12"/>
      <c r="C975" s="12"/>
    </row>
    <row r="976" spans="2:3" ht="12.75" x14ac:dyDescent="0.35">
      <c r="B976" s="12"/>
      <c r="C976" s="12"/>
    </row>
    <row r="977" spans="2:3" ht="12.75" x14ac:dyDescent="0.35">
      <c r="B977" s="12"/>
      <c r="C977" s="12"/>
    </row>
    <row r="978" spans="2:3" ht="12.75" x14ac:dyDescent="0.35">
      <c r="B978" s="12"/>
      <c r="C978" s="12"/>
    </row>
    <row r="979" spans="2:3" ht="12.75" x14ac:dyDescent="0.35">
      <c r="B979" s="12"/>
      <c r="C979" s="12"/>
    </row>
    <row r="980" spans="2:3" ht="12.75" x14ac:dyDescent="0.35">
      <c r="B980" s="12"/>
      <c r="C980" s="12"/>
    </row>
    <row r="981" spans="2:3" ht="12.75" x14ac:dyDescent="0.35">
      <c r="B981" s="12"/>
      <c r="C981" s="12"/>
    </row>
    <row r="982" spans="2:3" ht="12.75" x14ac:dyDescent="0.35">
      <c r="B982" s="12"/>
      <c r="C982" s="12"/>
    </row>
    <row r="983" spans="2:3" ht="12.75" x14ac:dyDescent="0.35">
      <c r="B983" s="12"/>
      <c r="C983" s="12"/>
    </row>
    <row r="984" spans="2:3" ht="12.75" x14ac:dyDescent="0.35">
      <c r="B984" s="12"/>
      <c r="C984" s="12"/>
    </row>
    <row r="985" spans="2:3" ht="12.75" x14ac:dyDescent="0.35">
      <c r="B985" s="12"/>
      <c r="C985" s="12"/>
    </row>
    <row r="986" spans="2:3" ht="12.75" x14ac:dyDescent="0.35">
      <c r="B986" s="12"/>
      <c r="C986" s="12"/>
    </row>
    <row r="987" spans="2:3" ht="12.75" x14ac:dyDescent="0.35">
      <c r="B987" s="12"/>
      <c r="C987" s="12"/>
    </row>
    <row r="988" spans="2:3" ht="12.75" x14ac:dyDescent="0.35">
      <c r="B988" s="12"/>
      <c r="C988" s="12"/>
    </row>
    <row r="989" spans="2:3" ht="12.75" x14ac:dyDescent="0.35">
      <c r="B989" s="12"/>
      <c r="C989" s="12"/>
    </row>
    <row r="990" spans="2:3" ht="12.75" x14ac:dyDescent="0.35">
      <c r="B990" s="12"/>
      <c r="C990" s="12"/>
    </row>
    <row r="991" spans="2:3" ht="12.75" x14ac:dyDescent="0.35">
      <c r="B991" s="12"/>
      <c r="C991" s="12"/>
    </row>
    <row r="992" spans="2:3" ht="12.75" x14ac:dyDescent="0.35">
      <c r="B992" s="12"/>
      <c r="C992" s="12"/>
    </row>
    <row r="993" spans="2:3" ht="12.75" x14ac:dyDescent="0.35">
      <c r="B993" s="12"/>
      <c r="C993" s="12"/>
    </row>
    <row r="994" spans="2:3" ht="12.75" x14ac:dyDescent="0.35">
      <c r="B994" s="12"/>
      <c r="C994" s="12"/>
    </row>
    <row r="995" spans="2:3" ht="12.75" x14ac:dyDescent="0.35">
      <c r="B995" s="12"/>
      <c r="C995" s="12"/>
    </row>
    <row r="996" spans="2:3" ht="12.75" x14ac:dyDescent="0.35">
      <c r="B996" s="12"/>
      <c r="C996" s="12"/>
    </row>
    <row r="997" spans="2:3" ht="12.75" x14ac:dyDescent="0.35">
      <c r="B997" s="12"/>
      <c r="C997" s="12"/>
    </row>
    <row r="998" spans="2:3" ht="12.75" x14ac:dyDescent="0.35">
      <c r="B998" s="12"/>
      <c r="C998" s="12"/>
    </row>
    <row r="999" spans="2:3" ht="12.75" x14ac:dyDescent="0.35">
      <c r="B999" s="12"/>
      <c r="C999" s="12"/>
    </row>
    <row r="1000" spans="2:3" ht="12.75" x14ac:dyDescent="0.35">
      <c r="B1000" s="12"/>
      <c r="C1000" s="12"/>
    </row>
    <row r="1001" spans="2:3" ht="12.75" x14ac:dyDescent="0.35">
      <c r="B1001" s="12"/>
      <c r="C1001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EH1015"/>
  <sheetViews>
    <sheetView tabSelected="1" workbookViewId="0">
      <selection activeCell="E1" sqref="E1"/>
    </sheetView>
  </sheetViews>
  <sheetFormatPr defaultColWidth="14.3984375" defaultRowHeight="15.75" customHeight="1" x14ac:dyDescent="0.35"/>
  <cols>
    <col min="1" max="1" width="4.73046875" customWidth="1"/>
    <col min="2" max="2" width="5.265625" customWidth="1"/>
    <col min="3" max="3" width="10.3984375" customWidth="1"/>
    <col min="4" max="4" width="8.86328125" customWidth="1"/>
    <col min="5" max="5" width="5.265625" customWidth="1"/>
    <col min="6" max="6" width="8.46484375" customWidth="1"/>
    <col min="7" max="7" width="5.265625" customWidth="1"/>
    <col min="8" max="25" width="6.265625" customWidth="1"/>
    <col min="26" max="137" width="7.265625" customWidth="1"/>
  </cols>
  <sheetData>
    <row r="1" spans="1:138" ht="15.75" customHeight="1" x14ac:dyDescent="0.35">
      <c r="A1" s="2" t="s">
        <v>67</v>
      </c>
      <c r="B1" s="2" t="s">
        <v>13</v>
      </c>
      <c r="C1" s="4" t="s">
        <v>15</v>
      </c>
      <c r="D1" s="4" t="s">
        <v>47</v>
      </c>
      <c r="E1" s="32" t="s">
        <v>126</v>
      </c>
      <c r="F1" t="s">
        <v>125</v>
      </c>
      <c r="G1" s="2">
        <v>1</v>
      </c>
      <c r="H1" s="2">
        <v>2</v>
      </c>
      <c r="I1" s="2">
        <v>3</v>
      </c>
      <c r="J1" s="2">
        <v>4</v>
      </c>
      <c r="K1" s="2">
        <v>5</v>
      </c>
      <c r="L1" s="2">
        <v>6</v>
      </c>
      <c r="M1" s="2">
        <v>7</v>
      </c>
      <c r="N1" s="2">
        <v>8</v>
      </c>
      <c r="O1" s="2">
        <v>9</v>
      </c>
      <c r="P1" s="2">
        <v>10</v>
      </c>
      <c r="Q1" s="2">
        <v>11</v>
      </c>
      <c r="R1" s="2">
        <v>12</v>
      </c>
      <c r="S1" s="2">
        <v>13</v>
      </c>
      <c r="T1" s="2">
        <v>14</v>
      </c>
      <c r="U1" s="2">
        <v>15</v>
      </c>
      <c r="V1" s="2">
        <v>16</v>
      </c>
      <c r="W1" s="2">
        <v>17</v>
      </c>
      <c r="X1" s="2">
        <v>18</v>
      </c>
      <c r="Y1" s="2">
        <v>19</v>
      </c>
      <c r="Z1" s="2">
        <v>20</v>
      </c>
      <c r="AA1" s="2">
        <v>21</v>
      </c>
      <c r="AB1" s="2">
        <v>22</v>
      </c>
      <c r="AC1" s="2">
        <v>23</v>
      </c>
      <c r="AD1" s="2">
        <v>24</v>
      </c>
      <c r="AE1" s="2">
        <v>25</v>
      </c>
      <c r="AF1" s="2">
        <v>26</v>
      </c>
      <c r="AG1" s="2">
        <v>27</v>
      </c>
      <c r="AH1" s="2">
        <v>28</v>
      </c>
      <c r="AI1" s="2">
        <v>29</v>
      </c>
      <c r="AJ1" s="2">
        <v>30</v>
      </c>
      <c r="AK1" s="2">
        <v>31</v>
      </c>
      <c r="AL1" s="2">
        <v>32</v>
      </c>
      <c r="AM1" s="2">
        <v>33</v>
      </c>
      <c r="AN1" s="2">
        <v>34</v>
      </c>
      <c r="AO1" s="2">
        <v>35</v>
      </c>
      <c r="AP1" s="2">
        <v>36</v>
      </c>
      <c r="AQ1" s="2">
        <v>37</v>
      </c>
      <c r="AR1" s="2">
        <v>38</v>
      </c>
      <c r="AS1" s="2">
        <v>39</v>
      </c>
      <c r="AT1" s="2">
        <v>40</v>
      </c>
      <c r="AU1" s="2">
        <v>41</v>
      </c>
      <c r="AV1" s="2">
        <v>42</v>
      </c>
      <c r="AW1" s="2">
        <v>43</v>
      </c>
      <c r="AX1" s="2">
        <v>44</v>
      </c>
      <c r="AY1" s="2">
        <v>45</v>
      </c>
      <c r="AZ1" s="2">
        <v>46</v>
      </c>
      <c r="BA1" s="2">
        <v>47</v>
      </c>
      <c r="BB1" s="2">
        <v>48</v>
      </c>
      <c r="BC1" s="2">
        <v>49</v>
      </c>
      <c r="BD1" s="2">
        <v>50</v>
      </c>
      <c r="BE1" s="2">
        <v>51</v>
      </c>
      <c r="BF1" s="2">
        <v>52</v>
      </c>
      <c r="BG1" s="2">
        <v>53</v>
      </c>
      <c r="BH1" s="2">
        <v>54</v>
      </c>
      <c r="BI1" s="2">
        <v>55</v>
      </c>
      <c r="BJ1" s="2">
        <v>56</v>
      </c>
      <c r="BK1" s="2">
        <v>57</v>
      </c>
      <c r="BL1" s="2">
        <v>58</v>
      </c>
      <c r="BM1" s="2">
        <v>59</v>
      </c>
      <c r="BN1" s="2">
        <v>60</v>
      </c>
      <c r="BO1" s="2">
        <v>61</v>
      </c>
      <c r="BP1" s="2">
        <v>62</v>
      </c>
      <c r="BQ1" s="2">
        <v>63</v>
      </c>
      <c r="BR1" s="2">
        <v>64</v>
      </c>
      <c r="BS1" s="2">
        <v>65</v>
      </c>
      <c r="BT1" s="2">
        <v>66</v>
      </c>
      <c r="BU1" s="2">
        <v>67</v>
      </c>
      <c r="BV1" s="2">
        <v>68</v>
      </c>
      <c r="BW1" s="2">
        <v>69</v>
      </c>
      <c r="BX1" s="2">
        <v>70</v>
      </c>
      <c r="BY1" s="2">
        <v>71</v>
      </c>
      <c r="BZ1" s="2">
        <v>72</v>
      </c>
      <c r="CA1" s="2">
        <v>73</v>
      </c>
      <c r="CB1" s="2">
        <v>74</v>
      </c>
      <c r="CC1" s="2">
        <v>75</v>
      </c>
      <c r="CD1" s="2">
        <v>76</v>
      </c>
      <c r="CE1" s="2">
        <v>77</v>
      </c>
      <c r="CF1" s="2">
        <v>78</v>
      </c>
      <c r="CG1" s="2">
        <v>79</v>
      </c>
      <c r="CH1" s="2">
        <v>80</v>
      </c>
      <c r="CI1" s="2">
        <v>81</v>
      </c>
      <c r="CJ1" s="2">
        <v>82</v>
      </c>
      <c r="CK1" s="2">
        <v>83</v>
      </c>
      <c r="CL1" s="2">
        <v>84</v>
      </c>
      <c r="CM1" s="2">
        <v>85</v>
      </c>
      <c r="CN1" s="2">
        <v>86</v>
      </c>
      <c r="CO1" s="2">
        <v>87</v>
      </c>
      <c r="CP1" s="2">
        <v>88</v>
      </c>
      <c r="CQ1" s="2">
        <v>89</v>
      </c>
      <c r="CR1" s="2">
        <v>90</v>
      </c>
      <c r="CS1" s="2">
        <v>91</v>
      </c>
      <c r="CT1" s="2">
        <v>92</v>
      </c>
      <c r="CU1" s="2">
        <v>93</v>
      </c>
      <c r="CV1" s="2">
        <v>94</v>
      </c>
      <c r="CW1" s="2">
        <v>95</v>
      </c>
      <c r="CX1" s="2">
        <v>96</v>
      </c>
      <c r="CY1" s="2">
        <v>97</v>
      </c>
      <c r="CZ1" s="2">
        <v>98</v>
      </c>
      <c r="DA1" s="2">
        <v>99</v>
      </c>
      <c r="DB1" s="2">
        <v>100</v>
      </c>
      <c r="DC1" s="2">
        <v>101</v>
      </c>
      <c r="DD1" s="2">
        <v>102</v>
      </c>
      <c r="DE1" s="2">
        <v>103</v>
      </c>
      <c r="DF1" s="2">
        <v>104</v>
      </c>
      <c r="DG1" s="2">
        <v>105</v>
      </c>
      <c r="DH1" s="2">
        <v>106</v>
      </c>
      <c r="DI1" s="2">
        <v>107</v>
      </c>
      <c r="DJ1" s="2">
        <v>108</v>
      </c>
      <c r="DK1" s="2">
        <v>109</v>
      </c>
      <c r="DL1" s="2">
        <v>110</v>
      </c>
      <c r="DM1" s="2">
        <v>111</v>
      </c>
      <c r="DN1" s="2">
        <v>112</v>
      </c>
      <c r="DO1" s="2">
        <v>113</v>
      </c>
      <c r="DP1" s="2">
        <v>114</v>
      </c>
      <c r="DQ1" s="2">
        <v>115</v>
      </c>
      <c r="DR1" s="2">
        <v>116</v>
      </c>
      <c r="DS1" s="2">
        <v>117</v>
      </c>
      <c r="DT1" s="2">
        <v>118</v>
      </c>
      <c r="DU1" s="2">
        <v>119</v>
      </c>
      <c r="DV1" s="2">
        <v>120</v>
      </c>
      <c r="DW1" s="2">
        <v>121</v>
      </c>
      <c r="DX1" s="2">
        <v>122</v>
      </c>
      <c r="DY1" s="2">
        <v>123</v>
      </c>
      <c r="DZ1" s="2">
        <v>124</v>
      </c>
      <c r="EA1" s="2">
        <v>125</v>
      </c>
      <c r="EB1" s="2">
        <v>126</v>
      </c>
      <c r="EC1" s="2">
        <v>127</v>
      </c>
      <c r="ED1" s="2">
        <v>128</v>
      </c>
      <c r="EE1" s="2">
        <v>129</v>
      </c>
      <c r="EF1" s="2">
        <v>130</v>
      </c>
      <c r="EG1" s="2">
        <v>131</v>
      </c>
      <c r="EH1" s="2">
        <v>132</v>
      </c>
    </row>
    <row r="2" spans="1:138" ht="15.75" customHeight="1" x14ac:dyDescent="0.35">
      <c r="A2" s="2">
        <v>0</v>
      </c>
      <c r="B2" s="2">
        <v>0</v>
      </c>
      <c r="C2" s="2">
        <v>2</v>
      </c>
      <c r="D2" s="4">
        <f t="shared" ref="D2:D4" si="0">1/3</f>
        <v>0.33333333333333331</v>
      </c>
      <c r="E2" s="48" t="s">
        <v>68</v>
      </c>
      <c r="G2" s="49">
        <f>'Transport block capacity(bits)'!J5</f>
        <v>448</v>
      </c>
      <c r="H2" s="50">
        <f t="shared" ref="H2:Q11" si="1">$G2*H$1</f>
        <v>896</v>
      </c>
      <c r="I2" s="50">
        <f t="shared" si="1"/>
        <v>1344</v>
      </c>
      <c r="J2" s="50">
        <f t="shared" si="1"/>
        <v>1792</v>
      </c>
      <c r="K2" s="50">
        <f t="shared" si="1"/>
        <v>2240</v>
      </c>
      <c r="L2" s="50">
        <f t="shared" si="1"/>
        <v>2688</v>
      </c>
      <c r="M2" s="50">
        <f t="shared" si="1"/>
        <v>3136</v>
      </c>
      <c r="N2" s="50">
        <f t="shared" si="1"/>
        <v>3584</v>
      </c>
      <c r="O2" s="50">
        <f t="shared" si="1"/>
        <v>4032</v>
      </c>
      <c r="P2" s="50">
        <f t="shared" si="1"/>
        <v>4480</v>
      </c>
      <c r="Q2" s="50">
        <f t="shared" si="1"/>
        <v>4928</v>
      </c>
      <c r="R2" s="50">
        <f t="shared" ref="R2:AA11" si="2">$G2*R$1</f>
        <v>5376</v>
      </c>
      <c r="S2" s="50">
        <f t="shared" si="2"/>
        <v>5824</v>
      </c>
      <c r="T2" s="50">
        <f t="shared" si="2"/>
        <v>6272</v>
      </c>
      <c r="U2" s="50">
        <f t="shared" si="2"/>
        <v>6720</v>
      </c>
      <c r="V2" s="50">
        <f t="shared" si="2"/>
        <v>7168</v>
      </c>
      <c r="W2" s="50">
        <f t="shared" si="2"/>
        <v>7616</v>
      </c>
      <c r="X2" s="50">
        <f t="shared" si="2"/>
        <v>8064</v>
      </c>
      <c r="Y2" s="50">
        <f t="shared" si="2"/>
        <v>8512</v>
      </c>
      <c r="Z2" s="50">
        <f t="shared" si="2"/>
        <v>8960</v>
      </c>
      <c r="AA2" s="50">
        <f t="shared" si="2"/>
        <v>9408</v>
      </c>
      <c r="AB2" s="50">
        <f t="shared" ref="AB2:AK11" si="3">$G2*AB$1</f>
        <v>9856</v>
      </c>
      <c r="AC2" s="50">
        <f t="shared" si="3"/>
        <v>10304</v>
      </c>
      <c r="AD2" s="50">
        <f t="shared" si="3"/>
        <v>10752</v>
      </c>
      <c r="AE2" s="50">
        <f t="shared" si="3"/>
        <v>11200</v>
      </c>
      <c r="AF2" s="50">
        <f t="shared" si="3"/>
        <v>11648</v>
      </c>
      <c r="AG2" s="50">
        <f t="shared" si="3"/>
        <v>12096</v>
      </c>
      <c r="AH2" s="50">
        <f t="shared" si="3"/>
        <v>12544</v>
      </c>
      <c r="AI2" s="50">
        <f t="shared" si="3"/>
        <v>12992</v>
      </c>
      <c r="AJ2" s="50">
        <f t="shared" si="3"/>
        <v>13440</v>
      </c>
      <c r="AK2" s="50">
        <f t="shared" si="3"/>
        <v>13888</v>
      </c>
      <c r="AL2" s="50">
        <f t="shared" ref="AL2:AU11" si="4">$G2*AL$1</f>
        <v>14336</v>
      </c>
      <c r="AM2" s="50">
        <f t="shared" si="4"/>
        <v>14784</v>
      </c>
      <c r="AN2" s="50">
        <f t="shared" si="4"/>
        <v>15232</v>
      </c>
      <c r="AO2" s="50">
        <f t="shared" si="4"/>
        <v>15680</v>
      </c>
      <c r="AP2" s="50">
        <f t="shared" si="4"/>
        <v>16128</v>
      </c>
      <c r="AQ2" s="50">
        <f t="shared" si="4"/>
        <v>16576</v>
      </c>
      <c r="AR2" s="50">
        <f t="shared" si="4"/>
        <v>17024</v>
      </c>
      <c r="AS2" s="50">
        <f t="shared" si="4"/>
        <v>17472</v>
      </c>
      <c r="AT2" s="50">
        <f t="shared" si="4"/>
        <v>17920</v>
      </c>
      <c r="AU2" s="50">
        <f t="shared" si="4"/>
        <v>18368</v>
      </c>
      <c r="AV2" s="50">
        <f t="shared" ref="AV2:BE11" si="5">$G2*AV$1</f>
        <v>18816</v>
      </c>
      <c r="AW2" s="50">
        <f t="shared" si="5"/>
        <v>19264</v>
      </c>
      <c r="AX2" s="50">
        <f t="shared" si="5"/>
        <v>19712</v>
      </c>
      <c r="AY2" s="50">
        <f t="shared" si="5"/>
        <v>20160</v>
      </c>
      <c r="AZ2" s="50">
        <f t="shared" si="5"/>
        <v>20608</v>
      </c>
      <c r="BA2" s="50">
        <f t="shared" si="5"/>
        <v>21056</v>
      </c>
      <c r="BB2" s="50">
        <f t="shared" si="5"/>
        <v>21504</v>
      </c>
      <c r="BC2" s="50">
        <f t="shared" si="5"/>
        <v>21952</v>
      </c>
      <c r="BD2" s="50">
        <f t="shared" si="5"/>
        <v>22400</v>
      </c>
      <c r="BE2" s="50">
        <f t="shared" si="5"/>
        <v>22848</v>
      </c>
      <c r="BF2" s="50">
        <f t="shared" ref="BF2:BO11" si="6">$G2*BF$1</f>
        <v>23296</v>
      </c>
      <c r="BG2" s="50">
        <f t="shared" si="6"/>
        <v>23744</v>
      </c>
      <c r="BH2" s="50">
        <f t="shared" si="6"/>
        <v>24192</v>
      </c>
      <c r="BI2" s="50">
        <f t="shared" si="6"/>
        <v>24640</v>
      </c>
      <c r="BJ2" s="50">
        <f t="shared" si="6"/>
        <v>25088</v>
      </c>
      <c r="BK2" s="50">
        <f t="shared" si="6"/>
        <v>25536</v>
      </c>
      <c r="BL2" s="50">
        <f t="shared" si="6"/>
        <v>25984</v>
      </c>
      <c r="BM2" s="50">
        <f t="shared" si="6"/>
        <v>26432</v>
      </c>
      <c r="BN2" s="50">
        <f t="shared" si="6"/>
        <v>26880</v>
      </c>
      <c r="BO2" s="50">
        <f t="shared" si="6"/>
        <v>27328</v>
      </c>
      <c r="BP2" s="50">
        <f t="shared" ref="BP2:BY11" si="7">$G2*BP$1</f>
        <v>27776</v>
      </c>
      <c r="BQ2" s="50">
        <f t="shared" si="7"/>
        <v>28224</v>
      </c>
      <c r="BR2" s="50">
        <f t="shared" si="7"/>
        <v>28672</v>
      </c>
      <c r="BS2" s="50">
        <f t="shared" si="7"/>
        <v>29120</v>
      </c>
      <c r="BT2" s="50">
        <f t="shared" si="7"/>
        <v>29568</v>
      </c>
      <c r="BU2" s="50">
        <f t="shared" si="7"/>
        <v>30016</v>
      </c>
      <c r="BV2" s="50">
        <f t="shared" si="7"/>
        <v>30464</v>
      </c>
      <c r="BW2" s="50">
        <f t="shared" si="7"/>
        <v>30912</v>
      </c>
      <c r="BX2" s="50">
        <f t="shared" si="7"/>
        <v>31360</v>
      </c>
      <c r="BY2" s="50">
        <f t="shared" si="7"/>
        <v>31808</v>
      </c>
      <c r="BZ2" s="50">
        <f t="shared" ref="BZ2:CI11" si="8">$G2*BZ$1</f>
        <v>32256</v>
      </c>
      <c r="CA2" s="50">
        <f t="shared" si="8"/>
        <v>32704</v>
      </c>
      <c r="CB2" s="50">
        <f t="shared" si="8"/>
        <v>33152</v>
      </c>
      <c r="CC2" s="50">
        <f t="shared" si="8"/>
        <v>33600</v>
      </c>
      <c r="CD2" s="50">
        <f t="shared" si="8"/>
        <v>34048</v>
      </c>
      <c r="CE2" s="50">
        <f t="shared" si="8"/>
        <v>34496</v>
      </c>
      <c r="CF2" s="50">
        <f t="shared" si="8"/>
        <v>34944</v>
      </c>
      <c r="CG2" s="50">
        <f t="shared" si="8"/>
        <v>35392</v>
      </c>
      <c r="CH2" s="50">
        <f t="shared" si="8"/>
        <v>35840</v>
      </c>
      <c r="CI2" s="50">
        <f t="shared" si="8"/>
        <v>36288</v>
      </c>
      <c r="CJ2" s="50">
        <f t="shared" ref="CJ2:CS11" si="9">$G2*CJ$1</f>
        <v>36736</v>
      </c>
      <c r="CK2" s="50">
        <f t="shared" si="9"/>
        <v>37184</v>
      </c>
      <c r="CL2" s="50">
        <f t="shared" si="9"/>
        <v>37632</v>
      </c>
      <c r="CM2" s="50">
        <f t="shared" si="9"/>
        <v>38080</v>
      </c>
      <c r="CN2" s="50">
        <f t="shared" si="9"/>
        <v>38528</v>
      </c>
      <c r="CO2" s="50">
        <f t="shared" si="9"/>
        <v>38976</v>
      </c>
      <c r="CP2" s="50">
        <f t="shared" si="9"/>
        <v>39424</v>
      </c>
      <c r="CQ2" s="50">
        <f t="shared" si="9"/>
        <v>39872</v>
      </c>
      <c r="CR2" s="50">
        <f t="shared" si="9"/>
        <v>40320</v>
      </c>
      <c r="CS2" s="50">
        <f t="shared" si="9"/>
        <v>40768</v>
      </c>
      <c r="CT2" s="50">
        <f t="shared" ref="CT2:DC11" si="10">$G2*CT$1</f>
        <v>41216</v>
      </c>
      <c r="CU2" s="50">
        <f t="shared" si="10"/>
        <v>41664</v>
      </c>
      <c r="CV2" s="50">
        <f t="shared" si="10"/>
        <v>42112</v>
      </c>
      <c r="CW2" s="50">
        <f t="shared" si="10"/>
        <v>42560</v>
      </c>
      <c r="CX2" s="50">
        <f t="shared" si="10"/>
        <v>43008</v>
      </c>
      <c r="CY2" s="50">
        <f t="shared" si="10"/>
        <v>43456</v>
      </c>
      <c r="CZ2" s="50">
        <f t="shared" si="10"/>
        <v>43904</v>
      </c>
      <c r="DA2" s="50">
        <f t="shared" si="10"/>
        <v>44352</v>
      </c>
      <c r="DB2" s="50">
        <f t="shared" si="10"/>
        <v>44800</v>
      </c>
      <c r="DC2" s="50">
        <f t="shared" si="10"/>
        <v>45248</v>
      </c>
      <c r="DD2" s="50">
        <f t="shared" ref="DD2:DM11" si="11">$G2*DD$1</f>
        <v>45696</v>
      </c>
      <c r="DE2" s="50">
        <f t="shared" si="11"/>
        <v>46144</v>
      </c>
      <c r="DF2" s="50">
        <f t="shared" si="11"/>
        <v>46592</v>
      </c>
      <c r="DG2" s="50">
        <f t="shared" si="11"/>
        <v>47040</v>
      </c>
      <c r="DH2" s="50">
        <f t="shared" si="11"/>
        <v>47488</v>
      </c>
      <c r="DI2" s="50">
        <f t="shared" si="11"/>
        <v>47936</v>
      </c>
      <c r="DJ2" s="50">
        <f t="shared" si="11"/>
        <v>48384</v>
      </c>
      <c r="DK2" s="50">
        <f t="shared" si="11"/>
        <v>48832</v>
      </c>
      <c r="DL2" s="50">
        <f t="shared" si="11"/>
        <v>49280</v>
      </c>
      <c r="DM2" s="50">
        <f t="shared" si="11"/>
        <v>49728</v>
      </c>
      <c r="DN2" s="50">
        <f t="shared" ref="DN2:DW11" si="12">$G2*DN$1</f>
        <v>50176</v>
      </c>
      <c r="DO2" s="50">
        <f t="shared" si="12"/>
        <v>50624</v>
      </c>
      <c r="DP2" s="50">
        <f t="shared" si="12"/>
        <v>51072</v>
      </c>
      <c r="DQ2" s="50">
        <f t="shared" si="12"/>
        <v>51520</v>
      </c>
      <c r="DR2" s="50">
        <f t="shared" si="12"/>
        <v>51968</v>
      </c>
      <c r="DS2" s="50">
        <f t="shared" si="12"/>
        <v>52416</v>
      </c>
      <c r="DT2" s="50">
        <f t="shared" si="12"/>
        <v>52864</v>
      </c>
      <c r="DU2" s="50">
        <f t="shared" si="12"/>
        <v>53312</v>
      </c>
      <c r="DV2" s="50">
        <f t="shared" si="12"/>
        <v>53760</v>
      </c>
      <c r="DW2" s="50">
        <f t="shared" si="12"/>
        <v>54208</v>
      </c>
      <c r="DX2" s="50">
        <f t="shared" ref="DX2:EH11" si="13">$G2*DX$1</f>
        <v>54656</v>
      </c>
      <c r="DY2" s="50">
        <f t="shared" si="13"/>
        <v>55104</v>
      </c>
      <c r="DZ2" s="50">
        <f t="shared" si="13"/>
        <v>55552</v>
      </c>
      <c r="EA2" s="50">
        <f t="shared" si="13"/>
        <v>56000</v>
      </c>
      <c r="EB2" s="50">
        <f t="shared" si="13"/>
        <v>56448</v>
      </c>
      <c r="EC2" s="50">
        <f t="shared" si="13"/>
        <v>56896</v>
      </c>
      <c r="ED2" s="50">
        <f t="shared" si="13"/>
        <v>57344</v>
      </c>
      <c r="EE2" s="50">
        <f t="shared" si="13"/>
        <v>57792</v>
      </c>
      <c r="EF2" s="50">
        <f t="shared" si="13"/>
        <v>58240</v>
      </c>
      <c r="EG2" s="50">
        <f t="shared" si="13"/>
        <v>58688</v>
      </c>
      <c r="EH2" s="50">
        <f t="shared" si="13"/>
        <v>59136</v>
      </c>
    </row>
    <row r="3" spans="1:138" ht="15.75" customHeight="1" x14ac:dyDescent="0.35">
      <c r="A3" s="2">
        <v>2</v>
      </c>
      <c r="B3" s="2">
        <v>0</v>
      </c>
      <c r="C3" s="2">
        <v>2</v>
      </c>
      <c r="D3" s="4">
        <f t="shared" si="0"/>
        <v>0.33333333333333331</v>
      </c>
      <c r="E3" s="48" t="s">
        <v>117</v>
      </c>
      <c r="G3" s="49">
        <f>'Transport block capacity(bits)'!K5</f>
        <v>480</v>
      </c>
      <c r="H3" s="50">
        <f t="shared" si="1"/>
        <v>960</v>
      </c>
      <c r="I3" s="50">
        <f t="shared" si="1"/>
        <v>1440</v>
      </c>
      <c r="J3" s="50">
        <f t="shared" si="1"/>
        <v>1920</v>
      </c>
      <c r="K3" s="50">
        <f t="shared" si="1"/>
        <v>2400</v>
      </c>
      <c r="L3" s="50">
        <f t="shared" si="1"/>
        <v>2880</v>
      </c>
      <c r="M3" s="50">
        <f t="shared" si="1"/>
        <v>3360</v>
      </c>
      <c r="N3" s="50">
        <f t="shared" si="1"/>
        <v>3840</v>
      </c>
      <c r="O3" s="50">
        <f t="shared" si="1"/>
        <v>4320</v>
      </c>
      <c r="P3" s="50">
        <f t="shared" si="1"/>
        <v>4800</v>
      </c>
      <c r="Q3" s="50">
        <f t="shared" si="1"/>
        <v>5280</v>
      </c>
      <c r="R3" s="50">
        <f t="shared" si="2"/>
        <v>5760</v>
      </c>
      <c r="S3" s="50">
        <f t="shared" si="2"/>
        <v>6240</v>
      </c>
      <c r="T3" s="50">
        <f t="shared" si="2"/>
        <v>6720</v>
      </c>
      <c r="U3" s="50">
        <f t="shared" si="2"/>
        <v>7200</v>
      </c>
      <c r="V3" s="50">
        <f t="shared" si="2"/>
        <v>7680</v>
      </c>
      <c r="W3" s="50">
        <f t="shared" si="2"/>
        <v>8160</v>
      </c>
      <c r="X3" s="50">
        <f t="shared" si="2"/>
        <v>8640</v>
      </c>
      <c r="Y3" s="50">
        <f t="shared" si="2"/>
        <v>9120</v>
      </c>
      <c r="Z3" s="50">
        <f t="shared" si="2"/>
        <v>9600</v>
      </c>
      <c r="AA3" s="50">
        <f t="shared" si="2"/>
        <v>10080</v>
      </c>
      <c r="AB3" s="50">
        <f t="shared" si="3"/>
        <v>10560</v>
      </c>
      <c r="AC3" s="50">
        <f t="shared" si="3"/>
        <v>11040</v>
      </c>
      <c r="AD3" s="50">
        <f t="shared" si="3"/>
        <v>11520</v>
      </c>
      <c r="AE3" s="50">
        <f t="shared" si="3"/>
        <v>12000</v>
      </c>
      <c r="AF3" s="50">
        <f t="shared" si="3"/>
        <v>12480</v>
      </c>
      <c r="AG3" s="50">
        <f t="shared" si="3"/>
        <v>12960</v>
      </c>
      <c r="AH3" s="50">
        <f t="shared" si="3"/>
        <v>13440</v>
      </c>
      <c r="AI3" s="50">
        <f t="shared" si="3"/>
        <v>13920</v>
      </c>
      <c r="AJ3" s="50">
        <f t="shared" si="3"/>
        <v>14400</v>
      </c>
      <c r="AK3" s="50">
        <f t="shared" si="3"/>
        <v>14880</v>
      </c>
      <c r="AL3" s="50">
        <f t="shared" si="4"/>
        <v>15360</v>
      </c>
      <c r="AM3" s="50">
        <f t="shared" si="4"/>
        <v>15840</v>
      </c>
      <c r="AN3" s="50">
        <f t="shared" si="4"/>
        <v>16320</v>
      </c>
      <c r="AO3" s="50">
        <f t="shared" si="4"/>
        <v>16800</v>
      </c>
      <c r="AP3" s="50">
        <f t="shared" si="4"/>
        <v>17280</v>
      </c>
      <c r="AQ3" s="50">
        <f t="shared" si="4"/>
        <v>17760</v>
      </c>
      <c r="AR3" s="50">
        <f t="shared" si="4"/>
        <v>18240</v>
      </c>
      <c r="AS3" s="50">
        <f t="shared" si="4"/>
        <v>18720</v>
      </c>
      <c r="AT3" s="50">
        <f t="shared" si="4"/>
        <v>19200</v>
      </c>
      <c r="AU3" s="50">
        <f t="shared" si="4"/>
        <v>19680</v>
      </c>
      <c r="AV3" s="50">
        <f t="shared" si="5"/>
        <v>20160</v>
      </c>
      <c r="AW3" s="50">
        <f t="shared" si="5"/>
        <v>20640</v>
      </c>
      <c r="AX3" s="50">
        <f t="shared" si="5"/>
        <v>21120</v>
      </c>
      <c r="AY3" s="50">
        <f t="shared" si="5"/>
        <v>21600</v>
      </c>
      <c r="AZ3" s="50">
        <f t="shared" si="5"/>
        <v>22080</v>
      </c>
      <c r="BA3" s="50">
        <f t="shared" si="5"/>
        <v>22560</v>
      </c>
      <c r="BB3" s="50">
        <f t="shared" si="5"/>
        <v>23040</v>
      </c>
      <c r="BC3" s="50">
        <f t="shared" si="5"/>
        <v>23520</v>
      </c>
      <c r="BD3" s="50">
        <f t="shared" si="5"/>
        <v>24000</v>
      </c>
      <c r="BE3" s="50">
        <f t="shared" si="5"/>
        <v>24480</v>
      </c>
      <c r="BF3" s="50">
        <f t="shared" si="6"/>
        <v>24960</v>
      </c>
      <c r="BG3" s="50">
        <f t="shared" si="6"/>
        <v>25440</v>
      </c>
      <c r="BH3" s="50">
        <f t="shared" si="6"/>
        <v>25920</v>
      </c>
      <c r="BI3" s="50">
        <f t="shared" si="6"/>
        <v>26400</v>
      </c>
      <c r="BJ3" s="50">
        <f t="shared" si="6"/>
        <v>26880</v>
      </c>
      <c r="BK3" s="50">
        <f t="shared" si="6"/>
        <v>27360</v>
      </c>
      <c r="BL3" s="50">
        <f t="shared" si="6"/>
        <v>27840</v>
      </c>
      <c r="BM3" s="50">
        <f t="shared" si="6"/>
        <v>28320</v>
      </c>
      <c r="BN3" s="50">
        <f t="shared" si="6"/>
        <v>28800</v>
      </c>
      <c r="BO3" s="50">
        <f t="shared" si="6"/>
        <v>29280</v>
      </c>
      <c r="BP3" s="50">
        <f t="shared" si="7"/>
        <v>29760</v>
      </c>
      <c r="BQ3" s="50">
        <f t="shared" si="7"/>
        <v>30240</v>
      </c>
      <c r="BR3" s="50">
        <f t="shared" si="7"/>
        <v>30720</v>
      </c>
      <c r="BS3" s="50">
        <f t="shared" si="7"/>
        <v>31200</v>
      </c>
      <c r="BT3" s="50">
        <f t="shared" si="7"/>
        <v>31680</v>
      </c>
      <c r="BU3" s="50">
        <f t="shared" si="7"/>
        <v>32160</v>
      </c>
      <c r="BV3" s="50">
        <f t="shared" si="7"/>
        <v>32640</v>
      </c>
      <c r="BW3" s="50">
        <f t="shared" si="7"/>
        <v>33120</v>
      </c>
      <c r="BX3" s="50">
        <f t="shared" si="7"/>
        <v>33600</v>
      </c>
      <c r="BY3" s="50">
        <f t="shared" si="7"/>
        <v>34080</v>
      </c>
      <c r="BZ3" s="50">
        <f t="shared" si="8"/>
        <v>34560</v>
      </c>
      <c r="CA3" s="50">
        <f t="shared" si="8"/>
        <v>35040</v>
      </c>
      <c r="CB3" s="50">
        <f t="shared" si="8"/>
        <v>35520</v>
      </c>
      <c r="CC3" s="50">
        <f t="shared" si="8"/>
        <v>36000</v>
      </c>
      <c r="CD3" s="50">
        <f t="shared" si="8"/>
        <v>36480</v>
      </c>
      <c r="CE3" s="50">
        <f t="shared" si="8"/>
        <v>36960</v>
      </c>
      <c r="CF3" s="50">
        <f t="shared" si="8"/>
        <v>37440</v>
      </c>
      <c r="CG3" s="50">
        <f t="shared" si="8"/>
        <v>37920</v>
      </c>
      <c r="CH3" s="50">
        <f t="shared" si="8"/>
        <v>38400</v>
      </c>
      <c r="CI3" s="50">
        <f t="shared" si="8"/>
        <v>38880</v>
      </c>
      <c r="CJ3" s="50">
        <f t="shared" si="9"/>
        <v>39360</v>
      </c>
      <c r="CK3" s="50">
        <f t="shared" si="9"/>
        <v>39840</v>
      </c>
      <c r="CL3" s="50">
        <f t="shared" si="9"/>
        <v>40320</v>
      </c>
      <c r="CM3" s="50">
        <f t="shared" si="9"/>
        <v>40800</v>
      </c>
      <c r="CN3" s="50">
        <f t="shared" si="9"/>
        <v>41280</v>
      </c>
      <c r="CO3" s="50">
        <f t="shared" si="9"/>
        <v>41760</v>
      </c>
      <c r="CP3" s="50">
        <f t="shared" si="9"/>
        <v>42240</v>
      </c>
      <c r="CQ3" s="50">
        <f t="shared" si="9"/>
        <v>42720</v>
      </c>
      <c r="CR3" s="50">
        <f t="shared" si="9"/>
        <v>43200</v>
      </c>
      <c r="CS3" s="50">
        <f t="shared" si="9"/>
        <v>43680</v>
      </c>
      <c r="CT3" s="50">
        <f t="shared" si="10"/>
        <v>44160</v>
      </c>
      <c r="CU3" s="50">
        <f t="shared" si="10"/>
        <v>44640</v>
      </c>
      <c r="CV3" s="50">
        <f t="shared" si="10"/>
        <v>45120</v>
      </c>
      <c r="CW3" s="50">
        <f t="shared" si="10"/>
        <v>45600</v>
      </c>
      <c r="CX3" s="50">
        <f t="shared" si="10"/>
        <v>46080</v>
      </c>
      <c r="CY3" s="50">
        <f t="shared" si="10"/>
        <v>46560</v>
      </c>
      <c r="CZ3" s="50">
        <f t="shared" si="10"/>
        <v>47040</v>
      </c>
      <c r="DA3" s="50">
        <f t="shared" si="10"/>
        <v>47520</v>
      </c>
      <c r="DB3" s="50">
        <f t="shared" si="10"/>
        <v>48000</v>
      </c>
      <c r="DC3" s="50">
        <f t="shared" si="10"/>
        <v>48480</v>
      </c>
      <c r="DD3" s="50">
        <f t="shared" si="11"/>
        <v>48960</v>
      </c>
      <c r="DE3" s="50">
        <f t="shared" si="11"/>
        <v>49440</v>
      </c>
      <c r="DF3" s="50">
        <f t="shared" si="11"/>
        <v>49920</v>
      </c>
      <c r="DG3" s="50">
        <f t="shared" si="11"/>
        <v>50400</v>
      </c>
      <c r="DH3" s="50">
        <f t="shared" si="11"/>
        <v>50880</v>
      </c>
      <c r="DI3" s="50">
        <f t="shared" si="11"/>
        <v>51360</v>
      </c>
      <c r="DJ3" s="50">
        <f t="shared" si="11"/>
        <v>51840</v>
      </c>
      <c r="DK3" s="50">
        <f t="shared" si="11"/>
        <v>52320</v>
      </c>
      <c r="DL3" s="50">
        <f t="shared" si="11"/>
        <v>52800</v>
      </c>
      <c r="DM3" s="50">
        <f t="shared" si="11"/>
        <v>53280</v>
      </c>
      <c r="DN3" s="50">
        <f t="shared" si="12"/>
        <v>53760</v>
      </c>
      <c r="DO3" s="50">
        <f t="shared" si="12"/>
        <v>54240</v>
      </c>
      <c r="DP3" s="50">
        <f t="shared" si="12"/>
        <v>54720</v>
      </c>
      <c r="DQ3" s="50">
        <f t="shared" si="12"/>
        <v>55200</v>
      </c>
      <c r="DR3" s="50">
        <f t="shared" si="12"/>
        <v>55680</v>
      </c>
      <c r="DS3" s="50">
        <f t="shared" si="12"/>
        <v>56160</v>
      </c>
      <c r="DT3" s="50">
        <f t="shared" si="12"/>
        <v>56640</v>
      </c>
      <c r="DU3" s="50">
        <f t="shared" si="12"/>
        <v>57120</v>
      </c>
      <c r="DV3" s="50">
        <f t="shared" si="12"/>
        <v>57600</v>
      </c>
      <c r="DW3" s="50">
        <f t="shared" si="12"/>
        <v>58080</v>
      </c>
      <c r="DX3" s="50">
        <f t="shared" si="13"/>
        <v>58560</v>
      </c>
      <c r="DY3" s="50">
        <f t="shared" si="13"/>
        <v>59040</v>
      </c>
      <c r="DZ3" s="50">
        <f t="shared" si="13"/>
        <v>59520</v>
      </c>
      <c r="EA3" s="50">
        <f t="shared" si="13"/>
        <v>60000</v>
      </c>
      <c r="EB3" s="50">
        <f t="shared" si="13"/>
        <v>60480</v>
      </c>
      <c r="EC3" s="50">
        <f t="shared" si="13"/>
        <v>60960</v>
      </c>
      <c r="ED3" s="50">
        <f t="shared" si="13"/>
        <v>61440</v>
      </c>
      <c r="EE3" s="50">
        <f t="shared" si="13"/>
        <v>61920</v>
      </c>
      <c r="EF3" s="50">
        <f t="shared" si="13"/>
        <v>62400</v>
      </c>
      <c r="EG3" s="50">
        <f t="shared" si="13"/>
        <v>62880</v>
      </c>
      <c r="EH3" s="50">
        <f t="shared" si="13"/>
        <v>63360</v>
      </c>
    </row>
    <row r="4" spans="1:138" ht="15.75" customHeight="1" x14ac:dyDescent="0.35">
      <c r="A4" s="2">
        <v>1</v>
      </c>
      <c r="B4" s="2">
        <v>0</v>
      </c>
      <c r="C4" s="2">
        <v>2</v>
      </c>
      <c r="D4" s="4">
        <f t="shared" si="0"/>
        <v>0.33333333333333331</v>
      </c>
      <c r="E4" s="48" t="s">
        <v>118</v>
      </c>
      <c r="G4" s="49">
        <f>'Transport block capacity(bits)'!O5</f>
        <v>490</v>
      </c>
      <c r="H4" s="50">
        <f t="shared" si="1"/>
        <v>980</v>
      </c>
      <c r="I4" s="50">
        <f t="shared" si="1"/>
        <v>1470</v>
      </c>
      <c r="J4" s="50">
        <f t="shared" si="1"/>
        <v>1960</v>
      </c>
      <c r="K4" s="50">
        <f t="shared" si="1"/>
        <v>2450</v>
      </c>
      <c r="L4" s="50">
        <f t="shared" si="1"/>
        <v>2940</v>
      </c>
      <c r="M4" s="50">
        <f t="shared" si="1"/>
        <v>3430</v>
      </c>
      <c r="N4" s="50">
        <f t="shared" si="1"/>
        <v>3920</v>
      </c>
      <c r="O4" s="50">
        <f t="shared" si="1"/>
        <v>4410</v>
      </c>
      <c r="P4" s="50">
        <f t="shared" si="1"/>
        <v>4900</v>
      </c>
      <c r="Q4" s="50">
        <f t="shared" si="1"/>
        <v>5390</v>
      </c>
      <c r="R4" s="50">
        <f t="shared" si="2"/>
        <v>5880</v>
      </c>
      <c r="S4" s="50">
        <f t="shared" si="2"/>
        <v>6370</v>
      </c>
      <c r="T4" s="50">
        <f t="shared" si="2"/>
        <v>6860</v>
      </c>
      <c r="U4" s="50">
        <f t="shared" si="2"/>
        <v>7350</v>
      </c>
      <c r="V4" s="50">
        <f t="shared" si="2"/>
        <v>7840</v>
      </c>
      <c r="W4" s="50">
        <f t="shared" si="2"/>
        <v>8330</v>
      </c>
      <c r="X4" s="50">
        <f t="shared" si="2"/>
        <v>8820</v>
      </c>
      <c r="Y4" s="50">
        <f t="shared" si="2"/>
        <v>9310</v>
      </c>
      <c r="Z4" s="50">
        <f t="shared" si="2"/>
        <v>9800</v>
      </c>
      <c r="AA4" s="50">
        <f t="shared" si="2"/>
        <v>10290</v>
      </c>
      <c r="AB4" s="50">
        <f t="shared" si="3"/>
        <v>10780</v>
      </c>
      <c r="AC4" s="50">
        <f t="shared" si="3"/>
        <v>11270</v>
      </c>
      <c r="AD4" s="50">
        <f t="shared" si="3"/>
        <v>11760</v>
      </c>
      <c r="AE4" s="50">
        <f t="shared" si="3"/>
        <v>12250</v>
      </c>
      <c r="AF4" s="50">
        <f t="shared" si="3"/>
        <v>12740</v>
      </c>
      <c r="AG4" s="50">
        <f t="shared" si="3"/>
        <v>13230</v>
      </c>
      <c r="AH4" s="50">
        <f t="shared" si="3"/>
        <v>13720</v>
      </c>
      <c r="AI4" s="50">
        <f t="shared" si="3"/>
        <v>14210</v>
      </c>
      <c r="AJ4" s="50">
        <f t="shared" si="3"/>
        <v>14700</v>
      </c>
      <c r="AK4" s="50">
        <f t="shared" si="3"/>
        <v>15190</v>
      </c>
      <c r="AL4" s="50">
        <f t="shared" si="4"/>
        <v>15680</v>
      </c>
      <c r="AM4" s="50">
        <f t="shared" si="4"/>
        <v>16170</v>
      </c>
      <c r="AN4" s="50">
        <f t="shared" si="4"/>
        <v>16660</v>
      </c>
      <c r="AO4" s="50">
        <f t="shared" si="4"/>
        <v>17150</v>
      </c>
      <c r="AP4" s="50">
        <f t="shared" si="4"/>
        <v>17640</v>
      </c>
      <c r="AQ4" s="50">
        <f t="shared" si="4"/>
        <v>18130</v>
      </c>
      <c r="AR4" s="50">
        <f t="shared" si="4"/>
        <v>18620</v>
      </c>
      <c r="AS4" s="50">
        <f t="shared" si="4"/>
        <v>19110</v>
      </c>
      <c r="AT4" s="50">
        <f t="shared" si="4"/>
        <v>19600</v>
      </c>
      <c r="AU4" s="50">
        <f t="shared" si="4"/>
        <v>20090</v>
      </c>
      <c r="AV4" s="50">
        <f t="shared" si="5"/>
        <v>20580</v>
      </c>
      <c r="AW4" s="50">
        <f t="shared" si="5"/>
        <v>21070</v>
      </c>
      <c r="AX4" s="50">
        <f t="shared" si="5"/>
        <v>21560</v>
      </c>
      <c r="AY4" s="50">
        <f t="shared" si="5"/>
        <v>22050</v>
      </c>
      <c r="AZ4" s="50">
        <f t="shared" si="5"/>
        <v>22540</v>
      </c>
      <c r="BA4" s="50">
        <f t="shared" si="5"/>
        <v>23030</v>
      </c>
      <c r="BB4" s="50">
        <f t="shared" si="5"/>
        <v>23520</v>
      </c>
      <c r="BC4" s="50">
        <f t="shared" si="5"/>
        <v>24010</v>
      </c>
      <c r="BD4" s="50">
        <f t="shared" si="5"/>
        <v>24500</v>
      </c>
      <c r="BE4" s="50">
        <f t="shared" si="5"/>
        <v>24990</v>
      </c>
      <c r="BF4" s="50">
        <f t="shared" si="6"/>
        <v>25480</v>
      </c>
      <c r="BG4" s="50">
        <f t="shared" si="6"/>
        <v>25970</v>
      </c>
      <c r="BH4" s="50">
        <f t="shared" si="6"/>
        <v>26460</v>
      </c>
      <c r="BI4" s="50">
        <f t="shared" si="6"/>
        <v>26950</v>
      </c>
      <c r="BJ4" s="50">
        <f t="shared" si="6"/>
        <v>27440</v>
      </c>
      <c r="BK4" s="50">
        <f t="shared" si="6"/>
        <v>27930</v>
      </c>
      <c r="BL4" s="50">
        <f t="shared" si="6"/>
        <v>28420</v>
      </c>
      <c r="BM4" s="50">
        <f t="shared" si="6"/>
        <v>28910</v>
      </c>
      <c r="BN4" s="50">
        <f t="shared" si="6"/>
        <v>29400</v>
      </c>
      <c r="BO4" s="50">
        <f t="shared" si="6"/>
        <v>29890</v>
      </c>
      <c r="BP4" s="50">
        <f t="shared" si="7"/>
        <v>30380</v>
      </c>
      <c r="BQ4" s="50">
        <f t="shared" si="7"/>
        <v>30870</v>
      </c>
      <c r="BR4" s="50">
        <f t="shared" si="7"/>
        <v>31360</v>
      </c>
      <c r="BS4" s="50">
        <f t="shared" si="7"/>
        <v>31850</v>
      </c>
      <c r="BT4" s="50">
        <f t="shared" si="7"/>
        <v>32340</v>
      </c>
      <c r="BU4" s="50">
        <f t="shared" si="7"/>
        <v>32830</v>
      </c>
      <c r="BV4" s="50">
        <f t="shared" si="7"/>
        <v>33320</v>
      </c>
      <c r="BW4" s="50">
        <f t="shared" si="7"/>
        <v>33810</v>
      </c>
      <c r="BX4" s="50">
        <f t="shared" si="7"/>
        <v>34300</v>
      </c>
      <c r="BY4" s="50">
        <f t="shared" si="7"/>
        <v>34790</v>
      </c>
      <c r="BZ4" s="50">
        <f t="shared" si="8"/>
        <v>35280</v>
      </c>
      <c r="CA4" s="50">
        <f t="shared" si="8"/>
        <v>35770</v>
      </c>
      <c r="CB4" s="50">
        <f t="shared" si="8"/>
        <v>36260</v>
      </c>
      <c r="CC4" s="50">
        <f t="shared" si="8"/>
        <v>36750</v>
      </c>
      <c r="CD4" s="50">
        <f t="shared" si="8"/>
        <v>37240</v>
      </c>
      <c r="CE4" s="50">
        <f t="shared" si="8"/>
        <v>37730</v>
      </c>
      <c r="CF4" s="50">
        <f t="shared" si="8"/>
        <v>38220</v>
      </c>
      <c r="CG4" s="50">
        <f t="shared" si="8"/>
        <v>38710</v>
      </c>
      <c r="CH4" s="50">
        <f t="shared" si="8"/>
        <v>39200</v>
      </c>
      <c r="CI4" s="50">
        <f t="shared" si="8"/>
        <v>39690</v>
      </c>
      <c r="CJ4" s="50">
        <f t="shared" si="9"/>
        <v>40180</v>
      </c>
      <c r="CK4" s="50">
        <f t="shared" si="9"/>
        <v>40670</v>
      </c>
      <c r="CL4" s="50">
        <f t="shared" si="9"/>
        <v>41160</v>
      </c>
      <c r="CM4" s="50">
        <f t="shared" si="9"/>
        <v>41650</v>
      </c>
      <c r="CN4" s="50">
        <f t="shared" si="9"/>
        <v>42140</v>
      </c>
      <c r="CO4" s="50">
        <f t="shared" si="9"/>
        <v>42630</v>
      </c>
      <c r="CP4" s="50">
        <f t="shared" si="9"/>
        <v>43120</v>
      </c>
      <c r="CQ4" s="50">
        <f t="shared" si="9"/>
        <v>43610</v>
      </c>
      <c r="CR4" s="50">
        <f t="shared" si="9"/>
        <v>44100</v>
      </c>
      <c r="CS4" s="50">
        <f t="shared" si="9"/>
        <v>44590</v>
      </c>
      <c r="CT4" s="50">
        <f t="shared" si="10"/>
        <v>45080</v>
      </c>
      <c r="CU4" s="50">
        <f t="shared" si="10"/>
        <v>45570</v>
      </c>
      <c r="CV4" s="50">
        <f t="shared" si="10"/>
        <v>46060</v>
      </c>
      <c r="CW4" s="50">
        <f t="shared" si="10"/>
        <v>46550</v>
      </c>
      <c r="CX4" s="50">
        <f t="shared" si="10"/>
        <v>47040</v>
      </c>
      <c r="CY4" s="50">
        <f t="shared" si="10"/>
        <v>47530</v>
      </c>
      <c r="CZ4" s="50">
        <f t="shared" si="10"/>
        <v>48020</v>
      </c>
      <c r="DA4" s="50">
        <f t="shared" si="10"/>
        <v>48510</v>
      </c>
      <c r="DB4" s="50">
        <f t="shared" si="10"/>
        <v>49000</v>
      </c>
      <c r="DC4" s="50">
        <f t="shared" si="10"/>
        <v>49490</v>
      </c>
      <c r="DD4" s="50">
        <f t="shared" si="11"/>
        <v>49980</v>
      </c>
      <c r="DE4" s="50">
        <f t="shared" si="11"/>
        <v>50470</v>
      </c>
      <c r="DF4" s="50">
        <f t="shared" si="11"/>
        <v>50960</v>
      </c>
      <c r="DG4" s="50">
        <f t="shared" si="11"/>
        <v>51450</v>
      </c>
      <c r="DH4" s="50">
        <f t="shared" si="11"/>
        <v>51940</v>
      </c>
      <c r="DI4" s="50">
        <f t="shared" si="11"/>
        <v>52430</v>
      </c>
      <c r="DJ4" s="50">
        <f t="shared" si="11"/>
        <v>52920</v>
      </c>
      <c r="DK4" s="50">
        <f t="shared" si="11"/>
        <v>53410</v>
      </c>
      <c r="DL4" s="50">
        <f t="shared" si="11"/>
        <v>53900</v>
      </c>
      <c r="DM4" s="50">
        <f t="shared" si="11"/>
        <v>54390</v>
      </c>
      <c r="DN4" s="50">
        <f t="shared" si="12"/>
        <v>54880</v>
      </c>
      <c r="DO4" s="50">
        <f t="shared" si="12"/>
        <v>55370</v>
      </c>
      <c r="DP4" s="50">
        <f t="shared" si="12"/>
        <v>55860</v>
      </c>
      <c r="DQ4" s="50">
        <f t="shared" si="12"/>
        <v>56350</v>
      </c>
      <c r="DR4" s="50">
        <f t="shared" si="12"/>
        <v>56840</v>
      </c>
      <c r="DS4" s="50">
        <f t="shared" si="12"/>
        <v>57330</v>
      </c>
      <c r="DT4" s="50">
        <f t="shared" si="12"/>
        <v>57820</v>
      </c>
      <c r="DU4" s="50">
        <f t="shared" si="12"/>
        <v>58310</v>
      </c>
      <c r="DV4" s="50">
        <f t="shared" si="12"/>
        <v>58800</v>
      </c>
      <c r="DW4" s="50">
        <f t="shared" si="12"/>
        <v>59290</v>
      </c>
      <c r="DX4" s="50">
        <f t="shared" si="13"/>
        <v>59780</v>
      </c>
      <c r="DY4" s="50">
        <f t="shared" si="13"/>
        <v>60270</v>
      </c>
      <c r="DZ4" s="50">
        <f t="shared" si="13"/>
        <v>60760</v>
      </c>
      <c r="EA4" s="50">
        <f t="shared" si="13"/>
        <v>61250</v>
      </c>
      <c r="EB4" s="50">
        <f t="shared" si="13"/>
        <v>61740</v>
      </c>
      <c r="EC4" s="50">
        <f t="shared" si="13"/>
        <v>62230</v>
      </c>
      <c r="ED4" s="50">
        <f t="shared" si="13"/>
        <v>62720</v>
      </c>
      <c r="EE4" s="50">
        <f t="shared" si="13"/>
        <v>63210</v>
      </c>
      <c r="EF4" s="50">
        <f t="shared" si="13"/>
        <v>63700</v>
      </c>
      <c r="EG4" s="50">
        <f t="shared" si="13"/>
        <v>64190</v>
      </c>
      <c r="EH4" s="50">
        <f t="shared" si="13"/>
        <v>64680</v>
      </c>
    </row>
    <row r="5" spans="1:138" ht="15.75" customHeight="1" x14ac:dyDescent="0.35">
      <c r="A5" s="2">
        <v>3</v>
      </c>
      <c r="B5" s="2">
        <v>1</v>
      </c>
      <c r="C5" s="2">
        <v>2</v>
      </c>
      <c r="D5" s="4">
        <f t="shared" ref="D5:D7" si="14">1/2</f>
        <v>0.5</v>
      </c>
      <c r="E5" s="48" t="s">
        <v>68</v>
      </c>
      <c r="F5" s="12">
        <v>2.1339999999999999</v>
      </c>
      <c r="G5" s="49">
        <f>'Transport block capacity(bits)'!J6</f>
        <v>672</v>
      </c>
      <c r="H5" s="50">
        <f t="shared" si="1"/>
        <v>1344</v>
      </c>
      <c r="I5" s="50">
        <f t="shared" si="1"/>
        <v>2016</v>
      </c>
      <c r="J5" s="50">
        <f t="shared" si="1"/>
        <v>2688</v>
      </c>
      <c r="K5" s="50">
        <f t="shared" si="1"/>
        <v>3360</v>
      </c>
      <c r="L5" s="50">
        <f t="shared" si="1"/>
        <v>4032</v>
      </c>
      <c r="M5" s="50">
        <f t="shared" si="1"/>
        <v>4704</v>
      </c>
      <c r="N5" s="50">
        <f t="shared" si="1"/>
        <v>5376</v>
      </c>
      <c r="O5" s="50">
        <f t="shared" si="1"/>
        <v>6048</v>
      </c>
      <c r="P5" s="50">
        <f t="shared" si="1"/>
        <v>6720</v>
      </c>
      <c r="Q5" s="50">
        <f t="shared" si="1"/>
        <v>7392</v>
      </c>
      <c r="R5" s="50">
        <f t="shared" si="2"/>
        <v>8064</v>
      </c>
      <c r="S5" s="50">
        <f t="shared" si="2"/>
        <v>8736</v>
      </c>
      <c r="T5" s="50">
        <f t="shared" si="2"/>
        <v>9408</v>
      </c>
      <c r="U5" s="50">
        <f t="shared" si="2"/>
        <v>10080</v>
      </c>
      <c r="V5" s="50">
        <f t="shared" si="2"/>
        <v>10752</v>
      </c>
      <c r="W5" s="50">
        <f t="shared" si="2"/>
        <v>11424</v>
      </c>
      <c r="X5" s="50">
        <f t="shared" si="2"/>
        <v>12096</v>
      </c>
      <c r="Y5" s="50">
        <f t="shared" si="2"/>
        <v>12768</v>
      </c>
      <c r="Z5" s="50">
        <f t="shared" si="2"/>
        <v>13440</v>
      </c>
      <c r="AA5" s="50">
        <f t="shared" si="2"/>
        <v>14112</v>
      </c>
      <c r="AB5" s="50">
        <f t="shared" si="3"/>
        <v>14784</v>
      </c>
      <c r="AC5" s="50">
        <f t="shared" si="3"/>
        <v>15456</v>
      </c>
      <c r="AD5" s="50">
        <f t="shared" si="3"/>
        <v>16128</v>
      </c>
      <c r="AE5" s="50">
        <f t="shared" si="3"/>
        <v>16800</v>
      </c>
      <c r="AF5" s="50">
        <f t="shared" si="3"/>
        <v>17472</v>
      </c>
      <c r="AG5" s="50">
        <f t="shared" si="3"/>
        <v>18144</v>
      </c>
      <c r="AH5" s="50">
        <f t="shared" si="3"/>
        <v>18816</v>
      </c>
      <c r="AI5" s="50">
        <f t="shared" si="3"/>
        <v>19488</v>
      </c>
      <c r="AJ5" s="50">
        <f t="shared" si="3"/>
        <v>20160</v>
      </c>
      <c r="AK5" s="50">
        <f t="shared" si="3"/>
        <v>20832</v>
      </c>
      <c r="AL5" s="50">
        <f t="shared" si="4"/>
        <v>21504</v>
      </c>
      <c r="AM5" s="50">
        <f t="shared" si="4"/>
        <v>22176</v>
      </c>
      <c r="AN5" s="50">
        <f t="shared" si="4"/>
        <v>22848</v>
      </c>
      <c r="AO5" s="50">
        <f t="shared" si="4"/>
        <v>23520</v>
      </c>
      <c r="AP5" s="50">
        <f t="shared" si="4"/>
        <v>24192</v>
      </c>
      <c r="AQ5" s="50">
        <f t="shared" si="4"/>
        <v>24864</v>
      </c>
      <c r="AR5" s="50">
        <f t="shared" si="4"/>
        <v>25536</v>
      </c>
      <c r="AS5" s="50">
        <f t="shared" si="4"/>
        <v>26208</v>
      </c>
      <c r="AT5" s="50">
        <f t="shared" si="4"/>
        <v>26880</v>
      </c>
      <c r="AU5" s="50">
        <f t="shared" si="4"/>
        <v>27552</v>
      </c>
      <c r="AV5" s="50">
        <f t="shared" si="5"/>
        <v>28224</v>
      </c>
      <c r="AW5" s="50">
        <f t="shared" si="5"/>
        <v>28896</v>
      </c>
      <c r="AX5" s="50">
        <f t="shared" si="5"/>
        <v>29568</v>
      </c>
      <c r="AY5" s="50">
        <f t="shared" si="5"/>
        <v>30240</v>
      </c>
      <c r="AZ5" s="50">
        <f t="shared" si="5"/>
        <v>30912</v>
      </c>
      <c r="BA5" s="50">
        <f t="shared" si="5"/>
        <v>31584</v>
      </c>
      <c r="BB5" s="50">
        <f t="shared" si="5"/>
        <v>32256</v>
      </c>
      <c r="BC5" s="50">
        <f t="shared" si="5"/>
        <v>32928</v>
      </c>
      <c r="BD5" s="50">
        <f t="shared" si="5"/>
        <v>33600</v>
      </c>
      <c r="BE5" s="50">
        <f t="shared" si="5"/>
        <v>34272</v>
      </c>
      <c r="BF5" s="50">
        <f t="shared" si="6"/>
        <v>34944</v>
      </c>
      <c r="BG5" s="50">
        <f t="shared" si="6"/>
        <v>35616</v>
      </c>
      <c r="BH5" s="50">
        <f t="shared" si="6"/>
        <v>36288</v>
      </c>
      <c r="BI5" s="50">
        <f t="shared" si="6"/>
        <v>36960</v>
      </c>
      <c r="BJ5" s="50">
        <f t="shared" si="6"/>
        <v>37632</v>
      </c>
      <c r="BK5" s="50">
        <f t="shared" si="6"/>
        <v>38304</v>
      </c>
      <c r="BL5" s="50">
        <f t="shared" si="6"/>
        <v>38976</v>
      </c>
      <c r="BM5" s="50">
        <f t="shared" si="6"/>
        <v>39648</v>
      </c>
      <c r="BN5" s="50">
        <f t="shared" si="6"/>
        <v>40320</v>
      </c>
      <c r="BO5" s="50">
        <f t="shared" si="6"/>
        <v>40992</v>
      </c>
      <c r="BP5" s="50">
        <f t="shared" si="7"/>
        <v>41664</v>
      </c>
      <c r="BQ5" s="50">
        <f t="shared" si="7"/>
        <v>42336</v>
      </c>
      <c r="BR5" s="50">
        <f t="shared" si="7"/>
        <v>43008</v>
      </c>
      <c r="BS5" s="50">
        <f t="shared" si="7"/>
        <v>43680</v>
      </c>
      <c r="BT5" s="50">
        <f t="shared" si="7"/>
        <v>44352</v>
      </c>
      <c r="BU5" s="50">
        <f t="shared" si="7"/>
        <v>45024</v>
      </c>
      <c r="BV5" s="50">
        <f t="shared" si="7"/>
        <v>45696</v>
      </c>
      <c r="BW5" s="50">
        <f t="shared" si="7"/>
        <v>46368</v>
      </c>
      <c r="BX5" s="50">
        <f t="shared" si="7"/>
        <v>47040</v>
      </c>
      <c r="BY5" s="50">
        <f t="shared" si="7"/>
        <v>47712</v>
      </c>
      <c r="BZ5" s="50">
        <f t="shared" si="8"/>
        <v>48384</v>
      </c>
      <c r="CA5" s="50">
        <f t="shared" si="8"/>
        <v>49056</v>
      </c>
      <c r="CB5" s="50">
        <f t="shared" si="8"/>
        <v>49728</v>
      </c>
      <c r="CC5" s="50">
        <f t="shared" si="8"/>
        <v>50400</v>
      </c>
      <c r="CD5" s="50">
        <f t="shared" si="8"/>
        <v>51072</v>
      </c>
      <c r="CE5" s="50">
        <f t="shared" si="8"/>
        <v>51744</v>
      </c>
      <c r="CF5" s="50">
        <f t="shared" si="8"/>
        <v>52416</v>
      </c>
      <c r="CG5" s="50">
        <f t="shared" si="8"/>
        <v>53088</v>
      </c>
      <c r="CH5" s="50">
        <f t="shared" si="8"/>
        <v>53760</v>
      </c>
      <c r="CI5" s="50">
        <f t="shared" si="8"/>
        <v>54432</v>
      </c>
      <c r="CJ5" s="50">
        <f t="shared" si="9"/>
        <v>55104</v>
      </c>
      <c r="CK5" s="50">
        <f t="shared" si="9"/>
        <v>55776</v>
      </c>
      <c r="CL5" s="50">
        <f t="shared" si="9"/>
        <v>56448</v>
      </c>
      <c r="CM5" s="50">
        <f t="shared" si="9"/>
        <v>57120</v>
      </c>
      <c r="CN5" s="50">
        <f t="shared" si="9"/>
        <v>57792</v>
      </c>
      <c r="CO5" s="50">
        <f t="shared" si="9"/>
        <v>58464</v>
      </c>
      <c r="CP5" s="50">
        <f t="shared" si="9"/>
        <v>59136</v>
      </c>
      <c r="CQ5" s="50">
        <f t="shared" si="9"/>
        <v>59808</v>
      </c>
      <c r="CR5" s="50">
        <f t="shared" si="9"/>
        <v>60480</v>
      </c>
      <c r="CS5" s="50">
        <f t="shared" si="9"/>
        <v>61152</v>
      </c>
      <c r="CT5" s="50">
        <f t="shared" si="10"/>
        <v>61824</v>
      </c>
      <c r="CU5" s="50">
        <f t="shared" si="10"/>
        <v>62496</v>
      </c>
      <c r="CV5" s="50">
        <f t="shared" si="10"/>
        <v>63168</v>
      </c>
      <c r="CW5" s="50">
        <f t="shared" si="10"/>
        <v>63840</v>
      </c>
      <c r="CX5" s="50">
        <f t="shared" si="10"/>
        <v>64512</v>
      </c>
      <c r="CY5" s="50">
        <f t="shared" si="10"/>
        <v>65184</v>
      </c>
      <c r="CZ5" s="50">
        <f t="shared" si="10"/>
        <v>65856</v>
      </c>
      <c r="DA5" s="50">
        <f t="shared" si="10"/>
        <v>66528</v>
      </c>
      <c r="DB5" s="50">
        <f t="shared" si="10"/>
        <v>67200</v>
      </c>
      <c r="DC5" s="50">
        <f t="shared" si="10"/>
        <v>67872</v>
      </c>
      <c r="DD5" s="50">
        <f t="shared" si="11"/>
        <v>68544</v>
      </c>
      <c r="DE5" s="50">
        <f t="shared" si="11"/>
        <v>69216</v>
      </c>
      <c r="DF5" s="50">
        <f t="shared" si="11"/>
        <v>69888</v>
      </c>
      <c r="DG5" s="50">
        <f t="shared" si="11"/>
        <v>70560</v>
      </c>
      <c r="DH5" s="50">
        <f t="shared" si="11"/>
        <v>71232</v>
      </c>
      <c r="DI5" s="50">
        <f t="shared" si="11"/>
        <v>71904</v>
      </c>
      <c r="DJ5" s="50">
        <f t="shared" si="11"/>
        <v>72576</v>
      </c>
      <c r="DK5" s="50">
        <f t="shared" si="11"/>
        <v>73248</v>
      </c>
      <c r="DL5" s="50">
        <f t="shared" si="11"/>
        <v>73920</v>
      </c>
      <c r="DM5" s="50">
        <f t="shared" si="11"/>
        <v>74592</v>
      </c>
      <c r="DN5" s="50">
        <f t="shared" si="12"/>
        <v>75264</v>
      </c>
      <c r="DO5" s="50">
        <f t="shared" si="12"/>
        <v>75936</v>
      </c>
      <c r="DP5" s="50">
        <f t="shared" si="12"/>
        <v>76608</v>
      </c>
      <c r="DQ5" s="50">
        <f t="shared" si="12"/>
        <v>77280</v>
      </c>
      <c r="DR5" s="50">
        <f t="shared" si="12"/>
        <v>77952</v>
      </c>
      <c r="DS5" s="50">
        <f t="shared" si="12"/>
        <v>78624</v>
      </c>
      <c r="DT5" s="50">
        <f t="shared" si="12"/>
        <v>79296</v>
      </c>
      <c r="DU5" s="50">
        <f t="shared" si="12"/>
        <v>79968</v>
      </c>
      <c r="DV5" s="50">
        <f t="shared" si="12"/>
        <v>80640</v>
      </c>
      <c r="DW5" s="50">
        <f t="shared" si="12"/>
        <v>81312</v>
      </c>
      <c r="DX5" s="50">
        <f t="shared" si="13"/>
        <v>81984</v>
      </c>
      <c r="DY5" s="50">
        <f t="shared" si="13"/>
        <v>82656</v>
      </c>
      <c r="DZ5" s="50">
        <f t="shared" si="13"/>
        <v>83328</v>
      </c>
      <c r="EA5" s="50">
        <f t="shared" si="13"/>
        <v>84000</v>
      </c>
      <c r="EB5" s="50">
        <f t="shared" si="13"/>
        <v>84672</v>
      </c>
      <c r="EC5" s="50">
        <f t="shared" si="13"/>
        <v>85344</v>
      </c>
      <c r="ED5" s="50">
        <f t="shared" si="13"/>
        <v>86016</v>
      </c>
      <c r="EE5" s="50">
        <f t="shared" si="13"/>
        <v>86688</v>
      </c>
      <c r="EF5" s="50">
        <f t="shared" si="13"/>
        <v>87360</v>
      </c>
      <c r="EG5" s="50">
        <f t="shared" si="13"/>
        <v>88032</v>
      </c>
      <c r="EH5" s="50">
        <f t="shared" si="13"/>
        <v>88704</v>
      </c>
    </row>
    <row r="6" spans="1:138" ht="15.75" customHeight="1" x14ac:dyDescent="0.35">
      <c r="A6" s="2">
        <v>5</v>
      </c>
      <c r="B6" s="2">
        <v>1</v>
      </c>
      <c r="C6" s="2">
        <v>2</v>
      </c>
      <c r="D6" s="4">
        <f t="shared" si="14"/>
        <v>0.5</v>
      </c>
      <c r="E6" s="48" t="s">
        <v>117</v>
      </c>
      <c r="G6" s="49">
        <f>'Transport block capacity(bits)'!K6</f>
        <v>720</v>
      </c>
      <c r="H6" s="50">
        <f t="shared" si="1"/>
        <v>1440</v>
      </c>
      <c r="I6" s="50">
        <f t="shared" si="1"/>
        <v>2160</v>
      </c>
      <c r="J6" s="50">
        <f t="shared" si="1"/>
        <v>2880</v>
      </c>
      <c r="K6" s="50">
        <f t="shared" si="1"/>
        <v>3600</v>
      </c>
      <c r="L6" s="50">
        <f t="shared" si="1"/>
        <v>4320</v>
      </c>
      <c r="M6" s="50">
        <f t="shared" si="1"/>
        <v>5040</v>
      </c>
      <c r="N6" s="50">
        <f t="shared" si="1"/>
        <v>5760</v>
      </c>
      <c r="O6" s="50">
        <f t="shared" si="1"/>
        <v>6480</v>
      </c>
      <c r="P6" s="50">
        <f t="shared" si="1"/>
        <v>7200</v>
      </c>
      <c r="Q6" s="50">
        <f t="shared" si="1"/>
        <v>7920</v>
      </c>
      <c r="R6" s="50">
        <f t="shared" si="2"/>
        <v>8640</v>
      </c>
      <c r="S6" s="50">
        <f t="shared" si="2"/>
        <v>9360</v>
      </c>
      <c r="T6" s="50">
        <f t="shared" si="2"/>
        <v>10080</v>
      </c>
      <c r="U6" s="50">
        <f t="shared" si="2"/>
        <v>10800</v>
      </c>
      <c r="V6" s="50">
        <f t="shared" si="2"/>
        <v>11520</v>
      </c>
      <c r="W6" s="50">
        <f t="shared" si="2"/>
        <v>12240</v>
      </c>
      <c r="X6" s="50">
        <f t="shared" si="2"/>
        <v>12960</v>
      </c>
      <c r="Y6" s="50">
        <f t="shared" si="2"/>
        <v>13680</v>
      </c>
      <c r="Z6" s="50">
        <f t="shared" si="2"/>
        <v>14400</v>
      </c>
      <c r="AA6" s="50">
        <f t="shared" si="2"/>
        <v>15120</v>
      </c>
      <c r="AB6" s="50">
        <f t="shared" si="3"/>
        <v>15840</v>
      </c>
      <c r="AC6" s="50">
        <f t="shared" si="3"/>
        <v>16560</v>
      </c>
      <c r="AD6" s="50">
        <f t="shared" si="3"/>
        <v>17280</v>
      </c>
      <c r="AE6" s="50">
        <f t="shared" si="3"/>
        <v>18000</v>
      </c>
      <c r="AF6" s="50">
        <f t="shared" si="3"/>
        <v>18720</v>
      </c>
      <c r="AG6" s="50">
        <f t="shared" si="3"/>
        <v>19440</v>
      </c>
      <c r="AH6" s="50">
        <f t="shared" si="3"/>
        <v>20160</v>
      </c>
      <c r="AI6" s="50">
        <f t="shared" si="3"/>
        <v>20880</v>
      </c>
      <c r="AJ6" s="50">
        <f t="shared" si="3"/>
        <v>21600</v>
      </c>
      <c r="AK6" s="50">
        <f t="shared" si="3"/>
        <v>22320</v>
      </c>
      <c r="AL6" s="50">
        <f t="shared" si="4"/>
        <v>23040</v>
      </c>
      <c r="AM6" s="50">
        <f t="shared" si="4"/>
        <v>23760</v>
      </c>
      <c r="AN6" s="50">
        <f t="shared" si="4"/>
        <v>24480</v>
      </c>
      <c r="AO6" s="50">
        <f t="shared" si="4"/>
        <v>25200</v>
      </c>
      <c r="AP6" s="50">
        <f t="shared" si="4"/>
        <v>25920</v>
      </c>
      <c r="AQ6" s="50">
        <f t="shared" si="4"/>
        <v>26640</v>
      </c>
      <c r="AR6" s="50">
        <f t="shared" si="4"/>
        <v>27360</v>
      </c>
      <c r="AS6" s="50">
        <f t="shared" si="4"/>
        <v>28080</v>
      </c>
      <c r="AT6" s="50">
        <f t="shared" si="4"/>
        <v>28800</v>
      </c>
      <c r="AU6" s="50">
        <f t="shared" si="4"/>
        <v>29520</v>
      </c>
      <c r="AV6" s="50">
        <f t="shared" si="5"/>
        <v>30240</v>
      </c>
      <c r="AW6" s="50">
        <f t="shared" si="5"/>
        <v>30960</v>
      </c>
      <c r="AX6" s="50">
        <f t="shared" si="5"/>
        <v>31680</v>
      </c>
      <c r="AY6" s="50">
        <f t="shared" si="5"/>
        <v>32400</v>
      </c>
      <c r="AZ6" s="50">
        <f t="shared" si="5"/>
        <v>33120</v>
      </c>
      <c r="BA6" s="50">
        <f t="shared" si="5"/>
        <v>33840</v>
      </c>
      <c r="BB6" s="50">
        <f t="shared" si="5"/>
        <v>34560</v>
      </c>
      <c r="BC6" s="50">
        <f t="shared" si="5"/>
        <v>35280</v>
      </c>
      <c r="BD6" s="50">
        <f t="shared" si="5"/>
        <v>36000</v>
      </c>
      <c r="BE6" s="50">
        <f t="shared" si="5"/>
        <v>36720</v>
      </c>
      <c r="BF6" s="50">
        <f t="shared" si="6"/>
        <v>37440</v>
      </c>
      <c r="BG6" s="50">
        <f t="shared" si="6"/>
        <v>38160</v>
      </c>
      <c r="BH6" s="50">
        <f t="shared" si="6"/>
        <v>38880</v>
      </c>
      <c r="BI6" s="50">
        <f t="shared" si="6"/>
        <v>39600</v>
      </c>
      <c r="BJ6" s="50">
        <f t="shared" si="6"/>
        <v>40320</v>
      </c>
      <c r="BK6" s="50">
        <f t="shared" si="6"/>
        <v>41040</v>
      </c>
      <c r="BL6" s="50">
        <f t="shared" si="6"/>
        <v>41760</v>
      </c>
      <c r="BM6" s="50">
        <f t="shared" si="6"/>
        <v>42480</v>
      </c>
      <c r="BN6" s="50">
        <f t="shared" si="6"/>
        <v>43200</v>
      </c>
      <c r="BO6" s="50">
        <f t="shared" si="6"/>
        <v>43920</v>
      </c>
      <c r="BP6" s="50">
        <f t="shared" si="7"/>
        <v>44640</v>
      </c>
      <c r="BQ6" s="50">
        <f t="shared" si="7"/>
        <v>45360</v>
      </c>
      <c r="BR6" s="50">
        <f t="shared" si="7"/>
        <v>46080</v>
      </c>
      <c r="BS6" s="50">
        <f t="shared" si="7"/>
        <v>46800</v>
      </c>
      <c r="BT6" s="50">
        <f t="shared" si="7"/>
        <v>47520</v>
      </c>
      <c r="BU6" s="50">
        <f t="shared" si="7"/>
        <v>48240</v>
      </c>
      <c r="BV6" s="50">
        <f t="shared" si="7"/>
        <v>48960</v>
      </c>
      <c r="BW6" s="50">
        <f t="shared" si="7"/>
        <v>49680</v>
      </c>
      <c r="BX6" s="50">
        <f t="shared" si="7"/>
        <v>50400</v>
      </c>
      <c r="BY6" s="50">
        <f t="shared" si="7"/>
        <v>51120</v>
      </c>
      <c r="BZ6" s="50">
        <f t="shared" si="8"/>
        <v>51840</v>
      </c>
      <c r="CA6" s="50">
        <f t="shared" si="8"/>
        <v>52560</v>
      </c>
      <c r="CB6" s="50">
        <f t="shared" si="8"/>
        <v>53280</v>
      </c>
      <c r="CC6" s="50">
        <f t="shared" si="8"/>
        <v>54000</v>
      </c>
      <c r="CD6" s="50">
        <f t="shared" si="8"/>
        <v>54720</v>
      </c>
      <c r="CE6" s="50">
        <f t="shared" si="8"/>
        <v>55440</v>
      </c>
      <c r="CF6" s="50">
        <f t="shared" si="8"/>
        <v>56160</v>
      </c>
      <c r="CG6" s="50">
        <f t="shared" si="8"/>
        <v>56880</v>
      </c>
      <c r="CH6" s="50">
        <f t="shared" si="8"/>
        <v>57600</v>
      </c>
      <c r="CI6" s="50">
        <f t="shared" si="8"/>
        <v>58320</v>
      </c>
      <c r="CJ6" s="50">
        <f t="shared" si="9"/>
        <v>59040</v>
      </c>
      <c r="CK6" s="50">
        <f t="shared" si="9"/>
        <v>59760</v>
      </c>
      <c r="CL6" s="50">
        <f t="shared" si="9"/>
        <v>60480</v>
      </c>
      <c r="CM6" s="50">
        <f t="shared" si="9"/>
        <v>61200</v>
      </c>
      <c r="CN6" s="50">
        <f t="shared" si="9"/>
        <v>61920</v>
      </c>
      <c r="CO6" s="50">
        <f t="shared" si="9"/>
        <v>62640</v>
      </c>
      <c r="CP6" s="50">
        <f t="shared" si="9"/>
        <v>63360</v>
      </c>
      <c r="CQ6" s="50">
        <f t="shared" si="9"/>
        <v>64080</v>
      </c>
      <c r="CR6" s="50">
        <f t="shared" si="9"/>
        <v>64800</v>
      </c>
      <c r="CS6" s="50">
        <f t="shared" si="9"/>
        <v>65520</v>
      </c>
      <c r="CT6" s="50">
        <f t="shared" si="10"/>
        <v>66240</v>
      </c>
      <c r="CU6" s="50">
        <f t="shared" si="10"/>
        <v>66960</v>
      </c>
      <c r="CV6" s="50">
        <f t="shared" si="10"/>
        <v>67680</v>
      </c>
      <c r="CW6" s="50">
        <f t="shared" si="10"/>
        <v>68400</v>
      </c>
      <c r="CX6" s="50">
        <f t="shared" si="10"/>
        <v>69120</v>
      </c>
      <c r="CY6" s="50">
        <f t="shared" si="10"/>
        <v>69840</v>
      </c>
      <c r="CZ6" s="50">
        <f t="shared" si="10"/>
        <v>70560</v>
      </c>
      <c r="DA6" s="50">
        <f t="shared" si="10"/>
        <v>71280</v>
      </c>
      <c r="DB6" s="50">
        <f t="shared" si="10"/>
        <v>72000</v>
      </c>
      <c r="DC6" s="50">
        <f t="shared" si="10"/>
        <v>72720</v>
      </c>
      <c r="DD6" s="50">
        <f t="shared" si="11"/>
        <v>73440</v>
      </c>
      <c r="DE6" s="50">
        <f t="shared" si="11"/>
        <v>74160</v>
      </c>
      <c r="DF6" s="50">
        <f t="shared" si="11"/>
        <v>74880</v>
      </c>
      <c r="DG6" s="50">
        <f t="shared" si="11"/>
        <v>75600</v>
      </c>
      <c r="DH6" s="50">
        <f t="shared" si="11"/>
        <v>76320</v>
      </c>
      <c r="DI6" s="50">
        <f t="shared" si="11"/>
        <v>77040</v>
      </c>
      <c r="DJ6" s="50">
        <f t="shared" si="11"/>
        <v>77760</v>
      </c>
      <c r="DK6" s="50">
        <f t="shared" si="11"/>
        <v>78480</v>
      </c>
      <c r="DL6" s="50">
        <f t="shared" si="11"/>
        <v>79200</v>
      </c>
      <c r="DM6" s="50">
        <f t="shared" si="11"/>
        <v>79920</v>
      </c>
      <c r="DN6" s="50">
        <f t="shared" si="12"/>
        <v>80640</v>
      </c>
      <c r="DO6" s="50">
        <f t="shared" si="12"/>
        <v>81360</v>
      </c>
      <c r="DP6" s="50">
        <f t="shared" si="12"/>
        <v>82080</v>
      </c>
      <c r="DQ6" s="50">
        <f t="shared" si="12"/>
        <v>82800</v>
      </c>
      <c r="DR6" s="50">
        <f t="shared" si="12"/>
        <v>83520</v>
      </c>
      <c r="DS6" s="50">
        <f t="shared" si="12"/>
        <v>84240</v>
      </c>
      <c r="DT6" s="50">
        <f t="shared" si="12"/>
        <v>84960</v>
      </c>
      <c r="DU6" s="50">
        <f t="shared" si="12"/>
        <v>85680</v>
      </c>
      <c r="DV6" s="50">
        <f t="shared" si="12"/>
        <v>86400</v>
      </c>
      <c r="DW6" s="50">
        <f t="shared" si="12"/>
        <v>87120</v>
      </c>
      <c r="DX6" s="50">
        <f t="shared" si="13"/>
        <v>87840</v>
      </c>
      <c r="DY6" s="50">
        <f t="shared" si="13"/>
        <v>88560</v>
      </c>
      <c r="DZ6" s="50">
        <f t="shared" si="13"/>
        <v>89280</v>
      </c>
      <c r="EA6" s="50">
        <f t="shared" si="13"/>
        <v>90000</v>
      </c>
      <c r="EB6" s="50">
        <f t="shared" si="13"/>
        <v>90720</v>
      </c>
      <c r="EC6" s="50">
        <f t="shared" si="13"/>
        <v>91440</v>
      </c>
      <c r="ED6" s="50">
        <f t="shared" si="13"/>
        <v>92160</v>
      </c>
      <c r="EE6" s="50">
        <f t="shared" si="13"/>
        <v>92880</v>
      </c>
      <c r="EF6" s="50">
        <f t="shared" si="13"/>
        <v>93600</v>
      </c>
      <c r="EG6" s="50">
        <f t="shared" si="13"/>
        <v>94320</v>
      </c>
      <c r="EH6" s="50">
        <f t="shared" si="13"/>
        <v>95040</v>
      </c>
    </row>
    <row r="7" spans="1:138" ht="15.75" customHeight="1" x14ac:dyDescent="0.35">
      <c r="A7" s="2">
        <v>4</v>
      </c>
      <c r="B7" s="2">
        <v>1</v>
      </c>
      <c r="C7" s="2">
        <v>2</v>
      </c>
      <c r="D7" s="4">
        <f t="shared" si="14"/>
        <v>0.5</v>
      </c>
      <c r="E7" s="48" t="s">
        <v>118</v>
      </c>
      <c r="G7" s="49">
        <f>'Transport block capacity(bits)'!O6</f>
        <v>736</v>
      </c>
      <c r="H7" s="50">
        <f t="shared" si="1"/>
        <v>1472</v>
      </c>
      <c r="I7" s="50">
        <f t="shared" si="1"/>
        <v>2208</v>
      </c>
      <c r="J7" s="50">
        <f t="shared" si="1"/>
        <v>2944</v>
      </c>
      <c r="K7" s="50">
        <f t="shared" si="1"/>
        <v>3680</v>
      </c>
      <c r="L7" s="50">
        <f t="shared" si="1"/>
        <v>4416</v>
      </c>
      <c r="M7" s="50">
        <f t="shared" si="1"/>
        <v>5152</v>
      </c>
      <c r="N7" s="50">
        <f t="shared" si="1"/>
        <v>5888</v>
      </c>
      <c r="O7" s="50">
        <f t="shared" si="1"/>
        <v>6624</v>
      </c>
      <c r="P7" s="50">
        <f t="shared" si="1"/>
        <v>7360</v>
      </c>
      <c r="Q7" s="50">
        <f t="shared" si="1"/>
        <v>8096</v>
      </c>
      <c r="R7" s="50">
        <f t="shared" si="2"/>
        <v>8832</v>
      </c>
      <c r="S7" s="50">
        <f t="shared" si="2"/>
        <v>9568</v>
      </c>
      <c r="T7" s="50">
        <f t="shared" si="2"/>
        <v>10304</v>
      </c>
      <c r="U7" s="50">
        <f t="shared" si="2"/>
        <v>11040</v>
      </c>
      <c r="V7" s="50">
        <f t="shared" si="2"/>
        <v>11776</v>
      </c>
      <c r="W7" s="50">
        <f t="shared" si="2"/>
        <v>12512</v>
      </c>
      <c r="X7" s="50">
        <f t="shared" si="2"/>
        <v>13248</v>
      </c>
      <c r="Y7" s="50">
        <f t="shared" si="2"/>
        <v>13984</v>
      </c>
      <c r="Z7" s="50">
        <f t="shared" si="2"/>
        <v>14720</v>
      </c>
      <c r="AA7" s="50">
        <f t="shared" si="2"/>
        <v>15456</v>
      </c>
      <c r="AB7" s="50">
        <f t="shared" si="3"/>
        <v>16192</v>
      </c>
      <c r="AC7" s="50">
        <f t="shared" si="3"/>
        <v>16928</v>
      </c>
      <c r="AD7" s="50">
        <f t="shared" si="3"/>
        <v>17664</v>
      </c>
      <c r="AE7" s="50">
        <f t="shared" si="3"/>
        <v>18400</v>
      </c>
      <c r="AF7" s="50">
        <f t="shared" si="3"/>
        <v>19136</v>
      </c>
      <c r="AG7" s="50">
        <f t="shared" si="3"/>
        <v>19872</v>
      </c>
      <c r="AH7" s="50">
        <f t="shared" si="3"/>
        <v>20608</v>
      </c>
      <c r="AI7" s="50">
        <f t="shared" si="3"/>
        <v>21344</v>
      </c>
      <c r="AJ7" s="50">
        <f t="shared" si="3"/>
        <v>22080</v>
      </c>
      <c r="AK7" s="50">
        <f t="shared" si="3"/>
        <v>22816</v>
      </c>
      <c r="AL7" s="50">
        <f t="shared" si="4"/>
        <v>23552</v>
      </c>
      <c r="AM7" s="50">
        <f t="shared" si="4"/>
        <v>24288</v>
      </c>
      <c r="AN7" s="50">
        <f t="shared" si="4"/>
        <v>25024</v>
      </c>
      <c r="AO7" s="50">
        <f t="shared" si="4"/>
        <v>25760</v>
      </c>
      <c r="AP7" s="50">
        <f t="shared" si="4"/>
        <v>26496</v>
      </c>
      <c r="AQ7" s="50">
        <f t="shared" si="4"/>
        <v>27232</v>
      </c>
      <c r="AR7" s="50">
        <f t="shared" si="4"/>
        <v>27968</v>
      </c>
      <c r="AS7" s="50">
        <f t="shared" si="4"/>
        <v>28704</v>
      </c>
      <c r="AT7" s="50">
        <f t="shared" si="4"/>
        <v>29440</v>
      </c>
      <c r="AU7" s="50">
        <f t="shared" si="4"/>
        <v>30176</v>
      </c>
      <c r="AV7" s="50">
        <f t="shared" si="5"/>
        <v>30912</v>
      </c>
      <c r="AW7" s="50">
        <f t="shared" si="5"/>
        <v>31648</v>
      </c>
      <c r="AX7" s="50">
        <f t="shared" si="5"/>
        <v>32384</v>
      </c>
      <c r="AY7" s="50">
        <f t="shared" si="5"/>
        <v>33120</v>
      </c>
      <c r="AZ7" s="50">
        <f t="shared" si="5"/>
        <v>33856</v>
      </c>
      <c r="BA7" s="50">
        <f t="shared" si="5"/>
        <v>34592</v>
      </c>
      <c r="BB7" s="50">
        <f t="shared" si="5"/>
        <v>35328</v>
      </c>
      <c r="BC7" s="50">
        <f t="shared" si="5"/>
        <v>36064</v>
      </c>
      <c r="BD7" s="50">
        <f t="shared" si="5"/>
        <v>36800</v>
      </c>
      <c r="BE7" s="50">
        <f t="shared" si="5"/>
        <v>37536</v>
      </c>
      <c r="BF7" s="50">
        <f t="shared" si="6"/>
        <v>38272</v>
      </c>
      <c r="BG7" s="50">
        <f t="shared" si="6"/>
        <v>39008</v>
      </c>
      <c r="BH7" s="50">
        <f t="shared" si="6"/>
        <v>39744</v>
      </c>
      <c r="BI7" s="50">
        <f t="shared" si="6"/>
        <v>40480</v>
      </c>
      <c r="BJ7" s="50">
        <f t="shared" si="6"/>
        <v>41216</v>
      </c>
      <c r="BK7" s="50">
        <f t="shared" si="6"/>
        <v>41952</v>
      </c>
      <c r="BL7" s="50">
        <f t="shared" si="6"/>
        <v>42688</v>
      </c>
      <c r="BM7" s="50">
        <f t="shared" si="6"/>
        <v>43424</v>
      </c>
      <c r="BN7" s="50">
        <f t="shared" si="6"/>
        <v>44160</v>
      </c>
      <c r="BO7" s="50">
        <f t="shared" si="6"/>
        <v>44896</v>
      </c>
      <c r="BP7" s="50">
        <f t="shared" si="7"/>
        <v>45632</v>
      </c>
      <c r="BQ7" s="50">
        <f t="shared" si="7"/>
        <v>46368</v>
      </c>
      <c r="BR7" s="50">
        <f t="shared" si="7"/>
        <v>47104</v>
      </c>
      <c r="BS7" s="50">
        <f t="shared" si="7"/>
        <v>47840</v>
      </c>
      <c r="BT7" s="50">
        <f t="shared" si="7"/>
        <v>48576</v>
      </c>
      <c r="BU7" s="50">
        <f t="shared" si="7"/>
        <v>49312</v>
      </c>
      <c r="BV7" s="50">
        <f t="shared" si="7"/>
        <v>50048</v>
      </c>
      <c r="BW7" s="50">
        <f t="shared" si="7"/>
        <v>50784</v>
      </c>
      <c r="BX7" s="50">
        <f t="shared" si="7"/>
        <v>51520</v>
      </c>
      <c r="BY7" s="50">
        <f t="shared" si="7"/>
        <v>52256</v>
      </c>
      <c r="BZ7" s="50">
        <f t="shared" si="8"/>
        <v>52992</v>
      </c>
      <c r="CA7" s="50">
        <f t="shared" si="8"/>
        <v>53728</v>
      </c>
      <c r="CB7" s="50">
        <f t="shared" si="8"/>
        <v>54464</v>
      </c>
      <c r="CC7" s="50">
        <f t="shared" si="8"/>
        <v>55200</v>
      </c>
      <c r="CD7" s="50">
        <f t="shared" si="8"/>
        <v>55936</v>
      </c>
      <c r="CE7" s="50">
        <f t="shared" si="8"/>
        <v>56672</v>
      </c>
      <c r="CF7" s="50">
        <f t="shared" si="8"/>
        <v>57408</v>
      </c>
      <c r="CG7" s="50">
        <f t="shared" si="8"/>
        <v>58144</v>
      </c>
      <c r="CH7" s="50">
        <f t="shared" si="8"/>
        <v>58880</v>
      </c>
      <c r="CI7" s="50">
        <f t="shared" si="8"/>
        <v>59616</v>
      </c>
      <c r="CJ7" s="50">
        <f t="shared" si="9"/>
        <v>60352</v>
      </c>
      <c r="CK7" s="50">
        <f t="shared" si="9"/>
        <v>61088</v>
      </c>
      <c r="CL7" s="50">
        <f t="shared" si="9"/>
        <v>61824</v>
      </c>
      <c r="CM7" s="50">
        <f t="shared" si="9"/>
        <v>62560</v>
      </c>
      <c r="CN7" s="50">
        <f t="shared" si="9"/>
        <v>63296</v>
      </c>
      <c r="CO7" s="50">
        <f t="shared" si="9"/>
        <v>64032</v>
      </c>
      <c r="CP7" s="50">
        <f t="shared" si="9"/>
        <v>64768</v>
      </c>
      <c r="CQ7" s="50">
        <f t="shared" si="9"/>
        <v>65504</v>
      </c>
      <c r="CR7" s="50">
        <f t="shared" si="9"/>
        <v>66240</v>
      </c>
      <c r="CS7" s="50">
        <f t="shared" si="9"/>
        <v>66976</v>
      </c>
      <c r="CT7" s="50">
        <f t="shared" si="10"/>
        <v>67712</v>
      </c>
      <c r="CU7" s="50">
        <f t="shared" si="10"/>
        <v>68448</v>
      </c>
      <c r="CV7" s="50">
        <f t="shared" si="10"/>
        <v>69184</v>
      </c>
      <c r="CW7" s="50">
        <f t="shared" si="10"/>
        <v>69920</v>
      </c>
      <c r="CX7" s="50">
        <f t="shared" si="10"/>
        <v>70656</v>
      </c>
      <c r="CY7" s="50">
        <f t="shared" si="10"/>
        <v>71392</v>
      </c>
      <c r="CZ7" s="50">
        <f t="shared" si="10"/>
        <v>72128</v>
      </c>
      <c r="DA7" s="50">
        <f t="shared" si="10"/>
        <v>72864</v>
      </c>
      <c r="DB7" s="50">
        <f t="shared" si="10"/>
        <v>73600</v>
      </c>
      <c r="DC7" s="50">
        <f t="shared" si="10"/>
        <v>74336</v>
      </c>
      <c r="DD7" s="50">
        <f t="shared" si="11"/>
        <v>75072</v>
      </c>
      <c r="DE7" s="50">
        <f t="shared" si="11"/>
        <v>75808</v>
      </c>
      <c r="DF7" s="50">
        <f t="shared" si="11"/>
        <v>76544</v>
      </c>
      <c r="DG7" s="50">
        <f t="shared" si="11"/>
        <v>77280</v>
      </c>
      <c r="DH7" s="50">
        <f t="shared" si="11"/>
        <v>78016</v>
      </c>
      <c r="DI7" s="50">
        <f t="shared" si="11"/>
        <v>78752</v>
      </c>
      <c r="DJ7" s="50">
        <f t="shared" si="11"/>
        <v>79488</v>
      </c>
      <c r="DK7" s="50">
        <f t="shared" si="11"/>
        <v>80224</v>
      </c>
      <c r="DL7" s="50">
        <f t="shared" si="11"/>
        <v>80960</v>
      </c>
      <c r="DM7" s="50">
        <f t="shared" si="11"/>
        <v>81696</v>
      </c>
      <c r="DN7" s="50">
        <f t="shared" si="12"/>
        <v>82432</v>
      </c>
      <c r="DO7" s="50">
        <f t="shared" si="12"/>
        <v>83168</v>
      </c>
      <c r="DP7" s="50">
        <f t="shared" si="12"/>
        <v>83904</v>
      </c>
      <c r="DQ7" s="50">
        <f t="shared" si="12"/>
        <v>84640</v>
      </c>
      <c r="DR7" s="50">
        <f t="shared" si="12"/>
        <v>85376</v>
      </c>
      <c r="DS7" s="50">
        <f t="shared" si="12"/>
        <v>86112</v>
      </c>
      <c r="DT7" s="50">
        <f t="shared" si="12"/>
        <v>86848</v>
      </c>
      <c r="DU7" s="50">
        <f t="shared" si="12"/>
        <v>87584</v>
      </c>
      <c r="DV7" s="50">
        <f t="shared" si="12"/>
        <v>88320</v>
      </c>
      <c r="DW7" s="50">
        <f t="shared" si="12"/>
        <v>89056</v>
      </c>
      <c r="DX7" s="50">
        <f t="shared" si="13"/>
        <v>89792</v>
      </c>
      <c r="DY7" s="50">
        <f t="shared" si="13"/>
        <v>90528</v>
      </c>
      <c r="DZ7" s="50">
        <f t="shared" si="13"/>
        <v>91264</v>
      </c>
      <c r="EA7" s="50">
        <f t="shared" si="13"/>
        <v>92000</v>
      </c>
      <c r="EB7" s="50">
        <f t="shared" si="13"/>
        <v>92736</v>
      </c>
      <c r="EC7" s="50">
        <f t="shared" si="13"/>
        <v>93472</v>
      </c>
      <c r="ED7" s="50">
        <f t="shared" si="13"/>
        <v>94208</v>
      </c>
      <c r="EE7" s="50">
        <f t="shared" si="13"/>
        <v>94944</v>
      </c>
      <c r="EF7" s="50">
        <f t="shared" si="13"/>
        <v>95680</v>
      </c>
      <c r="EG7" s="50">
        <f t="shared" si="13"/>
        <v>96416</v>
      </c>
      <c r="EH7" s="50">
        <f t="shared" si="13"/>
        <v>97152</v>
      </c>
    </row>
    <row r="8" spans="1:138" ht="15.75" customHeight="1" x14ac:dyDescent="0.35">
      <c r="A8" s="2">
        <v>6</v>
      </c>
      <c r="B8" s="2">
        <v>2</v>
      </c>
      <c r="C8" s="2">
        <v>2</v>
      </c>
      <c r="D8" s="4">
        <f t="shared" ref="D8:D10" si="15">2/3</f>
        <v>0.66666666666666663</v>
      </c>
      <c r="E8" s="48" t="s">
        <v>68</v>
      </c>
      <c r="F8" s="12">
        <v>1.8280000000000001</v>
      </c>
      <c r="G8" s="49">
        <f>'Transport block capacity(bits)'!J7</f>
        <v>896</v>
      </c>
      <c r="H8" s="50">
        <f t="shared" si="1"/>
        <v>1792</v>
      </c>
      <c r="I8" s="50">
        <f t="shared" si="1"/>
        <v>2688</v>
      </c>
      <c r="J8" s="50">
        <f t="shared" si="1"/>
        <v>3584</v>
      </c>
      <c r="K8" s="50">
        <f t="shared" si="1"/>
        <v>4480</v>
      </c>
      <c r="L8" s="50">
        <f t="shared" si="1"/>
        <v>5376</v>
      </c>
      <c r="M8" s="50">
        <f t="shared" si="1"/>
        <v>6272</v>
      </c>
      <c r="N8" s="50">
        <f t="shared" si="1"/>
        <v>7168</v>
      </c>
      <c r="O8" s="50">
        <f t="shared" si="1"/>
        <v>8064</v>
      </c>
      <c r="P8" s="50">
        <f t="shared" si="1"/>
        <v>8960</v>
      </c>
      <c r="Q8" s="50">
        <f t="shared" si="1"/>
        <v>9856</v>
      </c>
      <c r="R8" s="50">
        <f t="shared" si="2"/>
        <v>10752</v>
      </c>
      <c r="S8" s="50">
        <f t="shared" si="2"/>
        <v>11648</v>
      </c>
      <c r="T8" s="50">
        <f t="shared" si="2"/>
        <v>12544</v>
      </c>
      <c r="U8" s="50">
        <f t="shared" si="2"/>
        <v>13440</v>
      </c>
      <c r="V8" s="50">
        <f t="shared" si="2"/>
        <v>14336</v>
      </c>
      <c r="W8" s="50">
        <f t="shared" si="2"/>
        <v>15232</v>
      </c>
      <c r="X8" s="50">
        <f t="shared" si="2"/>
        <v>16128</v>
      </c>
      <c r="Y8" s="50">
        <f t="shared" si="2"/>
        <v>17024</v>
      </c>
      <c r="Z8" s="50">
        <f t="shared" si="2"/>
        <v>17920</v>
      </c>
      <c r="AA8" s="50">
        <f t="shared" si="2"/>
        <v>18816</v>
      </c>
      <c r="AB8" s="50">
        <f t="shared" si="3"/>
        <v>19712</v>
      </c>
      <c r="AC8" s="50">
        <f t="shared" si="3"/>
        <v>20608</v>
      </c>
      <c r="AD8" s="50">
        <f t="shared" si="3"/>
        <v>21504</v>
      </c>
      <c r="AE8" s="50">
        <f t="shared" si="3"/>
        <v>22400</v>
      </c>
      <c r="AF8" s="50">
        <f t="shared" si="3"/>
        <v>23296</v>
      </c>
      <c r="AG8" s="50">
        <f t="shared" si="3"/>
        <v>24192</v>
      </c>
      <c r="AH8" s="50">
        <f t="shared" si="3"/>
        <v>25088</v>
      </c>
      <c r="AI8" s="50">
        <f t="shared" si="3"/>
        <v>25984</v>
      </c>
      <c r="AJ8" s="50">
        <f t="shared" si="3"/>
        <v>26880</v>
      </c>
      <c r="AK8" s="50">
        <f t="shared" si="3"/>
        <v>27776</v>
      </c>
      <c r="AL8" s="50">
        <f t="shared" si="4"/>
        <v>28672</v>
      </c>
      <c r="AM8" s="50">
        <f t="shared" si="4"/>
        <v>29568</v>
      </c>
      <c r="AN8" s="50">
        <f t="shared" si="4"/>
        <v>30464</v>
      </c>
      <c r="AO8" s="50">
        <f t="shared" si="4"/>
        <v>31360</v>
      </c>
      <c r="AP8" s="50">
        <f t="shared" si="4"/>
        <v>32256</v>
      </c>
      <c r="AQ8" s="50">
        <f t="shared" si="4"/>
        <v>33152</v>
      </c>
      <c r="AR8" s="50">
        <f t="shared" si="4"/>
        <v>34048</v>
      </c>
      <c r="AS8" s="50">
        <f t="shared" si="4"/>
        <v>34944</v>
      </c>
      <c r="AT8" s="50">
        <f t="shared" si="4"/>
        <v>35840</v>
      </c>
      <c r="AU8" s="50">
        <f t="shared" si="4"/>
        <v>36736</v>
      </c>
      <c r="AV8" s="50">
        <f t="shared" si="5"/>
        <v>37632</v>
      </c>
      <c r="AW8" s="50">
        <f t="shared" si="5"/>
        <v>38528</v>
      </c>
      <c r="AX8" s="50">
        <f t="shared" si="5"/>
        <v>39424</v>
      </c>
      <c r="AY8" s="50">
        <f t="shared" si="5"/>
        <v>40320</v>
      </c>
      <c r="AZ8" s="50">
        <f t="shared" si="5"/>
        <v>41216</v>
      </c>
      <c r="BA8" s="50">
        <f t="shared" si="5"/>
        <v>42112</v>
      </c>
      <c r="BB8" s="50">
        <f t="shared" si="5"/>
        <v>43008</v>
      </c>
      <c r="BC8" s="50">
        <f t="shared" si="5"/>
        <v>43904</v>
      </c>
      <c r="BD8" s="50">
        <f t="shared" si="5"/>
        <v>44800</v>
      </c>
      <c r="BE8" s="50">
        <f t="shared" si="5"/>
        <v>45696</v>
      </c>
      <c r="BF8" s="50">
        <f t="shared" si="6"/>
        <v>46592</v>
      </c>
      <c r="BG8" s="50">
        <f t="shared" si="6"/>
        <v>47488</v>
      </c>
      <c r="BH8" s="50">
        <f t="shared" si="6"/>
        <v>48384</v>
      </c>
      <c r="BI8" s="50">
        <f t="shared" si="6"/>
        <v>49280</v>
      </c>
      <c r="BJ8" s="50">
        <f t="shared" si="6"/>
        <v>50176</v>
      </c>
      <c r="BK8" s="50">
        <f t="shared" si="6"/>
        <v>51072</v>
      </c>
      <c r="BL8" s="50">
        <f t="shared" si="6"/>
        <v>51968</v>
      </c>
      <c r="BM8" s="50">
        <f t="shared" si="6"/>
        <v>52864</v>
      </c>
      <c r="BN8" s="50">
        <f t="shared" si="6"/>
        <v>53760</v>
      </c>
      <c r="BO8" s="50">
        <f t="shared" si="6"/>
        <v>54656</v>
      </c>
      <c r="BP8" s="50">
        <f t="shared" si="7"/>
        <v>55552</v>
      </c>
      <c r="BQ8" s="50">
        <f t="shared" si="7"/>
        <v>56448</v>
      </c>
      <c r="BR8" s="50">
        <f t="shared" si="7"/>
        <v>57344</v>
      </c>
      <c r="BS8" s="50">
        <f t="shared" si="7"/>
        <v>58240</v>
      </c>
      <c r="BT8" s="50">
        <f t="shared" si="7"/>
        <v>59136</v>
      </c>
      <c r="BU8" s="50">
        <f t="shared" si="7"/>
        <v>60032</v>
      </c>
      <c r="BV8" s="50">
        <f t="shared" si="7"/>
        <v>60928</v>
      </c>
      <c r="BW8" s="50">
        <f t="shared" si="7"/>
        <v>61824</v>
      </c>
      <c r="BX8" s="50">
        <f t="shared" si="7"/>
        <v>62720</v>
      </c>
      <c r="BY8" s="50">
        <f t="shared" si="7"/>
        <v>63616</v>
      </c>
      <c r="BZ8" s="50">
        <f t="shared" si="8"/>
        <v>64512</v>
      </c>
      <c r="CA8" s="50">
        <f t="shared" si="8"/>
        <v>65408</v>
      </c>
      <c r="CB8" s="50">
        <f t="shared" si="8"/>
        <v>66304</v>
      </c>
      <c r="CC8" s="50">
        <f t="shared" si="8"/>
        <v>67200</v>
      </c>
      <c r="CD8" s="50">
        <f t="shared" si="8"/>
        <v>68096</v>
      </c>
      <c r="CE8" s="50">
        <f t="shared" si="8"/>
        <v>68992</v>
      </c>
      <c r="CF8" s="50">
        <f t="shared" si="8"/>
        <v>69888</v>
      </c>
      <c r="CG8" s="50">
        <f t="shared" si="8"/>
        <v>70784</v>
      </c>
      <c r="CH8" s="50">
        <f t="shared" si="8"/>
        <v>71680</v>
      </c>
      <c r="CI8" s="50">
        <f t="shared" si="8"/>
        <v>72576</v>
      </c>
      <c r="CJ8" s="50">
        <f t="shared" si="9"/>
        <v>73472</v>
      </c>
      <c r="CK8" s="50">
        <f t="shared" si="9"/>
        <v>74368</v>
      </c>
      <c r="CL8" s="50">
        <f t="shared" si="9"/>
        <v>75264</v>
      </c>
      <c r="CM8" s="50">
        <f t="shared" si="9"/>
        <v>76160</v>
      </c>
      <c r="CN8" s="50">
        <f t="shared" si="9"/>
        <v>77056</v>
      </c>
      <c r="CO8" s="50">
        <f t="shared" si="9"/>
        <v>77952</v>
      </c>
      <c r="CP8" s="50">
        <f t="shared" si="9"/>
        <v>78848</v>
      </c>
      <c r="CQ8" s="50">
        <f t="shared" si="9"/>
        <v>79744</v>
      </c>
      <c r="CR8" s="50">
        <f t="shared" si="9"/>
        <v>80640</v>
      </c>
      <c r="CS8" s="50">
        <f t="shared" si="9"/>
        <v>81536</v>
      </c>
      <c r="CT8" s="50">
        <f t="shared" si="10"/>
        <v>82432</v>
      </c>
      <c r="CU8" s="50">
        <f t="shared" si="10"/>
        <v>83328</v>
      </c>
      <c r="CV8" s="50">
        <f t="shared" si="10"/>
        <v>84224</v>
      </c>
      <c r="CW8" s="50">
        <f t="shared" si="10"/>
        <v>85120</v>
      </c>
      <c r="CX8" s="50">
        <f t="shared" si="10"/>
        <v>86016</v>
      </c>
      <c r="CY8" s="50">
        <f t="shared" si="10"/>
        <v>86912</v>
      </c>
      <c r="CZ8" s="50">
        <f t="shared" si="10"/>
        <v>87808</v>
      </c>
      <c r="DA8" s="50">
        <f t="shared" si="10"/>
        <v>88704</v>
      </c>
      <c r="DB8" s="50">
        <f t="shared" si="10"/>
        <v>89600</v>
      </c>
      <c r="DC8" s="50">
        <f t="shared" si="10"/>
        <v>90496</v>
      </c>
      <c r="DD8" s="50">
        <f t="shared" si="11"/>
        <v>91392</v>
      </c>
      <c r="DE8" s="50">
        <f t="shared" si="11"/>
        <v>92288</v>
      </c>
      <c r="DF8" s="50">
        <f t="shared" si="11"/>
        <v>93184</v>
      </c>
      <c r="DG8" s="50">
        <f t="shared" si="11"/>
        <v>94080</v>
      </c>
      <c r="DH8" s="50">
        <f t="shared" si="11"/>
        <v>94976</v>
      </c>
      <c r="DI8" s="50">
        <f t="shared" si="11"/>
        <v>95872</v>
      </c>
      <c r="DJ8" s="50">
        <f t="shared" si="11"/>
        <v>96768</v>
      </c>
      <c r="DK8" s="50">
        <f t="shared" si="11"/>
        <v>97664</v>
      </c>
      <c r="DL8" s="50">
        <f t="shared" si="11"/>
        <v>98560</v>
      </c>
      <c r="DM8" s="50">
        <f t="shared" si="11"/>
        <v>99456</v>
      </c>
      <c r="DN8" s="50">
        <f t="shared" si="12"/>
        <v>100352</v>
      </c>
      <c r="DO8" s="50">
        <f t="shared" si="12"/>
        <v>101248</v>
      </c>
      <c r="DP8" s="50">
        <f t="shared" si="12"/>
        <v>102144</v>
      </c>
      <c r="DQ8" s="50">
        <f t="shared" si="12"/>
        <v>103040</v>
      </c>
      <c r="DR8" s="50">
        <f t="shared" si="12"/>
        <v>103936</v>
      </c>
      <c r="DS8" s="50">
        <f t="shared" si="12"/>
        <v>104832</v>
      </c>
      <c r="DT8" s="50">
        <f t="shared" si="12"/>
        <v>105728</v>
      </c>
      <c r="DU8" s="50">
        <f t="shared" si="12"/>
        <v>106624</v>
      </c>
      <c r="DV8" s="50">
        <f t="shared" si="12"/>
        <v>107520</v>
      </c>
      <c r="DW8" s="50">
        <f t="shared" si="12"/>
        <v>108416</v>
      </c>
      <c r="DX8" s="50">
        <f t="shared" si="13"/>
        <v>109312</v>
      </c>
      <c r="DY8" s="50">
        <f t="shared" si="13"/>
        <v>110208</v>
      </c>
      <c r="DZ8" s="50">
        <f t="shared" si="13"/>
        <v>111104</v>
      </c>
      <c r="EA8" s="50">
        <f t="shared" si="13"/>
        <v>112000</v>
      </c>
      <c r="EB8" s="50">
        <f t="shared" si="13"/>
        <v>112896</v>
      </c>
      <c r="EC8" s="50">
        <f t="shared" si="13"/>
        <v>113792</v>
      </c>
      <c r="ED8" s="50">
        <f t="shared" si="13"/>
        <v>114688</v>
      </c>
      <c r="EE8" s="50">
        <f t="shared" si="13"/>
        <v>115584</v>
      </c>
      <c r="EF8" s="50">
        <f t="shared" si="13"/>
        <v>116480</v>
      </c>
      <c r="EG8" s="50">
        <f t="shared" si="13"/>
        <v>117376</v>
      </c>
      <c r="EH8" s="50">
        <f t="shared" si="13"/>
        <v>118272</v>
      </c>
    </row>
    <row r="9" spans="1:138" ht="15.75" customHeight="1" x14ac:dyDescent="0.35">
      <c r="A9" s="2">
        <v>8</v>
      </c>
      <c r="B9" s="2">
        <v>2</v>
      </c>
      <c r="C9" s="2">
        <v>2</v>
      </c>
      <c r="D9" s="4">
        <f t="shared" si="15"/>
        <v>0.66666666666666663</v>
      </c>
      <c r="E9" s="48" t="s">
        <v>117</v>
      </c>
      <c r="G9" s="49">
        <f>'Transport block capacity(bits)'!K7</f>
        <v>960</v>
      </c>
      <c r="H9" s="50">
        <f t="shared" si="1"/>
        <v>1920</v>
      </c>
      <c r="I9" s="50">
        <f t="shared" si="1"/>
        <v>2880</v>
      </c>
      <c r="J9" s="50">
        <f t="shared" si="1"/>
        <v>3840</v>
      </c>
      <c r="K9" s="50">
        <f t="shared" si="1"/>
        <v>4800</v>
      </c>
      <c r="L9" s="50">
        <f t="shared" si="1"/>
        <v>5760</v>
      </c>
      <c r="M9" s="50">
        <f t="shared" si="1"/>
        <v>6720</v>
      </c>
      <c r="N9" s="50">
        <f t="shared" si="1"/>
        <v>7680</v>
      </c>
      <c r="O9" s="50">
        <f t="shared" si="1"/>
        <v>8640</v>
      </c>
      <c r="P9" s="50">
        <f t="shared" si="1"/>
        <v>9600</v>
      </c>
      <c r="Q9" s="50">
        <f t="shared" si="1"/>
        <v>10560</v>
      </c>
      <c r="R9" s="50">
        <f t="shared" si="2"/>
        <v>11520</v>
      </c>
      <c r="S9" s="50">
        <f t="shared" si="2"/>
        <v>12480</v>
      </c>
      <c r="T9" s="50">
        <f t="shared" si="2"/>
        <v>13440</v>
      </c>
      <c r="U9" s="50">
        <f t="shared" si="2"/>
        <v>14400</v>
      </c>
      <c r="V9" s="50">
        <f t="shared" si="2"/>
        <v>15360</v>
      </c>
      <c r="W9" s="50">
        <f t="shared" si="2"/>
        <v>16320</v>
      </c>
      <c r="X9" s="50">
        <f t="shared" si="2"/>
        <v>17280</v>
      </c>
      <c r="Y9" s="50">
        <f t="shared" si="2"/>
        <v>18240</v>
      </c>
      <c r="Z9" s="50">
        <f t="shared" si="2"/>
        <v>19200</v>
      </c>
      <c r="AA9" s="50">
        <f t="shared" si="2"/>
        <v>20160</v>
      </c>
      <c r="AB9" s="50">
        <f t="shared" si="3"/>
        <v>21120</v>
      </c>
      <c r="AC9" s="50">
        <f t="shared" si="3"/>
        <v>22080</v>
      </c>
      <c r="AD9" s="50">
        <f t="shared" si="3"/>
        <v>23040</v>
      </c>
      <c r="AE9" s="50">
        <f t="shared" si="3"/>
        <v>24000</v>
      </c>
      <c r="AF9" s="50">
        <f t="shared" si="3"/>
        <v>24960</v>
      </c>
      <c r="AG9" s="50">
        <f t="shared" si="3"/>
        <v>25920</v>
      </c>
      <c r="AH9" s="50">
        <f t="shared" si="3"/>
        <v>26880</v>
      </c>
      <c r="AI9" s="50">
        <f t="shared" si="3"/>
        <v>27840</v>
      </c>
      <c r="AJ9" s="50">
        <f t="shared" si="3"/>
        <v>28800</v>
      </c>
      <c r="AK9" s="50">
        <f t="shared" si="3"/>
        <v>29760</v>
      </c>
      <c r="AL9" s="50">
        <f t="shared" si="4"/>
        <v>30720</v>
      </c>
      <c r="AM9" s="50">
        <f t="shared" si="4"/>
        <v>31680</v>
      </c>
      <c r="AN9" s="50">
        <f t="shared" si="4"/>
        <v>32640</v>
      </c>
      <c r="AO9" s="50">
        <f t="shared" si="4"/>
        <v>33600</v>
      </c>
      <c r="AP9" s="50">
        <f t="shared" si="4"/>
        <v>34560</v>
      </c>
      <c r="AQ9" s="50">
        <f t="shared" si="4"/>
        <v>35520</v>
      </c>
      <c r="AR9" s="50">
        <f t="shared" si="4"/>
        <v>36480</v>
      </c>
      <c r="AS9" s="50">
        <f t="shared" si="4"/>
        <v>37440</v>
      </c>
      <c r="AT9" s="50">
        <f t="shared" si="4"/>
        <v>38400</v>
      </c>
      <c r="AU9" s="50">
        <f t="shared" si="4"/>
        <v>39360</v>
      </c>
      <c r="AV9" s="50">
        <f t="shared" si="5"/>
        <v>40320</v>
      </c>
      <c r="AW9" s="50">
        <f t="shared" si="5"/>
        <v>41280</v>
      </c>
      <c r="AX9" s="50">
        <f t="shared" si="5"/>
        <v>42240</v>
      </c>
      <c r="AY9" s="50">
        <f t="shared" si="5"/>
        <v>43200</v>
      </c>
      <c r="AZ9" s="50">
        <f t="shared" si="5"/>
        <v>44160</v>
      </c>
      <c r="BA9" s="50">
        <f t="shared" si="5"/>
        <v>45120</v>
      </c>
      <c r="BB9" s="50">
        <f t="shared" si="5"/>
        <v>46080</v>
      </c>
      <c r="BC9" s="50">
        <f t="shared" si="5"/>
        <v>47040</v>
      </c>
      <c r="BD9" s="50">
        <f t="shared" si="5"/>
        <v>48000</v>
      </c>
      <c r="BE9" s="50">
        <f t="shared" si="5"/>
        <v>48960</v>
      </c>
      <c r="BF9" s="50">
        <f t="shared" si="6"/>
        <v>49920</v>
      </c>
      <c r="BG9" s="50">
        <f t="shared" si="6"/>
        <v>50880</v>
      </c>
      <c r="BH9" s="50">
        <f t="shared" si="6"/>
        <v>51840</v>
      </c>
      <c r="BI9" s="50">
        <f t="shared" si="6"/>
        <v>52800</v>
      </c>
      <c r="BJ9" s="50">
        <f t="shared" si="6"/>
        <v>53760</v>
      </c>
      <c r="BK9" s="50">
        <f t="shared" si="6"/>
        <v>54720</v>
      </c>
      <c r="BL9" s="50">
        <f t="shared" si="6"/>
        <v>55680</v>
      </c>
      <c r="BM9" s="50">
        <f t="shared" si="6"/>
        <v>56640</v>
      </c>
      <c r="BN9" s="50">
        <f t="shared" si="6"/>
        <v>57600</v>
      </c>
      <c r="BO9" s="50">
        <f t="shared" si="6"/>
        <v>58560</v>
      </c>
      <c r="BP9" s="50">
        <f t="shared" si="7"/>
        <v>59520</v>
      </c>
      <c r="BQ9" s="50">
        <f t="shared" si="7"/>
        <v>60480</v>
      </c>
      <c r="BR9" s="50">
        <f t="shared" si="7"/>
        <v>61440</v>
      </c>
      <c r="BS9" s="50">
        <f t="shared" si="7"/>
        <v>62400</v>
      </c>
      <c r="BT9" s="50">
        <f t="shared" si="7"/>
        <v>63360</v>
      </c>
      <c r="BU9" s="50">
        <f t="shared" si="7"/>
        <v>64320</v>
      </c>
      <c r="BV9" s="50">
        <f t="shared" si="7"/>
        <v>65280</v>
      </c>
      <c r="BW9" s="50">
        <f t="shared" si="7"/>
        <v>66240</v>
      </c>
      <c r="BX9" s="50">
        <f t="shared" si="7"/>
        <v>67200</v>
      </c>
      <c r="BY9" s="50">
        <f t="shared" si="7"/>
        <v>68160</v>
      </c>
      <c r="BZ9" s="50">
        <f t="shared" si="8"/>
        <v>69120</v>
      </c>
      <c r="CA9" s="50">
        <f t="shared" si="8"/>
        <v>70080</v>
      </c>
      <c r="CB9" s="50">
        <f t="shared" si="8"/>
        <v>71040</v>
      </c>
      <c r="CC9" s="50">
        <f t="shared" si="8"/>
        <v>72000</v>
      </c>
      <c r="CD9" s="50">
        <f t="shared" si="8"/>
        <v>72960</v>
      </c>
      <c r="CE9" s="50">
        <f t="shared" si="8"/>
        <v>73920</v>
      </c>
      <c r="CF9" s="50">
        <f t="shared" si="8"/>
        <v>74880</v>
      </c>
      <c r="CG9" s="50">
        <f t="shared" si="8"/>
        <v>75840</v>
      </c>
      <c r="CH9" s="50">
        <f t="shared" si="8"/>
        <v>76800</v>
      </c>
      <c r="CI9" s="50">
        <f t="shared" si="8"/>
        <v>77760</v>
      </c>
      <c r="CJ9" s="50">
        <f t="shared" si="9"/>
        <v>78720</v>
      </c>
      <c r="CK9" s="50">
        <f t="shared" si="9"/>
        <v>79680</v>
      </c>
      <c r="CL9" s="50">
        <f t="shared" si="9"/>
        <v>80640</v>
      </c>
      <c r="CM9" s="50">
        <f t="shared" si="9"/>
        <v>81600</v>
      </c>
      <c r="CN9" s="50">
        <f t="shared" si="9"/>
        <v>82560</v>
      </c>
      <c r="CO9" s="50">
        <f t="shared" si="9"/>
        <v>83520</v>
      </c>
      <c r="CP9" s="50">
        <f t="shared" si="9"/>
        <v>84480</v>
      </c>
      <c r="CQ9" s="50">
        <f t="shared" si="9"/>
        <v>85440</v>
      </c>
      <c r="CR9" s="50">
        <f t="shared" si="9"/>
        <v>86400</v>
      </c>
      <c r="CS9" s="50">
        <f t="shared" si="9"/>
        <v>87360</v>
      </c>
      <c r="CT9" s="50">
        <f t="shared" si="10"/>
        <v>88320</v>
      </c>
      <c r="CU9" s="50">
        <f t="shared" si="10"/>
        <v>89280</v>
      </c>
      <c r="CV9" s="50">
        <f t="shared" si="10"/>
        <v>90240</v>
      </c>
      <c r="CW9" s="50">
        <f t="shared" si="10"/>
        <v>91200</v>
      </c>
      <c r="CX9" s="50">
        <f t="shared" si="10"/>
        <v>92160</v>
      </c>
      <c r="CY9" s="50">
        <f t="shared" si="10"/>
        <v>93120</v>
      </c>
      <c r="CZ9" s="50">
        <f t="shared" si="10"/>
        <v>94080</v>
      </c>
      <c r="DA9" s="50">
        <f t="shared" si="10"/>
        <v>95040</v>
      </c>
      <c r="DB9" s="50">
        <f t="shared" si="10"/>
        <v>96000</v>
      </c>
      <c r="DC9" s="50">
        <f t="shared" si="10"/>
        <v>96960</v>
      </c>
      <c r="DD9" s="50">
        <f t="shared" si="11"/>
        <v>97920</v>
      </c>
      <c r="DE9" s="50">
        <f t="shared" si="11"/>
        <v>98880</v>
      </c>
      <c r="DF9" s="50">
        <f t="shared" si="11"/>
        <v>99840</v>
      </c>
      <c r="DG9" s="50">
        <f t="shared" si="11"/>
        <v>100800</v>
      </c>
      <c r="DH9" s="50">
        <f t="shared" si="11"/>
        <v>101760</v>
      </c>
      <c r="DI9" s="50">
        <f t="shared" si="11"/>
        <v>102720</v>
      </c>
      <c r="DJ9" s="50">
        <f t="shared" si="11"/>
        <v>103680</v>
      </c>
      <c r="DK9" s="50">
        <f t="shared" si="11"/>
        <v>104640</v>
      </c>
      <c r="DL9" s="50">
        <f t="shared" si="11"/>
        <v>105600</v>
      </c>
      <c r="DM9" s="50">
        <f t="shared" si="11"/>
        <v>106560</v>
      </c>
      <c r="DN9" s="50">
        <f t="shared" si="12"/>
        <v>107520</v>
      </c>
      <c r="DO9" s="50">
        <f t="shared" si="12"/>
        <v>108480</v>
      </c>
      <c r="DP9" s="50">
        <f t="shared" si="12"/>
        <v>109440</v>
      </c>
      <c r="DQ9" s="50">
        <f t="shared" si="12"/>
        <v>110400</v>
      </c>
      <c r="DR9" s="50">
        <f t="shared" si="12"/>
        <v>111360</v>
      </c>
      <c r="DS9" s="50">
        <f t="shared" si="12"/>
        <v>112320</v>
      </c>
      <c r="DT9" s="50">
        <f t="shared" si="12"/>
        <v>113280</v>
      </c>
      <c r="DU9" s="50">
        <f t="shared" si="12"/>
        <v>114240</v>
      </c>
      <c r="DV9" s="50">
        <f t="shared" si="12"/>
        <v>115200</v>
      </c>
      <c r="DW9" s="50">
        <f t="shared" si="12"/>
        <v>116160</v>
      </c>
      <c r="DX9" s="50">
        <f t="shared" si="13"/>
        <v>117120</v>
      </c>
      <c r="DY9" s="50">
        <f t="shared" si="13"/>
        <v>118080</v>
      </c>
      <c r="DZ9" s="50">
        <f t="shared" si="13"/>
        <v>119040</v>
      </c>
      <c r="EA9" s="50">
        <f t="shared" si="13"/>
        <v>120000</v>
      </c>
      <c r="EB9" s="50">
        <f t="shared" si="13"/>
        <v>120960</v>
      </c>
      <c r="EC9" s="50">
        <f t="shared" si="13"/>
        <v>121920</v>
      </c>
      <c r="ED9" s="50">
        <f t="shared" si="13"/>
        <v>122880</v>
      </c>
      <c r="EE9" s="50">
        <f t="shared" si="13"/>
        <v>123840</v>
      </c>
      <c r="EF9" s="50">
        <f t="shared" si="13"/>
        <v>124800</v>
      </c>
      <c r="EG9" s="50">
        <f t="shared" si="13"/>
        <v>125760</v>
      </c>
      <c r="EH9" s="50">
        <f t="shared" si="13"/>
        <v>126720</v>
      </c>
    </row>
    <row r="10" spans="1:138" ht="15.75" customHeight="1" x14ac:dyDescent="0.35">
      <c r="A10" s="2">
        <v>7</v>
      </c>
      <c r="B10" s="2">
        <v>2</v>
      </c>
      <c r="C10" s="2">
        <v>2</v>
      </c>
      <c r="D10" s="4">
        <f t="shared" si="15"/>
        <v>0.66666666666666663</v>
      </c>
      <c r="E10" s="48" t="s">
        <v>118</v>
      </c>
      <c r="G10" s="49">
        <f>'Transport block capacity(bits)'!O7</f>
        <v>981</v>
      </c>
      <c r="H10" s="50">
        <f t="shared" si="1"/>
        <v>1962</v>
      </c>
      <c r="I10" s="50">
        <f t="shared" si="1"/>
        <v>2943</v>
      </c>
      <c r="J10" s="50">
        <f t="shared" si="1"/>
        <v>3924</v>
      </c>
      <c r="K10" s="50">
        <f t="shared" si="1"/>
        <v>4905</v>
      </c>
      <c r="L10" s="50">
        <f t="shared" si="1"/>
        <v>5886</v>
      </c>
      <c r="M10" s="50">
        <f t="shared" si="1"/>
        <v>6867</v>
      </c>
      <c r="N10" s="50">
        <f t="shared" si="1"/>
        <v>7848</v>
      </c>
      <c r="O10" s="50">
        <f t="shared" si="1"/>
        <v>8829</v>
      </c>
      <c r="P10" s="50">
        <f t="shared" si="1"/>
        <v>9810</v>
      </c>
      <c r="Q10" s="50">
        <f t="shared" si="1"/>
        <v>10791</v>
      </c>
      <c r="R10" s="50">
        <f t="shared" si="2"/>
        <v>11772</v>
      </c>
      <c r="S10" s="50">
        <f t="shared" si="2"/>
        <v>12753</v>
      </c>
      <c r="T10" s="50">
        <f t="shared" si="2"/>
        <v>13734</v>
      </c>
      <c r="U10" s="50">
        <f t="shared" si="2"/>
        <v>14715</v>
      </c>
      <c r="V10" s="50">
        <f t="shared" si="2"/>
        <v>15696</v>
      </c>
      <c r="W10" s="50">
        <f t="shared" si="2"/>
        <v>16677</v>
      </c>
      <c r="X10" s="50">
        <f t="shared" si="2"/>
        <v>17658</v>
      </c>
      <c r="Y10" s="50">
        <f t="shared" si="2"/>
        <v>18639</v>
      </c>
      <c r="Z10" s="50">
        <f t="shared" si="2"/>
        <v>19620</v>
      </c>
      <c r="AA10" s="50">
        <f t="shared" si="2"/>
        <v>20601</v>
      </c>
      <c r="AB10" s="50">
        <f t="shared" si="3"/>
        <v>21582</v>
      </c>
      <c r="AC10" s="50">
        <f t="shared" si="3"/>
        <v>22563</v>
      </c>
      <c r="AD10" s="50">
        <f t="shared" si="3"/>
        <v>23544</v>
      </c>
      <c r="AE10" s="50">
        <f t="shared" si="3"/>
        <v>24525</v>
      </c>
      <c r="AF10" s="50">
        <f t="shared" si="3"/>
        <v>25506</v>
      </c>
      <c r="AG10" s="50">
        <f t="shared" si="3"/>
        <v>26487</v>
      </c>
      <c r="AH10" s="50">
        <f t="shared" si="3"/>
        <v>27468</v>
      </c>
      <c r="AI10" s="50">
        <f t="shared" si="3"/>
        <v>28449</v>
      </c>
      <c r="AJ10" s="50">
        <f t="shared" si="3"/>
        <v>29430</v>
      </c>
      <c r="AK10" s="50">
        <f t="shared" si="3"/>
        <v>30411</v>
      </c>
      <c r="AL10" s="50">
        <f t="shared" si="4"/>
        <v>31392</v>
      </c>
      <c r="AM10" s="50">
        <f t="shared" si="4"/>
        <v>32373</v>
      </c>
      <c r="AN10" s="50">
        <f t="shared" si="4"/>
        <v>33354</v>
      </c>
      <c r="AO10" s="50">
        <f t="shared" si="4"/>
        <v>34335</v>
      </c>
      <c r="AP10" s="50">
        <f t="shared" si="4"/>
        <v>35316</v>
      </c>
      <c r="AQ10" s="50">
        <f t="shared" si="4"/>
        <v>36297</v>
      </c>
      <c r="AR10" s="50">
        <f t="shared" si="4"/>
        <v>37278</v>
      </c>
      <c r="AS10" s="50">
        <f t="shared" si="4"/>
        <v>38259</v>
      </c>
      <c r="AT10" s="50">
        <f t="shared" si="4"/>
        <v>39240</v>
      </c>
      <c r="AU10" s="50">
        <f t="shared" si="4"/>
        <v>40221</v>
      </c>
      <c r="AV10" s="50">
        <f t="shared" si="5"/>
        <v>41202</v>
      </c>
      <c r="AW10" s="50">
        <f t="shared" si="5"/>
        <v>42183</v>
      </c>
      <c r="AX10" s="50">
        <f t="shared" si="5"/>
        <v>43164</v>
      </c>
      <c r="AY10" s="50">
        <f t="shared" si="5"/>
        <v>44145</v>
      </c>
      <c r="AZ10" s="50">
        <f t="shared" si="5"/>
        <v>45126</v>
      </c>
      <c r="BA10" s="50">
        <f t="shared" si="5"/>
        <v>46107</v>
      </c>
      <c r="BB10" s="50">
        <f t="shared" si="5"/>
        <v>47088</v>
      </c>
      <c r="BC10" s="50">
        <f t="shared" si="5"/>
        <v>48069</v>
      </c>
      <c r="BD10" s="50">
        <f t="shared" si="5"/>
        <v>49050</v>
      </c>
      <c r="BE10" s="50">
        <f t="shared" si="5"/>
        <v>50031</v>
      </c>
      <c r="BF10" s="50">
        <f t="shared" si="6"/>
        <v>51012</v>
      </c>
      <c r="BG10" s="50">
        <f t="shared" si="6"/>
        <v>51993</v>
      </c>
      <c r="BH10" s="50">
        <f t="shared" si="6"/>
        <v>52974</v>
      </c>
      <c r="BI10" s="50">
        <f t="shared" si="6"/>
        <v>53955</v>
      </c>
      <c r="BJ10" s="50">
        <f t="shared" si="6"/>
        <v>54936</v>
      </c>
      <c r="BK10" s="50">
        <f t="shared" si="6"/>
        <v>55917</v>
      </c>
      <c r="BL10" s="50">
        <f t="shared" si="6"/>
        <v>56898</v>
      </c>
      <c r="BM10" s="50">
        <f t="shared" si="6"/>
        <v>57879</v>
      </c>
      <c r="BN10" s="50">
        <f t="shared" si="6"/>
        <v>58860</v>
      </c>
      <c r="BO10" s="50">
        <f t="shared" si="6"/>
        <v>59841</v>
      </c>
      <c r="BP10" s="50">
        <f t="shared" si="7"/>
        <v>60822</v>
      </c>
      <c r="BQ10" s="50">
        <f t="shared" si="7"/>
        <v>61803</v>
      </c>
      <c r="BR10" s="50">
        <f t="shared" si="7"/>
        <v>62784</v>
      </c>
      <c r="BS10" s="50">
        <f t="shared" si="7"/>
        <v>63765</v>
      </c>
      <c r="BT10" s="50">
        <f t="shared" si="7"/>
        <v>64746</v>
      </c>
      <c r="BU10" s="50">
        <f t="shared" si="7"/>
        <v>65727</v>
      </c>
      <c r="BV10" s="50">
        <f t="shared" si="7"/>
        <v>66708</v>
      </c>
      <c r="BW10" s="50">
        <f t="shared" si="7"/>
        <v>67689</v>
      </c>
      <c r="BX10" s="50">
        <f t="shared" si="7"/>
        <v>68670</v>
      </c>
      <c r="BY10" s="50">
        <f t="shared" si="7"/>
        <v>69651</v>
      </c>
      <c r="BZ10" s="50">
        <f t="shared" si="8"/>
        <v>70632</v>
      </c>
      <c r="CA10" s="50">
        <f t="shared" si="8"/>
        <v>71613</v>
      </c>
      <c r="CB10" s="50">
        <f t="shared" si="8"/>
        <v>72594</v>
      </c>
      <c r="CC10" s="50">
        <f t="shared" si="8"/>
        <v>73575</v>
      </c>
      <c r="CD10" s="50">
        <f t="shared" si="8"/>
        <v>74556</v>
      </c>
      <c r="CE10" s="50">
        <f t="shared" si="8"/>
        <v>75537</v>
      </c>
      <c r="CF10" s="50">
        <f t="shared" si="8"/>
        <v>76518</v>
      </c>
      <c r="CG10" s="50">
        <f t="shared" si="8"/>
        <v>77499</v>
      </c>
      <c r="CH10" s="50">
        <f t="shared" si="8"/>
        <v>78480</v>
      </c>
      <c r="CI10" s="50">
        <f t="shared" si="8"/>
        <v>79461</v>
      </c>
      <c r="CJ10" s="50">
        <f t="shared" si="9"/>
        <v>80442</v>
      </c>
      <c r="CK10" s="50">
        <f t="shared" si="9"/>
        <v>81423</v>
      </c>
      <c r="CL10" s="50">
        <f t="shared" si="9"/>
        <v>82404</v>
      </c>
      <c r="CM10" s="50">
        <f t="shared" si="9"/>
        <v>83385</v>
      </c>
      <c r="CN10" s="50">
        <f t="shared" si="9"/>
        <v>84366</v>
      </c>
      <c r="CO10" s="50">
        <f t="shared" si="9"/>
        <v>85347</v>
      </c>
      <c r="CP10" s="50">
        <f t="shared" si="9"/>
        <v>86328</v>
      </c>
      <c r="CQ10" s="50">
        <f t="shared" si="9"/>
        <v>87309</v>
      </c>
      <c r="CR10" s="50">
        <f t="shared" si="9"/>
        <v>88290</v>
      </c>
      <c r="CS10" s="50">
        <f t="shared" si="9"/>
        <v>89271</v>
      </c>
      <c r="CT10" s="50">
        <f t="shared" si="10"/>
        <v>90252</v>
      </c>
      <c r="CU10" s="50">
        <f t="shared" si="10"/>
        <v>91233</v>
      </c>
      <c r="CV10" s="50">
        <f t="shared" si="10"/>
        <v>92214</v>
      </c>
      <c r="CW10" s="50">
        <f t="shared" si="10"/>
        <v>93195</v>
      </c>
      <c r="CX10" s="50">
        <f t="shared" si="10"/>
        <v>94176</v>
      </c>
      <c r="CY10" s="50">
        <f t="shared" si="10"/>
        <v>95157</v>
      </c>
      <c r="CZ10" s="50">
        <f t="shared" si="10"/>
        <v>96138</v>
      </c>
      <c r="DA10" s="50">
        <f t="shared" si="10"/>
        <v>97119</v>
      </c>
      <c r="DB10" s="50">
        <f t="shared" si="10"/>
        <v>98100</v>
      </c>
      <c r="DC10" s="50">
        <f t="shared" si="10"/>
        <v>99081</v>
      </c>
      <c r="DD10" s="50">
        <f t="shared" si="11"/>
        <v>100062</v>
      </c>
      <c r="DE10" s="50">
        <f t="shared" si="11"/>
        <v>101043</v>
      </c>
      <c r="DF10" s="50">
        <f t="shared" si="11"/>
        <v>102024</v>
      </c>
      <c r="DG10" s="50">
        <f t="shared" si="11"/>
        <v>103005</v>
      </c>
      <c r="DH10" s="50">
        <f t="shared" si="11"/>
        <v>103986</v>
      </c>
      <c r="DI10" s="50">
        <f t="shared" si="11"/>
        <v>104967</v>
      </c>
      <c r="DJ10" s="50">
        <f t="shared" si="11"/>
        <v>105948</v>
      </c>
      <c r="DK10" s="50">
        <f t="shared" si="11"/>
        <v>106929</v>
      </c>
      <c r="DL10" s="50">
        <f t="shared" si="11"/>
        <v>107910</v>
      </c>
      <c r="DM10" s="50">
        <f t="shared" si="11"/>
        <v>108891</v>
      </c>
      <c r="DN10" s="50">
        <f t="shared" si="12"/>
        <v>109872</v>
      </c>
      <c r="DO10" s="50">
        <f t="shared" si="12"/>
        <v>110853</v>
      </c>
      <c r="DP10" s="50">
        <f t="shared" si="12"/>
        <v>111834</v>
      </c>
      <c r="DQ10" s="50">
        <f t="shared" si="12"/>
        <v>112815</v>
      </c>
      <c r="DR10" s="50">
        <f t="shared" si="12"/>
        <v>113796</v>
      </c>
      <c r="DS10" s="50">
        <f t="shared" si="12"/>
        <v>114777</v>
      </c>
      <c r="DT10" s="50">
        <f t="shared" si="12"/>
        <v>115758</v>
      </c>
      <c r="DU10" s="50">
        <f t="shared" si="12"/>
        <v>116739</v>
      </c>
      <c r="DV10" s="50">
        <f t="shared" si="12"/>
        <v>117720</v>
      </c>
      <c r="DW10" s="50">
        <f t="shared" si="12"/>
        <v>118701</v>
      </c>
      <c r="DX10" s="50">
        <f t="shared" si="13"/>
        <v>119682</v>
      </c>
      <c r="DY10" s="50">
        <f t="shared" si="13"/>
        <v>120663</v>
      </c>
      <c r="DZ10" s="50">
        <f t="shared" si="13"/>
        <v>121644</v>
      </c>
      <c r="EA10" s="50">
        <f t="shared" si="13"/>
        <v>122625</v>
      </c>
      <c r="EB10" s="50">
        <f t="shared" si="13"/>
        <v>123606</v>
      </c>
      <c r="EC10" s="50">
        <f t="shared" si="13"/>
        <v>124587</v>
      </c>
      <c r="ED10" s="50">
        <f t="shared" si="13"/>
        <v>125568</v>
      </c>
      <c r="EE10" s="50">
        <f t="shared" si="13"/>
        <v>126549</v>
      </c>
      <c r="EF10" s="50">
        <f t="shared" si="13"/>
        <v>127530</v>
      </c>
      <c r="EG10" s="50">
        <f t="shared" si="13"/>
        <v>128511</v>
      </c>
      <c r="EH10" s="50">
        <f t="shared" si="13"/>
        <v>129492</v>
      </c>
    </row>
    <row r="11" spans="1:138" ht="15.75" customHeight="1" x14ac:dyDescent="0.35">
      <c r="A11" s="2">
        <v>9</v>
      </c>
      <c r="B11" s="2">
        <v>3</v>
      </c>
      <c r="C11" s="2">
        <v>2</v>
      </c>
      <c r="D11" s="4">
        <f t="shared" ref="D11:D13" si="16">3/4</f>
        <v>0.75</v>
      </c>
      <c r="E11" s="48" t="s">
        <v>68</v>
      </c>
      <c r="F11" s="12">
        <v>0.36299999999999999</v>
      </c>
      <c r="G11" s="49">
        <f>'Transport block capacity(bits)'!J8</f>
        <v>1008</v>
      </c>
      <c r="H11" s="50">
        <f t="shared" si="1"/>
        <v>2016</v>
      </c>
      <c r="I11" s="50">
        <f t="shared" si="1"/>
        <v>3024</v>
      </c>
      <c r="J11" s="50">
        <f t="shared" si="1"/>
        <v>4032</v>
      </c>
      <c r="K11" s="50">
        <f t="shared" si="1"/>
        <v>5040</v>
      </c>
      <c r="L11" s="50">
        <f t="shared" si="1"/>
        <v>6048</v>
      </c>
      <c r="M11" s="50">
        <f t="shared" si="1"/>
        <v>7056</v>
      </c>
      <c r="N11" s="50">
        <f t="shared" si="1"/>
        <v>8064</v>
      </c>
      <c r="O11" s="50">
        <f t="shared" si="1"/>
        <v>9072</v>
      </c>
      <c r="P11" s="50">
        <f t="shared" si="1"/>
        <v>10080</v>
      </c>
      <c r="Q11" s="50">
        <f t="shared" si="1"/>
        <v>11088</v>
      </c>
      <c r="R11" s="50">
        <f t="shared" si="2"/>
        <v>12096</v>
      </c>
      <c r="S11" s="50">
        <f t="shared" si="2"/>
        <v>13104</v>
      </c>
      <c r="T11" s="50">
        <f t="shared" si="2"/>
        <v>14112</v>
      </c>
      <c r="U11" s="50">
        <f t="shared" si="2"/>
        <v>15120</v>
      </c>
      <c r="V11" s="50">
        <f t="shared" si="2"/>
        <v>16128</v>
      </c>
      <c r="W11" s="50">
        <f t="shared" si="2"/>
        <v>17136</v>
      </c>
      <c r="X11" s="50">
        <f t="shared" si="2"/>
        <v>18144</v>
      </c>
      <c r="Y11" s="50">
        <f t="shared" si="2"/>
        <v>19152</v>
      </c>
      <c r="Z11" s="50">
        <f t="shared" si="2"/>
        <v>20160</v>
      </c>
      <c r="AA11" s="50">
        <f t="shared" si="2"/>
        <v>21168</v>
      </c>
      <c r="AB11" s="50">
        <f t="shared" si="3"/>
        <v>22176</v>
      </c>
      <c r="AC11" s="50">
        <f t="shared" si="3"/>
        <v>23184</v>
      </c>
      <c r="AD11" s="50">
        <f t="shared" si="3"/>
        <v>24192</v>
      </c>
      <c r="AE11" s="50">
        <f t="shared" si="3"/>
        <v>25200</v>
      </c>
      <c r="AF11" s="50">
        <f t="shared" si="3"/>
        <v>26208</v>
      </c>
      <c r="AG11" s="50">
        <f t="shared" si="3"/>
        <v>27216</v>
      </c>
      <c r="AH11" s="50">
        <f t="shared" si="3"/>
        <v>28224</v>
      </c>
      <c r="AI11" s="50">
        <f t="shared" si="3"/>
        <v>29232</v>
      </c>
      <c r="AJ11" s="50">
        <f t="shared" si="3"/>
        <v>30240</v>
      </c>
      <c r="AK11" s="50">
        <f t="shared" si="3"/>
        <v>31248</v>
      </c>
      <c r="AL11" s="50">
        <f t="shared" si="4"/>
        <v>32256</v>
      </c>
      <c r="AM11" s="50">
        <f t="shared" si="4"/>
        <v>33264</v>
      </c>
      <c r="AN11" s="50">
        <f t="shared" si="4"/>
        <v>34272</v>
      </c>
      <c r="AO11" s="50">
        <f t="shared" si="4"/>
        <v>35280</v>
      </c>
      <c r="AP11" s="50">
        <f t="shared" si="4"/>
        <v>36288</v>
      </c>
      <c r="AQ11" s="50">
        <f t="shared" si="4"/>
        <v>37296</v>
      </c>
      <c r="AR11" s="50">
        <f t="shared" si="4"/>
        <v>38304</v>
      </c>
      <c r="AS11" s="50">
        <f t="shared" si="4"/>
        <v>39312</v>
      </c>
      <c r="AT11" s="50">
        <f t="shared" si="4"/>
        <v>40320</v>
      </c>
      <c r="AU11" s="50">
        <f t="shared" si="4"/>
        <v>41328</v>
      </c>
      <c r="AV11" s="50">
        <f t="shared" si="5"/>
        <v>42336</v>
      </c>
      <c r="AW11" s="50">
        <f t="shared" si="5"/>
        <v>43344</v>
      </c>
      <c r="AX11" s="50">
        <f t="shared" si="5"/>
        <v>44352</v>
      </c>
      <c r="AY11" s="50">
        <f t="shared" si="5"/>
        <v>45360</v>
      </c>
      <c r="AZ11" s="50">
        <f t="shared" si="5"/>
        <v>46368</v>
      </c>
      <c r="BA11" s="50">
        <f t="shared" si="5"/>
        <v>47376</v>
      </c>
      <c r="BB11" s="50">
        <f t="shared" si="5"/>
        <v>48384</v>
      </c>
      <c r="BC11" s="50">
        <f t="shared" si="5"/>
        <v>49392</v>
      </c>
      <c r="BD11" s="50">
        <f t="shared" si="5"/>
        <v>50400</v>
      </c>
      <c r="BE11" s="50">
        <f t="shared" si="5"/>
        <v>51408</v>
      </c>
      <c r="BF11" s="50">
        <f t="shared" si="6"/>
        <v>52416</v>
      </c>
      <c r="BG11" s="50">
        <f t="shared" si="6"/>
        <v>53424</v>
      </c>
      <c r="BH11" s="50">
        <f t="shared" si="6"/>
        <v>54432</v>
      </c>
      <c r="BI11" s="50">
        <f t="shared" si="6"/>
        <v>55440</v>
      </c>
      <c r="BJ11" s="50">
        <f t="shared" si="6"/>
        <v>56448</v>
      </c>
      <c r="BK11" s="50">
        <f t="shared" si="6"/>
        <v>57456</v>
      </c>
      <c r="BL11" s="50">
        <f t="shared" si="6"/>
        <v>58464</v>
      </c>
      <c r="BM11" s="50">
        <f t="shared" si="6"/>
        <v>59472</v>
      </c>
      <c r="BN11" s="50">
        <f t="shared" si="6"/>
        <v>60480</v>
      </c>
      <c r="BO11" s="50">
        <f t="shared" si="6"/>
        <v>61488</v>
      </c>
      <c r="BP11" s="50">
        <f t="shared" si="7"/>
        <v>62496</v>
      </c>
      <c r="BQ11" s="50">
        <f t="shared" si="7"/>
        <v>63504</v>
      </c>
      <c r="BR11" s="50">
        <f t="shared" si="7"/>
        <v>64512</v>
      </c>
      <c r="BS11" s="50">
        <f t="shared" si="7"/>
        <v>65520</v>
      </c>
      <c r="BT11" s="50">
        <f t="shared" si="7"/>
        <v>66528</v>
      </c>
      <c r="BU11" s="50">
        <f t="shared" si="7"/>
        <v>67536</v>
      </c>
      <c r="BV11" s="50">
        <f t="shared" si="7"/>
        <v>68544</v>
      </c>
      <c r="BW11" s="50">
        <f t="shared" si="7"/>
        <v>69552</v>
      </c>
      <c r="BX11" s="50">
        <f t="shared" si="7"/>
        <v>70560</v>
      </c>
      <c r="BY11" s="50">
        <f t="shared" si="7"/>
        <v>71568</v>
      </c>
      <c r="BZ11" s="50">
        <f t="shared" si="8"/>
        <v>72576</v>
      </c>
      <c r="CA11" s="50">
        <f t="shared" si="8"/>
        <v>73584</v>
      </c>
      <c r="CB11" s="50">
        <f t="shared" si="8"/>
        <v>74592</v>
      </c>
      <c r="CC11" s="50">
        <f t="shared" si="8"/>
        <v>75600</v>
      </c>
      <c r="CD11" s="50">
        <f t="shared" si="8"/>
        <v>76608</v>
      </c>
      <c r="CE11" s="50">
        <f t="shared" si="8"/>
        <v>77616</v>
      </c>
      <c r="CF11" s="50">
        <f t="shared" si="8"/>
        <v>78624</v>
      </c>
      <c r="CG11" s="50">
        <f t="shared" si="8"/>
        <v>79632</v>
      </c>
      <c r="CH11" s="50">
        <f t="shared" si="8"/>
        <v>80640</v>
      </c>
      <c r="CI11" s="50">
        <f t="shared" si="8"/>
        <v>81648</v>
      </c>
      <c r="CJ11" s="50">
        <f t="shared" si="9"/>
        <v>82656</v>
      </c>
      <c r="CK11" s="50">
        <f t="shared" si="9"/>
        <v>83664</v>
      </c>
      <c r="CL11" s="50">
        <f t="shared" si="9"/>
        <v>84672</v>
      </c>
      <c r="CM11" s="50">
        <f t="shared" si="9"/>
        <v>85680</v>
      </c>
      <c r="CN11" s="50">
        <f t="shared" si="9"/>
        <v>86688</v>
      </c>
      <c r="CO11" s="50">
        <f t="shared" si="9"/>
        <v>87696</v>
      </c>
      <c r="CP11" s="50">
        <f t="shared" si="9"/>
        <v>88704</v>
      </c>
      <c r="CQ11" s="50">
        <f t="shared" si="9"/>
        <v>89712</v>
      </c>
      <c r="CR11" s="50">
        <f t="shared" si="9"/>
        <v>90720</v>
      </c>
      <c r="CS11" s="50">
        <f t="shared" si="9"/>
        <v>91728</v>
      </c>
      <c r="CT11" s="50">
        <f t="shared" si="10"/>
        <v>92736</v>
      </c>
      <c r="CU11" s="50">
        <f t="shared" si="10"/>
        <v>93744</v>
      </c>
      <c r="CV11" s="50">
        <f t="shared" si="10"/>
        <v>94752</v>
      </c>
      <c r="CW11" s="50">
        <f t="shared" si="10"/>
        <v>95760</v>
      </c>
      <c r="CX11" s="50">
        <f t="shared" si="10"/>
        <v>96768</v>
      </c>
      <c r="CY11" s="50">
        <f t="shared" si="10"/>
        <v>97776</v>
      </c>
      <c r="CZ11" s="50">
        <f t="shared" si="10"/>
        <v>98784</v>
      </c>
      <c r="DA11" s="50">
        <f t="shared" si="10"/>
        <v>99792</v>
      </c>
      <c r="DB11" s="50">
        <f t="shared" si="10"/>
        <v>100800</v>
      </c>
      <c r="DC11" s="50">
        <f t="shared" si="10"/>
        <v>101808</v>
      </c>
      <c r="DD11" s="50">
        <f t="shared" si="11"/>
        <v>102816</v>
      </c>
      <c r="DE11" s="50">
        <f t="shared" si="11"/>
        <v>103824</v>
      </c>
      <c r="DF11" s="50">
        <f t="shared" si="11"/>
        <v>104832</v>
      </c>
      <c r="DG11" s="50">
        <f t="shared" si="11"/>
        <v>105840</v>
      </c>
      <c r="DH11" s="50">
        <f t="shared" si="11"/>
        <v>106848</v>
      </c>
      <c r="DI11" s="50">
        <f t="shared" si="11"/>
        <v>107856</v>
      </c>
      <c r="DJ11" s="50">
        <f t="shared" si="11"/>
        <v>108864</v>
      </c>
      <c r="DK11" s="50">
        <f t="shared" si="11"/>
        <v>109872</v>
      </c>
      <c r="DL11" s="50">
        <f t="shared" si="11"/>
        <v>110880</v>
      </c>
      <c r="DM11" s="50">
        <f t="shared" si="11"/>
        <v>111888</v>
      </c>
      <c r="DN11" s="50">
        <f t="shared" si="12"/>
        <v>112896</v>
      </c>
      <c r="DO11" s="50">
        <f t="shared" si="12"/>
        <v>113904</v>
      </c>
      <c r="DP11" s="50">
        <f t="shared" si="12"/>
        <v>114912</v>
      </c>
      <c r="DQ11" s="50">
        <f t="shared" si="12"/>
        <v>115920</v>
      </c>
      <c r="DR11" s="50">
        <f t="shared" si="12"/>
        <v>116928</v>
      </c>
      <c r="DS11" s="50">
        <f t="shared" si="12"/>
        <v>117936</v>
      </c>
      <c r="DT11" s="50">
        <f t="shared" si="12"/>
        <v>118944</v>
      </c>
      <c r="DU11" s="50">
        <f t="shared" si="12"/>
        <v>119952</v>
      </c>
      <c r="DV11" s="50">
        <f t="shared" si="12"/>
        <v>120960</v>
      </c>
      <c r="DW11" s="50">
        <f t="shared" si="12"/>
        <v>121968</v>
      </c>
      <c r="DX11" s="50">
        <f t="shared" si="13"/>
        <v>122976</v>
      </c>
      <c r="DY11" s="50">
        <f t="shared" si="13"/>
        <v>123984</v>
      </c>
      <c r="DZ11" s="50">
        <f t="shared" si="13"/>
        <v>124992</v>
      </c>
      <c r="EA11" s="50">
        <f t="shared" si="13"/>
        <v>126000</v>
      </c>
      <c r="EB11" s="50">
        <f t="shared" si="13"/>
        <v>127008</v>
      </c>
      <c r="EC11" s="50">
        <f t="shared" si="13"/>
        <v>128016</v>
      </c>
      <c r="ED11" s="50">
        <f t="shared" si="13"/>
        <v>129024</v>
      </c>
      <c r="EE11" s="50">
        <f t="shared" si="13"/>
        <v>130032</v>
      </c>
      <c r="EF11" s="50">
        <f t="shared" si="13"/>
        <v>131040</v>
      </c>
      <c r="EG11" s="50">
        <f t="shared" si="13"/>
        <v>132048</v>
      </c>
      <c r="EH11" s="50">
        <f t="shared" si="13"/>
        <v>133056</v>
      </c>
    </row>
    <row r="12" spans="1:138" ht="15.75" customHeight="1" x14ac:dyDescent="0.35">
      <c r="A12" s="2">
        <v>11</v>
      </c>
      <c r="B12" s="2">
        <v>3</v>
      </c>
      <c r="C12" s="2">
        <v>2</v>
      </c>
      <c r="D12" s="4">
        <f t="shared" si="16"/>
        <v>0.75</v>
      </c>
      <c r="E12" s="48" t="s">
        <v>117</v>
      </c>
      <c r="G12" s="49">
        <f>'Transport block capacity(bits)'!K8</f>
        <v>1080</v>
      </c>
      <c r="H12" s="50">
        <f t="shared" ref="H12:Q21" si="17">$G12*H$1</f>
        <v>2160</v>
      </c>
      <c r="I12" s="50">
        <f t="shared" si="17"/>
        <v>3240</v>
      </c>
      <c r="J12" s="50">
        <f t="shared" si="17"/>
        <v>4320</v>
      </c>
      <c r="K12" s="50">
        <f t="shared" si="17"/>
        <v>5400</v>
      </c>
      <c r="L12" s="50">
        <f t="shared" si="17"/>
        <v>6480</v>
      </c>
      <c r="M12" s="50">
        <f t="shared" si="17"/>
        <v>7560</v>
      </c>
      <c r="N12" s="50">
        <f t="shared" si="17"/>
        <v>8640</v>
      </c>
      <c r="O12" s="50">
        <f t="shared" si="17"/>
        <v>9720</v>
      </c>
      <c r="P12" s="50">
        <f t="shared" si="17"/>
        <v>10800</v>
      </c>
      <c r="Q12" s="50">
        <f t="shared" si="17"/>
        <v>11880</v>
      </c>
      <c r="R12" s="50">
        <f t="shared" ref="R12:AA21" si="18">$G12*R$1</f>
        <v>12960</v>
      </c>
      <c r="S12" s="50">
        <f t="shared" si="18"/>
        <v>14040</v>
      </c>
      <c r="T12" s="50">
        <f t="shared" si="18"/>
        <v>15120</v>
      </c>
      <c r="U12" s="50">
        <f t="shared" si="18"/>
        <v>16200</v>
      </c>
      <c r="V12" s="50">
        <f t="shared" si="18"/>
        <v>17280</v>
      </c>
      <c r="W12" s="50">
        <f t="shared" si="18"/>
        <v>18360</v>
      </c>
      <c r="X12" s="50">
        <f t="shared" si="18"/>
        <v>19440</v>
      </c>
      <c r="Y12" s="50">
        <f t="shared" si="18"/>
        <v>20520</v>
      </c>
      <c r="Z12" s="50">
        <f t="shared" si="18"/>
        <v>21600</v>
      </c>
      <c r="AA12" s="50">
        <f t="shared" si="18"/>
        <v>22680</v>
      </c>
      <c r="AB12" s="50">
        <f t="shared" ref="AB12:AK21" si="19">$G12*AB$1</f>
        <v>23760</v>
      </c>
      <c r="AC12" s="50">
        <f t="shared" si="19"/>
        <v>24840</v>
      </c>
      <c r="AD12" s="50">
        <f t="shared" si="19"/>
        <v>25920</v>
      </c>
      <c r="AE12" s="50">
        <f t="shared" si="19"/>
        <v>27000</v>
      </c>
      <c r="AF12" s="50">
        <f t="shared" si="19"/>
        <v>28080</v>
      </c>
      <c r="AG12" s="50">
        <f t="shared" si="19"/>
        <v>29160</v>
      </c>
      <c r="AH12" s="50">
        <f t="shared" si="19"/>
        <v>30240</v>
      </c>
      <c r="AI12" s="50">
        <f t="shared" si="19"/>
        <v>31320</v>
      </c>
      <c r="AJ12" s="50">
        <f t="shared" si="19"/>
        <v>32400</v>
      </c>
      <c r="AK12" s="50">
        <f t="shared" si="19"/>
        <v>33480</v>
      </c>
      <c r="AL12" s="50">
        <f t="shared" ref="AL12:AU21" si="20">$G12*AL$1</f>
        <v>34560</v>
      </c>
      <c r="AM12" s="50">
        <f t="shared" si="20"/>
        <v>35640</v>
      </c>
      <c r="AN12" s="50">
        <f t="shared" si="20"/>
        <v>36720</v>
      </c>
      <c r="AO12" s="50">
        <f t="shared" si="20"/>
        <v>37800</v>
      </c>
      <c r="AP12" s="50">
        <f t="shared" si="20"/>
        <v>38880</v>
      </c>
      <c r="AQ12" s="50">
        <f t="shared" si="20"/>
        <v>39960</v>
      </c>
      <c r="AR12" s="50">
        <f t="shared" si="20"/>
        <v>41040</v>
      </c>
      <c r="AS12" s="50">
        <f t="shared" si="20"/>
        <v>42120</v>
      </c>
      <c r="AT12" s="50">
        <f t="shared" si="20"/>
        <v>43200</v>
      </c>
      <c r="AU12" s="50">
        <f t="shared" si="20"/>
        <v>44280</v>
      </c>
      <c r="AV12" s="50">
        <f t="shared" ref="AV12:BE21" si="21">$G12*AV$1</f>
        <v>45360</v>
      </c>
      <c r="AW12" s="50">
        <f t="shared" si="21"/>
        <v>46440</v>
      </c>
      <c r="AX12" s="50">
        <f t="shared" si="21"/>
        <v>47520</v>
      </c>
      <c r="AY12" s="50">
        <f t="shared" si="21"/>
        <v>48600</v>
      </c>
      <c r="AZ12" s="50">
        <f t="shared" si="21"/>
        <v>49680</v>
      </c>
      <c r="BA12" s="50">
        <f t="shared" si="21"/>
        <v>50760</v>
      </c>
      <c r="BB12" s="50">
        <f t="shared" si="21"/>
        <v>51840</v>
      </c>
      <c r="BC12" s="50">
        <f t="shared" si="21"/>
        <v>52920</v>
      </c>
      <c r="BD12" s="50">
        <f t="shared" si="21"/>
        <v>54000</v>
      </c>
      <c r="BE12" s="50">
        <f t="shared" si="21"/>
        <v>55080</v>
      </c>
      <c r="BF12" s="50">
        <f t="shared" ref="BF12:BO21" si="22">$G12*BF$1</f>
        <v>56160</v>
      </c>
      <c r="BG12" s="50">
        <f t="shared" si="22"/>
        <v>57240</v>
      </c>
      <c r="BH12" s="50">
        <f t="shared" si="22"/>
        <v>58320</v>
      </c>
      <c r="BI12" s="50">
        <f t="shared" si="22"/>
        <v>59400</v>
      </c>
      <c r="BJ12" s="50">
        <f t="shared" si="22"/>
        <v>60480</v>
      </c>
      <c r="BK12" s="50">
        <f t="shared" si="22"/>
        <v>61560</v>
      </c>
      <c r="BL12" s="50">
        <f t="shared" si="22"/>
        <v>62640</v>
      </c>
      <c r="BM12" s="50">
        <f t="shared" si="22"/>
        <v>63720</v>
      </c>
      <c r="BN12" s="50">
        <f t="shared" si="22"/>
        <v>64800</v>
      </c>
      <c r="BO12" s="50">
        <f t="shared" si="22"/>
        <v>65880</v>
      </c>
      <c r="BP12" s="50">
        <f t="shared" ref="BP12:BY21" si="23">$G12*BP$1</f>
        <v>66960</v>
      </c>
      <c r="BQ12" s="50">
        <f t="shared" si="23"/>
        <v>68040</v>
      </c>
      <c r="BR12" s="50">
        <f t="shared" si="23"/>
        <v>69120</v>
      </c>
      <c r="BS12" s="50">
        <f t="shared" si="23"/>
        <v>70200</v>
      </c>
      <c r="BT12" s="50">
        <f t="shared" si="23"/>
        <v>71280</v>
      </c>
      <c r="BU12" s="50">
        <f t="shared" si="23"/>
        <v>72360</v>
      </c>
      <c r="BV12" s="50">
        <f t="shared" si="23"/>
        <v>73440</v>
      </c>
      <c r="BW12" s="50">
        <f t="shared" si="23"/>
        <v>74520</v>
      </c>
      <c r="BX12" s="50">
        <f t="shared" si="23"/>
        <v>75600</v>
      </c>
      <c r="BY12" s="50">
        <f t="shared" si="23"/>
        <v>76680</v>
      </c>
      <c r="BZ12" s="50">
        <f t="shared" ref="BZ12:CI21" si="24">$G12*BZ$1</f>
        <v>77760</v>
      </c>
      <c r="CA12" s="50">
        <f t="shared" si="24"/>
        <v>78840</v>
      </c>
      <c r="CB12" s="50">
        <f t="shared" si="24"/>
        <v>79920</v>
      </c>
      <c r="CC12" s="50">
        <f t="shared" si="24"/>
        <v>81000</v>
      </c>
      <c r="CD12" s="50">
        <f t="shared" si="24"/>
        <v>82080</v>
      </c>
      <c r="CE12" s="50">
        <f t="shared" si="24"/>
        <v>83160</v>
      </c>
      <c r="CF12" s="50">
        <f t="shared" si="24"/>
        <v>84240</v>
      </c>
      <c r="CG12" s="50">
        <f t="shared" si="24"/>
        <v>85320</v>
      </c>
      <c r="CH12" s="50">
        <f t="shared" si="24"/>
        <v>86400</v>
      </c>
      <c r="CI12" s="50">
        <f t="shared" si="24"/>
        <v>87480</v>
      </c>
      <c r="CJ12" s="50">
        <f t="shared" ref="CJ12:CS21" si="25">$G12*CJ$1</f>
        <v>88560</v>
      </c>
      <c r="CK12" s="50">
        <f t="shared" si="25"/>
        <v>89640</v>
      </c>
      <c r="CL12" s="50">
        <f t="shared" si="25"/>
        <v>90720</v>
      </c>
      <c r="CM12" s="50">
        <f t="shared" si="25"/>
        <v>91800</v>
      </c>
      <c r="CN12" s="50">
        <f t="shared" si="25"/>
        <v>92880</v>
      </c>
      <c r="CO12" s="50">
        <f t="shared" si="25"/>
        <v>93960</v>
      </c>
      <c r="CP12" s="50">
        <f t="shared" si="25"/>
        <v>95040</v>
      </c>
      <c r="CQ12" s="50">
        <f t="shared" si="25"/>
        <v>96120</v>
      </c>
      <c r="CR12" s="50">
        <f t="shared" si="25"/>
        <v>97200</v>
      </c>
      <c r="CS12" s="50">
        <f t="shared" si="25"/>
        <v>98280</v>
      </c>
      <c r="CT12" s="50">
        <f t="shared" ref="CT12:DC21" si="26">$G12*CT$1</f>
        <v>99360</v>
      </c>
      <c r="CU12" s="50">
        <f t="shared" si="26"/>
        <v>100440</v>
      </c>
      <c r="CV12" s="50">
        <f t="shared" si="26"/>
        <v>101520</v>
      </c>
      <c r="CW12" s="50">
        <f t="shared" si="26"/>
        <v>102600</v>
      </c>
      <c r="CX12" s="50">
        <f t="shared" si="26"/>
        <v>103680</v>
      </c>
      <c r="CY12" s="50">
        <f t="shared" si="26"/>
        <v>104760</v>
      </c>
      <c r="CZ12" s="50">
        <f t="shared" si="26"/>
        <v>105840</v>
      </c>
      <c r="DA12" s="50">
        <f t="shared" si="26"/>
        <v>106920</v>
      </c>
      <c r="DB12" s="50">
        <f t="shared" si="26"/>
        <v>108000</v>
      </c>
      <c r="DC12" s="50">
        <f t="shared" si="26"/>
        <v>109080</v>
      </c>
      <c r="DD12" s="50">
        <f t="shared" ref="DD12:DM21" si="27">$G12*DD$1</f>
        <v>110160</v>
      </c>
      <c r="DE12" s="50">
        <f t="shared" si="27"/>
        <v>111240</v>
      </c>
      <c r="DF12" s="50">
        <f t="shared" si="27"/>
        <v>112320</v>
      </c>
      <c r="DG12" s="50">
        <f t="shared" si="27"/>
        <v>113400</v>
      </c>
      <c r="DH12" s="50">
        <f t="shared" si="27"/>
        <v>114480</v>
      </c>
      <c r="DI12" s="50">
        <f t="shared" si="27"/>
        <v>115560</v>
      </c>
      <c r="DJ12" s="50">
        <f t="shared" si="27"/>
        <v>116640</v>
      </c>
      <c r="DK12" s="50">
        <f t="shared" si="27"/>
        <v>117720</v>
      </c>
      <c r="DL12" s="50">
        <f t="shared" si="27"/>
        <v>118800</v>
      </c>
      <c r="DM12" s="50">
        <f t="shared" si="27"/>
        <v>119880</v>
      </c>
      <c r="DN12" s="50">
        <f t="shared" ref="DN12:DW21" si="28">$G12*DN$1</f>
        <v>120960</v>
      </c>
      <c r="DO12" s="50">
        <f t="shared" si="28"/>
        <v>122040</v>
      </c>
      <c r="DP12" s="50">
        <f t="shared" si="28"/>
        <v>123120</v>
      </c>
      <c r="DQ12" s="50">
        <f t="shared" si="28"/>
        <v>124200</v>
      </c>
      <c r="DR12" s="50">
        <f t="shared" si="28"/>
        <v>125280</v>
      </c>
      <c r="DS12" s="50">
        <f t="shared" si="28"/>
        <v>126360</v>
      </c>
      <c r="DT12" s="50">
        <f t="shared" si="28"/>
        <v>127440</v>
      </c>
      <c r="DU12" s="50">
        <f t="shared" si="28"/>
        <v>128520</v>
      </c>
      <c r="DV12" s="50">
        <f t="shared" si="28"/>
        <v>129600</v>
      </c>
      <c r="DW12" s="50">
        <f t="shared" si="28"/>
        <v>130680</v>
      </c>
      <c r="DX12" s="50">
        <f t="shared" ref="DX12:EH21" si="29">$G12*DX$1</f>
        <v>131760</v>
      </c>
      <c r="DY12" s="50">
        <f t="shared" si="29"/>
        <v>132840</v>
      </c>
      <c r="DZ12" s="50">
        <f t="shared" si="29"/>
        <v>133920</v>
      </c>
      <c r="EA12" s="50">
        <f t="shared" si="29"/>
        <v>135000</v>
      </c>
      <c r="EB12" s="50">
        <f t="shared" si="29"/>
        <v>136080</v>
      </c>
      <c r="EC12" s="50">
        <f t="shared" si="29"/>
        <v>137160</v>
      </c>
      <c r="ED12" s="50">
        <f t="shared" si="29"/>
        <v>138240</v>
      </c>
      <c r="EE12" s="50">
        <f t="shared" si="29"/>
        <v>139320</v>
      </c>
      <c r="EF12" s="50">
        <f t="shared" si="29"/>
        <v>140400</v>
      </c>
      <c r="EG12" s="50">
        <f t="shared" si="29"/>
        <v>141480</v>
      </c>
      <c r="EH12" s="50">
        <f t="shared" si="29"/>
        <v>142560</v>
      </c>
    </row>
    <row r="13" spans="1:138" ht="15.75" customHeight="1" x14ac:dyDescent="0.35">
      <c r="A13" s="2">
        <v>10</v>
      </c>
      <c r="B13" s="2">
        <v>3</v>
      </c>
      <c r="C13" s="2">
        <v>2</v>
      </c>
      <c r="D13" s="4">
        <f t="shared" si="16"/>
        <v>0.75</v>
      </c>
      <c r="E13" s="48" t="s">
        <v>118</v>
      </c>
      <c r="G13" s="49">
        <f>'Transport block capacity(bits)'!O8</f>
        <v>1104</v>
      </c>
      <c r="H13" s="50">
        <f t="shared" si="17"/>
        <v>2208</v>
      </c>
      <c r="I13" s="50">
        <f t="shared" si="17"/>
        <v>3312</v>
      </c>
      <c r="J13" s="50">
        <f t="shared" si="17"/>
        <v>4416</v>
      </c>
      <c r="K13" s="50">
        <f t="shared" si="17"/>
        <v>5520</v>
      </c>
      <c r="L13" s="50">
        <f t="shared" si="17"/>
        <v>6624</v>
      </c>
      <c r="M13" s="50">
        <f t="shared" si="17"/>
        <v>7728</v>
      </c>
      <c r="N13" s="50">
        <f t="shared" si="17"/>
        <v>8832</v>
      </c>
      <c r="O13" s="50">
        <f t="shared" si="17"/>
        <v>9936</v>
      </c>
      <c r="P13" s="50">
        <f t="shared" si="17"/>
        <v>11040</v>
      </c>
      <c r="Q13" s="50">
        <f t="shared" si="17"/>
        <v>12144</v>
      </c>
      <c r="R13" s="50">
        <f t="shared" si="18"/>
        <v>13248</v>
      </c>
      <c r="S13" s="50">
        <f t="shared" si="18"/>
        <v>14352</v>
      </c>
      <c r="T13" s="50">
        <f t="shared" si="18"/>
        <v>15456</v>
      </c>
      <c r="U13" s="50">
        <f t="shared" si="18"/>
        <v>16560</v>
      </c>
      <c r="V13" s="50">
        <f t="shared" si="18"/>
        <v>17664</v>
      </c>
      <c r="W13" s="50">
        <f t="shared" si="18"/>
        <v>18768</v>
      </c>
      <c r="X13" s="50">
        <f t="shared" si="18"/>
        <v>19872</v>
      </c>
      <c r="Y13" s="50">
        <f t="shared" si="18"/>
        <v>20976</v>
      </c>
      <c r="Z13" s="50">
        <f t="shared" si="18"/>
        <v>22080</v>
      </c>
      <c r="AA13" s="50">
        <f t="shared" si="18"/>
        <v>23184</v>
      </c>
      <c r="AB13" s="50">
        <f t="shared" si="19"/>
        <v>24288</v>
      </c>
      <c r="AC13" s="50">
        <f t="shared" si="19"/>
        <v>25392</v>
      </c>
      <c r="AD13" s="50">
        <f t="shared" si="19"/>
        <v>26496</v>
      </c>
      <c r="AE13" s="50">
        <f t="shared" si="19"/>
        <v>27600</v>
      </c>
      <c r="AF13" s="50">
        <f t="shared" si="19"/>
        <v>28704</v>
      </c>
      <c r="AG13" s="50">
        <f t="shared" si="19"/>
        <v>29808</v>
      </c>
      <c r="AH13" s="50">
        <f t="shared" si="19"/>
        <v>30912</v>
      </c>
      <c r="AI13" s="50">
        <f t="shared" si="19"/>
        <v>32016</v>
      </c>
      <c r="AJ13" s="50">
        <f t="shared" si="19"/>
        <v>33120</v>
      </c>
      <c r="AK13" s="50">
        <f t="shared" si="19"/>
        <v>34224</v>
      </c>
      <c r="AL13" s="50">
        <f t="shared" si="20"/>
        <v>35328</v>
      </c>
      <c r="AM13" s="50">
        <f t="shared" si="20"/>
        <v>36432</v>
      </c>
      <c r="AN13" s="50">
        <f t="shared" si="20"/>
        <v>37536</v>
      </c>
      <c r="AO13" s="50">
        <f t="shared" si="20"/>
        <v>38640</v>
      </c>
      <c r="AP13" s="50">
        <f t="shared" si="20"/>
        <v>39744</v>
      </c>
      <c r="AQ13" s="50">
        <f t="shared" si="20"/>
        <v>40848</v>
      </c>
      <c r="AR13" s="50">
        <f t="shared" si="20"/>
        <v>41952</v>
      </c>
      <c r="AS13" s="50">
        <f t="shared" si="20"/>
        <v>43056</v>
      </c>
      <c r="AT13" s="50">
        <f t="shared" si="20"/>
        <v>44160</v>
      </c>
      <c r="AU13" s="50">
        <f t="shared" si="20"/>
        <v>45264</v>
      </c>
      <c r="AV13" s="50">
        <f t="shared" si="21"/>
        <v>46368</v>
      </c>
      <c r="AW13" s="50">
        <f t="shared" si="21"/>
        <v>47472</v>
      </c>
      <c r="AX13" s="50">
        <f t="shared" si="21"/>
        <v>48576</v>
      </c>
      <c r="AY13" s="50">
        <f t="shared" si="21"/>
        <v>49680</v>
      </c>
      <c r="AZ13" s="50">
        <f t="shared" si="21"/>
        <v>50784</v>
      </c>
      <c r="BA13" s="50">
        <f t="shared" si="21"/>
        <v>51888</v>
      </c>
      <c r="BB13" s="50">
        <f t="shared" si="21"/>
        <v>52992</v>
      </c>
      <c r="BC13" s="50">
        <f t="shared" si="21"/>
        <v>54096</v>
      </c>
      <c r="BD13" s="50">
        <f t="shared" si="21"/>
        <v>55200</v>
      </c>
      <c r="BE13" s="50">
        <f t="shared" si="21"/>
        <v>56304</v>
      </c>
      <c r="BF13" s="50">
        <f t="shared" si="22"/>
        <v>57408</v>
      </c>
      <c r="BG13" s="50">
        <f t="shared" si="22"/>
        <v>58512</v>
      </c>
      <c r="BH13" s="50">
        <f t="shared" si="22"/>
        <v>59616</v>
      </c>
      <c r="BI13" s="50">
        <f t="shared" si="22"/>
        <v>60720</v>
      </c>
      <c r="BJ13" s="50">
        <f t="shared" si="22"/>
        <v>61824</v>
      </c>
      <c r="BK13" s="50">
        <f t="shared" si="22"/>
        <v>62928</v>
      </c>
      <c r="BL13" s="50">
        <f t="shared" si="22"/>
        <v>64032</v>
      </c>
      <c r="BM13" s="50">
        <f t="shared" si="22"/>
        <v>65136</v>
      </c>
      <c r="BN13" s="50">
        <f t="shared" si="22"/>
        <v>66240</v>
      </c>
      <c r="BO13" s="50">
        <f t="shared" si="22"/>
        <v>67344</v>
      </c>
      <c r="BP13" s="50">
        <f t="shared" si="23"/>
        <v>68448</v>
      </c>
      <c r="BQ13" s="50">
        <f t="shared" si="23"/>
        <v>69552</v>
      </c>
      <c r="BR13" s="50">
        <f t="shared" si="23"/>
        <v>70656</v>
      </c>
      <c r="BS13" s="50">
        <f t="shared" si="23"/>
        <v>71760</v>
      </c>
      <c r="BT13" s="50">
        <f t="shared" si="23"/>
        <v>72864</v>
      </c>
      <c r="BU13" s="50">
        <f t="shared" si="23"/>
        <v>73968</v>
      </c>
      <c r="BV13" s="50">
        <f t="shared" si="23"/>
        <v>75072</v>
      </c>
      <c r="BW13" s="50">
        <f t="shared" si="23"/>
        <v>76176</v>
      </c>
      <c r="BX13" s="50">
        <f t="shared" si="23"/>
        <v>77280</v>
      </c>
      <c r="BY13" s="50">
        <f t="shared" si="23"/>
        <v>78384</v>
      </c>
      <c r="BZ13" s="50">
        <f t="shared" si="24"/>
        <v>79488</v>
      </c>
      <c r="CA13" s="50">
        <f t="shared" si="24"/>
        <v>80592</v>
      </c>
      <c r="CB13" s="50">
        <f t="shared" si="24"/>
        <v>81696</v>
      </c>
      <c r="CC13" s="50">
        <f t="shared" si="24"/>
        <v>82800</v>
      </c>
      <c r="CD13" s="50">
        <f t="shared" si="24"/>
        <v>83904</v>
      </c>
      <c r="CE13" s="50">
        <f t="shared" si="24"/>
        <v>85008</v>
      </c>
      <c r="CF13" s="50">
        <f t="shared" si="24"/>
        <v>86112</v>
      </c>
      <c r="CG13" s="50">
        <f t="shared" si="24"/>
        <v>87216</v>
      </c>
      <c r="CH13" s="50">
        <f t="shared" si="24"/>
        <v>88320</v>
      </c>
      <c r="CI13" s="50">
        <f t="shared" si="24"/>
        <v>89424</v>
      </c>
      <c r="CJ13" s="50">
        <f t="shared" si="25"/>
        <v>90528</v>
      </c>
      <c r="CK13" s="50">
        <f t="shared" si="25"/>
        <v>91632</v>
      </c>
      <c r="CL13" s="50">
        <f t="shared" si="25"/>
        <v>92736</v>
      </c>
      <c r="CM13" s="50">
        <f t="shared" si="25"/>
        <v>93840</v>
      </c>
      <c r="CN13" s="50">
        <f t="shared" si="25"/>
        <v>94944</v>
      </c>
      <c r="CO13" s="50">
        <f t="shared" si="25"/>
        <v>96048</v>
      </c>
      <c r="CP13" s="50">
        <f t="shared" si="25"/>
        <v>97152</v>
      </c>
      <c r="CQ13" s="50">
        <f t="shared" si="25"/>
        <v>98256</v>
      </c>
      <c r="CR13" s="50">
        <f t="shared" si="25"/>
        <v>99360</v>
      </c>
      <c r="CS13" s="50">
        <f t="shared" si="25"/>
        <v>100464</v>
      </c>
      <c r="CT13" s="50">
        <f t="shared" si="26"/>
        <v>101568</v>
      </c>
      <c r="CU13" s="50">
        <f t="shared" si="26"/>
        <v>102672</v>
      </c>
      <c r="CV13" s="50">
        <f t="shared" si="26"/>
        <v>103776</v>
      </c>
      <c r="CW13" s="50">
        <f t="shared" si="26"/>
        <v>104880</v>
      </c>
      <c r="CX13" s="50">
        <f t="shared" si="26"/>
        <v>105984</v>
      </c>
      <c r="CY13" s="50">
        <f t="shared" si="26"/>
        <v>107088</v>
      </c>
      <c r="CZ13" s="50">
        <f t="shared" si="26"/>
        <v>108192</v>
      </c>
      <c r="DA13" s="50">
        <f t="shared" si="26"/>
        <v>109296</v>
      </c>
      <c r="DB13" s="50">
        <f t="shared" si="26"/>
        <v>110400</v>
      </c>
      <c r="DC13" s="50">
        <f t="shared" si="26"/>
        <v>111504</v>
      </c>
      <c r="DD13" s="50">
        <f t="shared" si="27"/>
        <v>112608</v>
      </c>
      <c r="DE13" s="50">
        <f t="shared" si="27"/>
        <v>113712</v>
      </c>
      <c r="DF13" s="50">
        <f t="shared" si="27"/>
        <v>114816</v>
      </c>
      <c r="DG13" s="50">
        <f t="shared" si="27"/>
        <v>115920</v>
      </c>
      <c r="DH13" s="50">
        <f t="shared" si="27"/>
        <v>117024</v>
      </c>
      <c r="DI13" s="50">
        <f t="shared" si="27"/>
        <v>118128</v>
      </c>
      <c r="DJ13" s="50">
        <f t="shared" si="27"/>
        <v>119232</v>
      </c>
      <c r="DK13" s="50">
        <f t="shared" si="27"/>
        <v>120336</v>
      </c>
      <c r="DL13" s="50">
        <f t="shared" si="27"/>
        <v>121440</v>
      </c>
      <c r="DM13" s="50">
        <f t="shared" si="27"/>
        <v>122544</v>
      </c>
      <c r="DN13" s="50">
        <f t="shared" si="28"/>
        <v>123648</v>
      </c>
      <c r="DO13" s="50">
        <f t="shared" si="28"/>
        <v>124752</v>
      </c>
      <c r="DP13" s="50">
        <f t="shared" si="28"/>
        <v>125856</v>
      </c>
      <c r="DQ13" s="50">
        <f t="shared" si="28"/>
        <v>126960</v>
      </c>
      <c r="DR13" s="50">
        <f t="shared" si="28"/>
        <v>128064</v>
      </c>
      <c r="DS13" s="50">
        <f t="shared" si="28"/>
        <v>129168</v>
      </c>
      <c r="DT13" s="50">
        <f t="shared" si="28"/>
        <v>130272</v>
      </c>
      <c r="DU13" s="50">
        <f t="shared" si="28"/>
        <v>131376</v>
      </c>
      <c r="DV13" s="50">
        <f t="shared" si="28"/>
        <v>132480</v>
      </c>
      <c r="DW13" s="50">
        <f t="shared" si="28"/>
        <v>133584</v>
      </c>
      <c r="DX13" s="50">
        <f t="shared" si="29"/>
        <v>134688</v>
      </c>
      <c r="DY13" s="50">
        <f t="shared" si="29"/>
        <v>135792</v>
      </c>
      <c r="DZ13" s="50">
        <f t="shared" si="29"/>
        <v>136896</v>
      </c>
      <c r="EA13" s="50">
        <f t="shared" si="29"/>
        <v>138000</v>
      </c>
      <c r="EB13" s="50">
        <f t="shared" si="29"/>
        <v>139104</v>
      </c>
      <c r="EC13" s="50">
        <f t="shared" si="29"/>
        <v>140208</v>
      </c>
      <c r="ED13" s="50">
        <f t="shared" si="29"/>
        <v>141312</v>
      </c>
      <c r="EE13" s="50">
        <f t="shared" si="29"/>
        <v>142416</v>
      </c>
      <c r="EF13" s="50">
        <f t="shared" si="29"/>
        <v>143520</v>
      </c>
      <c r="EG13" s="50">
        <f t="shared" si="29"/>
        <v>144624</v>
      </c>
      <c r="EH13" s="50">
        <f t="shared" si="29"/>
        <v>145728</v>
      </c>
    </row>
    <row r="14" spans="1:138" ht="15.75" customHeight="1" x14ac:dyDescent="0.35">
      <c r="A14" s="2">
        <v>12</v>
      </c>
      <c r="B14" s="2">
        <v>4</v>
      </c>
      <c r="C14" s="2">
        <v>2</v>
      </c>
      <c r="D14" s="4">
        <f t="shared" ref="D14:D16" si="30">5/6</f>
        <v>0.83333333333333337</v>
      </c>
      <c r="E14" s="48" t="s">
        <v>68</v>
      </c>
      <c r="F14" s="12">
        <v>0.246</v>
      </c>
      <c r="G14" s="49">
        <f>'Transport block capacity(bits)'!J9</f>
        <v>1120</v>
      </c>
      <c r="H14" s="50">
        <f t="shared" si="17"/>
        <v>2240</v>
      </c>
      <c r="I14" s="50">
        <f t="shared" si="17"/>
        <v>3360</v>
      </c>
      <c r="J14" s="50">
        <f t="shared" si="17"/>
        <v>4480</v>
      </c>
      <c r="K14" s="50">
        <f t="shared" si="17"/>
        <v>5600</v>
      </c>
      <c r="L14" s="50">
        <f t="shared" si="17"/>
        <v>6720</v>
      </c>
      <c r="M14" s="50">
        <f t="shared" si="17"/>
        <v>7840</v>
      </c>
      <c r="N14" s="50">
        <f t="shared" si="17"/>
        <v>8960</v>
      </c>
      <c r="O14" s="50">
        <f t="shared" si="17"/>
        <v>10080</v>
      </c>
      <c r="P14" s="50">
        <f t="shared" si="17"/>
        <v>11200</v>
      </c>
      <c r="Q14" s="50">
        <f t="shared" si="17"/>
        <v>12320</v>
      </c>
      <c r="R14" s="50">
        <f t="shared" si="18"/>
        <v>13440</v>
      </c>
      <c r="S14" s="50">
        <f t="shared" si="18"/>
        <v>14560</v>
      </c>
      <c r="T14" s="50">
        <f t="shared" si="18"/>
        <v>15680</v>
      </c>
      <c r="U14" s="50">
        <f t="shared" si="18"/>
        <v>16800</v>
      </c>
      <c r="V14" s="50">
        <f t="shared" si="18"/>
        <v>17920</v>
      </c>
      <c r="W14" s="50">
        <f t="shared" si="18"/>
        <v>19040</v>
      </c>
      <c r="X14" s="50">
        <f t="shared" si="18"/>
        <v>20160</v>
      </c>
      <c r="Y14" s="50">
        <f t="shared" si="18"/>
        <v>21280</v>
      </c>
      <c r="Z14" s="50">
        <f t="shared" si="18"/>
        <v>22400</v>
      </c>
      <c r="AA14" s="50">
        <f t="shared" si="18"/>
        <v>23520</v>
      </c>
      <c r="AB14" s="50">
        <f t="shared" si="19"/>
        <v>24640</v>
      </c>
      <c r="AC14" s="50">
        <f t="shared" si="19"/>
        <v>25760</v>
      </c>
      <c r="AD14" s="50">
        <f t="shared" si="19"/>
        <v>26880</v>
      </c>
      <c r="AE14" s="50">
        <f t="shared" si="19"/>
        <v>28000</v>
      </c>
      <c r="AF14" s="50">
        <f t="shared" si="19"/>
        <v>29120</v>
      </c>
      <c r="AG14" s="50">
        <f t="shared" si="19"/>
        <v>30240</v>
      </c>
      <c r="AH14" s="50">
        <f t="shared" si="19"/>
        <v>31360</v>
      </c>
      <c r="AI14" s="50">
        <f t="shared" si="19"/>
        <v>32480</v>
      </c>
      <c r="AJ14" s="50">
        <f t="shared" si="19"/>
        <v>33600</v>
      </c>
      <c r="AK14" s="50">
        <f t="shared" si="19"/>
        <v>34720</v>
      </c>
      <c r="AL14" s="50">
        <f t="shared" si="20"/>
        <v>35840</v>
      </c>
      <c r="AM14" s="50">
        <f t="shared" si="20"/>
        <v>36960</v>
      </c>
      <c r="AN14" s="50">
        <f t="shared" si="20"/>
        <v>38080</v>
      </c>
      <c r="AO14" s="50">
        <f t="shared" si="20"/>
        <v>39200</v>
      </c>
      <c r="AP14" s="50">
        <f t="shared" si="20"/>
        <v>40320</v>
      </c>
      <c r="AQ14" s="50">
        <f t="shared" si="20"/>
        <v>41440</v>
      </c>
      <c r="AR14" s="50">
        <f t="shared" si="20"/>
        <v>42560</v>
      </c>
      <c r="AS14" s="50">
        <f t="shared" si="20"/>
        <v>43680</v>
      </c>
      <c r="AT14" s="50">
        <f t="shared" si="20"/>
        <v>44800</v>
      </c>
      <c r="AU14" s="50">
        <f t="shared" si="20"/>
        <v>45920</v>
      </c>
      <c r="AV14" s="50">
        <f t="shared" si="21"/>
        <v>47040</v>
      </c>
      <c r="AW14" s="50">
        <f t="shared" si="21"/>
        <v>48160</v>
      </c>
      <c r="AX14" s="50">
        <f t="shared" si="21"/>
        <v>49280</v>
      </c>
      <c r="AY14" s="50">
        <f t="shared" si="21"/>
        <v>50400</v>
      </c>
      <c r="AZ14" s="50">
        <f t="shared" si="21"/>
        <v>51520</v>
      </c>
      <c r="BA14" s="50">
        <f t="shared" si="21"/>
        <v>52640</v>
      </c>
      <c r="BB14" s="50">
        <f t="shared" si="21"/>
        <v>53760</v>
      </c>
      <c r="BC14" s="50">
        <f t="shared" si="21"/>
        <v>54880</v>
      </c>
      <c r="BD14" s="50">
        <f t="shared" si="21"/>
        <v>56000</v>
      </c>
      <c r="BE14" s="50">
        <f t="shared" si="21"/>
        <v>57120</v>
      </c>
      <c r="BF14" s="50">
        <f t="shared" si="22"/>
        <v>58240</v>
      </c>
      <c r="BG14" s="50">
        <f t="shared" si="22"/>
        <v>59360</v>
      </c>
      <c r="BH14" s="50">
        <f t="shared" si="22"/>
        <v>60480</v>
      </c>
      <c r="BI14" s="50">
        <f t="shared" si="22"/>
        <v>61600</v>
      </c>
      <c r="BJ14" s="50">
        <f t="shared" si="22"/>
        <v>62720</v>
      </c>
      <c r="BK14" s="50">
        <f t="shared" si="22"/>
        <v>63840</v>
      </c>
      <c r="BL14" s="50">
        <f t="shared" si="22"/>
        <v>64960</v>
      </c>
      <c r="BM14" s="50">
        <f t="shared" si="22"/>
        <v>66080</v>
      </c>
      <c r="BN14" s="50">
        <f t="shared" si="22"/>
        <v>67200</v>
      </c>
      <c r="BO14" s="50">
        <f t="shared" si="22"/>
        <v>68320</v>
      </c>
      <c r="BP14" s="50">
        <f t="shared" si="23"/>
        <v>69440</v>
      </c>
      <c r="BQ14" s="50">
        <f t="shared" si="23"/>
        <v>70560</v>
      </c>
      <c r="BR14" s="50">
        <f t="shared" si="23"/>
        <v>71680</v>
      </c>
      <c r="BS14" s="50">
        <f t="shared" si="23"/>
        <v>72800</v>
      </c>
      <c r="BT14" s="50">
        <f t="shared" si="23"/>
        <v>73920</v>
      </c>
      <c r="BU14" s="50">
        <f t="shared" si="23"/>
        <v>75040</v>
      </c>
      <c r="BV14" s="50">
        <f t="shared" si="23"/>
        <v>76160</v>
      </c>
      <c r="BW14" s="50">
        <f t="shared" si="23"/>
        <v>77280</v>
      </c>
      <c r="BX14" s="50">
        <f t="shared" si="23"/>
        <v>78400</v>
      </c>
      <c r="BY14" s="50">
        <f t="shared" si="23"/>
        <v>79520</v>
      </c>
      <c r="BZ14" s="50">
        <f t="shared" si="24"/>
        <v>80640</v>
      </c>
      <c r="CA14" s="50">
        <f t="shared" si="24"/>
        <v>81760</v>
      </c>
      <c r="CB14" s="50">
        <f t="shared" si="24"/>
        <v>82880</v>
      </c>
      <c r="CC14" s="50">
        <f t="shared" si="24"/>
        <v>84000</v>
      </c>
      <c r="CD14" s="50">
        <f t="shared" si="24"/>
        <v>85120</v>
      </c>
      <c r="CE14" s="50">
        <f t="shared" si="24"/>
        <v>86240</v>
      </c>
      <c r="CF14" s="50">
        <f t="shared" si="24"/>
        <v>87360</v>
      </c>
      <c r="CG14" s="50">
        <f t="shared" si="24"/>
        <v>88480</v>
      </c>
      <c r="CH14" s="50">
        <f t="shared" si="24"/>
        <v>89600</v>
      </c>
      <c r="CI14" s="50">
        <f t="shared" si="24"/>
        <v>90720</v>
      </c>
      <c r="CJ14" s="50">
        <f t="shared" si="25"/>
        <v>91840</v>
      </c>
      <c r="CK14" s="50">
        <f t="shared" si="25"/>
        <v>92960</v>
      </c>
      <c r="CL14" s="50">
        <f t="shared" si="25"/>
        <v>94080</v>
      </c>
      <c r="CM14" s="50">
        <f t="shared" si="25"/>
        <v>95200</v>
      </c>
      <c r="CN14" s="50">
        <f t="shared" si="25"/>
        <v>96320</v>
      </c>
      <c r="CO14" s="50">
        <f t="shared" si="25"/>
        <v>97440</v>
      </c>
      <c r="CP14" s="50">
        <f t="shared" si="25"/>
        <v>98560</v>
      </c>
      <c r="CQ14" s="50">
        <f t="shared" si="25"/>
        <v>99680</v>
      </c>
      <c r="CR14" s="50">
        <f t="shared" si="25"/>
        <v>100800</v>
      </c>
      <c r="CS14" s="50">
        <f t="shared" si="25"/>
        <v>101920</v>
      </c>
      <c r="CT14" s="50">
        <f t="shared" si="26"/>
        <v>103040</v>
      </c>
      <c r="CU14" s="50">
        <f t="shared" si="26"/>
        <v>104160</v>
      </c>
      <c r="CV14" s="50">
        <f t="shared" si="26"/>
        <v>105280</v>
      </c>
      <c r="CW14" s="50">
        <f t="shared" si="26"/>
        <v>106400</v>
      </c>
      <c r="CX14" s="50">
        <f t="shared" si="26"/>
        <v>107520</v>
      </c>
      <c r="CY14" s="50">
        <f t="shared" si="26"/>
        <v>108640</v>
      </c>
      <c r="CZ14" s="50">
        <f t="shared" si="26"/>
        <v>109760</v>
      </c>
      <c r="DA14" s="50">
        <f t="shared" si="26"/>
        <v>110880</v>
      </c>
      <c r="DB14" s="50">
        <f t="shared" si="26"/>
        <v>112000</v>
      </c>
      <c r="DC14" s="50">
        <f t="shared" si="26"/>
        <v>113120</v>
      </c>
      <c r="DD14" s="50">
        <f t="shared" si="27"/>
        <v>114240</v>
      </c>
      <c r="DE14" s="50">
        <f t="shared" si="27"/>
        <v>115360</v>
      </c>
      <c r="DF14" s="50">
        <f t="shared" si="27"/>
        <v>116480</v>
      </c>
      <c r="DG14" s="50">
        <f t="shared" si="27"/>
        <v>117600</v>
      </c>
      <c r="DH14" s="50">
        <f t="shared" si="27"/>
        <v>118720</v>
      </c>
      <c r="DI14" s="50">
        <f t="shared" si="27"/>
        <v>119840</v>
      </c>
      <c r="DJ14" s="50">
        <f t="shared" si="27"/>
        <v>120960</v>
      </c>
      <c r="DK14" s="50">
        <f t="shared" si="27"/>
        <v>122080</v>
      </c>
      <c r="DL14" s="50">
        <f t="shared" si="27"/>
        <v>123200</v>
      </c>
      <c r="DM14" s="50">
        <f t="shared" si="27"/>
        <v>124320</v>
      </c>
      <c r="DN14" s="50">
        <f t="shared" si="28"/>
        <v>125440</v>
      </c>
      <c r="DO14" s="50">
        <f t="shared" si="28"/>
        <v>126560</v>
      </c>
      <c r="DP14" s="50">
        <f t="shared" si="28"/>
        <v>127680</v>
      </c>
      <c r="DQ14" s="50">
        <f t="shared" si="28"/>
        <v>128800</v>
      </c>
      <c r="DR14" s="50">
        <f t="shared" si="28"/>
        <v>129920</v>
      </c>
      <c r="DS14" s="50">
        <f t="shared" si="28"/>
        <v>131040</v>
      </c>
      <c r="DT14" s="50">
        <f t="shared" si="28"/>
        <v>132160</v>
      </c>
      <c r="DU14" s="50">
        <f t="shared" si="28"/>
        <v>133280</v>
      </c>
      <c r="DV14" s="50">
        <f t="shared" si="28"/>
        <v>134400</v>
      </c>
      <c r="DW14" s="50">
        <f t="shared" si="28"/>
        <v>135520</v>
      </c>
      <c r="DX14" s="50">
        <f t="shared" si="29"/>
        <v>136640</v>
      </c>
      <c r="DY14" s="50">
        <f t="shared" si="29"/>
        <v>137760</v>
      </c>
      <c r="DZ14" s="50">
        <f t="shared" si="29"/>
        <v>138880</v>
      </c>
      <c r="EA14" s="50">
        <f t="shared" si="29"/>
        <v>140000</v>
      </c>
      <c r="EB14" s="50">
        <f t="shared" si="29"/>
        <v>141120</v>
      </c>
      <c r="EC14" s="50">
        <f t="shared" si="29"/>
        <v>142240</v>
      </c>
      <c r="ED14" s="50">
        <f t="shared" si="29"/>
        <v>143360</v>
      </c>
      <c r="EE14" s="50">
        <f t="shared" si="29"/>
        <v>144480</v>
      </c>
      <c r="EF14" s="50">
        <f t="shared" si="29"/>
        <v>145600</v>
      </c>
      <c r="EG14" s="50">
        <f t="shared" si="29"/>
        <v>146720</v>
      </c>
      <c r="EH14" s="50">
        <f t="shared" si="29"/>
        <v>147840</v>
      </c>
    </row>
    <row r="15" spans="1:138" ht="15.75" customHeight="1" x14ac:dyDescent="0.35">
      <c r="A15" s="2">
        <v>14</v>
      </c>
      <c r="B15" s="2">
        <v>4</v>
      </c>
      <c r="C15" s="2">
        <v>2</v>
      </c>
      <c r="D15" s="4">
        <f t="shared" si="30"/>
        <v>0.83333333333333337</v>
      </c>
      <c r="E15" s="48" t="s">
        <v>117</v>
      </c>
      <c r="G15" s="49">
        <f>'Transport block capacity(bits)'!K9</f>
        <v>1200</v>
      </c>
      <c r="H15" s="50">
        <f t="shared" si="17"/>
        <v>2400</v>
      </c>
      <c r="I15" s="50">
        <f t="shared" si="17"/>
        <v>3600</v>
      </c>
      <c r="J15" s="50">
        <f t="shared" si="17"/>
        <v>4800</v>
      </c>
      <c r="K15" s="50">
        <f t="shared" si="17"/>
        <v>6000</v>
      </c>
      <c r="L15" s="50">
        <f t="shared" si="17"/>
        <v>7200</v>
      </c>
      <c r="M15" s="50">
        <f t="shared" si="17"/>
        <v>8400</v>
      </c>
      <c r="N15" s="50">
        <f t="shared" si="17"/>
        <v>9600</v>
      </c>
      <c r="O15" s="50">
        <f t="shared" si="17"/>
        <v>10800</v>
      </c>
      <c r="P15" s="50">
        <f t="shared" si="17"/>
        <v>12000</v>
      </c>
      <c r="Q15" s="50">
        <f t="shared" si="17"/>
        <v>13200</v>
      </c>
      <c r="R15" s="50">
        <f t="shared" si="18"/>
        <v>14400</v>
      </c>
      <c r="S15" s="50">
        <f t="shared" si="18"/>
        <v>15600</v>
      </c>
      <c r="T15" s="50">
        <f t="shared" si="18"/>
        <v>16800</v>
      </c>
      <c r="U15" s="50">
        <f t="shared" si="18"/>
        <v>18000</v>
      </c>
      <c r="V15" s="50">
        <f t="shared" si="18"/>
        <v>19200</v>
      </c>
      <c r="W15" s="50">
        <f t="shared" si="18"/>
        <v>20400</v>
      </c>
      <c r="X15" s="50">
        <f t="shared" si="18"/>
        <v>21600</v>
      </c>
      <c r="Y15" s="50">
        <f t="shared" si="18"/>
        <v>22800</v>
      </c>
      <c r="Z15" s="50">
        <f t="shared" si="18"/>
        <v>24000</v>
      </c>
      <c r="AA15" s="50">
        <f t="shared" si="18"/>
        <v>25200</v>
      </c>
      <c r="AB15" s="50">
        <f t="shared" si="19"/>
        <v>26400</v>
      </c>
      <c r="AC15" s="50">
        <f t="shared" si="19"/>
        <v>27600</v>
      </c>
      <c r="AD15" s="50">
        <f t="shared" si="19"/>
        <v>28800</v>
      </c>
      <c r="AE15" s="50">
        <f t="shared" si="19"/>
        <v>30000</v>
      </c>
      <c r="AF15" s="50">
        <f t="shared" si="19"/>
        <v>31200</v>
      </c>
      <c r="AG15" s="50">
        <f t="shared" si="19"/>
        <v>32400</v>
      </c>
      <c r="AH15" s="50">
        <f t="shared" si="19"/>
        <v>33600</v>
      </c>
      <c r="AI15" s="50">
        <f t="shared" si="19"/>
        <v>34800</v>
      </c>
      <c r="AJ15" s="50">
        <f t="shared" si="19"/>
        <v>36000</v>
      </c>
      <c r="AK15" s="50">
        <f t="shared" si="19"/>
        <v>37200</v>
      </c>
      <c r="AL15" s="50">
        <f t="shared" si="20"/>
        <v>38400</v>
      </c>
      <c r="AM15" s="50">
        <f t="shared" si="20"/>
        <v>39600</v>
      </c>
      <c r="AN15" s="50">
        <f t="shared" si="20"/>
        <v>40800</v>
      </c>
      <c r="AO15" s="50">
        <f t="shared" si="20"/>
        <v>42000</v>
      </c>
      <c r="AP15" s="50">
        <f t="shared" si="20"/>
        <v>43200</v>
      </c>
      <c r="AQ15" s="50">
        <f t="shared" si="20"/>
        <v>44400</v>
      </c>
      <c r="AR15" s="50">
        <f t="shared" si="20"/>
        <v>45600</v>
      </c>
      <c r="AS15" s="50">
        <f t="shared" si="20"/>
        <v>46800</v>
      </c>
      <c r="AT15" s="50">
        <f t="shared" si="20"/>
        <v>48000</v>
      </c>
      <c r="AU15" s="50">
        <f t="shared" si="20"/>
        <v>49200</v>
      </c>
      <c r="AV15" s="50">
        <f t="shared" si="21"/>
        <v>50400</v>
      </c>
      <c r="AW15" s="50">
        <f t="shared" si="21"/>
        <v>51600</v>
      </c>
      <c r="AX15" s="50">
        <f t="shared" si="21"/>
        <v>52800</v>
      </c>
      <c r="AY15" s="50">
        <f t="shared" si="21"/>
        <v>54000</v>
      </c>
      <c r="AZ15" s="50">
        <f t="shared" si="21"/>
        <v>55200</v>
      </c>
      <c r="BA15" s="50">
        <f t="shared" si="21"/>
        <v>56400</v>
      </c>
      <c r="BB15" s="50">
        <f t="shared" si="21"/>
        <v>57600</v>
      </c>
      <c r="BC15" s="50">
        <f t="shared" si="21"/>
        <v>58800</v>
      </c>
      <c r="BD15" s="50">
        <f t="shared" si="21"/>
        <v>60000</v>
      </c>
      <c r="BE15" s="50">
        <f t="shared" si="21"/>
        <v>61200</v>
      </c>
      <c r="BF15" s="50">
        <f t="shared" si="22"/>
        <v>62400</v>
      </c>
      <c r="BG15" s="50">
        <f t="shared" si="22"/>
        <v>63600</v>
      </c>
      <c r="BH15" s="50">
        <f t="shared" si="22"/>
        <v>64800</v>
      </c>
      <c r="BI15" s="50">
        <f t="shared" si="22"/>
        <v>66000</v>
      </c>
      <c r="BJ15" s="50">
        <f t="shared" si="22"/>
        <v>67200</v>
      </c>
      <c r="BK15" s="50">
        <f t="shared" si="22"/>
        <v>68400</v>
      </c>
      <c r="BL15" s="50">
        <f t="shared" si="22"/>
        <v>69600</v>
      </c>
      <c r="BM15" s="50">
        <f t="shared" si="22"/>
        <v>70800</v>
      </c>
      <c r="BN15" s="50">
        <f t="shared" si="22"/>
        <v>72000</v>
      </c>
      <c r="BO15" s="50">
        <f t="shared" si="22"/>
        <v>73200</v>
      </c>
      <c r="BP15" s="50">
        <f t="shared" si="23"/>
        <v>74400</v>
      </c>
      <c r="BQ15" s="50">
        <f t="shared" si="23"/>
        <v>75600</v>
      </c>
      <c r="BR15" s="50">
        <f t="shared" si="23"/>
        <v>76800</v>
      </c>
      <c r="BS15" s="50">
        <f t="shared" si="23"/>
        <v>78000</v>
      </c>
      <c r="BT15" s="50">
        <f t="shared" si="23"/>
        <v>79200</v>
      </c>
      <c r="BU15" s="50">
        <f t="shared" si="23"/>
        <v>80400</v>
      </c>
      <c r="BV15" s="50">
        <f t="shared" si="23"/>
        <v>81600</v>
      </c>
      <c r="BW15" s="50">
        <f t="shared" si="23"/>
        <v>82800</v>
      </c>
      <c r="BX15" s="50">
        <f t="shared" si="23"/>
        <v>84000</v>
      </c>
      <c r="BY15" s="50">
        <f t="shared" si="23"/>
        <v>85200</v>
      </c>
      <c r="BZ15" s="50">
        <f t="shared" si="24"/>
        <v>86400</v>
      </c>
      <c r="CA15" s="50">
        <f t="shared" si="24"/>
        <v>87600</v>
      </c>
      <c r="CB15" s="50">
        <f t="shared" si="24"/>
        <v>88800</v>
      </c>
      <c r="CC15" s="50">
        <f t="shared" si="24"/>
        <v>90000</v>
      </c>
      <c r="CD15" s="50">
        <f t="shared" si="24"/>
        <v>91200</v>
      </c>
      <c r="CE15" s="50">
        <f t="shared" si="24"/>
        <v>92400</v>
      </c>
      <c r="CF15" s="50">
        <f t="shared" si="24"/>
        <v>93600</v>
      </c>
      <c r="CG15" s="50">
        <f t="shared" si="24"/>
        <v>94800</v>
      </c>
      <c r="CH15" s="50">
        <f t="shared" si="24"/>
        <v>96000</v>
      </c>
      <c r="CI15" s="50">
        <f t="shared" si="24"/>
        <v>97200</v>
      </c>
      <c r="CJ15" s="50">
        <f t="shared" si="25"/>
        <v>98400</v>
      </c>
      <c r="CK15" s="50">
        <f t="shared" si="25"/>
        <v>99600</v>
      </c>
      <c r="CL15" s="50">
        <f t="shared" si="25"/>
        <v>100800</v>
      </c>
      <c r="CM15" s="50">
        <f t="shared" si="25"/>
        <v>102000</v>
      </c>
      <c r="CN15" s="50">
        <f t="shared" si="25"/>
        <v>103200</v>
      </c>
      <c r="CO15" s="50">
        <f t="shared" si="25"/>
        <v>104400</v>
      </c>
      <c r="CP15" s="50">
        <f t="shared" si="25"/>
        <v>105600</v>
      </c>
      <c r="CQ15" s="50">
        <f t="shared" si="25"/>
        <v>106800</v>
      </c>
      <c r="CR15" s="50">
        <f t="shared" si="25"/>
        <v>108000</v>
      </c>
      <c r="CS15" s="50">
        <f t="shared" si="25"/>
        <v>109200</v>
      </c>
      <c r="CT15" s="50">
        <f t="shared" si="26"/>
        <v>110400</v>
      </c>
      <c r="CU15" s="50">
        <f t="shared" si="26"/>
        <v>111600</v>
      </c>
      <c r="CV15" s="50">
        <f t="shared" si="26"/>
        <v>112800</v>
      </c>
      <c r="CW15" s="50">
        <f t="shared" si="26"/>
        <v>114000</v>
      </c>
      <c r="CX15" s="50">
        <f t="shared" si="26"/>
        <v>115200</v>
      </c>
      <c r="CY15" s="50">
        <f t="shared" si="26"/>
        <v>116400</v>
      </c>
      <c r="CZ15" s="50">
        <f t="shared" si="26"/>
        <v>117600</v>
      </c>
      <c r="DA15" s="50">
        <f t="shared" si="26"/>
        <v>118800</v>
      </c>
      <c r="DB15" s="50">
        <f t="shared" si="26"/>
        <v>120000</v>
      </c>
      <c r="DC15" s="50">
        <f t="shared" si="26"/>
        <v>121200</v>
      </c>
      <c r="DD15" s="50">
        <f t="shared" si="27"/>
        <v>122400</v>
      </c>
      <c r="DE15" s="50">
        <f t="shared" si="27"/>
        <v>123600</v>
      </c>
      <c r="DF15" s="50">
        <f t="shared" si="27"/>
        <v>124800</v>
      </c>
      <c r="DG15" s="50">
        <f t="shared" si="27"/>
        <v>126000</v>
      </c>
      <c r="DH15" s="50">
        <f t="shared" si="27"/>
        <v>127200</v>
      </c>
      <c r="DI15" s="50">
        <f t="shared" si="27"/>
        <v>128400</v>
      </c>
      <c r="DJ15" s="50">
        <f t="shared" si="27"/>
        <v>129600</v>
      </c>
      <c r="DK15" s="50">
        <f t="shared" si="27"/>
        <v>130800</v>
      </c>
      <c r="DL15" s="50">
        <f t="shared" si="27"/>
        <v>132000</v>
      </c>
      <c r="DM15" s="50">
        <f t="shared" si="27"/>
        <v>133200</v>
      </c>
      <c r="DN15" s="50">
        <f t="shared" si="28"/>
        <v>134400</v>
      </c>
      <c r="DO15" s="50">
        <f t="shared" si="28"/>
        <v>135600</v>
      </c>
      <c r="DP15" s="50">
        <f t="shared" si="28"/>
        <v>136800</v>
      </c>
      <c r="DQ15" s="50">
        <f t="shared" si="28"/>
        <v>138000</v>
      </c>
      <c r="DR15" s="50">
        <f t="shared" si="28"/>
        <v>139200</v>
      </c>
      <c r="DS15" s="50">
        <f t="shared" si="28"/>
        <v>140400</v>
      </c>
      <c r="DT15" s="50">
        <f t="shared" si="28"/>
        <v>141600</v>
      </c>
      <c r="DU15" s="50">
        <f t="shared" si="28"/>
        <v>142800</v>
      </c>
      <c r="DV15" s="50">
        <f t="shared" si="28"/>
        <v>144000</v>
      </c>
      <c r="DW15" s="50">
        <f t="shared" si="28"/>
        <v>145200</v>
      </c>
      <c r="DX15" s="50">
        <f t="shared" si="29"/>
        <v>146400</v>
      </c>
      <c r="DY15" s="50">
        <f t="shared" si="29"/>
        <v>147600</v>
      </c>
      <c r="DZ15" s="50">
        <f t="shared" si="29"/>
        <v>148800</v>
      </c>
      <c r="EA15" s="50">
        <f t="shared" si="29"/>
        <v>150000</v>
      </c>
      <c r="EB15" s="50">
        <f t="shared" si="29"/>
        <v>151200</v>
      </c>
      <c r="EC15" s="50">
        <f t="shared" si="29"/>
        <v>152400</v>
      </c>
      <c r="ED15" s="50">
        <f t="shared" si="29"/>
        <v>153600</v>
      </c>
      <c r="EE15" s="50">
        <f t="shared" si="29"/>
        <v>154800</v>
      </c>
      <c r="EF15" s="50">
        <f t="shared" si="29"/>
        <v>156000</v>
      </c>
      <c r="EG15" s="50">
        <f t="shared" si="29"/>
        <v>157200</v>
      </c>
      <c r="EH15" s="50">
        <f t="shared" si="29"/>
        <v>158400</v>
      </c>
    </row>
    <row r="16" spans="1:138" ht="15.75" customHeight="1" x14ac:dyDescent="0.35">
      <c r="A16" s="2">
        <v>13</v>
      </c>
      <c r="B16" s="2">
        <v>4</v>
      </c>
      <c r="C16" s="2">
        <v>2</v>
      </c>
      <c r="D16" s="4">
        <f t="shared" si="30"/>
        <v>0.83333333333333337</v>
      </c>
      <c r="E16" s="48" t="s">
        <v>118</v>
      </c>
      <c r="G16" s="49">
        <f>'Transport block capacity(bits)'!O9</f>
        <v>1226</v>
      </c>
      <c r="H16" s="50">
        <f t="shared" si="17"/>
        <v>2452</v>
      </c>
      <c r="I16" s="50">
        <f t="shared" si="17"/>
        <v>3678</v>
      </c>
      <c r="J16" s="50">
        <f t="shared" si="17"/>
        <v>4904</v>
      </c>
      <c r="K16" s="50">
        <f t="shared" si="17"/>
        <v>6130</v>
      </c>
      <c r="L16" s="50">
        <f t="shared" si="17"/>
        <v>7356</v>
      </c>
      <c r="M16" s="50">
        <f t="shared" si="17"/>
        <v>8582</v>
      </c>
      <c r="N16" s="50">
        <f t="shared" si="17"/>
        <v>9808</v>
      </c>
      <c r="O16" s="50">
        <f t="shared" si="17"/>
        <v>11034</v>
      </c>
      <c r="P16" s="50">
        <f t="shared" si="17"/>
        <v>12260</v>
      </c>
      <c r="Q16" s="50">
        <f t="shared" si="17"/>
        <v>13486</v>
      </c>
      <c r="R16" s="50">
        <f t="shared" si="18"/>
        <v>14712</v>
      </c>
      <c r="S16" s="50">
        <f t="shared" si="18"/>
        <v>15938</v>
      </c>
      <c r="T16" s="50">
        <f t="shared" si="18"/>
        <v>17164</v>
      </c>
      <c r="U16" s="50">
        <f t="shared" si="18"/>
        <v>18390</v>
      </c>
      <c r="V16" s="50">
        <f t="shared" si="18"/>
        <v>19616</v>
      </c>
      <c r="W16" s="50">
        <f t="shared" si="18"/>
        <v>20842</v>
      </c>
      <c r="X16" s="50">
        <f t="shared" si="18"/>
        <v>22068</v>
      </c>
      <c r="Y16" s="50">
        <f t="shared" si="18"/>
        <v>23294</v>
      </c>
      <c r="Z16" s="50">
        <f t="shared" si="18"/>
        <v>24520</v>
      </c>
      <c r="AA16" s="50">
        <f t="shared" si="18"/>
        <v>25746</v>
      </c>
      <c r="AB16" s="50">
        <f t="shared" si="19"/>
        <v>26972</v>
      </c>
      <c r="AC16" s="50">
        <f t="shared" si="19"/>
        <v>28198</v>
      </c>
      <c r="AD16" s="50">
        <f t="shared" si="19"/>
        <v>29424</v>
      </c>
      <c r="AE16" s="50">
        <f t="shared" si="19"/>
        <v>30650</v>
      </c>
      <c r="AF16" s="50">
        <f t="shared" si="19"/>
        <v>31876</v>
      </c>
      <c r="AG16" s="50">
        <f t="shared" si="19"/>
        <v>33102</v>
      </c>
      <c r="AH16" s="50">
        <f t="shared" si="19"/>
        <v>34328</v>
      </c>
      <c r="AI16" s="50">
        <f t="shared" si="19"/>
        <v>35554</v>
      </c>
      <c r="AJ16" s="50">
        <f t="shared" si="19"/>
        <v>36780</v>
      </c>
      <c r="AK16" s="50">
        <f t="shared" si="19"/>
        <v>38006</v>
      </c>
      <c r="AL16" s="50">
        <f t="shared" si="20"/>
        <v>39232</v>
      </c>
      <c r="AM16" s="50">
        <f t="shared" si="20"/>
        <v>40458</v>
      </c>
      <c r="AN16" s="50">
        <f t="shared" si="20"/>
        <v>41684</v>
      </c>
      <c r="AO16" s="50">
        <f t="shared" si="20"/>
        <v>42910</v>
      </c>
      <c r="AP16" s="50">
        <f t="shared" si="20"/>
        <v>44136</v>
      </c>
      <c r="AQ16" s="50">
        <f t="shared" si="20"/>
        <v>45362</v>
      </c>
      <c r="AR16" s="50">
        <f t="shared" si="20"/>
        <v>46588</v>
      </c>
      <c r="AS16" s="50">
        <f t="shared" si="20"/>
        <v>47814</v>
      </c>
      <c r="AT16" s="50">
        <f t="shared" si="20"/>
        <v>49040</v>
      </c>
      <c r="AU16" s="50">
        <f t="shared" si="20"/>
        <v>50266</v>
      </c>
      <c r="AV16" s="50">
        <f t="shared" si="21"/>
        <v>51492</v>
      </c>
      <c r="AW16" s="50">
        <f t="shared" si="21"/>
        <v>52718</v>
      </c>
      <c r="AX16" s="50">
        <f t="shared" si="21"/>
        <v>53944</v>
      </c>
      <c r="AY16" s="50">
        <f t="shared" si="21"/>
        <v>55170</v>
      </c>
      <c r="AZ16" s="50">
        <f t="shared" si="21"/>
        <v>56396</v>
      </c>
      <c r="BA16" s="50">
        <f t="shared" si="21"/>
        <v>57622</v>
      </c>
      <c r="BB16" s="50">
        <f t="shared" si="21"/>
        <v>58848</v>
      </c>
      <c r="BC16" s="50">
        <f t="shared" si="21"/>
        <v>60074</v>
      </c>
      <c r="BD16" s="50">
        <f t="shared" si="21"/>
        <v>61300</v>
      </c>
      <c r="BE16" s="50">
        <f t="shared" si="21"/>
        <v>62526</v>
      </c>
      <c r="BF16" s="50">
        <f t="shared" si="22"/>
        <v>63752</v>
      </c>
      <c r="BG16" s="50">
        <f t="shared" si="22"/>
        <v>64978</v>
      </c>
      <c r="BH16" s="50">
        <f t="shared" si="22"/>
        <v>66204</v>
      </c>
      <c r="BI16" s="50">
        <f t="shared" si="22"/>
        <v>67430</v>
      </c>
      <c r="BJ16" s="50">
        <f t="shared" si="22"/>
        <v>68656</v>
      </c>
      <c r="BK16" s="50">
        <f t="shared" si="22"/>
        <v>69882</v>
      </c>
      <c r="BL16" s="50">
        <f t="shared" si="22"/>
        <v>71108</v>
      </c>
      <c r="BM16" s="50">
        <f t="shared" si="22"/>
        <v>72334</v>
      </c>
      <c r="BN16" s="50">
        <f t="shared" si="22"/>
        <v>73560</v>
      </c>
      <c r="BO16" s="50">
        <f t="shared" si="22"/>
        <v>74786</v>
      </c>
      <c r="BP16" s="50">
        <f t="shared" si="23"/>
        <v>76012</v>
      </c>
      <c r="BQ16" s="50">
        <f t="shared" si="23"/>
        <v>77238</v>
      </c>
      <c r="BR16" s="50">
        <f t="shared" si="23"/>
        <v>78464</v>
      </c>
      <c r="BS16" s="50">
        <f t="shared" si="23"/>
        <v>79690</v>
      </c>
      <c r="BT16" s="50">
        <f t="shared" si="23"/>
        <v>80916</v>
      </c>
      <c r="BU16" s="50">
        <f t="shared" si="23"/>
        <v>82142</v>
      </c>
      <c r="BV16" s="50">
        <f t="shared" si="23"/>
        <v>83368</v>
      </c>
      <c r="BW16" s="50">
        <f t="shared" si="23"/>
        <v>84594</v>
      </c>
      <c r="BX16" s="50">
        <f t="shared" si="23"/>
        <v>85820</v>
      </c>
      <c r="BY16" s="50">
        <f t="shared" si="23"/>
        <v>87046</v>
      </c>
      <c r="BZ16" s="50">
        <f t="shared" si="24"/>
        <v>88272</v>
      </c>
      <c r="CA16" s="50">
        <f t="shared" si="24"/>
        <v>89498</v>
      </c>
      <c r="CB16" s="50">
        <f t="shared" si="24"/>
        <v>90724</v>
      </c>
      <c r="CC16" s="50">
        <f t="shared" si="24"/>
        <v>91950</v>
      </c>
      <c r="CD16" s="50">
        <f t="shared" si="24"/>
        <v>93176</v>
      </c>
      <c r="CE16" s="50">
        <f t="shared" si="24"/>
        <v>94402</v>
      </c>
      <c r="CF16" s="50">
        <f t="shared" si="24"/>
        <v>95628</v>
      </c>
      <c r="CG16" s="50">
        <f t="shared" si="24"/>
        <v>96854</v>
      </c>
      <c r="CH16" s="50">
        <f t="shared" si="24"/>
        <v>98080</v>
      </c>
      <c r="CI16" s="50">
        <f t="shared" si="24"/>
        <v>99306</v>
      </c>
      <c r="CJ16" s="50">
        <f t="shared" si="25"/>
        <v>100532</v>
      </c>
      <c r="CK16" s="50">
        <f t="shared" si="25"/>
        <v>101758</v>
      </c>
      <c r="CL16" s="50">
        <f t="shared" si="25"/>
        <v>102984</v>
      </c>
      <c r="CM16" s="50">
        <f t="shared" si="25"/>
        <v>104210</v>
      </c>
      <c r="CN16" s="50">
        <f t="shared" si="25"/>
        <v>105436</v>
      </c>
      <c r="CO16" s="50">
        <f t="shared" si="25"/>
        <v>106662</v>
      </c>
      <c r="CP16" s="50">
        <f t="shared" si="25"/>
        <v>107888</v>
      </c>
      <c r="CQ16" s="50">
        <f t="shared" si="25"/>
        <v>109114</v>
      </c>
      <c r="CR16" s="50">
        <f t="shared" si="25"/>
        <v>110340</v>
      </c>
      <c r="CS16" s="50">
        <f t="shared" si="25"/>
        <v>111566</v>
      </c>
      <c r="CT16" s="50">
        <f t="shared" si="26"/>
        <v>112792</v>
      </c>
      <c r="CU16" s="50">
        <f t="shared" si="26"/>
        <v>114018</v>
      </c>
      <c r="CV16" s="50">
        <f t="shared" si="26"/>
        <v>115244</v>
      </c>
      <c r="CW16" s="50">
        <f t="shared" si="26"/>
        <v>116470</v>
      </c>
      <c r="CX16" s="50">
        <f t="shared" si="26"/>
        <v>117696</v>
      </c>
      <c r="CY16" s="50">
        <f t="shared" si="26"/>
        <v>118922</v>
      </c>
      <c r="CZ16" s="50">
        <f t="shared" si="26"/>
        <v>120148</v>
      </c>
      <c r="DA16" s="50">
        <f t="shared" si="26"/>
        <v>121374</v>
      </c>
      <c r="DB16" s="50">
        <f t="shared" si="26"/>
        <v>122600</v>
      </c>
      <c r="DC16" s="50">
        <f t="shared" si="26"/>
        <v>123826</v>
      </c>
      <c r="DD16" s="50">
        <f t="shared" si="27"/>
        <v>125052</v>
      </c>
      <c r="DE16" s="50">
        <f t="shared" si="27"/>
        <v>126278</v>
      </c>
      <c r="DF16" s="50">
        <f t="shared" si="27"/>
        <v>127504</v>
      </c>
      <c r="DG16" s="50">
        <f t="shared" si="27"/>
        <v>128730</v>
      </c>
      <c r="DH16" s="50">
        <f t="shared" si="27"/>
        <v>129956</v>
      </c>
      <c r="DI16" s="50">
        <f t="shared" si="27"/>
        <v>131182</v>
      </c>
      <c r="DJ16" s="50">
        <f t="shared" si="27"/>
        <v>132408</v>
      </c>
      <c r="DK16" s="50">
        <f t="shared" si="27"/>
        <v>133634</v>
      </c>
      <c r="DL16" s="50">
        <f t="shared" si="27"/>
        <v>134860</v>
      </c>
      <c r="DM16" s="50">
        <f t="shared" si="27"/>
        <v>136086</v>
      </c>
      <c r="DN16" s="50">
        <f t="shared" si="28"/>
        <v>137312</v>
      </c>
      <c r="DO16" s="50">
        <f t="shared" si="28"/>
        <v>138538</v>
      </c>
      <c r="DP16" s="50">
        <f t="shared" si="28"/>
        <v>139764</v>
      </c>
      <c r="DQ16" s="50">
        <f t="shared" si="28"/>
        <v>140990</v>
      </c>
      <c r="DR16" s="50">
        <f t="shared" si="28"/>
        <v>142216</v>
      </c>
      <c r="DS16" s="50">
        <f t="shared" si="28"/>
        <v>143442</v>
      </c>
      <c r="DT16" s="50">
        <f t="shared" si="28"/>
        <v>144668</v>
      </c>
      <c r="DU16" s="50">
        <f t="shared" si="28"/>
        <v>145894</v>
      </c>
      <c r="DV16" s="50">
        <f t="shared" si="28"/>
        <v>147120</v>
      </c>
      <c r="DW16" s="50">
        <f t="shared" si="28"/>
        <v>148346</v>
      </c>
      <c r="DX16" s="50">
        <f t="shared" si="29"/>
        <v>149572</v>
      </c>
      <c r="DY16" s="50">
        <f t="shared" si="29"/>
        <v>150798</v>
      </c>
      <c r="DZ16" s="50">
        <f t="shared" si="29"/>
        <v>152024</v>
      </c>
      <c r="EA16" s="50">
        <f t="shared" si="29"/>
        <v>153250</v>
      </c>
      <c r="EB16" s="50">
        <f t="shared" si="29"/>
        <v>154476</v>
      </c>
      <c r="EC16" s="50">
        <f t="shared" si="29"/>
        <v>155702</v>
      </c>
      <c r="ED16" s="50">
        <f t="shared" si="29"/>
        <v>156928</v>
      </c>
      <c r="EE16" s="50">
        <f t="shared" si="29"/>
        <v>158154</v>
      </c>
      <c r="EF16" s="50">
        <f t="shared" si="29"/>
        <v>159380</v>
      </c>
      <c r="EG16" s="50">
        <f t="shared" si="29"/>
        <v>160606</v>
      </c>
      <c r="EH16" s="50">
        <f t="shared" si="29"/>
        <v>161832</v>
      </c>
    </row>
    <row r="17" spans="1:138" ht="15.75" customHeight="1" x14ac:dyDescent="0.35">
      <c r="A17" s="2">
        <v>15</v>
      </c>
      <c r="B17" s="2">
        <v>5</v>
      </c>
      <c r="C17" s="2">
        <v>4</v>
      </c>
      <c r="D17" s="4">
        <f t="shared" ref="D17:D19" si="31">1/2</f>
        <v>0.5</v>
      </c>
      <c r="E17" s="48" t="s">
        <v>68</v>
      </c>
      <c r="F17" s="12">
        <v>0.29399999999999998</v>
      </c>
      <c r="G17" s="49">
        <f>'Transport block capacity(bits)'!J10</f>
        <v>1344</v>
      </c>
      <c r="H17" s="50">
        <f t="shared" si="17"/>
        <v>2688</v>
      </c>
      <c r="I17" s="50">
        <f t="shared" si="17"/>
        <v>4032</v>
      </c>
      <c r="J17" s="50">
        <f t="shared" si="17"/>
        <v>5376</v>
      </c>
      <c r="K17" s="50">
        <f t="shared" si="17"/>
        <v>6720</v>
      </c>
      <c r="L17" s="50">
        <f t="shared" si="17"/>
        <v>8064</v>
      </c>
      <c r="M17" s="50">
        <f t="shared" si="17"/>
        <v>9408</v>
      </c>
      <c r="N17" s="50">
        <f t="shared" si="17"/>
        <v>10752</v>
      </c>
      <c r="O17" s="50">
        <f t="shared" si="17"/>
        <v>12096</v>
      </c>
      <c r="P17" s="50">
        <f t="shared" si="17"/>
        <v>13440</v>
      </c>
      <c r="Q17" s="50">
        <f t="shared" si="17"/>
        <v>14784</v>
      </c>
      <c r="R17" s="50">
        <f t="shared" si="18"/>
        <v>16128</v>
      </c>
      <c r="S17" s="50">
        <f t="shared" si="18"/>
        <v>17472</v>
      </c>
      <c r="T17" s="50">
        <f t="shared" si="18"/>
        <v>18816</v>
      </c>
      <c r="U17" s="50">
        <f t="shared" si="18"/>
        <v>20160</v>
      </c>
      <c r="V17" s="50">
        <f t="shared" si="18"/>
        <v>21504</v>
      </c>
      <c r="W17" s="50">
        <f t="shared" si="18"/>
        <v>22848</v>
      </c>
      <c r="X17" s="50">
        <f t="shared" si="18"/>
        <v>24192</v>
      </c>
      <c r="Y17" s="50">
        <f t="shared" si="18"/>
        <v>25536</v>
      </c>
      <c r="Z17" s="50">
        <f t="shared" si="18"/>
        <v>26880</v>
      </c>
      <c r="AA17" s="50">
        <f t="shared" si="18"/>
        <v>28224</v>
      </c>
      <c r="AB17" s="50">
        <f t="shared" si="19"/>
        <v>29568</v>
      </c>
      <c r="AC17" s="50">
        <f t="shared" si="19"/>
        <v>30912</v>
      </c>
      <c r="AD17" s="50">
        <f t="shared" si="19"/>
        <v>32256</v>
      </c>
      <c r="AE17" s="50">
        <f t="shared" si="19"/>
        <v>33600</v>
      </c>
      <c r="AF17" s="50">
        <f t="shared" si="19"/>
        <v>34944</v>
      </c>
      <c r="AG17" s="50">
        <f t="shared" si="19"/>
        <v>36288</v>
      </c>
      <c r="AH17" s="50">
        <f t="shared" si="19"/>
        <v>37632</v>
      </c>
      <c r="AI17" s="50">
        <f t="shared" si="19"/>
        <v>38976</v>
      </c>
      <c r="AJ17" s="50">
        <f t="shared" si="19"/>
        <v>40320</v>
      </c>
      <c r="AK17" s="50">
        <f t="shared" si="19"/>
        <v>41664</v>
      </c>
      <c r="AL17" s="50">
        <f t="shared" si="20"/>
        <v>43008</v>
      </c>
      <c r="AM17" s="50">
        <f t="shared" si="20"/>
        <v>44352</v>
      </c>
      <c r="AN17" s="50">
        <f t="shared" si="20"/>
        <v>45696</v>
      </c>
      <c r="AO17" s="50">
        <f t="shared" si="20"/>
        <v>47040</v>
      </c>
      <c r="AP17" s="50">
        <f t="shared" si="20"/>
        <v>48384</v>
      </c>
      <c r="AQ17" s="50">
        <f t="shared" si="20"/>
        <v>49728</v>
      </c>
      <c r="AR17" s="50">
        <f t="shared" si="20"/>
        <v>51072</v>
      </c>
      <c r="AS17" s="50">
        <f t="shared" si="20"/>
        <v>52416</v>
      </c>
      <c r="AT17" s="50">
        <f t="shared" si="20"/>
        <v>53760</v>
      </c>
      <c r="AU17" s="50">
        <f t="shared" si="20"/>
        <v>55104</v>
      </c>
      <c r="AV17" s="50">
        <f t="shared" si="21"/>
        <v>56448</v>
      </c>
      <c r="AW17" s="50">
        <f t="shared" si="21"/>
        <v>57792</v>
      </c>
      <c r="AX17" s="50">
        <f t="shared" si="21"/>
        <v>59136</v>
      </c>
      <c r="AY17" s="50">
        <f t="shared" si="21"/>
        <v>60480</v>
      </c>
      <c r="AZ17" s="50">
        <f t="shared" si="21"/>
        <v>61824</v>
      </c>
      <c r="BA17" s="50">
        <f t="shared" si="21"/>
        <v>63168</v>
      </c>
      <c r="BB17" s="50">
        <f t="shared" si="21"/>
        <v>64512</v>
      </c>
      <c r="BC17" s="50">
        <f t="shared" si="21"/>
        <v>65856</v>
      </c>
      <c r="BD17" s="50">
        <f t="shared" si="21"/>
        <v>67200</v>
      </c>
      <c r="BE17" s="50">
        <f t="shared" si="21"/>
        <v>68544</v>
      </c>
      <c r="BF17" s="50">
        <f t="shared" si="22"/>
        <v>69888</v>
      </c>
      <c r="BG17" s="50">
        <f t="shared" si="22"/>
        <v>71232</v>
      </c>
      <c r="BH17" s="50">
        <f t="shared" si="22"/>
        <v>72576</v>
      </c>
      <c r="BI17" s="50">
        <f t="shared" si="22"/>
        <v>73920</v>
      </c>
      <c r="BJ17" s="50">
        <f t="shared" si="22"/>
        <v>75264</v>
      </c>
      <c r="BK17" s="50">
        <f t="shared" si="22"/>
        <v>76608</v>
      </c>
      <c r="BL17" s="50">
        <f t="shared" si="22"/>
        <v>77952</v>
      </c>
      <c r="BM17" s="50">
        <f t="shared" si="22"/>
        <v>79296</v>
      </c>
      <c r="BN17" s="50">
        <f t="shared" si="22"/>
        <v>80640</v>
      </c>
      <c r="BO17" s="50">
        <f t="shared" si="22"/>
        <v>81984</v>
      </c>
      <c r="BP17" s="50">
        <f t="shared" si="23"/>
        <v>83328</v>
      </c>
      <c r="BQ17" s="50">
        <f t="shared" si="23"/>
        <v>84672</v>
      </c>
      <c r="BR17" s="50">
        <f t="shared" si="23"/>
        <v>86016</v>
      </c>
      <c r="BS17" s="50">
        <f t="shared" si="23"/>
        <v>87360</v>
      </c>
      <c r="BT17" s="50">
        <f t="shared" si="23"/>
        <v>88704</v>
      </c>
      <c r="BU17" s="50">
        <f t="shared" si="23"/>
        <v>90048</v>
      </c>
      <c r="BV17" s="50">
        <f t="shared" si="23"/>
        <v>91392</v>
      </c>
      <c r="BW17" s="50">
        <f t="shared" si="23"/>
        <v>92736</v>
      </c>
      <c r="BX17" s="50">
        <f t="shared" si="23"/>
        <v>94080</v>
      </c>
      <c r="BY17" s="50">
        <f t="shared" si="23"/>
        <v>95424</v>
      </c>
      <c r="BZ17" s="50">
        <f t="shared" si="24"/>
        <v>96768</v>
      </c>
      <c r="CA17" s="50">
        <f t="shared" si="24"/>
        <v>98112</v>
      </c>
      <c r="CB17" s="50">
        <f t="shared" si="24"/>
        <v>99456</v>
      </c>
      <c r="CC17" s="50">
        <f t="shared" si="24"/>
        <v>100800</v>
      </c>
      <c r="CD17" s="50">
        <f t="shared" si="24"/>
        <v>102144</v>
      </c>
      <c r="CE17" s="50">
        <f t="shared" si="24"/>
        <v>103488</v>
      </c>
      <c r="CF17" s="50">
        <f t="shared" si="24"/>
        <v>104832</v>
      </c>
      <c r="CG17" s="50">
        <f t="shared" si="24"/>
        <v>106176</v>
      </c>
      <c r="CH17" s="50">
        <f t="shared" si="24"/>
        <v>107520</v>
      </c>
      <c r="CI17" s="50">
        <f t="shared" si="24"/>
        <v>108864</v>
      </c>
      <c r="CJ17" s="50">
        <f t="shared" si="25"/>
        <v>110208</v>
      </c>
      <c r="CK17" s="50">
        <f t="shared" si="25"/>
        <v>111552</v>
      </c>
      <c r="CL17" s="50">
        <f t="shared" si="25"/>
        <v>112896</v>
      </c>
      <c r="CM17" s="50">
        <f t="shared" si="25"/>
        <v>114240</v>
      </c>
      <c r="CN17" s="50">
        <f t="shared" si="25"/>
        <v>115584</v>
      </c>
      <c r="CO17" s="50">
        <f t="shared" si="25"/>
        <v>116928</v>
      </c>
      <c r="CP17" s="50">
        <f t="shared" si="25"/>
        <v>118272</v>
      </c>
      <c r="CQ17" s="50">
        <f t="shared" si="25"/>
        <v>119616</v>
      </c>
      <c r="CR17" s="50">
        <f t="shared" si="25"/>
        <v>120960</v>
      </c>
      <c r="CS17" s="50">
        <f t="shared" si="25"/>
        <v>122304</v>
      </c>
      <c r="CT17" s="50">
        <f t="shared" si="26"/>
        <v>123648</v>
      </c>
      <c r="CU17" s="50">
        <f t="shared" si="26"/>
        <v>124992</v>
      </c>
      <c r="CV17" s="50">
        <f t="shared" si="26"/>
        <v>126336</v>
      </c>
      <c r="CW17" s="50">
        <f t="shared" si="26"/>
        <v>127680</v>
      </c>
      <c r="CX17" s="50">
        <f t="shared" si="26"/>
        <v>129024</v>
      </c>
      <c r="CY17" s="50">
        <f t="shared" si="26"/>
        <v>130368</v>
      </c>
      <c r="CZ17" s="50">
        <f t="shared" si="26"/>
        <v>131712</v>
      </c>
      <c r="DA17" s="50">
        <f t="shared" si="26"/>
        <v>133056</v>
      </c>
      <c r="DB17" s="50">
        <f t="shared" si="26"/>
        <v>134400</v>
      </c>
      <c r="DC17" s="50">
        <f t="shared" si="26"/>
        <v>135744</v>
      </c>
      <c r="DD17" s="50">
        <f t="shared" si="27"/>
        <v>137088</v>
      </c>
      <c r="DE17" s="50">
        <f t="shared" si="27"/>
        <v>138432</v>
      </c>
      <c r="DF17" s="50">
        <f t="shared" si="27"/>
        <v>139776</v>
      </c>
      <c r="DG17" s="50">
        <f t="shared" si="27"/>
        <v>141120</v>
      </c>
      <c r="DH17" s="50">
        <f t="shared" si="27"/>
        <v>142464</v>
      </c>
      <c r="DI17" s="50">
        <f t="shared" si="27"/>
        <v>143808</v>
      </c>
      <c r="DJ17" s="50">
        <f t="shared" si="27"/>
        <v>145152</v>
      </c>
      <c r="DK17" s="50">
        <f t="shared" si="27"/>
        <v>146496</v>
      </c>
      <c r="DL17" s="50">
        <f t="shared" si="27"/>
        <v>147840</v>
      </c>
      <c r="DM17" s="50">
        <f t="shared" si="27"/>
        <v>149184</v>
      </c>
      <c r="DN17" s="50">
        <f t="shared" si="28"/>
        <v>150528</v>
      </c>
      <c r="DO17" s="50">
        <f t="shared" si="28"/>
        <v>151872</v>
      </c>
      <c r="DP17" s="50">
        <f t="shared" si="28"/>
        <v>153216</v>
      </c>
      <c r="DQ17" s="50">
        <f t="shared" si="28"/>
        <v>154560</v>
      </c>
      <c r="DR17" s="50">
        <f t="shared" si="28"/>
        <v>155904</v>
      </c>
      <c r="DS17" s="50">
        <f t="shared" si="28"/>
        <v>157248</v>
      </c>
      <c r="DT17" s="50">
        <f t="shared" si="28"/>
        <v>158592</v>
      </c>
      <c r="DU17" s="50">
        <f t="shared" si="28"/>
        <v>159936</v>
      </c>
      <c r="DV17" s="50">
        <f t="shared" si="28"/>
        <v>161280</v>
      </c>
      <c r="DW17" s="50">
        <f t="shared" si="28"/>
        <v>162624</v>
      </c>
      <c r="DX17" s="50">
        <f t="shared" si="29"/>
        <v>163968</v>
      </c>
      <c r="DY17" s="50">
        <f t="shared" si="29"/>
        <v>165312</v>
      </c>
      <c r="DZ17" s="50">
        <f t="shared" si="29"/>
        <v>166656</v>
      </c>
      <c r="EA17" s="50">
        <f t="shared" si="29"/>
        <v>168000</v>
      </c>
      <c r="EB17" s="50">
        <f t="shared" si="29"/>
        <v>169344</v>
      </c>
      <c r="EC17" s="50">
        <f t="shared" si="29"/>
        <v>170688</v>
      </c>
      <c r="ED17" s="50">
        <f t="shared" si="29"/>
        <v>172032</v>
      </c>
      <c r="EE17" s="50">
        <f t="shared" si="29"/>
        <v>173376</v>
      </c>
      <c r="EF17" s="50">
        <f t="shared" si="29"/>
        <v>174720</v>
      </c>
      <c r="EG17" s="50">
        <f t="shared" si="29"/>
        <v>176064</v>
      </c>
      <c r="EH17" s="50">
        <f t="shared" si="29"/>
        <v>177408</v>
      </c>
    </row>
    <row r="18" spans="1:138" ht="15.75" customHeight="1" x14ac:dyDescent="0.35">
      <c r="A18" s="2">
        <v>17</v>
      </c>
      <c r="B18" s="2">
        <v>5</v>
      </c>
      <c r="C18" s="2">
        <v>4</v>
      </c>
      <c r="D18" s="4">
        <f t="shared" si="31"/>
        <v>0.5</v>
      </c>
      <c r="E18" s="48" t="s">
        <v>117</v>
      </c>
      <c r="G18" s="49">
        <f>'Transport block capacity(bits)'!K10</f>
        <v>1440</v>
      </c>
      <c r="H18" s="50">
        <f t="shared" si="17"/>
        <v>2880</v>
      </c>
      <c r="I18" s="50">
        <f t="shared" si="17"/>
        <v>4320</v>
      </c>
      <c r="J18" s="50">
        <f t="shared" si="17"/>
        <v>5760</v>
      </c>
      <c r="K18" s="50">
        <f t="shared" si="17"/>
        <v>7200</v>
      </c>
      <c r="L18" s="50">
        <f t="shared" si="17"/>
        <v>8640</v>
      </c>
      <c r="M18" s="50">
        <f t="shared" si="17"/>
        <v>10080</v>
      </c>
      <c r="N18" s="50">
        <f t="shared" si="17"/>
        <v>11520</v>
      </c>
      <c r="O18" s="50">
        <f t="shared" si="17"/>
        <v>12960</v>
      </c>
      <c r="P18" s="50">
        <f t="shared" si="17"/>
        <v>14400</v>
      </c>
      <c r="Q18" s="50">
        <f t="shared" si="17"/>
        <v>15840</v>
      </c>
      <c r="R18" s="50">
        <f t="shared" si="18"/>
        <v>17280</v>
      </c>
      <c r="S18" s="50">
        <f t="shared" si="18"/>
        <v>18720</v>
      </c>
      <c r="T18" s="50">
        <f t="shared" si="18"/>
        <v>20160</v>
      </c>
      <c r="U18" s="50">
        <f t="shared" si="18"/>
        <v>21600</v>
      </c>
      <c r="V18" s="50">
        <f t="shared" si="18"/>
        <v>23040</v>
      </c>
      <c r="W18" s="50">
        <f t="shared" si="18"/>
        <v>24480</v>
      </c>
      <c r="X18" s="50">
        <f t="shared" si="18"/>
        <v>25920</v>
      </c>
      <c r="Y18" s="50">
        <f t="shared" si="18"/>
        <v>27360</v>
      </c>
      <c r="Z18" s="50">
        <f t="shared" si="18"/>
        <v>28800</v>
      </c>
      <c r="AA18" s="50">
        <f t="shared" si="18"/>
        <v>30240</v>
      </c>
      <c r="AB18" s="50">
        <f t="shared" si="19"/>
        <v>31680</v>
      </c>
      <c r="AC18" s="50">
        <f t="shared" si="19"/>
        <v>33120</v>
      </c>
      <c r="AD18" s="50">
        <f t="shared" si="19"/>
        <v>34560</v>
      </c>
      <c r="AE18" s="50">
        <f t="shared" si="19"/>
        <v>36000</v>
      </c>
      <c r="AF18" s="50">
        <f t="shared" si="19"/>
        <v>37440</v>
      </c>
      <c r="AG18" s="50">
        <f t="shared" si="19"/>
        <v>38880</v>
      </c>
      <c r="AH18" s="50">
        <f t="shared" si="19"/>
        <v>40320</v>
      </c>
      <c r="AI18" s="50">
        <f t="shared" si="19"/>
        <v>41760</v>
      </c>
      <c r="AJ18" s="50">
        <f t="shared" si="19"/>
        <v>43200</v>
      </c>
      <c r="AK18" s="50">
        <f t="shared" si="19"/>
        <v>44640</v>
      </c>
      <c r="AL18" s="50">
        <f t="shared" si="20"/>
        <v>46080</v>
      </c>
      <c r="AM18" s="50">
        <f t="shared" si="20"/>
        <v>47520</v>
      </c>
      <c r="AN18" s="50">
        <f t="shared" si="20"/>
        <v>48960</v>
      </c>
      <c r="AO18" s="50">
        <f t="shared" si="20"/>
        <v>50400</v>
      </c>
      <c r="AP18" s="50">
        <f t="shared" si="20"/>
        <v>51840</v>
      </c>
      <c r="AQ18" s="50">
        <f t="shared" si="20"/>
        <v>53280</v>
      </c>
      <c r="AR18" s="50">
        <f t="shared" si="20"/>
        <v>54720</v>
      </c>
      <c r="AS18" s="50">
        <f t="shared" si="20"/>
        <v>56160</v>
      </c>
      <c r="AT18" s="50">
        <f t="shared" si="20"/>
        <v>57600</v>
      </c>
      <c r="AU18" s="50">
        <f t="shared" si="20"/>
        <v>59040</v>
      </c>
      <c r="AV18" s="50">
        <f t="shared" si="21"/>
        <v>60480</v>
      </c>
      <c r="AW18" s="50">
        <f t="shared" si="21"/>
        <v>61920</v>
      </c>
      <c r="AX18" s="50">
        <f t="shared" si="21"/>
        <v>63360</v>
      </c>
      <c r="AY18" s="50">
        <f t="shared" si="21"/>
        <v>64800</v>
      </c>
      <c r="AZ18" s="50">
        <f t="shared" si="21"/>
        <v>66240</v>
      </c>
      <c r="BA18" s="50">
        <f t="shared" si="21"/>
        <v>67680</v>
      </c>
      <c r="BB18" s="50">
        <f t="shared" si="21"/>
        <v>69120</v>
      </c>
      <c r="BC18" s="50">
        <f t="shared" si="21"/>
        <v>70560</v>
      </c>
      <c r="BD18" s="50">
        <f t="shared" si="21"/>
        <v>72000</v>
      </c>
      <c r="BE18" s="50">
        <f t="shared" si="21"/>
        <v>73440</v>
      </c>
      <c r="BF18" s="50">
        <f t="shared" si="22"/>
        <v>74880</v>
      </c>
      <c r="BG18" s="50">
        <f t="shared" si="22"/>
        <v>76320</v>
      </c>
      <c r="BH18" s="50">
        <f t="shared" si="22"/>
        <v>77760</v>
      </c>
      <c r="BI18" s="50">
        <f t="shared" si="22"/>
        <v>79200</v>
      </c>
      <c r="BJ18" s="50">
        <f t="shared" si="22"/>
        <v>80640</v>
      </c>
      <c r="BK18" s="50">
        <f t="shared" si="22"/>
        <v>82080</v>
      </c>
      <c r="BL18" s="50">
        <f t="shared" si="22"/>
        <v>83520</v>
      </c>
      <c r="BM18" s="50">
        <f t="shared" si="22"/>
        <v>84960</v>
      </c>
      <c r="BN18" s="50">
        <f t="shared" si="22"/>
        <v>86400</v>
      </c>
      <c r="BO18" s="50">
        <f t="shared" si="22"/>
        <v>87840</v>
      </c>
      <c r="BP18" s="50">
        <f t="shared" si="23"/>
        <v>89280</v>
      </c>
      <c r="BQ18" s="50">
        <f t="shared" si="23"/>
        <v>90720</v>
      </c>
      <c r="BR18" s="50">
        <f t="shared" si="23"/>
        <v>92160</v>
      </c>
      <c r="BS18" s="50">
        <f t="shared" si="23"/>
        <v>93600</v>
      </c>
      <c r="BT18" s="50">
        <f t="shared" si="23"/>
        <v>95040</v>
      </c>
      <c r="BU18" s="50">
        <f t="shared" si="23"/>
        <v>96480</v>
      </c>
      <c r="BV18" s="50">
        <f t="shared" si="23"/>
        <v>97920</v>
      </c>
      <c r="BW18" s="50">
        <f t="shared" si="23"/>
        <v>99360</v>
      </c>
      <c r="BX18" s="50">
        <f t="shared" si="23"/>
        <v>100800</v>
      </c>
      <c r="BY18" s="50">
        <f t="shared" si="23"/>
        <v>102240</v>
      </c>
      <c r="BZ18" s="50">
        <f t="shared" si="24"/>
        <v>103680</v>
      </c>
      <c r="CA18" s="50">
        <f t="shared" si="24"/>
        <v>105120</v>
      </c>
      <c r="CB18" s="50">
        <f t="shared" si="24"/>
        <v>106560</v>
      </c>
      <c r="CC18" s="50">
        <f t="shared" si="24"/>
        <v>108000</v>
      </c>
      <c r="CD18" s="50">
        <f t="shared" si="24"/>
        <v>109440</v>
      </c>
      <c r="CE18" s="50">
        <f t="shared" si="24"/>
        <v>110880</v>
      </c>
      <c r="CF18" s="50">
        <f t="shared" si="24"/>
        <v>112320</v>
      </c>
      <c r="CG18" s="50">
        <f t="shared" si="24"/>
        <v>113760</v>
      </c>
      <c r="CH18" s="50">
        <f t="shared" si="24"/>
        <v>115200</v>
      </c>
      <c r="CI18" s="50">
        <f t="shared" si="24"/>
        <v>116640</v>
      </c>
      <c r="CJ18" s="50">
        <f t="shared" si="25"/>
        <v>118080</v>
      </c>
      <c r="CK18" s="50">
        <f t="shared" si="25"/>
        <v>119520</v>
      </c>
      <c r="CL18" s="50">
        <f t="shared" si="25"/>
        <v>120960</v>
      </c>
      <c r="CM18" s="50">
        <f t="shared" si="25"/>
        <v>122400</v>
      </c>
      <c r="CN18" s="50">
        <f t="shared" si="25"/>
        <v>123840</v>
      </c>
      <c r="CO18" s="50">
        <f t="shared" si="25"/>
        <v>125280</v>
      </c>
      <c r="CP18" s="50">
        <f t="shared" si="25"/>
        <v>126720</v>
      </c>
      <c r="CQ18" s="50">
        <f t="shared" si="25"/>
        <v>128160</v>
      </c>
      <c r="CR18" s="50">
        <f t="shared" si="25"/>
        <v>129600</v>
      </c>
      <c r="CS18" s="50">
        <f t="shared" si="25"/>
        <v>131040</v>
      </c>
      <c r="CT18" s="50">
        <f t="shared" si="26"/>
        <v>132480</v>
      </c>
      <c r="CU18" s="50">
        <f t="shared" si="26"/>
        <v>133920</v>
      </c>
      <c r="CV18" s="50">
        <f t="shared" si="26"/>
        <v>135360</v>
      </c>
      <c r="CW18" s="50">
        <f t="shared" si="26"/>
        <v>136800</v>
      </c>
      <c r="CX18" s="50">
        <f t="shared" si="26"/>
        <v>138240</v>
      </c>
      <c r="CY18" s="50">
        <f t="shared" si="26"/>
        <v>139680</v>
      </c>
      <c r="CZ18" s="50">
        <f t="shared" si="26"/>
        <v>141120</v>
      </c>
      <c r="DA18" s="50">
        <f t="shared" si="26"/>
        <v>142560</v>
      </c>
      <c r="DB18" s="50">
        <f t="shared" si="26"/>
        <v>144000</v>
      </c>
      <c r="DC18" s="50">
        <f t="shared" si="26"/>
        <v>145440</v>
      </c>
      <c r="DD18" s="50">
        <f t="shared" si="27"/>
        <v>146880</v>
      </c>
      <c r="DE18" s="50">
        <f t="shared" si="27"/>
        <v>148320</v>
      </c>
      <c r="DF18" s="50">
        <f t="shared" si="27"/>
        <v>149760</v>
      </c>
      <c r="DG18" s="50">
        <f t="shared" si="27"/>
        <v>151200</v>
      </c>
      <c r="DH18" s="50">
        <f t="shared" si="27"/>
        <v>152640</v>
      </c>
      <c r="DI18" s="50">
        <f t="shared" si="27"/>
        <v>154080</v>
      </c>
      <c r="DJ18" s="50">
        <f t="shared" si="27"/>
        <v>155520</v>
      </c>
      <c r="DK18" s="50">
        <f t="shared" si="27"/>
        <v>156960</v>
      </c>
      <c r="DL18" s="50">
        <f t="shared" si="27"/>
        <v>158400</v>
      </c>
      <c r="DM18" s="50">
        <f t="shared" si="27"/>
        <v>159840</v>
      </c>
      <c r="DN18" s="50">
        <f t="shared" si="28"/>
        <v>161280</v>
      </c>
      <c r="DO18" s="50">
        <f t="shared" si="28"/>
        <v>162720</v>
      </c>
      <c r="DP18" s="50">
        <f t="shared" si="28"/>
        <v>164160</v>
      </c>
      <c r="DQ18" s="50">
        <f t="shared" si="28"/>
        <v>165600</v>
      </c>
      <c r="DR18" s="50">
        <f t="shared" si="28"/>
        <v>167040</v>
      </c>
      <c r="DS18" s="50">
        <f t="shared" si="28"/>
        <v>168480</v>
      </c>
      <c r="DT18" s="50">
        <f t="shared" si="28"/>
        <v>169920</v>
      </c>
      <c r="DU18" s="50">
        <f t="shared" si="28"/>
        <v>171360</v>
      </c>
      <c r="DV18" s="50">
        <f t="shared" si="28"/>
        <v>172800</v>
      </c>
      <c r="DW18" s="50">
        <f t="shared" si="28"/>
        <v>174240</v>
      </c>
      <c r="DX18" s="50">
        <f t="shared" si="29"/>
        <v>175680</v>
      </c>
      <c r="DY18" s="50">
        <f t="shared" si="29"/>
        <v>177120</v>
      </c>
      <c r="DZ18" s="50">
        <f t="shared" si="29"/>
        <v>178560</v>
      </c>
      <c r="EA18" s="50">
        <f t="shared" si="29"/>
        <v>180000</v>
      </c>
      <c r="EB18" s="50">
        <f t="shared" si="29"/>
        <v>181440</v>
      </c>
      <c r="EC18" s="50">
        <f t="shared" si="29"/>
        <v>182880</v>
      </c>
      <c r="ED18" s="50">
        <f t="shared" si="29"/>
        <v>184320</v>
      </c>
      <c r="EE18" s="50">
        <f t="shared" si="29"/>
        <v>185760</v>
      </c>
      <c r="EF18" s="50">
        <f t="shared" si="29"/>
        <v>187200</v>
      </c>
      <c r="EG18" s="50">
        <f t="shared" si="29"/>
        <v>188640</v>
      </c>
      <c r="EH18" s="50">
        <f t="shared" si="29"/>
        <v>190080</v>
      </c>
    </row>
    <row r="19" spans="1:138" ht="15.75" customHeight="1" x14ac:dyDescent="0.35">
      <c r="A19" s="2">
        <v>16</v>
      </c>
      <c r="B19" s="2">
        <v>5</v>
      </c>
      <c r="C19" s="2">
        <v>4</v>
      </c>
      <c r="D19" s="4">
        <f t="shared" si="31"/>
        <v>0.5</v>
      </c>
      <c r="E19" s="48" t="s">
        <v>118</v>
      </c>
      <c r="G19" s="49">
        <f>'Transport block capacity(bits)'!O10</f>
        <v>1472</v>
      </c>
      <c r="H19" s="50">
        <f t="shared" si="17"/>
        <v>2944</v>
      </c>
      <c r="I19" s="50">
        <f t="shared" si="17"/>
        <v>4416</v>
      </c>
      <c r="J19" s="50">
        <f t="shared" si="17"/>
        <v>5888</v>
      </c>
      <c r="K19" s="50">
        <f t="shared" si="17"/>
        <v>7360</v>
      </c>
      <c r="L19" s="50">
        <f t="shared" si="17"/>
        <v>8832</v>
      </c>
      <c r="M19" s="50">
        <f t="shared" si="17"/>
        <v>10304</v>
      </c>
      <c r="N19" s="50">
        <f t="shared" si="17"/>
        <v>11776</v>
      </c>
      <c r="O19" s="50">
        <f t="shared" si="17"/>
        <v>13248</v>
      </c>
      <c r="P19" s="50">
        <f t="shared" si="17"/>
        <v>14720</v>
      </c>
      <c r="Q19" s="50">
        <f t="shared" si="17"/>
        <v>16192</v>
      </c>
      <c r="R19" s="50">
        <f t="shared" si="18"/>
        <v>17664</v>
      </c>
      <c r="S19" s="50">
        <f t="shared" si="18"/>
        <v>19136</v>
      </c>
      <c r="T19" s="50">
        <f t="shared" si="18"/>
        <v>20608</v>
      </c>
      <c r="U19" s="50">
        <f t="shared" si="18"/>
        <v>22080</v>
      </c>
      <c r="V19" s="50">
        <f t="shared" si="18"/>
        <v>23552</v>
      </c>
      <c r="W19" s="50">
        <f t="shared" si="18"/>
        <v>25024</v>
      </c>
      <c r="X19" s="50">
        <f t="shared" si="18"/>
        <v>26496</v>
      </c>
      <c r="Y19" s="50">
        <f t="shared" si="18"/>
        <v>27968</v>
      </c>
      <c r="Z19" s="50">
        <f t="shared" si="18"/>
        <v>29440</v>
      </c>
      <c r="AA19" s="50">
        <f t="shared" si="18"/>
        <v>30912</v>
      </c>
      <c r="AB19" s="50">
        <f t="shared" si="19"/>
        <v>32384</v>
      </c>
      <c r="AC19" s="50">
        <f t="shared" si="19"/>
        <v>33856</v>
      </c>
      <c r="AD19" s="50">
        <f t="shared" si="19"/>
        <v>35328</v>
      </c>
      <c r="AE19" s="50">
        <f t="shared" si="19"/>
        <v>36800</v>
      </c>
      <c r="AF19" s="50">
        <f t="shared" si="19"/>
        <v>38272</v>
      </c>
      <c r="AG19" s="50">
        <f t="shared" si="19"/>
        <v>39744</v>
      </c>
      <c r="AH19" s="50">
        <f t="shared" si="19"/>
        <v>41216</v>
      </c>
      <c r="AI19" s="50">
        <f t="shared" si="19"/>
        <v>42688</v>
      </c>
      <c r="AJ19" s="50">
        <f t="shared" si="19"/>
        <v>44160</v>
      </c>
      <c r="AK19" s="50">
        <f t="shared" si="19"/>
        <v>45632</v>
      </c>
      <c r="AL19" s="50">
        <f t="shared" si="20"/>
        <v>47104</v>
      </c>
      <c r="AM19" s="50">
        <f t="shared" si="20"/>
        <v>48576</v>
      </c>
      <c r="AN19" s="50">
        <f t="shared" si="20"/>
        <v>50048</v>
      </c>
      <c r="AO19" s="50">
        <f t="shared" si="20"/>
        <v>51520</v>
      </c>
      <c r="AP19" s="50">
        <f t="shared" si="20"/>
        <v>52992</v>
      </c>
      <c r="AQ19" s="50">
        <f t="shared" si="20"/>
        <v>54464</v>
      </c>
      <c r="AR19" s="50">
        <f t="shared" si="20"/>
        <v>55936</v>
      </c>
      <c r="AS19" s="50">
        <f t="shared" si="20"/>
        <v>57408</v>
      </c>
      <c r="AT19" s="50">
        <f t="shared" si="20"/>
        <v>58880</v>
      </c>
      <c r="AU19" s="50">
        <f t="shared" si="20"/>
        <v>60352</v>
      </c>
      <c r="AV19" s="50">
        <f t="shared" si="21"/>
        <v>61824</v>
      </c>
      <c r="AW19" s="50">
        <f t="shared" si="21"/>
        <v>63296</v>
      </c>
      <c r="AX19" s="50">
        <f t="shared" si="21"/>
        <v>64768</v>
      </c>
      <c r="AY19" s="50">
        <f t="shared" si="21"/>
        <v>66240</v>
      </c>
      <c r="AZ19" s="50">
        <f t="shared" si="21"/>
        <v>67712</v>
      </c>
      <c r="BA19" s="50">
        <f t="shared" si="21"/>
        <v>69184</v>
      </c>
      <c r="BB19" s="50">
        <f t="shared" si="21"/>
        <v>70656</v>
      </c>
      <c r="BC19" s="50">
        <f t="shared" si="21"/>
        <v>72128</v>
      </c>
      <c r="BD19" s="50">
        <f t="shared" si="21"/>
        <v>73600</v>
      </c>
      <c r="BE19" s="50">
        <f t="shared" si="21"/>
        <v>75072</v>
      </c>
      <c r="BF19" s="50">
        <f t="shared" si="22"/>
        <v>76544</v>
      </c>
      <c r="BG19" s="50">
        <f t="shared" si="22"/>
        <v>78016</v>
      </c>
      <c r="BH19" s="50">
        <f t="shared" si="22"/>
        <v>79488</v>
      </c>
      <c r="BI19" s="50">
        <f t="shared" si="22"/>
        <v>80960</v>
      </c>
      <c r="BJ19" s="50">
        <f t="shared" si="22"/>
        <v>82432</v>
      </c>
      <c r="BK19" s="50">
        <f t="shared" si="22"/>
        <v>83904</v>
      </c>
      <c r="BL19" s="50">
        <f t="shared" si="22"/>
        <v>85376</v>
      </c>
      <c r="BM19" s="50">
        <f t="shared" si="22"/>
        <v>86848</v>
      </c>
      <c r="BN19" s="50">
        <f t="shared" si="22"/>
        <v>88320</v>
      </c>
      <c r="BO19" s="50">
        <f t="shared" si="22"/>
        <v>89792</v>
      </c>
      <c r="BP19" s="50">
        <f t="shared" si="23"/>
        <v>91264</v>
      </c>
      <c r="BQ19" s="50">
        <f t="shared" si="23"/>
        <v>92736</v>
      </c>
      <c r="BR19" s="50">
        <f t="shared" si="23"/>
        <v>94208</v>
      </c>
      <c r="BS19" s="50">
        <f t="shared" si="23"/>
        <v>95680</v>
      </c>
      <c r="BT19" s="50">
        <f t="shared" si="23"/>
        <v>97152</v>
      </c>
      <c r="BU19" s="50">
        <f t="shared" si="23"/>
        <v>98624</v>
      </c>
      <c r="BV19" s="50">
        <f t="shared" si="23"/>
        <v>100096</v>
      </c>
      <c r="BW19" s="50">
        <f t="shared" si="23"/>
        <v>101568</v>
      </c>
      <c r="BX19" s="50">
        <f t="shared" si="23"/>
        <v>103040</v>
      </c>
      <c r="BY19" s="50">
        <f t="shared" si="23"/>
        <v>104512</v>
      </c>
      <c r="BZ19" s="50">
        <f t="shared" si="24"/>
        <v>105984</v>
      </c>
      <c r="CA19" s="50">
        <f t="shared" si="24"/>
        <v>107456</v>
      </c>
      <c r="CB19" s="50">
        <f t="shared" si="24"/>
        <v>108928</v>
      </c>
      <c r="CC19" s="50">
        <f t="shared" si="24"/>
        <v>110400</v>
      </c>
      <c r="CD19" s="50">
        <f t="shared" si="24"/>
        <v>111872</v>
      </c>
      <c r="CE19" s="50">
        <f t="shared" si="24"/>
        <v>113344</v>
      </c>
      <c r="CF19" s="50">
        <f t="shared" si="24"/>
        <v>114816</v>
      </c>
      <c r="CG19" s="50">
        <f t="shared" si="24"/>
        <v>116288</v>
      </c>
      <c r="CH19" s="50">
        <f t="shared" si="24"/>
        <v>117760</v>
      </c>
      <c r="CI19" s="50">
        <f t="shared" si="24"/>
        <v>119232</v>
      </c>
      <c r="CJ19" s="50">
        <f t="shared" si="25"/>
        <v>120704</v>
      </c>
      <c r="CK19" s="50">
        <f t="shared" si="25"/>
        <v>122176</v>
      </c>
      <c r="CL19" s="50">
        <f t="shared" si="25"/>
        <v>123648</v>
      </c>
      <c r="CM19" s="50">
        <f t="shared" si="25"/>
        <v>125120</v>
      </c>
      <c r="CN19" s="50">
        <f t="shared" si="25"/>
        <v>126592</v>
      </c>
      <c r="CO19" s="50">
        <f t="shared" si="25"/>
        <v>128064</v>
      </c>
      <c r="CP19" s="50">
        <f t="shared" si="25"/>
        <v>129536</v>
      </c>
      <c r="CQ19" s="50">
        <f t="shared" si="25"/>
        <v>131008</v>
      </c>
      <c r="CR19" s="50">
        <f t="shared" si="25"/>
        <v>132480</v>
      </c>
      <c r="CS19" s="50">
        <f t="shared" si="25"/>
        <v>133952</v>
      </c>
      <c r="CT19" s="50">
        <f t="shared" si="26"/>
        <v>135424</v>
      </c>
      <c r="CU19" s="50">
        <f t="shared" si="26"/>
        <v>136896</v>
      </c>
      <c r="CV19" s="50">
        <f t="shared" si="26"/>
        <v>138368</v>
      </c>
      <c r="CW19" s="50">
        <f t="shared" si="26"/>
        <v>139840</v>
      </c>
      <c r="CX19" s="50">
        <f t="shared" si="26"/>
        <v>141312</v>
      </c>
      <c r="CY19" s="50">
        <f t="shared" si="26"/>
        <v>142784</v>
      </c>
      <c r="CZ19" s="50">
        <f t="shared" si="26"/>
        <v>144256</v>
      </c>
      <c r="DA19" s="50">
        <f t="shared" si="26"/>
        <v>145728</v>
      </c>
      <c r="DB19" s="50">
        <f t="shared" si="26"/>
        <v>147200</v>
      </c>
      <c r="DC19" s="50">
        <f t="shared" si="26"/>
        <v>148672</v>
      </c>
      <c r="DD19" s="50">
        <f t="shared" si="27"/>
        <v>150144</v>
      </c>
      <c r="DE19" s="50">
        <f t="shared" si="27"/>
        <v>151616</v>
      </c>
      <c r="DF19" s="50">
        <f t="shared" si="27"/>
        <v>153088</v>
      </c>
      <c r="DG19" s="50">
        <f t="shared" si="27"/>
        <v>154560</v>
      </c>
      <c r="DH19" s="50">
        <f t="shared" si="27"/>
        <v>156032</v>
      </c>
      <c r="DI19" s="50">
        <f t="shared" si="27"/>
        <v>157504</v>
      </c>
      <c r="DJ19" s="50">
        <f t="shared" si="27"/>
        <v>158976</v>
      </c>
      <c r="DK19" s="50">
        <f t="shared" si="27"/>
        <v>160448</v>
      </c>
      <c r="DL19" s="50">
        <f t="shared" si="27"/>
        <v>161920</v>
      </c>
      <c r="DM19" s="50">
        <f t="shared" si="27"/>
        <v>163392</v>
      </c>
      <c r="DN19" s="50">
        <f t="shared" si="28"/>
        <v>164864</v>
      </c>
      <c r="DO19" s="50">
        <f t="shared" si="28"/>
        <v>166336</v>
      </c>
      <c r="DP19" s="50">
        <f t="shared" si="28"/>
        <v>167808</v>
      </c>
      <c r="DQ19" s="50">
        <f t="shared" si="28"/>
        <v>169280</v>
      </c>
      <c r="DR19" s="50">
        <f t="shared" si="28"/>
        <v>170752</v>
      </c>
      <c r="DS19" s="50">
        <f t="shared" si="28"/>
        <v>172224</v>
      </c>
      <c r="DT19" s="50">
        <f t="shared" si="28"/>
        <v>173696</v>
      </c>
      <c r="DU19" s="50">
        <f t="shared" si="28"/>
        <v>175168</v>
      </c>
      <c r="DV19" s="50">
        <f t="shared" si="28"/>
        <v>176640</v>
      </c>
      <c r="DW19" s="50">
        <f t="shared" si="28"/>
        <v>178112</v>
      </c>
      <c r="DX19" s="50">
        <f t="shared" si="29"/>
        <v>179584</v>
      </c>
      <c r="DY19" s="50">
        <f t="shared" si="29"/>
        <v>181056</v>
      </c>
      <c r="DZ19" s="50">
        <f t="shared" si="29"/>
        <v>182528</v>
      </c>
      <c r="EA19" s="50">
        <f t="shared" si="29"/>
        <v>184000</v>
      </c>
      <c r="EB19" s="50">
        <f t="shared" si="29"/>
        <v>185472</v>
      </c>
      <c r="EC19" s="50">
        <f t="shared" si="29"/>
        <v>186944</v>
      </c>
      <c r="ED19" s="50">
        <f t="shared" si="29"/>
        <v>188416</v>
      </c>
      <c r="EE19" s="50">
        <f t="shared" si="29"/>
        <v>189888</v>
      </c>
      <c r="EF19" s="50">
        <f t="shared" si="29"/>
        <v>191360</v>
      </c>
      <c r="EG19" s="50">
        <f t="shared" si="29"/>
        <v>192832</v>
      </c>
      <c r="EH19" s="50">
        <f t="shared" si="29"/>
        <v>194304</v>
      </c>
    </row>
    <row r="20" spans="1:138" ht="15.75" customHeight="1" x14ac:dyDescent="0.35">
      <c r="A20" s="2">
        <v>18</v>
      </c>
      <c r="B20" s="2">
        <v>6</v>
      </c>
      <c r="C20" s="2">
        <v>4</v>
      </c>
      <c r="D20" s="4">
        <f t="shared" ref="D20:D22" si="32">2/3</f>
        <v>0.66666666666666663</v>
      </c>
      <c r="E20" s="48" t="s">
        <v>68</v>
      </c>
      <c r="F20" s="12">
        <v>0.48399999999999999</v>
      </c>
      <c r="G20" s="49">
        <f>'Transport block capacity(bits)'!J11</f>
        <v>1792</v>
      </c>
      <c r="H20" s="50">
        <f t="shared" si="17"/>
        <v>3584</v>
      </c>
      <c r="I20" s="50">
        <f t="shared" si="17"/>
        <v>5376</v>
      </c>
      <c r="J20" s="50">
        <f t="shared" si="17"/>
        <v>7168</v>
      </c>
      <c r="K20" s="50">
        <f t="shared" si="17"/>
        <v>8960</v>
      </c>
      <c r="L20" s="50">
        <f t="shared" si="17"/>
        <v>10752</v>
      </c>
      <c r="M20" s="50">
        <f t="shared" si="17"/>
        <v>12544</v>
      </c>
      <c r="N20" s="50">
        <f t="shared" si="17"/>
        <v>14336</v>
      </c>
      <c r="O20" s="50">
        <f t="shared" si="17"/>
        <v>16128</v>
      </c>
      <c r="P20" s="50">
        <f t="shared" si="17"/>
        <v>17920</v>
      </c>
      <c r="Q20" s="50">
        <f t="shared" si="17"/>
        <v>19712</v>
      </c>
      <c r="R20" s="50">
        <f t="shared" si="18"/>
        <v>21504</v>
      </c>
      <c r="S20" s="50">
        <f t="shared" si="18"/>
        <v>23296</v>
      </c>
      <c r="T20" s="50">
        <f t="shared" si="18"/>
        <v>25088</v>
      </c>
      <c r="U20" s="50">
        <f t="shared" si="18"/>
        <v>26880</v>
      </c>
      <c r="V20" s="50">
        <f t="shared" si="18"/>
        <v>28672</v>
      </c>
      <c r="W20" s="50">
        <f t="shared" si="18"/>
        <v>30464</v>
      </c>
      <c r="X20" s="50">
        <f t="shared" si="18"/>
        <v>32256</v>
      </c>
      <c r="Y20" s="50">
        <f t="shared" si="18"/>
        <v>34048</v>
      </c>
      <c r="Z20" s="50">
        <f t="shared" si="18"/>
        <v>35840</v>
      </c>
      <c r="AA20" s="50">
        <f t="shared" si="18"/>
        <v>37632</v>
      </c>
      <c r="AB20" s="50">
        <f t="shared" si="19"/>
        <v>39424</v>
      </c>
      <c r="AC20" s="50">
        <f t="shared" si="19"/>
        <v>41216</v>
      </c>
      <c r="AD20" s="50">
        <f t="shared" si="19"/>
        <v>43008</v>
      </c>
      <c r="AE20" s="50">
        <f t="shared" si="19"/>
        <v>44800</v>
      </c>
      <c r="AF20" s="50">
        <f t="shared" si="19"/>
        <v>46592</v>
      </c>
      <c r="AG20" s="50">
        <f t="shared" si="19"/>
        <v>48384</v>
      </c>
      <c r="AH20" s="50">
        <f t="shared" si="19"/>
        <v>50176</v>
      </c>
      <c r="AI20" s="50">
        <f t="shared" si="19"/>
        <v>51968</v>
      </c>
      <c r="AJ20" s="50">
        <f t="shared" si="19"/>
        <v>53760</v>
      </c>
      <c r="AK20" s="50">
        <f t="shared" si="19"/>
        <v>55552</v>
      </c>
      <c r="AL20" s="50">
        <f t="shared" si="20"/>
        <v>57344</v>
      </c>
      <c r="AM20" s="50">
        <f t="shared" si="20"/>
        <v>59136</v>
      </c>
      <c r="AN20" s="50">
        <f t="shared" si="20"/>
        <v>60928</v>
      </c>
      <c r="AO20" s="50">
        <f t="shared" si="20"/>
        <v>62720</v>
      </c>
      <c r="AP20" s="50">
        <f t="shared" si="20"/>
        <v>64512</v>
      </c>
      <c r="AQ20" s="50">
        <f t="shared" si="20"/>
        <v>66304</v>
      </c>
      <c r="AR20" s="50">
        <f t="shared" si="20"/>
        <v>68096</v>
      </c>
      <c r="AS20" s="50">
        <f t="shared" si="20"/>
        <v>69888</v>
      </c>
      <c r="AT20" s="50">
        <f t="shared" si="20"/>
        <v>71680</v>
      </c>
      <c r="AU20" s="50">
        <f t="shared" si="20"/>
        <v>73472</v>
      </c>
      <c r="AV20" s="50">
        <f t="shared" si="21"/>
        <v>75264</v>
      </c>
      <c r="AW20" s="50">
        <f t="shared" si="21"/>
        <v>77056</v>
      </c>
      <c r="AX20" s="50">
        <f t="shared" si="21"/>
        <v>78848</v>
      </c>
      <c r="AY20" s="50">
        <f t="shared" si="21"/>
        <v>80640</v>
      </c>
      <c r="AZ20" s="50">
        <f t="shared" si="21"/>
        <v>82432</v>
      </c>
      <c r="BA20" s="50">
        <f t="shared" si="21"/>
        <v>84224</v>
      </c>
      <c r="BB20" s="50">
        <f t="shared" si="21"/>
        <v>86016</v>
      </c>
      <c r="BC20" s="50">
        <f t="shared" si="21"/>
        <v>87808</v>
      </c>
      <c r="BD20" s="50">
        <f t="shared" si="21"/>
        <v>89600</v>
      </c>
      <c r="BE20" s="50">
        <f t="shared" si="21"/>
        <v>91392</v>
      </c>
      <c r="BF20" s="50">
        <f t="shared" si="22"/>
        <v>93184</v>
      </c>
      <c r="BG20" s="50">
        <f t="shared" si="22"/>
        <v>94976</v>
      </c>
      <c r="BH20" s="50">
        <f t="shared" si="22"/>
        <v>96768</v>
      </c>
      <c r="BI20" s="50">
        <f t="shared" si="22"/>
        <v>98560</v>
      </c>
      <c r="BJ20" s="50">
        <f t="shared" si="22"/>
        <v>100352</v>
      </c>
      <c r="BK20" s="50">
        <f t="shared" si="22"/>
        <v>102144</v>
      </c>
      <c r="BL20" s="50">
        <f t="shared" si="22"/>
        <v>103936</v>
      </c>
      <c r="BM20" s="50">
        <f t="shared" si="22"/>
        <v>105728</v>
      </c>
      <c r="BN20" s="50">
        <f t="shared" si="22"/>
        <v>107520</v>
      </c>
      <c r="BO20" s="50">
        <f t="shared" si="22"/>
        <v>109312</v>
      </c>
      <c r="BP20" s="50">
        <f t="shared" si="23"/>
        <v>111104</v>
      </c>
      <c r="BQ20" s="50">
        <f t="shared" si="23"/>
        <v>112896</v>
      </c>
      <c r="BR20" s="50">
        <f t="shared" si="23"/>
        <v>114688</v>
      </c>
      <c r="BS20" s="50">
        <f t="shared" si="23"/>
        <v>116480</v>
      </c>
      <c r="BT20" s="50">
        <f t="shared" si="23"/>
        <v>118272</v>
      </c>
      <c r="BU20" s="50">
        <f t="shared" si="23"/>
        <v>120064</v>
      </c>
      <c r="BV20" s="50">
        <f t="shared" si="23"/>
        <v>121856</v>
      </c>
      <c r="BW20" s="50">
        <f t="shared" si="23"/>
        <v>123648</v>
      </c>
      <c r="BX20" s="50">
        <f t="shared" si="23"/>
        <v>125440</v>
      </c>
      <c r="BY20" s="50">
        <f t="shared" si="23"/>
        <v>127232</v>
      </c>
      <c r="BZ20" s="50">
        <f t="shared" si="24"/>
        <v>129024</v>
      </c>
      <c r="CA20" s="50">
        <f t="shared" si="24"/>
        <v>130816</v>
      </c>
      <c r="CB20" s="50">
        <f t="shared" si="24"/>
        <v>132608</v>
      </c>
      <c r="CC20" s="50">
        <f t="shared" si="24"/>
        <v>134400</v>
      </c>
      <c r="CD20" s="50">
        <f t="shared" si="24"/>
        <v>136192</v>
      </c>
      <c r="CE20" s="50">
        <f t="shared" si="24"/>
        <v>137984</v>
      </c>
      <c r="CF20" s="50">
        <f t="shared" si="24"/>
        <v>139776</v>
      </c>
      <c r="CG20" s="50">
        <f t="shared" si="24"/>
        <v>141568</v>
      </c>
      <c r="CH20" s="50">
        <f t="shared" si="24"/>
        <v>143360</v>
      </c>
      <c r="CI20" s="50">
        <f t="shared" si="24"/>
        <v>145152</v>
      </c>
      <c r="CJ20" s="50">
        <f t="shared" si="25"/>
        <v>146944</v>
      </c>
      <c r="CK20" s="50">
        <f t="shared" si="25"/>
        <v>148736</v>
      </c>
      <c r="CL20" s="50">
        <f t="shared" si="25"/>
        <v>150528</v>
      </c>
      <c r="CM20" s="50">
        <f t="shared" si="25"/>
        <v>152320</v>
      </c>
      <c r="CN20" s="50">
        <f t="shared" si="25"/>
        <v>154112</v>
      </c>
      <c r="CO20" s="50">
        <f t="shared" si="25"/>
        <v>155904</v>
      </c>
      <c r="CP20" s="50">
        <f t="shared" si="25"/>
        <v>157696</v>
      </c>
      <c r="CQ20" s="50">
        <f t="shared" si="25"/>
        <v>159488</v>
      </c>
      <c r="CR20" s="50">
        <f t="shared" si="25"/>
        <v>161280</v>
      </c>
      <c r="CS20" s="50">
        <f t="shared" si="25"/>
        <v>163072</v>
      </c>
      <c r="CT20" s="50">
        <f t="shared" si="26"/>
        <v>164864</v>
      </c>
      <c r="CU20" s="50">
        <f t="shared" si="26"/>
        <v>166656</v>
      </c>
      <c r="CV20" s="50">
        <f t="shared" si="26"/>
        <v>168448</v>
      </c>
      <c r="CW20" s="50">
        <f t="shared" si="26"/>
        <v>170240</v>
      </c>
      <c r="CX20" s="50">
        <f t="shared" si="26"/>
        <v>172032</v>
      </c>
      <c r="CY20" s="50">
        <f t="shared" si="26"/>
        <v>173824</v>
      </c>
      <c r="CZ20" s="50">
        <f t="shared" si="26"/>
        <v>175616</v>
      </c>
      <c r="DA20" s="50">
        <f t="shared" si="26"/>
        <v>177408</v>
      </c>
      <c r="DB20" s="50">
        <f t="shared" si="26"/>
        <v>179200</v>
      </c>
      <c r="DC20" s="50">
        <f t="shared" si="26"/>
        <v>180992</v>
      </c>
      <c r="DD20" s="50">
        <f t="shared" si="27"/>
        <v>182784</v>
      </c>
      <c r="DE20" s="50">
        <f t="shared" si="27"/>
        <v>184576</v>
      </c>
      <c r="DF20" s="50">
        <f t="shared" si="27"/>
        <v>186368</v>
      </c>
      <c r="DG20" s="50">
        <f t="shared" si="27"/>
        <v>188160</v>
      </c>
      <c r="DH20" s="50">
        <f t="shared" si="27"/>
        <v>189952</v>
      </c>
      <c r="DI20" s="50">
        <f t="shared" si="27"/>
        <v>191744</v>
      </c>
      <c r="DJ20" s="50">
        <f t="shared" si="27"/>
        <v>193536</v>
      </c>
      <c r="DK20" s="50">
        <f t="shared" si="27"/>
        <v>195328</v>
      </c>
      <c r="DL20" s="50">
        <f t="shared" si="27"/>
        <v>197120</v>
      </c>
      <c r="DM20" s="50">
        <f t="shared" si="27"/>
        <v>198912</v>
      </c>
      <c r="DN20" s="50">
        <f t="shared" si="28"/>
        <v>200704</v>
      </c>
      <c r="DO20" s="50">
        <f t="shared" si="28"/>
        <v>202496</v>
      </c>
      <c r="DP20" s="50">
        <f t="shared" si="28"/>
        <v>204288</v>
      </c>
      <c r="DQ20" s="50">
        <f t="shared" si="28"/>
        <v>206080</v>
      </c>
      <c r="DR20" s="50">
        <f t="shared" si="28"/>
        <v>207872</v>
      </c>
      <c r="DS20" s="50">
        <f t="shared" si="28"/>
        <v>209664</v>
      </c>
      <c r="DT20" s="50">
        <f t="shared" si="28"/>
        <v>211456</v>
      </c>
      <c r="DU20" s="50">
        <f t="shared" si="28"/>
        <v>213248</v>
      </c>
      <c r="DV20" s="50">
        <f t="shared" si="28"/>
        <v>215040</v>
      </c>
      <c r="DW20" s="50">
        <f t="shared" si="28"/>
        <v>216832</v>
      </c>
      <c r="DX20" s="50">
        <f t="shared" si="29"/>
        <v>218624</v>
      </c>
      <c r="DY20" s="50">
        <f t="shared" si="29"/>
        <v>220416</v>
      </c>
      <c r="DZ20" s="50">
        <f t="shared" si="29"/>
        <v>222208</v>
      </c>
      <c r="EA20" s="50">
        <f t="shared" si="29"/>
        <v>224000</v>
      </c>
      <c r="EB20" s="50">
        <f t="shared" si="29"/>
        <v>225792</v>
      </c>
      <c r="EC20" s="50">
        <f t="shared" si="29"/>
        <v>227584</v>
      </c>
      <c r="ED20" s="50">
        <f t="shared" si="29"/>
        <v>229376</v>
      </c>
      <c r="EE20" s="50">
        <f t="shared" si="29"/>
        <v>231168</v>
      </c>
      <c r="EF20" s="50">
        <f t="shared" si="29"/>
        <v>232960</v>
      </c>
      <c r="EG20" s="50">
        <f t="shared" si="29"/>
        <v>234752</v>
      </c>
      <c r="EH20" s="50">
        <f t="shared" si="29"/>
        <v>236544</v>
      </c>
    </row>
    <row r="21" spans="1:138" ht="15.75" customHeight="1" x14ac:dyDescent="0.35">
      <c r="A21" s="2">
        <v>20</v>
      </c>
      <c r="B21" s="2">
        <v>6</v>
      </c>
      <c r="C21" s="2">
        <v>4</v>
      </c>
      <c r="D21" s="4">
        <f t="shared" si="32"/>
        <v>0.66666666666666663</v>
      </c>
      <c r="E21" s="48" t="s">
        <v>117</v>
      </c>
      <c r="G21" s="49">
        <f>'Transport block capacity(bits)'!K11</f>
        <v>1920</v>
      </c>
      <c r="H21" s="50">
        <f t="shared" si="17"/>
        <v>3840</v>
      </c>
      <c r="I21" s="50">
        <f t="shared" si="17"/>
        <v>5760</v>
      </c>
      <c r="J21" s="50">
        <f t="shared" si="17"/>
        <v>7680</v>
      </c>
      <c r="K21" s="50">
        <f t="shared" si="17"/>
        <v>9600</v>
      </c>
      <c r="L21" s="50">
        <f t="shared" si="17"/>
        <v>11520</v>
      </c>
      <c r="M21" s="50">
        <f t="shared" si="17"/>
        <v>13440</v>
      </c>
      <c r="N21" s="50">
        <f t="shared" si="17"/>
        <v>15360</v>
      </c>
      <c r="O21" s="50">
        <f t="shared" si="17"/>
        <v>17280</v>
      </c>
      <c r="P21" s="50">
        <f t="shared" si="17"/>
        <v>19200</v>
      </c>
      <c r="Q21" s="50">
        <f t="shared" si="17"/>
        <v>21120</v>
      </c>
      <c r="R21" s="50">
        <f t="shared" si="18"/>
        <v>23040</v>
      </c>
      <c r="S21" s="50">
        <f t="shared" si="18"/>
        <v>24960</v>
      </c>
      <c r="T21" s="50">
        <f t="shared" si="18"/>
        <v>26880</v>
      </c>
      <c r="U21" s="50">
        <f t="shared" si="18"/>
        <v>28800</v>
      </c>
      <c r="V21" s="50">
        <f t="shared" si="18"/>
        <v>30720</v>
      </c>
      <c r="W21" s="50">
        <f t="shared" si="18"/>
        <v>32640</v>
      </c>
      <c r="X21" s="50">
        <f t="shared" si="18"/>
        <v>34560</v>
      </c>
      <c r="Y21" s="50">
        <f t="shared" si="18"/>
        <v>36480</v>
      </c>
      <c r="Z21" s="50">
        <f t="shared" si="18"/>
        <v>38400</v>
      </c>
      <c r="AA21" s="50">
        <f t="shared" si="18"/>
        <v>40320</v>
      </c>
      <c r="AB21" s="50">
        <f t="shared" si="19"/>
        <v>42240</v>
      </c>
      <c r="AC21" s="50">
        <f t="shared" si="19"/>
        <v>44160</v>
      </c>
      <c r="AD21" s="50">
        <f t="shared" si="19"/>
        <v>46080</v>
      </c>
      <c r="AE21" s="50">
        <f t="shared" si="19"/>
        <v>48000</v>
      </c>
      <c r="AF21" s="50">
        <f t="shared" si="19"/>
        <v>49920</v>
      </c>
      <c r="AG21" s="50">
        <f t="shared" si="19"/>
        <v>51840</v>
      </c>
      <c r="AH21" s="50">
        <f t="shared" si="19"/>
        <v>53760</v>
      </c>
      <c r="AI21" s="50">
        <f t="shared" si="19"/>
        <v>55680</v>
      </c>
      <c r="AJ21" s="50">
        <f t="shared" si="19"/>
        <v>57600</v>
      </c>
      <c r="AK21" s="50">
        <f t="shared" si="19"/>
        <v>59520</v>
      </c>
      <c r="AL21" s="50">
        <f t="shared" si="20"/>
        <v>61440</v>
      </c>
      <c r="AM21" s="50">
        <f t="shared" si="20"/>
        <v>63360</v>
      </c>
      <c r="AN21" s="50">
        <f t="shared" si="20"/>
        <v>65280</v>
      </c>
      <c r="AO21" s="50">
        <f t="shared" si="20"/>
        <v>67200</v>
      </c>
      <c r="AP21" s="50">
        <f t="shared" si="20"/>
        <v>69120</v>
      </c>
      <c r="AQ21" s="50">
        <f t="shared" si="20"/>
        <v>71040</v>
      </c>
      <c r="AR21" s="50">
        <f t="shared" si="20"/>
        <v>72960</v>
      </c>
      <c r="AS21" s="50">
        <f t="shared" si="20"/>
        <v>74880</v>
      </c>
      <c r="AT21" s="50">
        <f t="shared" si="20"/>
        <v>76800</v>
      </c>
      <c r="AU21" s="50">
        <f t="shared" si="20"/>
        <v>78720</v>
      </c>
      <c r="AV21" s="50">
        <f t="shared" si="21"/>
        <v>80640</v>
      </c>
      <c r="AW21" s="50">
        <f t="shared" si="21"/>
        <v>82560</v>
      </c>
      <c r="AX21" s="50">
        <f t="shared" si="21"/>
        <v>84480</v>
      </c>
      <c r="AY21" s="50">
        <f t="shared" si="21"/>
        <v>86400</v>
      </c>
      <c r="AZ21" s="50">
        <f t="shared" si="21"/>
        <v>88320</v>
      </c>
      <c r="BA21" s="50">
        <f t="shared" si="21"/>
        <v>90240</v>
      </c>
      <c r="BB21" s="50">
        <f t="shared" si="21"/>
        <v>92160</v>
      </c>
      <c r="BC21" s="50">
        <f t="shared" si="21"/>
        <v>94080</v>
      </c>
      <c r="BD21" s="50">
        <f t="shared" si="21"/>
        <v>96000</v>
      </c>
      <c r="BE21" s="50">
        <f t="shared" si="21"/>
        <v>97920</v>
      </c>
      <c r="BF21" s="50">
        <f t="shared" si="22"/>
        <v>99840</v>
      </c>
      <c r="BG21" s="50">
        <f t="shared" si="22"/>
        <v>101760</v>
      </c>
      <c r="BH21" s="50">
        <f t="shared" si="22"/>
        <v>103680</v>
      </c>
      <c r="BI21" s="50">
        <f t="shared" si="22"/>
        <v>105600</v>
      </c>
      <c r="BJ21" s="50">
        <f t="shared" si="22"/>
        <v>107520</v>
      </c>
      <c r="BK21" s="50">
        <f t="shared" si="22"/>
        <v>109440</v>
      </c>
      <c r="BL21" s="50">
        <f t="shared" si="22"/>
        <v>111360</v>
      </c>
      <c r="BM21" s="50">
        <f t="shared" si="22"/>
        <v>113280</v>
      </c>
      <c r="BN21" s="50">
        <f t="shared" si="22"/>
        <v>115200</v>
      </c>
      <c r="BO21" s="50">
        <f t="shared" si="22"/>
        <v>117120</v>
      </c>
      <c r="BP21" s="50">
        <f t="shared" si="23"/>
        <v>119040</v>
      </c>
      <c r="BQ21" s="50">
        <f t="shared" si="23"/>
        <v>120960</v>
      </c>
      <c r="BR21" s="50">
        <f t="shared" si="23"/>
        <v>122880</v>
      </c>
      <c r="BS21" s="50">
        <f t="shared" si="23"/>
        <v>124800</v>
      </c>
      <c r="BT21" s="50">
        <f t="shared" si="23"/>
        <v>126720</v>
      </c>
      <c r="BU21" s="50">
        <f t="shared" si="23"/>
        <v>128640</v>
      </c>
      <c r="BV21" s="50">
        <f t="shared" si="23"/>
        <v>130560</v>
      </c>
      <c r="BW21" s="50">
        <f t="shared" si="23"/>
        <v>132480</v>
      </c>
      <c r="BX21" s="50">
        <f t="shared" si="23"/>
        <v>134400</v>
      </c>
      <c r="BY21" s="50">
        <f t="shared" si="23"/>
        <v>136320</v>
      </c>
      <c r="BZ21" s="50">
        <f t="shared" si="24"/>
        <v>138240</v>
      </c>
      <c r="CA21" s="50">
        <f t="shared" si="24"/>
        <v>140160</v>
      </c>
      <c r="CB21" s="50">
        <f t="shared" si="24"/>
        <v>142080</v>
      </c>
      <c r="CC21" s="50">
        <f t="shared" si="24"/>
        <v>144000</v>
      </c>
      <c r="CD21" s="50">
        <f t="shared" si="24"/>
        <v>145920</v>
      </c>
      <c r="CE21" s="50">
        <f t="shared" si="24"/>
        <v>147840</v>
      </c>
      <c r="CF21" s="50">
        <f t="shared" si="24"/>
        <v>149760</v>
      </c>
      <c r="CG21" s="50">
        <f t="shared" si="24"/>
        <v>151680</v>
      </c>
      <c r="CH21" s="50">
        <f t="shared" si="24"/>
        <v>153600</v>
      </c>
      <c r="CI21" s="50">
        <f t="shared" si="24"/>
        <v>155520</v>
      </c>
      <c r="CJ21" s="50">
        <f t="shared" si="25"/>
        <v>157440</v>
      </c>
      <c r="CK21" s="50">
        <f t="shared" si="25"/>
        <v>159360</v>
      </c>
      <c r="CL21" s="50">
        <f t="shared" si="25"/>
        <v>161280</v>
      </c>
      <c r="CM21" s="50">
        <f t="shared" si="25"/>
        <v>163200</v>
      </c>
      <c r="CN21" s="50">
        <f t="shared" si="25"/>
        <v>165120</v>
      </c>
      <c r="CO21" s="50">
        <f t="shared" si="25"/>
        <v>167040</v>
      </c>
      <c r="CP21" s="50">
        <f t="shared" si="25"/>
        <v>168960</v>
      </c>
      <c r="CQ21" s="50">
        <f t="shared" si="25"/>
        <v>170880</v>
      </c>
      <c r="CR21" s="50">
        <f t="shared" si="25"/>
        <v>172800</v>
      </c>
      <c r="CS21" s="50">
        <f t="shared" si="25"/>
        <v>174720</v>
      </c>
      <c r="CT21" s="50">
        <f t="shared" si="26"/>
        <v>176640</v>
      </c>
      <c r="CU21" s="50">
        <f t="shared" si="26"/>
        <v>178560</v>
      </c>
      <c r="CV21" s="50">
        <f t="shared" si="26"/>
        <v>180480</v>
      </c>
      <c r="CW21" s="50">
        <f t="shared" si="26"/>
        <v>182400</v>
      </c>
      <c r="CX21" s="50">
        <f t="shared" si="26"/>
        <v>184320</v>
      </c>
      <c r="CY21" s="50">
        <f t="shared" si="26"/>
        <v>186240</v>
      </c>
      <c r="CZ21" s="50">
        <f t="shared" si="26"/>
        <v>188160</v>
      </c>
      <c r="DA21" s="50">
        <f t="shared" si="26"/>
        <v>190080</v>
      </c>
      <c r="DB21" s="50">
        <f t="shared" si="26"/>
        <v>192000</v>
      </c>
      <c r="DC21" s="50">
        <f t="shared" si="26"/>
        <v>193920</v>
      </c>
      <c r="DD21" s="50">
        <f t="shared" si="27"/>
        <v>195840</v>
      </c>
      <c r="DE21" s="50">
        <f t="shared" si="27"/>
        <v>197760</v>
      </c>
      <c r="DF21" s="50">
        <f t="shared" si="27"/>
        <v>199680</v>
      </c>
      <c r="DG21" s="50">
        <f t="shared" si="27"/>
        <v>201600</v>
      </c>
      <c r="DH21" s="50">
        <f t="shared" si="27"/>
        <v>203520</v>
      </c>
      <c r="DI21" s="50">
        <f t="shared" si="27"/>
        <v>205440</v>
      </c>
      <c r="DJ21" s="50">
        <f t="shared" si="27"/>
        <v>207360</v>
      </c>
      <c r="DK21" s="50">
        <f t="shared" si="27"/>
        <v>209280</v>
      </c>
      <c r="DL21" s="50">
        <f t="shared" si="27"/>
        <v>211200</v>
      </c>
      <c r="DM21" s="50">
        <f t="shared" si="27"/>
        <v>213120</v>
      </c>
      <c r="DN21" s="50">
        <f t="shared" si="28"/>
        <v>215040</v>
      </c>
      <c r="DO21" s="50">
        <f t="shared" si="28"/>
        <v>216960</v>
      </c>
      <c r="DP21" s="50">
        <f t="shared" si="28"/>
        <v>218880</v>
      </c>
      <c r="DQ21" s="50">
        <f t="shared" si="28"/>
        <v>220800</v>
      </c>
      <c r="DR21" s="50">
        <f t="shared" si="28"/>
        <v>222720</v>
      </c>
      <c r="DS21" s="50">
        <f t="shared" si="28"/>
        <v>224640</v>
      </c>
      <c r="DT21" s="50">
        <f t="shared" si="28"/>
        <v>226560</v>
      </c>
      <c r="DU21" s="50">
        <f t="shared" si="28"/>
        <v>228480</v>
      </c>
      <c r="DV21" s="50">
        <f t="shared" si="28"/>
        <v>230400</v>
      </c>
      <c r="DW21" s="50">
        <f t="shared" si="28"/>
        <v>232320</v>
      </c>
      <c r="DX21" s="50">
        <f t="shared" si="29"/>
        <v>234240</v>
      </c>
      <c r="DY21" s="50">
        <f t="shared" si="29"/>
        <v>236160</v>
      </c>
      <c r="DZ21" s="50">
        <f t="shared" si="29"/>
        <v>238080</v>
      </c>
      <c r="EA21" s="50">
        <f t="shared" si="29"/>
        <v>240000</v>
      </c>
      <c r="EB21" s="50">
        <f t="shared" si="29"/>
        <v>241920</v>
      </c>
      <c r="EC21" s="50">
        <f t="shared" si="29"/>
        <v>243840</v>
      </c>
      <c r="ED21" s="50">
        <f t="shared" si="29"/>
        <v>245760</v>
      </c>
      <c r="EE21" s="50">
        <f t="shared" si="29"/>
        <v>247680</v>
      </c>
      <c r="EF21" s="50">
        <f t="shared" si="29"/>
        <v>249600</v>
      </c>
      <c r="EG21" s="50">
        <f t="shared" si="29"/>
        <v>251520</v>
      </c>
      <c r="EH21" s="50">
        <f t="shared" si="29"/>
        <v>253440</v>
      </c>
    </row>
    <row r="22" spans="1:138" ht="15.75" customHeight="1" x14ac:dyDescent="0.35">
      <c r="A22" s="2">
        <v>19</v>
      </c>
      <c r="B22" s="2">
        <v>6</v>
      </c>
      <c r="C22" s="2">
        <v>4</v>
      </c>
      <c r="D22" s="4">
        <f t="shared" si="32"/>
        <v>0.66666666666666663</v>
      </c>
      <c r="E22" s="48" t="s">
        <v>118</v>
      </c>
      <c r="G22" s="49">
        <f>'Transport block capacity(bits)'!O11</f>
        <v>1962</v>
      </c>
      <c r="H22" s="50">
        <f t="shared" ref="H22:Q31" si="33">$G22*H$1</f>
        <v>3924</v>
      </c>
      <c r="I22" s="50">
        <f t="shared" si="33"/>
        <v>5886</v>
      </c>
      <c r="J22" s="50">
        <f t="shared" si="33"/>
        <v>7848</v>
      </c>
      <c r="K22" s="50">
        <f t="shared" si="33"/>
        <v>9810</v>
      </c>
      <c r="L22" s="50">
        <f t="shared" si="33"/>
        <v>11772</v>
      </c>
      <c r="M22" s="50">
        <f t="shared" si="33"/>
        <v>13734</v>
      </c>
      <c r="N22" s="50">
        <f t="shared" si="33"/>
        <v>15696</v>
      </c>
      <c r="O22" s="50">
        <f t="shared" si="33"/>
        <v>17658</v>
      </c>
      <c r="P22" s="50">
        <f t="shared" si="33"/>
        <v>19620</v>
      </c>
      <c r="Q22" s="50">
        <f t="shared" si="33"/>
        <v>21582</v>
      </c>
      <c r="R22" s="50">
        <f t="shared" ref="R22:AA31" si="34">$G22*R$1</f>
        <v>23544</v>
      </c>
      <c r="S22" s="50">
        <f t="shared" si="34"/>
        <v>25506</v>
      </c>
      <c r="T22" s="50">
        <f t="shared" si="34"/>
        <v>27468</v>
      </c>
      <c r="U22" s="50">
        <f t="shared" si="34"/>
        <v>29430</v>
      </c>
      <c r="V22" s="50">
        <f t="shared" si="34"/>
        <v>31392</v>
      </c>
      <c r="W22" s="50">
        <f t="shared" si="34"/>
        <v>33354</v>
      </c>
      <c r="X22" s="50">
        <f t="shared" si="34"/>
        <v>35316</v>
      </c>
      <c r="Y22" s="50">
        <f t="shared" si="34"/>
        <v>37278</v>
      </c>
      <c r="Z22" s="50">
        <f t="shared" si="34"/>
        <v>39240</v>
      </c>
      <c r="AA22" s="50">
        <f t="shared" si="34"/>
        <v>41202</v>
      </c>
      <c r="AB22" s="50">
        <f t="shared" ref="AB22:AK31" si="35">$G22*AB$1</f>
        <v>43164</v>
      </c>
      <c r="AC22" s="50">
        <f t="shared" si="35"/>
        <v>45126</v>
      </c>
      <c r="AD22" s="50">
        <f t="shared" si="35"/>
        <v>47088</v>
      </c>
      <c r="AE22" s="50">
        <f t="shared" si="35"/>
        <v>49050</v>
      </c>
      <c r="AF22" s="50">
        <f t="shared" si="35"/>
        <v>51012</v>
      </c>
      <c r="AG22" s="50">
        <f t="shared" si="35"/>
        <v>52974</v>
      </c>
      <c r="AH22" s="50">
        <f t="shared" si="35"/>
        <v>54936</v>
      </c>
      <c r="AI22" s="50">
        <f t="shared" si="35"/>
        <v>56898</v>
      </c>
      <c r="AJ22" s="50">
        <f t="shared" si="35"/>
        <v>58860</v>
      </c>
      <c r="AK22" s="50">
        <f t="shared" si="35"/>
        <v>60822</v>
      </c>
      <c r="AL22" s="50">
        <f t="shared" ref="AL22:AU31" si="36">$G22*AL$1</f>
        <v>62784</v>
      </c>
      <c r="AM22" s="50">
        <f t="shared" si="36"/>
        <v>64746</v>
      </c>
      <c r="AN22" s="50">
        <f t="shared" si="36"/>
        <v>66708</v>
      </c>
      <c r="AO22" s="50">
        <f t="shared" si="36"/>
        <v>68670</v>
      </c>
      <c r="AP22" s="50">
        <f t="shared" si="36"/>
        <v>70632</v>
      </c>
      <c r="AQ22" s="50">
        <f t="shared" si="36"/>
        <v>72594</v>
      </c>
      <c r="AR22" s="50">
        <f t="shared" si="36"/>
        <v>74556</v>
      </c>
      <c r="AS22" s="50">
        <f t="shared" si="36"/>
        <v>76518</v>
      </c>
      <c r="AT22" s="50">
        <f t="shared" si="36"/>
        <v>78480</v>
      </c>
      <c r="AU22" s="50">
        <f t="shared" si="36"/>
        <v>80442</v>
      </c>
      <c r="AV22" s="50">
        <f t="shared" ref="AV22:BE31" si="37">$G22*AV$1</f>
        <v>82404</v>
      </c>
      <c r="AW22" s="50">
        <f t="shared" si="37"/>
        <v>84366</v>
      </c>
      <c r="AX22" s="50">
        <f t="shared" si="37"/>
        <v>86328</v>
      </c>
      <c r="AY22" s="50">
        <f t="shared" si="37"/>
        <v>88290</v>
      </c>
      <c r="AZ22" s="50">
        <f t="shared" si="37"/>
        <v>90252</v>
      </c>
      <c r="BA22" s="50">
        <f t="shared" si="37"/>
        <v>92214</v>
      </c>
      <c r="BB22" s="50">
        <f t="shared" si="37"/>
        <v>94176</v>
      </c>
      <c r="BC22" s="50">
        <f t="shared" si="37"/>
        <v>96138</v>
      </c>
      <c r="BD22" s="50">
        <f t="shared" si="37"/>
        <v>98100</v>
      </c>
      <c r="BE22" s="50">
        <f t="shared" si="37"/>
        <v>100062</v>
      </c>
      <c r="BF22" s="50">
        <f t="shared" ref="BF22:BO31" si="38">$G22*BF$1</f>
        <v>102024</v>
      </c>
      <c r="BG22" s="50">
        <f t="shared" si="38"/>
        <v>103986</v>
      </c>
      <c r="BH22" s="50">
        <f t="shared" si="38"/>
        <v>105948</v>
      </c>
      <c r="BI22" s="50">
        <f t="shared" si="38"/>
        <v>107910</v>
      </c>
      <c r="BJ22" s="50">
        <f t="shared" si="38"/>
        <v>109872</v>
      </c>
      <c r="BK22" s="50">
        <f t="shared" si="38"/>
        <v>111834</v>
      </c>
      <c r="BL22" s="50">
        <f t="shared" si="38"/>
        <v>113796</v>
      </c>
      <c r="BM22" s="50">
        <f t="shared" si="38"/>
        <v>115758</v>
      </c>
      <c r="BN22" s="50">
        <f t="shared" si="38"/>
        <v>117720</v>
      </c>
      <c r="BO22" s="50">
        <f t="shared" si="38"/>
        <v>119682</v>
      </c>
      <c r="BP22" s="50">
        <f t="shared" ref="BP22:BY31" si="39">$G22*BP$1</f>
        <v>121644</v>
      </c>
      <c r="BQ22" s="50">
        <f t="shared" si="39"/>
        <v>123606</v>
      </c>
      <c r="BR22" s="50">
        <f t="shared" si="39"/>
        <v>125568</v>
      </c>
      <c r="BS22" s="50">
        <f t="shared" si="39"/>
        <v>127530</v>
      </c>
      <c r="BT22" s="50">
        <f t="shared" si="39"/>
        <v>129492</v>
      </c>
      <c r="BU22" s="50">
        <f t="shared" si="39"/>
        <v>131454</v>
      </c>
      <c r="BV22" s="50">
        <f t="shared" si="39"/>
        <v>133416</v>
      </c>
      <c r="BW22" s="50">
        <f t="shared" si="39"/>
        <v>135378</v>
      </c>
      <c r="BX22" s="50">
        <f t="shared" si="39"/>
        <v>137340</v>
      </c>
      <c r="BY22" s="50">
        <f t="shared" si="39"/>
        <v>139302</v>
      </c>
      <c r="BZ22" s="50">
        <f t="shared" ref="BZ22:CI31" si="40">$G22*BZ$1</f>
        <v>141264</v>
      </c>
      <c r="CA22" s="50">
        <f t="shared" si="40"/>
        <v>143226</v>
      </c>
      <c r="CB22" s="50">
        <f t="shared" si="40"/>
        <v>145188</v>
      </c>
      <c r="CC22" s="50">
        <f t="shared" si="40"/>
        <v>147150</v>
      </c>
      <c r="CD22" s="50">
        <f t="shared" si="40"/>
        <v>149112</v>
      </c>
      <c r="CE22" s="50">
        <f t="shared" si="40"/>
        <v>151074</v>
      </c>
      <c r="CF22" s="50">
        <f t="shared" si="40"/>
        <v>153036</v>
      </c>
      <c r="CG22" s="50">
        <f t="shared" si="40"/>
        <v>154998</v>
      </c>
      <c r="CH22" s="50">
        <f t="shared" si="40"/>
        <v>156960</v>
      </c>
      <c r="CI22" s="50">
        <f t="shared" si="40"/>
        <v>158922</v>
      </c>
      <c r="CJ22" s="50">
        <f t="shared" ref="CJ22:CS31" si="41">$G22*CJ$1</f>
        <v>160884</v>
      </c>
      <c r="CK22" s="50">
        <f t="shared" si="41"/>
        <v>162846</v>
      </c>
      <c r="CL22" s="50">
        <f t="shared" si="41"/>
        <v>164808</v>
      </c>
      <c r="CM22" s="50">
        <f t="shared" si="41"/>
        <v>166770</v>
      </c>
      <c r="CN22" s="50">
        <f t="shared" si="41"/>
        <v>168732</v>
      </c>
      <c r="CO22" s="50">
        <f t="shared" si="41"/>
        <v>170694</v>
      </c>
      <c r="CP22" s="50">
        <f t="shared" si="41"/>
        <v>172656</v>
      </c>
      <c r="CQ22" s="50">
        <f t="shared" si="41"/>
        <v>174618</v>
      </c>
      <c r="CR22" s="50">
        <f t="shared" si="41"/>
        <v>176580</v>
      </c>
      <c r="CS22" s="50">
        <f t="shared" si="41"/>
        <v>178542</v>
      </c>
      <c r="CT22" s="50">
        <f t="shared" ref="CT22:DC31" si="42">$G22*CT$1</f>
        <v>180504</v>
      </c>
      <c r="CU22" s="50">
        <f t="shared" si="42"/>
        <v>182466</v>
      </c>
      <c r="CV22" s="50">
        <f t="shared" si="42"/>
        <v>184428</v>
      </c>
      <c r="CW22" s="50">
        <f t="shared" si="42"/>
        <v>186390</v>
      </c>
      <c r="CX22" s="50">
        <f t="shared" si="42"/>
        <v>188352</v>
      </c>
      <c r="CY22" s="50">
        <f t="shared" si="42"/>
        <v>190314</v>
      </c>
      <c r="CZ22" s="50">
        <f t="shared" si="42"/>
        <v>192276</v>
      </c>
      <c r="DA22" s="50">
        <f t="shared" si="42"/>
        <v>194238</v>
      </c>
      <c r="DB22" s="50">
        <f t="shared" si="42"/>
        <v>196200</v>
      </c>
      <c r="DC22" s="50">
        <f t="shared" si="42"/>
        <v>198162</v>
      </c>
      <c r="DD22" s="50">
        <f t="shared" ref="DD22:DM31" si="43">$G22*DD$1</f>
        <v>200124</v>
      </c>
      <c r="DE22" s="50">
        <f t="shared" si="43"/>
        <v>202086</v>
      </c>
      <c r="DF22" s="50">
        <f t="shared" si="43"/>
        <v>204048</v>
      </c>
      <c r="DG22" s="50">
        <f t="shared" si="43"/>
        <v>206010</v>
      </c>
      <c r="DH22" s="50">
        <f t="shared" si="43"/>
        <v>207972</v>
      </c>
      <c r="DI22" s="50">
        <f t="shared" si="43"/>
        <v>209934</v>
      </c>
      <c r="DJ22" s="50">
        <f t="shared" si="43"/>
        <v>211896</v>
      </c>
      <c r="DK22" s="50">
        <f t="shared" si="43"/>
        <v>213858</v>
      </c>
      <c r="DL22" s="50">
        <f t="shared" si="43"/>
        <v>215820</v>
      </c>
      <c r="DM22" s="50">
        <f t="shared" si="43"/>
        <v>217782</v>
      </c>
      <c r="DN22" s="50">
        <f t="shared" ref="DN22:DW31" si="44">$G22*DN$1</f>
        <v>219744</v>
      </c>
      <c r="DO22" s="50">
        <f t="shared" si="44"/>
        <v>221706</v>
      </c>
      <c r="DP22" s="50">
        <f t="shared" si="44"/>
        <v>223668</v>
      </c>
      <c r="DQ22" s="50">
        <f t="shared" si="44"/>
        <v>225630</v>
      </c>
      <c r="DR22" s="50">
        <f t="shared" si="44"/>
        <v>227592</v>
      </c>
      <c r="DS22" s="50">
        <f t="shared" si="44"/>
        <v>229554</v>
      </c>
      <c r="DT22" s="50">
        <f t="shared" si="44"/>
        <v>231516</v>
      </c>
      <c r="DU22" s="50">
        <f t="shared" si="44"/>
        <v>233478</v>
      </c>
      <c r="DV22" s="50">
        <f t="shared" si="44"/>
        <v>235440</v>
      </c>
      <c r="DW22" s="50">
        <f t="shared" si="44"/>
        <v>237402</v>
      </c>
      <c r="DX22" s="50">
        <f t="shared" ref="DX22:EH31" si="45">$G22*DX$1</f>
        <v>239364</v>
      </c>
      <c r="DY22" s="50">
        <f t="shared" si="45"/>
        <v>241326</v>
      </c>
      <c r="DZ22" s="50">
        <f t="shared" si="45"/>
        <v>243288</v>
      </c>
      <c r="EA22" s="50">
        <f t="shared" si="45"/>
        <v>245250</v>
      </c>
      <c r="EB22" s="50">
        <f t="shared" si="45"/>
        <v>247212</v>
      </c>
      <c r="EC22" s="50">
        <f t="shared" si="45"/>
        <v>249174</v>
      </c>
      <c r="ED22" s="50">
        <f t="shared" si="45"/>
        <v>251136</v>
      </c>
      <c r="EE22" s="50">
        <f t="shared" si="45"/>
        <v>253098</v>
      </c>
      <c r="EF22" s="50">
        <f t="shared" si="45"/>
        <v>255060</v>
      </c>
      <c r="EG22" s="50">
        <f t="shared" si="45"/>
        <v>257022</v>
      </c>
      <c r="EH22" s="50">
        <f t="shared" si="45"/>
        <v>258984</v>
      </c>
    </row>
    <row r="23" spans="1:138" ht="15.75" customHeight="1" x14ac:dyDescent="0.35">
      <c r="A23" s="2">
        <v>21</v>
      </c>
      <c r="B23" s="2">
        <v>7</v>
      </c>
      <c r="C23" s="2">
        <v>4</v>
      </c>
      <c r="D23" s="4">
        <f t="shared" ref="D23:D25" si="46">3/4</f>
        <v>0.75</v>
      </c>
      <c r="E23" s="48" t="s">
        <v>68</v>
      </c>
      <c r="F23" s="12">
        <v>0.60899999999999999</v>
      </c>
      <c r="G23" s="49">
        <f>'Transport block capacity(bits)'!J12</f>
        <v>2016</v>
      </c>
      <c r="H23" s="50">
        <f t="shared" si="33"/>
        <v>4032</v>
      </c>
      <c r="I23" s="50">
        <f t="shared" si="33"/>
        <v>6048</v>
      </c>
      <c r="J23" s="50">
        <f t="shared" si="33"/>
        <v>8064</v>
      </c>
      <c r="K23" s="50">
        <f t="shared" si="33"/>
        <v>10080</v>
      </c>
      <c r="L23" s="50">
        <f t="shared" si="33"/>
        <v>12096</v>
      </c>
      <c r="M23" s="50">
        <f t="shared" si="33"/>
        <v>14112</v>
      </c>
      <c r="N23" s="50">
        <f t="shared" si="33"/>
        <v>16128</v>
      </c>
      <c r="O23" s="50">
        <f t="shared" si="33"/>
        <v>18144</v>
      </c>
      <c r="P23" s="50">
        <f t="shared" si="33"/>
        <v>20160</v>
      </c>
      <c r="Q23" s="50">
        <f t="shared" si="33"/>
        <v>22176</v>
      </c>
      <c r="R23" s="50">
        <f t="shared" si="34"/>
        <v>24192</v>
      </c>
      <c r="S23" s="50">
        <f t="shared" si="34"/>
        <v>26208</v>
      </c>
      <c r="T23" s="50">
        <f t="shared" si="34"/>
        <v>28224</v>
      </c>
      <c r="U23" s="50">
        <f t="shared" si="34"/>
        <v>30240</v>
      </c>
      <c r="V23" s="50">
        <f t="shared" si="34"/>
        <v>32256</v>
      </c>
      <c r="W23" s="50">
        <f t="shared" si="34"/>
        <v>34272</v>
      </c>
      <c r="X23" s="50">
        <f t="shared" si="34"/>
        <v>36288</v>
      </c>
      <c r="Y23" s="50">
        <f t="shared" si="34"/>
        <v>38304</v>
      </c>
      <c r="Z23" s="50">
        <f t="shared" si="34"/>
        <v>40320</v>
      </c>
      <c r="AA23" s="50">
        <f t="shared" si="34"/>
        <v>42336</v>
      </c>
      <c r="AB23" s="50">
        <f t="shared" si="35"/>
        <v>44352</v>
      </c>
      <c r="AC23" s="50">
        <f t="shared" si="35"/>
        <v>46368</v>
      </c>
      <c r="AD23" s="50">
        <f t="shared" si="35"/>
        <v>48384</v>
      </c>
      <c r="AE23" s="50">
        <f t="shared" si="35"/>
        <v>50400</v>
      </c>
      <c r="AF23" s="50">
        <f t="shared" si="35"/>
        <v>52416</v>
      </c>
      <c r="AG23" s="50">
        <f t="shared" si="35"/>
        <v>54432</v>
      </c>
      <c r="AH23" s="50">
        <f t="shared" si="35"/>
        <v>56448</v>
      </c>
      <c r="AI23" s="50">
        <f t="shared" si="35"/>
        <v>58464</v>
      </c>
      <c r="AJ23" s="50">
        <f t="shared" si="35"/>
        <v>60480</v>
      </c>
      <c r="AK23" s="50">
        <f t="shared" si="35"/>
        <v>62496</v>
      </c>
      <c r="AL23" s="50">
        <f t="shared" si="36"/>
        <v>64512</v>
      </c>
      <c r="AM23" s="50">
        <f t="shared" si="36"/>
        <v>66528</v>
      </c>
      <c r="AN23" s="50">
        <f t="shared" si="36"/>
        <v>68544</v>
      </c>
      <c r="AO23" s="50">
        <f t="shared" si="36"/>
        <v>70560</v>
      </c>
      <c r="AP23" s="50">
        <f t="shared" si="36"/>
        <v>72576</v>
      </c>
      <c r="AQ23" s="50">
        <f t="shared" si="36"/>
        <v>74592</v>
      </c>
      <c r="AR23" s="50">
        <f t="shared" si="36"/>
        <v>76608</v>
      </c>
      <c r="AS23" s="50">
        <f t="shared" si="36"/>
        <v>78624</v>
      </c>
      <c r="AT23" s="50">
        <f t="shared" si="36"/>
        <v>80640</v>
      </c>
      <c r="AU23" s="50">
        <f t="shared" si="36"/>
        <v>82656</v>
      </c>
      <c r="AV23" s="50">
        <f t="shared" si="37"/>
        <v>84672</v>
      </c>
      <c r="AW23" s="50">
        <f t="shared" si="37"/>
        <v>86688</v>
      </c>
      <c r="AX23" s="50">
        <f t="shared" si="37"/>
        <v>88704</v>
      </c>
      <c r="AY23" s="50">
        <f t="shared" si="37"/>
        <v>90720</v>
      </c>
      <c r="AZ23" s="50">
        <f t="shared" si="37"/>
        <v>92736</v>
      </c>
      <c r="BA23" s="50">
        <f t="shared" si="37"/>
        <v>94752</v>
      </c>
      <c r="BB23" s="50">
        <f t="shared" si="37"/>
        <v>96768</v>
      </c>
      <c r="BC23" s="50">
        <f t="shared" si="37"/>
        <v>98784</v>
      </c>
      <c r="BD23" s="50">
        <f t="shared" si="37"/>
        <v>100800</v>
      </c>
      <c r="BE23" s="50">
        <f t="shared" si="37"/>
        <v>102816</v>
      </c>
      <c r="BF23" s="50">
        <f t="shared" si="38"/>
        <v>104832</v>
      </c>
      <c r="BG23" s="50">
        <f t="shared" si="38"/>
        <v>106848</v>
      </c>
      <c r="BH23" s="50">
        <f t="shared" si="38"/>
        <v>108864</v>
      </c>
      <c r="BI23" s="50">
        <f t="shared" si="38"/>
        <v>110880</v>
      </c>
      <c r="BJ23" s="50">
        <f t="shared" si="38"/>
        <v>112896</v>
      </c>
      <c r="BK23" s="50">
        <f t="shared" si="38"/>
        <v>114912</v>
      </c>
      <c r="BL23" s="50">
        <f t="shared" si="38"/>
        <v>116928</v>
      </c>
      <c r="BM23" s="50">
        <f t="shared" si="38"/>
        <v>118944</v>
      </c>
      <c r="BN23" s="50">
        <f t="shared" si="38"/>
        <v>120960</v>
      </c>
      <c r="BO23" s="50">
        <f t="shared" si="38"/>
        <v>122976</v>
      </c>
      <c r="BP23" s="50">
        <f t="shared" si="39"/>
        <v>124992</v>
      </c>
      <c r="BQ23" s="50">
        <f t="shared" si="39"/>
        <v>127008</v>
      </c>
      <c r="BR23" s="50">
        <f t="shared" si="39"/>
        <v>129024</v>
      </c>
      <c r="BS23" s="50">
        <f t="shared" si="39"/>
        <v>131040</v>
      </c>
      <c r="BT23" s="50">
        <f t="shared" si="39"/>
        <v>133056</v>
      </c>
      <c r="BU23" s="50">
        <f t="shared" si="39"/>
        <v>135072</v>
      </c>
      <c r="BV23" s="50">
        <f t="shared" si="39"/>
        <v>137088</v>
      </c>
      <c r="BW23" s="50">
        <f t="shared" si="39"/>
        <v>139104</v>
      </c>
      <c r="BX23" s="50">
        <f t="shared" si="39"/>
        <v>141120</v>
      </c>
      <c r="BY23" s="50">
        <f t="shared" si="39"/>
        <v>143136</v>
      </c>
      <c r="BZ23" s="50">
        <f t="shared" si="40"/>
        <v>145152</v>
      </c>
      <c r="CA23" s="50">
        <f t="shared" si="40"/>
        <v>147168</v>
      </c>
      <c r="CB23" s="50">
        <f t="shared" si="40"/>
        <v>149184</v>
      </c>
      <c r="CC23" s="50">
        <f t="shared" si="40"/>
        <v>151200</v>
      </c>
      <c r="CD23" s="50">
        <f t="shared" si="40"/>
        <v>153216</v>
      </c>
      <c r="CE23" s="50">
        <f t="shared" si="40"/>
        <v>155232</v>
      </c>
      <c r="CF23" s="50">
        <f t="shared" si="40"/>
        <v>157248</v>
      </c>
      <c r="CG23" s="50">
        <f t="shared" si="40"/>
        <v>159264</v>
      </c>
      <c r="CH23" s="50">
        <f t="shared" si="40"/>
        <v>161280</v>
      </c>
      <c r="CI23" s="50">
        <f t="shared" si="40"/>
        <v>163296</v>
      </c>
      <c r="CJ23" s="50">
        <f t="shared" si="41"/>
        <v>165312</v>
      </c>
      <c r="CK23" s="50">
        <f t="shared" si="41"/>
        <v>167328</v>
      </c>
      <c r="CL23" s="50">
        <f t="shared" si="41"/>
        <v>169344</v>
      </c>
      <c r="CM23" s="50">
        <f t="shared" si="41"/>
        <v>171360</v>
      </c>
      <c r="CN23" s="50">
        <f t="shared" si="41"/>
        <v>173376</v>
      </c>
      <c r="CO23" s="50">
        <f t="shared" si="41"/>
        <v>175392</v>
      </c>
      <c r="CP23" s="50">
        <f t="shared" si="41"/>
        <v>177408</v>
      </c>
      <c r="CQ23" s="50">
        <f t="shared" si="41"/>
        <v>179424</v>
      </c>
      <c r="CR23" s="50">
        <f t="shared" si="41"/>
        <v>181440</v>
      </c>
      <c r="CS23" s="50">
        <f t="shared" si="41"/>
        <v>183456</v>
      </c>
      <c r="CT23" s="50">
        <f t="shared" si="42"/>
        <v>185472</v>
      </c>
      <c r="CU23" s="50">
        <f t="shared" si="42"/>
        <v>187488</v>
      </c>
      <c r="CV23" s="50">
        <f t="shared" si="42"/>
        <v>189504</v>
      </c>
      <c r="CW23" s="50">
        <f t="shared" si="42"/>
        <v>191520</v>
      </c>
      <c r="CX23" s="50">
        <f t="shared" si="42"/>
        <v>193536</v>
      </c>
      <c r="CY23" s="50">
        <f t="shared" si="42"/>
        <v>195552</v>
      </c>
      <c r="CZ23" s="50">
        <f t="shared" si="42"/>
        <v>197568</v>
      </c>
      <c r="DA23" s="50">
        <f t="shared" si="42"/>
        <v>199584</v>
      </c>
      <c r="DB23" s="50">
        <f t="shared" si="42"/>
        <v>201600</v>
      </c>
      <c r="DC23" s="50">
        <f t="shared" si="42"/>
        <v>203616</v>
      </c>
      <c r="DD23" s="50">
        <f t="shared" si="43"/>
        <v>205632</v>
      </c>
      <c r="DE23" s="50">
        <f t="shared" si="43"/>
        <v>207648</v>
      </c>
      <c r="DF23" s="50">
        <f t="shared" si="43"/>
        <v>209664</v>
      </c>
      <c r="DG23" s="50">
        <f t="shared" si="43"/>
        <v>211680</v>
      </c>
      <c r="DH23" s="50">
        <f t="shared" si="43"/>
        <v>213696</v>
      </c>
      <c r="DI23" s="50">
        <f t="shared" si="43"/>
        <v>215712</v>
      </c>
      <c r="DJ23" s="50">
        <f t="shared" si="43"/>
        <v>217728</v>
      </c>
      <c r="DK23" s="50">
        <f t="shared" si="43"/>
        <v>219744</v>
      </c>
      <c r="DL23" s="50">
        <f t="shared" si="43"/>
        <v>221760</v>
      </c>
      <c r="DM23" s="50">
        <f t="shared" si="43"/>
        <v>223776</v>
      </c>
      <c r="DN23" s="50">
        <f t="shared" si="44"/>
        <v>225792</v>
      </c>
      <c r="DO23" s="50">
        <f t="shared" si="44"/>
        <v>227808</v>
      </c>
      <c r="DP23" s="50">
        <f t="shared" si="44"/>
        <v>229824</v>
      </c>
      <c r="DQ23" s="50">
        <f t="shared" si="44"/>
        <v>231840</v>
      </c>
      <c r="DR23" s="50">
        <f t="shared" si="44"/>
        <v>233856</v>
      </c>
      <c r="DS23" s="50">
        <f t="shared" si="44"/>
        <v>235872</v>
      </c>
      <c r="DT23" s="50">
        <f t="shared" si="44"/>
        <v>237888</v>
      </c>
      <c r="DU23" s="50">
        <f t="shared" si="44"/>
        <v>239904</v>
      </c>
      <c r="DV23" s="50">
        <f t="shared" si="44"/>
        <v>241920</v>
      </c>
      <c r="DW23" s="50">
        <f t="shared" si="44"/>
        <v>243936</v>
      </c>
      <c r="DX23" s="50">
        <f t="shared" si="45"/>
        <v>245952</v>
      </c>
      <c r="DY23" s="50">
        <f t="shared" si="45"/>
        <v>247968</v>
      </c>
      <c r="DZ23" s="50">
        <f t="shared" si="45"/>
        <v>249984</v>
      </c>
      <c r="EA23" s="50">
        <f t="shared" si="45"/>
        <v>252000</v>
      </c>
      <c r="EB23" s="50">
        <f t="shared" si="45"/>
        <v>254016</v>
      </c>
      <c r="EC23" s="50">
        <f t="shared" si="45"/>
        <v>256032</v>
      </c>
      <c r="ED23" s="50">
        <f t="shared" si="45"/>
        <v>258048</v>
      </c>
      <c r="EE23" s="50">
        <f t="shared" si="45"/>
        <v>260064</v>
      </c>
      <c r="EF23" s="50">
        <f t="shared" si="45"/>
        <v>262080</v>
      </c>
      <c r="EG23" s="50">
        <f t="shared" si="45"/>
        <v>264096</v>
      </c>
      <c r="EH23" s="50">
        <f t="shared" si="45"/>
        <v>266112</v>
      </c>
    </row>
    <row r="24" spans="1:138" ht="15.75" customHeight="1" x14ac:dyDescent="0.35">
      <c r="A24" s="2">
        <v>23</v>
      </c>
      <c r="B24" s="2">
        <v>7</v>
      </c>
      <c r="C24" s="2">
        <v>4</v>
      </c>
      <c r="D24" s="4">
        <f t="shared" si="46"/>
        <v>0.75</v>
      </c>
      <c r="E24" s="48" t="s">
        <v>117</v>
      </c>
      <c r="G24" s="49">
        <f>'Transport block capacity(bits)'!K12</f>
        <v>2160</v>
      </c>
      <c r="H24" s="50">
        <f t="shared" si="33"/>
        <v>4320</v>
      </c>
      <c r="I24" s="50">
        <f t="shared" si="33"/>
        <v>6480</v>
      </c>
      <c r="J24" s="50">
        <f t="shared" si="33"/>
        <v>8640</v>
      </c>
      <c r="K24" s="50">
        <f t="shared" si="33"/>
        <v>10800</v>
      </c>
      <c r="L24" s="50">
        <f t="shared" si="33"/>
        <v>12960</v>
      </c>
      <c r="M24" s="50">
        <f t="shared" si="33"/>
        <v>15120</v>
      </c>
      <c r="N24" s="50">
        <f t="shared" si="33"/>
        <v>17280</v>
      </c>
      <c r="O24" s="50">
        <f t="shared" si="33"/>
        <v>19440</v>
      </c>
      <c r="P24" s="50">
        <f t="shared" si="33"/>
        <v>21600</v>
      </c>
      <c r="Q24" s="50">
        <f t="shared" si="33"/>
        <v>23760</v>
      </c>
      <c r="R24" s="50">
        <f t="shared" si="34"/>
        <v>25920</v>
      </c>
      <c r="S24" s="50">
        <f t="shared" si="34"/>
        <v>28080</v>
      </c>
      <c r="T24" s="50">
        <f t="shared" si="34"/>
        <v>30240</v>
      </c>
      <c r="U24" s="50">
        <f t="shared" si="34"/>
        <v>32400</v>
      </c>
      <c r="V24" s="50">
        <f t="shared" si="34"/>
        <v>34560</v>
      </c>
      <c r="W24" s="50">
        <f t="shared" si="34"/>
        <v>36720</v>
      </c>
      <c r="X24" s="50">
        <f t="shared" si="34"/>
        <v>38880</v>
      </c>
      <c r="Y24" s="50">
        <f t="shared" si="34"/>
        <v>41040</v>
      </c>
      <c r="Z24" s="50">
        <f t="shared" si="34"/>
        <v>43200</v>
      </c>
      <c r="AA24" s="50">
        <f t="shared" si="34"/>
        <v>45360</v>
      </c>
      <c r="AB24" s="50">
        <f t="shared" si="35"/>
        <v>47520</v>
      </c>
      <c r="AC24" s="50">
        <f t="shared" si="35"/>
        <v>49680</v>
      </c>
      <c r="AD24" s="50">
        <f t="shared" si="35"/>
        <v>51840</v>
      </c>
      <c r="AE24" s="50">
        <f t="shared" si="35"/>
        <v>54000</v>
      </c>
      <c r="AF24" s="50">
        <f t="shared" si="35"/>
        <v>56160</v>
      </c>
      <c r="AG24" s="50">
        <f t="shared" si="35"/>
        <v>58320</v>
      </c>
      <c r="AH24" s="50">
        <f t="shared" si="35"/>
        <v>60480</v>
      </c>
      <c r="AI24" s="50">
        <f t="shared" si="35"/>
        <v>62640</v>
      </c>
      <c r="AJ24" s="50">
        <f t="shared" si="35"/>
        <v>64800</v>
      </c>
      <c r="AK24" s="50">
        <f t="shared" si="35"/>
        <v>66960</v>
      </c>
      <c r="AL24" s="50">
        <f t="shared" si="36"/>
        <v>69120</v>
      </c>
      <c r="AM24" s="50">
        <f t="shared" si="36"/>
        <v>71280</v>
      </c>
      <c r="AN24" s="50">
        <f t="shared" si="36"/>
        <v>73440</v>
      </c>
      <c r="AO24" s="50">
        <f t="shared" si="36"/>
        <v>75600</v>
      </c>
      <c r="AP24" s="50">
        <f t="shared" si="36"/>
        <v>77760</v>
      </c>
      <c r="AQ24" s="50">
        <f t="shared" si="36"/>
        <v>79920</v>
      </c>
      <c r="AR24" s="50">
        <f t="shared" si="36"/>
        <v>82080</v>
      </c>
      <c r="AS24" s="50">
        <f t="shared" si="36"/>
        <v>84240</v>
      </c>
      <c r="AT24" s="50">
        <f t="shared" si="36"/>
        <v>86400</v>
      </c>
      <c r="AU24" s="50">
        <f t="shared" si="36"/>
        <v>88560</v>
      </c>
      <c r="AV24" s="50">
        <f t="shared" si="37"/>
        <v>90720</v>
      </c>
      <c r="AW24" s="50">
        <f t="shared" si="37"/>
        <v>92880</v>
      </c>
      <c r="AX24" s="50">
        <f t="shared" si="37"/>
        <v>95040</v>
      </c>
      <c r="AY24" s="50">
        <f t="shared" si="37"/>
        <v>97200</v>
      </c>
      <c r="AZ24" s="50">
        <f t="shared" si="37"/>
        <v>99360</v>
      </c>
      <c r="BA24" s="50">
        <f t="shared" si="37"/>
        <v>101520</v>
      </c>
      <c r="BB24" s="50">
        <f t="shared" si="37"/>
        <v>103680</v>
      </c>
      <c r="BC24" s="50">
        <f t="shared" si="37"/>
        <v>105840</v>
      </c>
      <c r="BD24" s="50">
        <f t="shared" si="37"/>
        <v>108000</v>
      </c>
      <c r="BE24" s="50">
        <f t="shared" si="37"/>
        <v>110160</v>
      </c>
      <c r="BF24" s="50">
        <f t="shared" si="38"/>
        <v>112320</v>
      </c>
      <c r="BG24" s="50">
        <f t="shared" si="38"/>
        <v>114480</v>
      </c>
      <c r="BH24" s="50">
        <f t="shared" si="38"/>
        <v>116640</v>
      </c>
      <c r="BI24" s="50">
        <f t="shared" si="38"/>
        <v>118800</v>
      </c>
      <c r="BJ24" s="50">
        <f t="shared" si="38"/>
        <v>120960</v>
      </c>
      <c r="BK24" s="50">
        <f t="shared" si="38"/>
        <v>123120</v>
      </c>
      <c r="BL24" s="50">
        <f t="shared" si="38"/>
        <v>125280</v>
      </c>
      <c r="BM24" s="50">
        <f t="shared" si="38"/>
        <v>127440</v>
      </c>
      <c r="BN24" s="50">
        <f t="shared" si="38"/>
        <v>129600</v>
      </c>
      <c r="BO24" s="50">
        <f t="shared" si="38"/>
        <v>131760</v>
      </c>
      <c r="BP24" s="50">
        <f t="shared" si="39"/>
        <v>133920</v>
      </c>
      <c r="BQ24" s="50">
        <f t="shared" si="39"/>
        <v>136080</v>
      </c>
      <c r="BR24" s="50">
        <f t="shared" si="39"/>
        <v>138240</v>
      </c>
      <c r="BS24" s="50">
        <f t="shared" si="39"/>
        <v>140400</v>
      </c>
      <c r="BT24" s="50">
        <f t="shared" si="39"/>
        <v>142560</v>
      </c>
      <c r="BU24" s="50">
        <f t="shared" si="39"/>
        <v>144720</v>
      </c>
      <c r="BV24" s="50">
        <f t="shared" si="39"/>
        <v>146880</v>
      </c>
      <c r="BW24" s="50">
        <f t="shared" si="39"/>
        <v>149040</v>
      </c>
      <c r="BX24" s="50">
        <f t="shared" si="39"/>
        <v>151200</v>
      </c>
      <c r="BY24" s="50">
        <f t="shared" si="39"/>
        <v>153360</v>
      </c>
      <c r="BZ24" s="50">
        <f t="shared" si="40"/>
        <v>155520</v>
      </c>
      <c r="CA24" s="50">
        <f t="shared" si="40"/>
        <v>157680</v>
      </c>
      <c r="CB24" s="50">
        <f t="shared" si="40"/>
        <v>159840</v>
      </c>
      <c r="CC24" s="50">
        <f t="shared" si="40"/>
        <v>162000</v>
      </c>
      <c r="CD24" s="50">
        <f t="shared" si="40"/>
        <v>164160</v>
      </c>
      <c r="CE24" s="50">
        <f t="shared" si="40"/>
        <v>166320</v>
      </c>
      <c r="CF24" s="50">
        <f t="shared" si="40"/>
        <v>168480</v>
      </c>
      <c r="CG24" s="50">
        <f t="shared" si="40"/>
        <v>170640</v>
      </c>
      <c r="CH24" s="50">
        <f t="shared" si="40"/>
        <v>172800</v>
      </c>
      <c r="CI24" s="50">
        <f t="shared" si="40"/>
        <v>174960</v>
      </c>
      <c r="CJ24" s="50">
        <f t="shared" si="41"/>
        <v>177120</v>
      </c>
      <c r="CK24" s="50">
        <f t="shared" si="41"/>
        <v>179280</v>
      </c>
      <c r="CL24" s="50">
        <f t="shared" si="41"/>
        <v>181440</v>
      </c>
      <c r="CM24" s="50">
        <f t="shared" si="41"/>
        <v>183600</v>
      </c>
      <c r="CN24" s="50">
        <f t="shared" si="41"/>
        <v>185760</v>
      </c>
      <c r="CO24" s="50">
        <f t="shared" si="41"/>
        <v>187920</v>
      </c>
      <c r="CP24" s="50">
        <f t="shared" si="41"/>
        <v>190080</v>
      </c>
      <c r="CQ24" s="50">
        <f t="shared" si="41"/>
        <v>192240</v>
      </c>
      <c r="CR24" s="50">
        <f t="shared" si="41"/>
        <v>194400</v>
      </c>
      <c r="CS24" s="50">
        <f t="shared" si="41"/>
        <v>196560</v>
      </c>
      <c r="CT24" s="50">
        <f t="shared" si="42"/>
        <v>198720</v>
      </c>
      <c r="CU24" s="50">
        <f t="shared" si="42"/>
        <v>200880</v>
      </c>
      <c r="CV24" s="50">
        <f t="shared" si="42"/>
        <v>203040</v>
      </c>
      <c r="CW24" s="50">
        <f t="shared" si="42"/>
        <v>205200</v>
      </c>
      <c r="CX24" s="50">
        <f t="shared" si="42"/>
        <v>207360</v>
      </c>
      <c r="CY24" s="50">
        <f t="shared" si="42"/>
        <v>209520</v>
      </c>
      <c r="CZ24" s="50">
        <f t="shared" si="42"/>
        <v>211680</v>
      </c>
      <c r="DA24" s="50">
        <f t="shared" si="42"/>
        <v>213840</v>
      </c>
      <c r="DB24" s="50">
        <f t="shared" si="42"/>
        <v>216000</v>
      </c>
      <c r="DC24" s="50">
        <f t="shared" si="42"/>
        <v>218160</v>
      </c>
      <c r="DD24" s="50">
        <f t="shared" si="43"/>
        <v>220320</v>
      </c>
      <c r="DE24" s="50">
        <f t="shared" si="43"/>
        <v>222480</v>
      </c>
      <c r="DF24" s="50">
        <f t="shared" si="43"/>
        <v>224640</v>
      </c>
      <c r="DG24" s="50">
        <f t="shared" si="43"/>
        <v>226800</v>
      </c>
      <c r="DH24" s="50">
        <f t="shared" si="43"/>
        <v>228960</v>
      </c>
      <c r="DI24" s="50">
        <f t="shared" si="43"/>
        <v>231120</v>
      </c>
      <c r="DJ24" s="50">
        <f t="shared" si="43"/>
        <v>233280</v>
      </c>
      <c r="DK24" s="50">
        <f t="shared" si="43"/>
        <v>235440</v>
      </c>
      <c r="DL24" s="50">
        <f t="shared" si="43"/>
        <v>237600</v>
      </c>
      <c r="DM24" s="50">
        <f t="shared" si="43"/>
        <v>239760</v>
      </c>
      <c r="DN24" s="50">
        <f t="shared" si="44"/>
        <v>241920</v>
      </c>
      <c r="DO24" s="50">
        <f t="shared" si="44"/>
        <v>244080</v>
      </c>
      <c r="DP24" s="50">
        <f t="shared" si="44"/>
        <v>246240</v>
      </c>
      <c r="DQ24" s="50">
        <f t="shared" si="44"/>
        <v>248400</v>
      </c>
      <c r="DR24" s="50">
        <f t="shared" si="44"/>
        <v>250560</v>
      </c>
      <c r="DS24" s="50">
        <f t="shared" si="44"/>
        <v>252720</v>
      </c>
      <c r="DT24" s="50">
        <f t="shared" si="44"/>
        <v>254880</v>
      </c>
      <c r="DU24" s="50">
        <f t="shared" si="44"/>
        <v>257040</v>
      </c>
      <c r="DV24" s="50">
        <f t="shared" si="44"/>
        <v>259200</v>
      </c>
      <c r="DW24" s="50">
        <f t="shared" si="44"/>
        <v>261360</v>
      </c>
      <c r="DX24" s="50">
        <f t="shared" si="45"/>
        <v>263520</v>
      </c>
      <c r="DY24" s="50">
        <f t="shared" si="45"/>
        <v>265680</v>
      </c>
      <c r="DZ24" s="50">
        <f t="shared" si="45"/>
        <v>267840</v>
      </c>
      <c r="EA24" s="50">
        <f t="shared" si="45"/>
        <v>270000</v>
      </c>
      <c r="EB24" s="50">
        <f t="shared" si="45"/>
        <v>272160</v>
      </c>
      <c r="EC24" s="50">
        <f t="shared" si="45"/>
        <v>274320</v>
      </c>
      <c r="ED24" s="50">
        <f t="shared" si="45"/>
        <v>276480</v>
      </c>
      <c r="EE24" s="50">
        <f t="shared" si="45"/>
        <v>278640</v>
      </c>
      <c r="EF24" s="50">
        <f t="shared" si="45"/>
        <v>280800</v>
      </c>
      <c r="EG24" s="50">
        <f t="shared" si="45"/>
        <v>282960</v>
      </c>
      <c r="EH24" s="50">
        <f t="shared" si="45"/>
        <v>285120</v>
      </c>
    </row>
    <row r="25" spans="1:138" ht="15.75" customHeight="1" x14ac:dyDescent="0.35">
      <c r="A25" s="2">
        <v>22</v>
      </c>
      <c r="B25" s="2">
        <v>7</v>
      </c>
      <c r="C25" s="2">
        <v>4</v>
      </c>
      <c r="D25" s="4">
        <f t="shared" si="46"/>
        <v>0.75</v>
      </c>
      <c r="E25" s="48" t="s">
        <v>118</v>
      </c>
      <c r="G25" s="49">
        <f>'Transport block capacity(bits)'!O12</f>
        <v>2208</v>
      </c>
      <c r="H25" s="50">
        <f t="shared" si="33"/>
        <v>4416</v>
      </c>
      <c r="I25" s="50">
        <f t="shared" si="33"/>
        <v>6624</v>
      </c>
      <c r="J25" s="50">
        <f t="shared" si="33"/>
        <v>8832</v>
      </c>
      <c r="K25" s="50">
        <f t="shared" si="33"/>
        <v>11040</v>
      </c>
      <c r="L25" s="50">
        <f t="shared" si="33"/>
        <v>13248</v>
      </c>
      <c r="M25" s="50">
        <f t="shared" si="33"/>
        <v>15456</v>
      </c>
      <c r="N25" s="50">
        <f t="shared" si="33"/>
        <v>17664</v>
      </c>
      <c r="O25" s="50">
        <f t="shared" si="33"/>
        <v>19872</v>
      </c>
      <c r="P25" s="50">
        <f t="shared" si="33"/>
        <v>22080</v>
      </c>
      <c r="Q25" s="50">
        <f t="shared" si="33"/>
        <v>24288</v>
      </c>
      <c r="R25" s="50">
        <f t="shared" si="34"/>
        <v>26496</v>
      </c>
      <c r="S25" s="50">
        <f t="shared" si="34"/>
        <v>28704</v>
      </c>
      <c r="T25" s="50">
        <f t="shared" si="34"/>
        <v>30912</v>
      </c>
      <c r="U25" s="50">
        <f t="shared" si="34"/>
        <v>33120</v>
      </c>
      <c r="V25" s="50">
        <f t="shared" si="34"/>
        <v>35328</v>
      </c>
      <c r="W25" s="50">
        <f t="shared" si="34"/>
        <v>37536</v>
      </c>
      <c r="X25" s="50">
        <f t="shared" si="34"/>
        <v>39744</v>
      </c>
      <c r="Y25" s="50">
        <f t="shared" si="34"/>
        <v>41952</v>
      </c>
      <c r="Z25" s="50">
        <f t="shared" si="34"/>
        <v>44160</v>
      </c>
      <c r="AA25" s="50">
        <f t="shared" si="34"/>
        <v>46368</v>
      </c>
      <c r="AB25" s="50">
        <f t="shared" si="35"/>
        <v>48576</v>
      </c>
      <c r="AC25" s="50">
        <f t="shared" si="35"/>
        <v>50784</v>
      </c>
      <c r="AD25" s="50">
        <f t="shared" si="35"/>
        <v>52992</v>
      </c>
      <c r="AE25" s="50">
        <f t="shared" si="35"/>
        <v>55200</v>
      </c>
      <c r="AF25" s="50">
        <f t="shared" si="35"/>
        <v>57408</v>
      </c>
      <c r="AG25" s="50">
        <f t="shared" si="35"/>
        <v>59616</v>
      </c>
      <c r="AH25" s="50">
        <f t="shared" si="35"/>
        <v>61824</v>
      </c>
      <c r="AI25" s="50">
        <f t="shared" si="35"/>
        <v>64032</v>
      </c>
      <c r="AJ25" s="50">
        <f t="shared" si="35"/>
        <v>66240</v>
      </c>
      <c r="AK25" s="50">
        <f t="shared" si="35"/>
        <v>68448</v>
      </c>
      <c r="AL25" s="50">
        <f t="shared" si="36"/>
        <v>70656</v>
      </c>
      <c r="AM25" s="50">
        <f t="shared" si="36"/>
        <v>72864</v>
      </c>
      <c r="AN25" s="50">
        <f t="shared" si="36"/>
        <v>75072</v>
      </c>
      <c r="AO25" s="50">
        <f t="shared" si="36"/>
        <v>77280</v>
      </c>
      <c r="AP25" s="50">
        <f t="shared" si="36"/>
        <v>79488</v>
      </c>
      <c r="AQ25" s="50">
        <f t="shared" si="36"/>
        <v>81696</v>
      </c>
      <c r="AR25" s="50">
        <f t="shared" si="36"/>
        <v>83904</v>
      </c>
      <c r="AS25" s="50">
        <f t="shared" si="36"/>
        <v>86112</v>
      </c>
      <c r="AT25" s="50">
        <f t="shared" si="36"/>
        <v>88320</v>
      </c>
      <c r="AU25" s="50">
        <f t="shared" si="36"/>
        <v>90528</v>
      </c>
      <c r="AV25" s="50">
        <f t="shared" si="37"/>
        <v>92736</v>
      </c>
      <c r="AW25" s="50">
        <f t="shared" si="37"/>
        <v>94944</v>
      </c>
      <c r="AX25" s="50">
        <f t="shared" si="37"/>
        <v>97152</v>
      </c>
      <c r="AY25" s="50">
        <f t="shared" si="37"/>
        <v>99360</v>
      </c>
      <c r="AZ25" s="50">
        <f t="shared" si="37"/>
        <v>101568</v>
      </c>
      <c r="BA25" s="50">
        <f t="shared" si="37"/>
        <v>103776</v>
      </c>
      <c r="BB25" s="50">
        <f t="shared" si="37"/>
        <v>105984</v>
      </c>
      <c r="BC25" s="50">
        <f t="shared" si="37"/>
        <v>108192</v>
      </c>
      <c r="BD25" s="50">
        <f t="shared" si="37"/>
        <v>110400</v>
      </c>
      <c r="BE25" s="50">
        <f t="shared" si="37"/>
        <v>112608</v>
      </c>
      <c r="BF25" s="50">
        <f t="shared" si="38"/>
        <v>114816</v>
      </c>
      <c r="BG25" s="50">
        <f t="shared" si="38"/>
        <v>117024</v>
      </c>
      <c r="BH25" s="50">
        <f t="shared" si="38"/>
        <v>119232</v>
      </c>
      <c r="BI25" s="50">
        <f t="shared" si="38"/>
        <v>121440</v>
      </c>
      <c r="BJ25" s="50">
        <f t="shared" si="38"/>
        <v>123648</v>
      </c>
      <c r="BK25" s="50">
        <f t="shared" si="38"/>
        <v>125856</v>
      </c>
      <c r="BL25" s="50">
        <f t="shared" si="38"/>
        <v>128064</v>
      </c>
      <c r="BM25" s="50">
        <f t="shared" si="38"/>
        <v>130272</v>
      </c>
      <c r="BN25" s="50">
        <f t="shared" si="38"/>
        <v>132480</v>
      </c>
      <c r="BO25" s="50">
        <f t="shared" si="38"/>
        <v>134688</v>
      </c>
      <c r="BP25" s="50">
        <f t="shared" si="39"/>
        <v>136896</v>
      </c>
      <c r="BQ25" s="50">
        <f t="shared" si="39"/>
        <v>139104</v>
      </c>
      <c r="BR25" s="50">
        <f t="shared" si="39"/>
        <v>141312</v>
      </c>
      <c r="BS25" s="50">
        <f t="shared" si="39"/>
        <v>143520</v>
      </c>
      <c r="BT25" s="50">
        <f t="shared" si="39"/>
        <v>145728</v>
      </c>
      <c r="BU25" s="50">
        <f t="shared" si="39"/>
        <v>147936</v>
      </c>
      <c r="BV25" s="50">
        <f t="shared" si="39"/>
        <v>150144</v>
      </c>
      <c r="BW25" s="50">
        <f t="shared" si="39"/>
        <v>152352</v>
      </c>
      <c r="BX25" s="50">
        <f t="shared" si="39"/>
        <v>154560</v>
      </c>
      <c r="BY25" s="50">
        <f t="shared" si="39"/>
        <v>156768</v>
      </c>
      <c r="BZ25" s="50">
        <f t="shared" si="40"/>
        <v>158976</v>
      </c>
      <c r="CA25" s="50">
        <f t="shared" si="40"/>
        <v>161184</v>
      </c>
      <c r="CB25" s="50">
        <f t="shared" si="40"/>
        <v>163392</v>
      </c>
      <c r="CC25" s="50">
        <f t="shared" si="40"/>
        <v>165600</v>
      </c>
      <c r="CD25" s="50">
        <f t="shared" si="40"/>
        <v>167808</v>
      </c>
      <c r="CE25" s="50">
        <f t="shared" si="40"/>
        <v>170016</v>
      </c>
      <c r="CF25" s="50">
        <f t="shared" si="40"/>
        <v>172224</v>
      </c>
      <c r="CG25" s="50">
        <f t="shared" si="40"/>
        <v>174432</v>
      </c>
      <c r="CH25" s="50">
        <f t="shared" si="40"/>
        <v>176640</v>
      </c>
      <c r="CI25" s="50">
        <f t="shared" si="40"/>
        <v>178848</v>
      </c>
      <c r="CJ25" s="50">
        <f t="shared" si="41"/>
        <v>181056</v>
      </c>
      <c r="CK25" s="50">
        <f t="shared" si="41"/>
        <v>183264</v>
      </c>
      <c r="CL25" s="50">
        <f t="shared" si="41"/>
        <v>185472</v>
      </c>
      <c r="CM25" s="50">
        <f t="shared" si="41"/>
        <v>187680</v>
      </c>
      <c r="CN25" s="50">
        <f t="shared" si="41"/>
        <v>189888</v>
      </c>
      <c r="CO25" s="50">
        <f t="shared" si="41"/>
        <v>192096</v>
      </c>
      <c r="CP25" s="50">
        <f t="shared" si="41"/>
        <v>194304</v>
      </c>
      <c r="CQ25" s="50">
        <f t="shared" si="41"/>
        <v>196512</v>
      </c>
      <c r="CR25" s="50">
        <f t="shared" si="41"/>
        <v>198720</v>
      </c>
      <c r="CS25" s="50">
        <f t="shared" si="41"/>
        <v>200928</v>
      </c>
      <c r="CT25" s="50">
        <f t="shared" si="42"/>
        <v>203136</v>
      </c>
      <c r="CU25" s="50">
        <f t="shared" si="42"/>
        <v>205344</v>
      </c>
      <c r="CV25" s="50">
        <f t="shared" si="42"/>
        <v>207552</v>
      </c>
      <c r="CW25" s="50">
        <f t="shared" si="42"/>
        <v>209760</v>
      </c>
      <c r="CX25" s="50">
        <f t="shared" si="42"/>
        <v>211968</v>
      </c>
      <c r="CY25" s="50">
        <f t="shared" si="42"/>
        <v>214176</v>
      </c>
      <c r="CZ25" s="50">
        <f t="shared" si="42"/>
        <v>216384</v>
      </c>
      <c r="DA25" s="50">
        <f t="shared" si="42"/>
        <v>218592</v>
      </c>
      <c r="DB25" s="50">
        <f t="shared" si="42"/>
        <v>220800</v>
      </c>
      <c r="DC25" s="50">
        <f t="shared" si="42"/>
        <v>223008</v>
      </c>
      <c r="DD25" s="50">
        <f t="shared" si="43"/>
        <v>225216</v>
      </c>
      <c r="DE25" s="50">
        <f t="shared" si="43"/>
        <v>227424</v>
      </c>
      <c r="DF25" s="50">
        <f t="shared" si="43"/>
        <v>229632</v>
      </c>
      <c r="DG25" s="50">
        <f t="shared" si="43"/>
        <v>231840</v>
      </c>
      <c r="DH25" s="50">
        <f t="shared" si="43"/>
        <v>234048</v>
      </c>
      <c r="DI25" s="50">
        <f t="shared" si="43"/>
        <v>236256</v>
      </c>
      <c r="DJ25" s="50">
        <f t="shared" si="43"/>
        <v>238464</v>
      </c>
      <c r="DK25" s="50">
        <f t="shared" si="43"/>
        <v>240672</v>
      </c>
      <c r="DL25" s="50">
        <f t="shared" si="43"/>
        <v>242880</v>
      </c>
      <c r="DM25" s="50">
        <f t="shared" si="43"/>
        <v>245088</v>
      </c>
      <c r="DN25" s="50">
        <f t="shared" si="44"/>
        <v>247296</v>
      </c>
      <c r="DO25" s="50">
        <f t="shared" si="44"/>
        <v>249504</v>
      </c>
      <c r="DP25" s="50">
        <f t="shared" si="44"/>
        <v>251712</v>
      </c>
      <c r="DQ25" s="50">
        <f t="shared" si="44"/>
        <v>253920</v>
      </c>
      <c r="DR25" s="50">
        <f t="shared" si="44"/>
        <v>256128</v>
      </c>
      <c r="DS25" s="50">
        <f t="shared" si="44"/>
        <v>258336</v>
      </c>
      <c r="DT25" s="50">
        <f t="shared" si="44"/>
        <v>260544</v>
      </c>
      <c r="DU25" s="50">
        <f t="shared" si="44"/>
        <v>262752</v>
      </c>
      <c r="DV25" s="50">
        <f t="shared" si="44"/>
        <v>264960</v>
      </c>
      <c r="DW25" s="50">
        <f t="shared" si="44"/>
        <v>267168</v>
      </c>
      <c r="DX25" s="50">
        <f t="shared" si="45"/>
        <v>269376</v>
      </c>
      <c r="DY25" s="50">
        <f t="shared" si="45"/>
        <v>271584</v>
      </c>
      <c r="DZ25" s="50">
        <f t="shared" si="45"/>
        <v>273792</v>
      </c>
      <c r="EA25" s="50">
        <f t="shared" si="45"/>
        <v>276000</v>
      </c>
      <c r="EB25" s="50">
        <f t="shared" si="45"/>
        <v>278208</v>
      </c>
      <c r="EC25" s="50">
        <f t="shared" si="45"/>
        <v>280416</v>
      </c>
      <c r="ED25" s="50">
        <f t="shared" si="45"/>
        <v>282624</v>
      </c>
      <c r="EE25" s="50">
        <f t="shared" si="45"/>
        <v>284832</v>
      </c>
      <c r="EF25" s="50">
        <f t="shared" si="45"/>
        <v>287040</v>
      </c>
      <c r="EG25" s="50">
        <f t="shared" si="45"/>
        <v>289248</v>
      </c>
      <c r="EH25" s="50">
        <f t="shared" si="45"/>
        <v>291456</v>
      </c>
    </row>
    <row r="26" spans="1:138" ht="15.75" customHeight="1" x14ac:dyDescent="0.35">
      <c r="A26" s="2">
        <v>24</v>
      </c>
      <c r="B26" s="2">
        <v>8</v>
      </c>
      <c r="C26" s="2">
        <v>4</v>
      </c>
      <c r="D26" s="4">
        <f>5/6</f>
        <v>0.83333333333333337</v>
      </c>
      <c r="E26" s="48" t="s">
        <v>68</v>
      </c>
      <c r="F26" s="12">
        <v>0.76100000000000001</v>
      </c>
      <c r="G26" s="49">
        <f>'Transport block capacity(bits)'!J13</f>
        <v>2240</v>
      </c>
      <c r="H26" s="50">
        <f t="shared" si="33"/>
        <v>4480</v>
      </c>
      <c r="I26" s="50">
        <f t="shared" si="33"/>
        <v>6720</v>
      </c>
      <c r="J26" s="50">
        <f t="shared" si="33"/>
        <v>8960</v>
      </c>
      <c r="K26" s="50">
        <f t="shared" si="33"/>
        <v>11200</v>
      </c>
      <c r="L26" s="50">
        <f t="shared" si="33"/>
        <v>13440</v>
      </c>
      <c r="M26" s="50">
        <f t="shared" si="33"/>
        <v>15680</v>
      </c>
      <c r="N26" s="50">
        <f t="shared" si="33"/>
        <v>17920</v>
      </c>
      <c r="O26" s="50">
        <f t="shared" si="33"/>
        <v>20160</v>
      </c>
      <c r="P26" s="50">
        <f t="shared" si="33"/>
        <v>22400</v>
      </c>
      <c r="Q26" s="50">
        <f t="shared" si="33"/>
        <v>24640</v>
      </c>
      <c r="R26" s="50">
        <f t="shared" si="34"/>
        <v>26880</v>
      </c>
      <c r="S26" s="50">
        <f t="shared" si="34"/>
        <v>29120</v>
      </c>
      <c r="T26" s="50">
        <f t="shared" si="34"/>
        <v>31360</v>
      </c>
      <c r="U26" s="50">
        <f t="shared" si="34"/>
        <v>33600</v>
      </c>
      <c r="V26" s="50">
        <f t="shared" si="34"/>
        <v>35840</v>
      </c>
      <c r="W26" s="50">
        <f t="shared" si="34"/>
        <v>38080</v>
      </c>
      <c r="X26" s="50">
        <f t="shared" si="34"/>
        <v>40320</v>
      </c>
      <c r="Y26" s="50">
        <f t="shared" si="34"/>
        <v>42560</v>
      </c>
      <c r="Z26" s="50">
        <f t="shared" si="34"/>
        <v>44800</v>
      </c>
      <c r="AA26" s="50">
        <f t="shared" si="34"/>
        <v>47040</v>
      </c>
      <c r="AB26" s="50">
        <f t="shared" si="35"/>
        <v>49280</v>
      </c>
      <c r="AC26" s="50">
        <f t="shared" si="35"/>
        <v>51520</v>
      </c>
      <c r="AD26" s="50">
        <f t="shared" si="35"/>
        <v>53760</v>
      </c>
      <c r="AE26" s="50">
        <f t="shared" si="35"/>
        <v>56000</v>
      </c>
      <c r="AF26" s="50">
        <f t="shared" si="35"/>
        <v>58240</v>
      </c>
      <c r="AG26" s="50">
        <f t="shared" si="35"/>
        <v>60480</v>
      </c>
      <c r="AH26" s="50">
        <f t="shared" si="35"/>
        <v>62720</v>
      </c>
      <c r="AI26" s="50">
        <f t="shared" si="35"/>
        <v>64960</v>
      </c>
      <c r="AJ26" s="50">
        <f t="shared" si="35"/>
        <v>67200</v>
      </c>
      <c r="AK26" s="50">
        <f t="shared" si="35"/>
        <v>69440</v>
      </c>
      <c r="AL26" s="50">
        <f t="shared" si="36"/>
        <v>71680</v>
      </c>
      <c r="AM26" s="50">
        <f t="shared" si="36"/>
        <v>73920</v>
      </c>
      <c r="AN26" s="50">
        <f t="shared" si="36"/>
        <v>76160</v>
      </c>
      <c r="AO26" s="50">
        <f t="shared" si="36"/>
        <v>78400</v>
      </c>
      <c r="AP26" s="50">
        <f t="shared" si="36"/>
        <v>80640</v>
      </c>
      <c r="AQ26" s="50">
        <f t="shared" si="36"/>
        <v>82880</v>
      </c>
      <c r="AR26" s="50">
        <f t="shared" si="36"/>
        <v>85120</v>
      </c>
      <c r="AS26" s="50">
        <f t="shared" si="36"/>
        <v>87360</v>
      </c>
      <c r="AT26" s="50">
        <f t="shared" si="36"/>
        <v>89600</v>
      </c>
      <c r="AU26" s="50">
        <f t="shared" si="36"/>
        <v>91840</v>
      </c>
      <c r="AV26" s="50">
        <f t="shared" si="37"/>
        <v>94080</v>
      </c>
      <c r="AW26" s="50">
        <f t="shared" si="37"/>
        <v>96320</v>
      </c>
      <c r="AX26" s="50">
        <f t="shared" si="37"/>
        <v>98560</v>
      </c>
      <c r="AY26" s="50">
        <f t="shared" si="37"/>
        <v>100800</v>
      </c>
      <c r="AZ26" s="50">
        <f t="shared" si="37"/>
        <v>103040</v>
      </c>
      <c r="BA26" s="50">
        <f t="shared" si="37"/>
        <v>105280</v>
      </c>
      <c r="BB26" s="50">
        <f t="shared" si="37"/>
        <v>107520</v>
      </c>
      <c r="BC26" s="50">
        <f t="shared" si="37"/>
        <v>109760</v>
      </c>
      <c r="BD26" s="50">
        <f t="shared" si="37"/>
        <v>112000</v>
      </c>
      <c r="BE26" s="50">
        <f t="shared" si="37"/>
        <v>114240</v>
      </c>
      <c r="BF26" s="50">
        <f t="shared" si="38"/>
        <v>116480</v>
      </c>
      <c r="BG26" s="50">
        <f t="shared" si="38"/>
        <v>118720</v>
      </c>
      <c r="BH26" s="50">
        <f t="shared" si="38"/>
        <v>120960</v>
      </c>
      <c r="BI26" s="50">
        <f t="shared" si="38"/>
        <v>123200</v>
      </c>
      <c r="BJ26" s="50">
        <f t="shared" si="38"/>
        <v>125440</v>
      </c>
      <c r="BK26" s="50">
        <f t="shared" si="38"/>
        <v>127680</v>
      </c>
      <c r="BL26" s="50">
        <f t="shared" si="38"/>
        <v>129920</v>
      </c>
      <c r="BM26" s="50">
        <f t="shared" si="38"/>
        <v>132160</v>
      </c>
      <c r="BN26" s="50">
        <f t="shared" si="38"/>
        <v>134400</v>
      </c>
      <c r="BO26" s="50">
        <f t="shared" si="38"/>
        <v>136640</v>
      </c>
      <c r="BP26" s="50">
        <f t="shared" si="39"/>
        <v>138880</v>
      </c>
      <c r="BQ26" s="50">
        <f t="shared" si="39"/>
        <v>141120</v>
      </c>
      <c r="BR26" s="50">
        <f t="shared" si="39"/>
        <v>143360</v>
      </c>
      <c r="BS26" s="50">
        <f t="shared" si="39"/>
        <v>145600</v>
      </c>
      <c r="BT26" s="50">
        <f t="shared" si="39"/>
        <v>147840</v>
      </c>
      <c r="BU26" s="50">
        <f t="shared" si="39"/>
        <v>150080</v>
      </c>
      <c r="BV26" s="50">
        <f t="shared" si="39"/>
        <v>152320</v>
      </c>
      <c r="BW26" s="50">
        <f t="shared" si="39"/>
        <v>154560</v>
      </c>
      <c r="BX26" s="50">
        <f t="shared" si="39"/>
        <v>156800</v>
      </c>
      <c r="BY26" s="50">
        <f t="shared" si="39"/>
        <v>159040</v>
      </c>
      <c r="BZ26" s="50">
        <f t="shared" si="40"/>
        <v>161280</v>
      </c>
      <c r="CA26" s="50">
        <f t="shared" si="40"/>
        <v>163520</v>
      </c>
      <c r="CB26" s="50">
        <f t="shared" si="40"/>
        <v>165760</v>
      </c>
      <c r="CC26" s="50">
        <f t="shared" si="40"/>
        <v>168000</v>
      </c>
      <c r="CD26" s="50">
        <f t="shared" si="40"/>
        <v>170240</v>
      </c>
      <c r="CE26" s="50">
        <f t="shared" si="40"/>
        <v>172480</v>
      </c>
      <c r="CF26" s="50">
        <f t="shared" si="40"/>
        <v>174720</v>
      </c>
      <c r="CG26" s="50">
        <f t="shared" si="40"/>
        <v>176960</v>
      </c>
      <c r="CH26" s="50">
        <f t="shared" si="40"/>
        <v>179200</v>
      </c>
      <c r="CI26" s="50">
        <f t="shared" si="40"/>
        <v>181440</v>
      </c>
      <c r="CJ26" s="50">
        <f t="shared" si="41"/>
        <v>183680</v>
      </c>
      <c r="CK26" s="50">
        <f t="shared" si="41"/>
        <v>185920</v>
      </c>
      <c r="CL26" s="50">
        <f t="shared" si="41"/>
        <v>188160</v>
      </c>
      <c r="CM26" s="50">
        <f t="shared" si="41"/>
        <v>190400</v>
      </c>
      <c r="CN26" s="50">
        <f t="shared" si="41"/>
        <v>192640</v>
      </c>
      <c r="CO26" s="50">
        <f t="shared" si="41"/>
        <v>194880</v>
      </c>
      <c r="CP26" s="50">
        <f t="shared" si="41"/>
        <v>197120</v>
      </c>
      <c r="CQ26" s="50">
        <f t="shared" si="41"/>
        <v>199360</v>
      </c>
      <c r="CR26" s="50">
        <f t="shared" si="41"/>
        <v>201600</v>
      </c>
      <c r="CS26" s="50">
        <f t="shared" si="41"/>
        <v>203840</v>
      </c>
      <c r="CT26" s="50">
        <f t="shared" si="42"/>
        <v>206080</v>
      </c>
      <c r="CU26" s="50">
        <f t="shared" si="42"/>
        <v>208320</v>
      </c>
      <c r="CV26" s="50">
        <f t="shared" si="42"/>
        <v>210560</v>
      </c>
      <c r="CW26" s="50">
        <f t="shared" si="42"/>
        <v>212800</v>
      </c>
      <c r="CX26" s="50">
        <f t="shared" si="42"/>
        <v>215040</v>
      </c>
      <c r="CY26" s="50">
        <f t="shared" si="42"/>
        <v>217280</v>
      </c>
      <c r="CZ26" s="50">
        <f t="shared" si="42"/>
        <v>219520</v>
      </c>
      <c r="DA26" s="50">
        <f t="shared" si="42"/>
        <v>221760</v>
      </c>
      <c r="DB26" s="50">
        <f t="shared" si="42"/>
        <v>224000</v>
      </c>
      <c r="DC26" s="50">
        <f t="shared" si="42"/>
        <v>226240</v>
      </c>
      <c r="DD26" s="50">
        <f t="shared" si="43"/>
        <v>228480</v>
      </c>
      <c r="DE26" s="50">
        <f t="shared" si="43"/>
        <v>230720</v>
      </c>
      <c r="DF26" s="50">
        <f t="shared" si="43"/>
        <v>232960</v>
      </c>
      <c r="DG26" s="50">
        <f t="shared" si="43"/>
        <v>235200</v>
      </c>
      <c r="DH26" s="50">
        <f t="shared" si="43"/>
        <v>237440</v>
      </c>
      <c r="DI26" s="50">
        <f t="shared" si="43"/>
        <v>239680</v>
      </c>
      <c r="DJ26" s="50">
        <f t="shared" si="43"/>
        <v>241920</v>
      </c>
      <c r="DK26" s="50">
        <f t="shared" si="43"/>
        <v>244160</v>
      </c>
      <c r="DL26" s="50">
        <f t="shared" si="43"/>
        <v>246400</v>
      </c>
      <c r="DM26" s="50">
        <f t="shared" si="43"/>
        <v>248640</v>
      </c>
      <c r="DN26" s="50">
        <f t="shared" si="44"/>
        <v>250880</v>
      </c>
      <c r="DO26" s="50">
        <f t="shared" si="44"/>
        <v>253120</v>
      </c>
      <c r="DP26" s="50">
        <f t="shared" si="44"/>
        <v>255360</v>
      </c>
      <c r="DQ26" s="50">
        <f t="shared" si="44"/>
        <v>257600</v>
      </c>
      <c r="DR26" s="50">
        <f t="shared" si="44"/>
        <v>259840</v>
      </c>
      <c r="DS26" s="50">
        <f t="shared" si="44"/>
        <v>262080</v>
      </c>
      <c r="DT26" s="50">
        <f t="shared" si="44"/>
        <v>264320</v>
      </c>
      <c r="DU26" s="50">
        <f t="shared" si="44"/>
        <v>266560</v>
      </c>
      <c r="DV26" s="50">
        <f t="shared" si="44"/>
        <v>268800</v>
      </c>
      <c r="DW26" s="50">
        <f t="shared" si="44"/>
        <v>271040</v>
      </c>
      <c r="DX26" s="50">
        <f t="shared" si="45"/>
        <v>273280</v>
      </c>
      <c r="DY26" s="50">
        <f t="shared" si="45"/>
        <v>275520</v>
      </c>
      <c r="DZ26" s="50">
        <f t="shared" si="45"/>
        <v>277760</v>
      </c>
      <c r="EA26" s="50">
        <f t="shared" si="45"/>
        <v>280000</v>
      </c>
      <c r="EB26" s="50">
        <f t="shared" si="45"/>
        <v>282240</v>
      </c>
      <c r="EC26" s="50">
        <f t="shared" si="45"/>
        <v>284480</v>
      </c>
      <c r="ED26" s="50">
        <f t="shared" si="45"/>
        <v>286720</v>
      </c>
      <c r="EE26" s="50">
        <f t="shared" si="45"/>
        <v>288960</v>
      </c>
      <c r="EF26" s="50">
        <f t="shared" si="45"/>
        <v>291200</v>
      </c>
      <c r="EG26" s="50">
        <f t="shared" si="45"/>
        <v>293440</v>
      </c>
      <c r="EH26" s="50">
        <f t="shared" si="45"/>
        <v>295680</v>
      </c>
    </row>
    <row r="27" spans="1:138" ht="15.75" customHeight="1" x14ac:dyDescent="0.35">
      <c r="A27" s="2">
        <v>26</v>
      </c>
      <c r="B27" s="2">
        <v>9</v>
      </c>
      <c r="C27" s="2">
        <v>4</v>
      </c>
      <c r="D27" s="4">
        <f>7/8</f>
        <v>0.875</v>
      </c>
      <c r="E27" s="48" t="s">
        <v>117</v>
      </c>
      <c r="G27" s="49">
        <f>'Transport block capacity(bits)'!J14</f>
        <v>2352</v>
      </c>
      <c r="H27" s="50">
        <f t="shared" si="33"/>
        <v>4704</v>
      </c>
      <c r="I27" s="50">
        <f t="shared" si="33"/>
        <v>7056</v>
      </c>
      <c r="J27" s="50">
        <f t="shared" si="33"/>
        <v>9408</v>
      </c>
      <c r="K27" s="50">
        <f t="shared" si="33"/>
        <v>11760</v>
      </c>
      <c r="L27" s="50">
        <f t="shared" si="33"/>
        <v>14112</v>
      </c>
      <c r="M27" s="50">
        <f t="shared" si="33"/>
        <v>16464</v>
      </c>
      <c r="N27" s="50">
        <f t="shared" si="33"/>
        <v>18816</v>
      </c>
      <c r="O27" s="50">
        <f t="shared" si="33"/>
        <v>21168</v>
      </c>
      <c r="P27" s="50">
        <f t="shared" si="33"/>
        <v>23520</v>
      </c>
      <c r="Q27" s="50">
        <f t="shared" si="33"/>
        <v>25872</v>
      </c>
      <c r="R27" s="50">
        <f t="shared" si="34"/>
        <v>28224</v>
      </c>
      <c r="S27" s="50">
        <f t="shared" si="34"/>
        <v>30576</v>
      </c>
      <c r="T27" s="50">
        <f t="shared" si="34"/>
        <v>32928</v>
      </c>
      <c r="U27" s="50">
        <f t="shared" si="34"/>
        <v>35280</v>
      </c>
      <c r="V27" s="50">
        <f t="shared" si="34"/>
        <v>37632</v>
      </c>
      <c r="W27" s="50">
        <f t="shared" si="34"/>
        <v>39984</v>
      </c>
      <c r="X27" s="50">
        <f t="shared" si="34"/>
        <v>42336</v>
      </c>
      <c r="Y27" s="50">
        <f t="shared" si="34"/>
        <v>44688</v>
      </c>
      <c r="Z27" s="50">
        <f t="shared" si="34"/>
        <v>47040</v>
      </c>
      <c r="AA27" s="50">
        <f t="shared" si="34"/>
        <v>49392</v>
      </c>
      <c r="AB27" s="50">
        <f t="shared" si="35"/>
        <v>51744</v>
      </c>
      <c r="AC27" s="50">
        <f t="shared" si="35"/>
        <v>54096</v>
      </c>
      <c r="AD27" s="50">
        <f t="shared" si="35"/>
        <v>56448</v>
      </c>
      <c r="AE27" s="50">
        <f t="shared" si="35"/>
        <v>58800</v>
      </c>
      <c r="AF27" s="50">
        <f t="shared" si="35"/>
        <v>61152</v>
      </c>
      <c r="AG27" s="50">
        <f t="shared" si="35"/>
        <v>63504</v>
      </c>
      <c r="AH27" s="50">
        <f t="shared" si="35"/>
        <v>65856</v>
      </c>
      <c r="AI27" s="50">
        <f t="shared" si="35"/>
        <v>68208</v>
      </c>
      <c r="AJ27" s="50">
        <f t="shared" si="35"/>
        <v>70560</v>
      </c>
      <c r="AK27" s="50">
        <f t="shared" si="35"/>
        <v>72912</v>
      </c>
      <c r="AL27" s="50">
        <f t="shared" si="36"/>
        <v>75264</v>
      </c>
      <c r="AM27" s="50">
        <f t="shared" si="36"/>
        <v>77616</v>
      </c>
      <c r="AN27" s="50">
        <f t="shared" si="36"/>
        <v>79968</v>
      </c>
      <c r="AO27" s="50">
        <f t="shared" si="36"/>
        <v>82320</v>
      </c>
      <c r="AP27" s="50">
        <f t="shared" si="36"/>
        <v>84672</v>
      </c>
      <c r="AQ27" s="50">
        <f t="shared" si="36"/>
        <v>87024</v>
      </c>
      <c r="AR27" s="50">
        <f t="shared" si="36"/>
        <v>89376</v>
      </c>
      <c r="AS27" s="50">
        <f t="shared" si="36"/>
        <v>91728</v>
      </c>
      <c r="AT27" s="50">
        <f t="shared" si="36"/>
        <v>94080</v>
      </c>
      <c r="AU27" s="50">
        <f t="shared" si="36"/>
        <v>96432</v>
      </c>
      <c r="AV27" s="50">
        <f t="shared" si="37"/>
        <v>98784</v>
      </c>
      <c r="AW27" s="50">
        <f t="shared" si="37"/>
        <v>101136</v>
      </c>
      <c r="AX27" s="50">
        <f t="shared" si="37"/>
        <v>103488</v>
      </c>
      <c r="AY27" s="50">
        <f t="shared" si="37"/>
        <v>105840</v>
      </c>
      <c r="AZ27" s="50">
        <f t="shared" si="37"/>
        <v>108192</v>
      </c>
      <c r="BA27" s="50">
        <f t="shared" si="37"/>
        <v>110544</v>
      </c>
      <c r="BB27" s="50">
        <f t="shared" si="37"/>
        <v>112896</v>
      </c>
      <c r="BC27" s="50">
        <f t="shared" si="37"/>
        <v>115248</v>
      </c>
      <c r="BD27" s="50">
        <f t="shared" si="37"/>
        <v>117600</v>
      </c>
      <c r="BE27" s="50">
        <f t="shared" si="37"/>
        <v>119952</v>
      </c>
      <c r="BF27" s="50">
        <f t="shared" si="38"/>
        <v>122304</v>
      </c>
      <c r="BG27" s="50">
        <f t="shared" si="38"/>
        <v>124656</v>
      </c>
      <c r="BH27" s="50">
        <f t="shared" si="38"/>
        <v>127008</v>
      </c>
      <c r="BI27" s="50">
        <f t="shared" si="38"/>
        <v>129360</v>
      </c>
      <c r="BJ27" s="50">
        <f t="shared" si="38"/>
        <v>131712</v>
      </c>
      <c r="BK27" s="50">
        <f t="shared" si="38"/>
        <v>134064</v>
      </c>
      <c r="BL27" s="50">
        <f t="shared" si="38"/>
        <v>136416</v>
      </c>
      <c r="BM27" s="50">
        <f t="shared" si="38"/>
        <v>138768</v>
      </c>
      <c r="BN27" s="50">
        <f t="shared" si="38"/>
        <v>141120</v>
      </c>
      <c r="BO27" s="50">
        <f t="shared" si="38"/>
        <v>143472</v>
      </c>
      <c r="BP27" s="50">
        <f t="shared" si="39"/>
        <v>145824</v>
      </c>
      <c r="BQ27" s="50">
        <f t="shared" si="39"/>
        <v>148176</v>
      </c>
      <c r="BR27" s="50">
        <f t="shared" si="39"/>
        <v>150528</v>
      </c>
      <c r="BS27" s="50">
        <f t="shared" si="39"/>
        <v>152880</v>
      </c>
      <c r="BT27" s="50">
        <f t="shared" si="39"/>
        <v>155232</v>
      </c>
      <c r="BU27" s="50">
        <f t="shared" si="39"/>
        <v>157584</v>
      </c>
      <c r="BV27" s="50">
        <f t="shared" si="39"/>
        <v>159936</v>
      </c>
      <c r="BW27" s="50">
        <f t="shared" si="39"/>
        <v>162288</v>
      </c>
      <c r="BX27" s="50">
        <f t="shared" si="39"/>
        <v>164640</v>
      </c>
      <c r="BY27" s="50">
        <f t="shared" si="39"/>
        <v>166992</v>
      </c>
      <c r="BZ27" s="50">
        <f t="shared" si="40"/>
        <v>169344</v>
      </c>
      <c r="CA27" s="50">
        <f t="shared" si="40"/>
        <v>171696</v>
      </c>
      <c r="CB27" s="50">
        <f t="shared" si="40"/>
        <v>174048</v>
      </c>
      <c r="CC27" s="50">
        <f t="shared" si="40"/>
        <v>176400</v>
      </c>
      <c r="CD27" s="50">
        <f t="shared" si="40"/>
        <v>178752</v>
      </c>
      <c r="CE27" s="50">
        <f t="shared" si="40"/>
        <v>181104</v>
      </c>
      <c r="CF27" s="50">
        <f t="shared" si="40"/>
        <v>183456</v>
      </c>
      <c r="CG27" s="50">
        <f t="shared" si="40"/>
        <v>185808</v>
      </c>
      <c r="CH27" s="50">
        <f t="shared" si="40"/>
        <v>188160</v>
      </c>
      <c r="CI27" s="50">
        <f t="shared" si="40"/>
        <v>190512</v>
      </c>
      <c r="CJ27" s="50">
        <f t="shared" si="41"/>
        <v>192864</v>
      </c>
      <c r="CK27" s="50">
        <f t="shared" si="41"/>
        <v>195216</v>
      </c>
      <c r="CL27" s="50">
        <f t="shared" si="41"/>
        <v>197568</v>
      </c>
      <c r="CM27" s="50">
        <f t="shared" si="41"/>
        <v>199920</v>
      </c>
      <c r="CN27" s="50">
        <f t="shared" si="41"/>
        <v>202272</v>
      </c>
      <c r="CO27" s="50">
        <f t="shared" si="41"/>
        <v>204624</v>
      </c>
      <c r="CP27" s="50">
        <f t="shared" si="41"/>
        <v>206976</v>
      </c>
      <c r="CQ27" s="50">
        <f t="shared" si="41"/>
        <v>209328</v>
      </c>
      <c r="CR27" s="50">
        <f t="shared" si="41"/>
        <v>211680</v>
      </c>
      <c r="CS27" s="50">
        <f t="shared" si="41"/>
        <v>214032</v>
      </c>
      <c r="CT27" s="50">
        <f t="shared" si="42"/>
        <v>216384</v>
      </c>
      <c r="CU27" s="50">
        <f t="shared" si="42"/>
        <v>218736</v>
      </c>
      <c r="CV27" s="50">
        <f t="shared" si="42"/>
        <v>221088</v>
      </c>
      <c r="CW27" s="50">
        <f t="shared" si="42"/>
        <v>223440</v>
      </c>
      <c r="CX27" s="50">
        <f t="shared" si="42"/>
        <v>225792</v>
      </c>
      <c r="CY27" s="50">
        <f t="shared" si="42"/>
        <v>228144</v>
      </c>
      <c r="CZ27" s="50">
        <f t="shared" si="42"/>
        <v>230496</v>
      </c>
      <c r="DA27" s="50">
        <f t="shared" si="42"/>
        <v>232848</v>
      </c>
      <c r="DB27" s="50">
        <f t="shared" si="42"/>
        <v>235200</v>
      </c>
      <c r="DC27" s="50">
        <f t="shared" si="42"/>
        <v>237552</v>
      </c>
      <c r="DD27" s="50">
        <f t="shared" si="43"/>
        <v>239904</v>
      </c>
      <c r="DE27" s="50">
        <f t="shared" si="43"/>
        <v>242256</v>
      </c>
      <c r="DF27" s="50">
        <f t="shared" si="43"/>
        <v>244608</v>
      </c>
      <c r="DG27" s="50">
        <f t="shared" si="43"/>
        <v>246960</v>
      </c>
      <c r="DH27" s="50">
        <f t="shared" si="43"/>
        <v>249312</v>
      </c>
      <c r="DI27" s="50">
        <f t="shared" si="43"/>
        <v>251664</v>
      </c>
      <c r="DJ27" s="50">
        <f t="shared" si="43"/>
        <v>254016</v>
      </c>
      <c r="DK27" s="50">
        <f t="shared" si="43"/>
        <v>256368</v>
      </c>
      <c r="DL27" s="50">
        <f t="shared" si="43"/>
        <v>258720</v>
      </c>
      <c r="DM27" s="50">
        <f t="shared" si="43"/>
        <v>261072</v>
      </c>
      <c r="DN27" s="50">
        <f t="shared" si="44"/>
        <v>263424</v>
      </c>
      <c r="DO27" s="50">
        <f t="shared" si="44"/>
        <v>265776</v>
      </c>
      <c r="DP27" s="50">
        <f t="shared" si="44"/>
        <v>268128</v>
      </c>
      <c r="DQ27" s="50">
        <f t="shared" si="44"/>
        <v>270480</v>
      </c>
      <c r="DR27" s="50">
        <f t="shared" si="44"/>
        <v>272832</v>
      </c>
      <c r="DS27" s="50">
        <f t="shared" si="44"/>
        <v>275184</v>
      </c>
      <c r="DT27" s="50">
        <f t="shared" si="44"/>
        <v>277536</v>
      </c>
      <c r="DU27" s="50">
        <f t="shared" si="44"/>
        <v>279888</v>
      </c>
      <c r="DV27" s="50">
        <f t="shared" si="44"/>
        <v>282240</v>
      </c>
      <c r="DW27" s="50">
        <f t="shared" si="44"/>
        <v>284592</v>
      </c>
      <c r="DX27" s="50">
        <f t="shared" si="45"/>
        <v>286944</v>
      </c>
      <c r="DY27" s="50">
        <f t="shared" si="45"/>
        <v>289296</v>
      </c>
      <c r="DZ27" s="50">
        <f t="shared" si="45"/>
        <v>291648</v>
      </c>
      <c r="EA27" s="50">
        <f t="shared" si="45"/>
        <v>294000</v>
      </c>
      <c r="EB27" s="50">
        <f t="shared" si="45"/>
        <v>296352</v>
      </c>
      <c r="EC27" s="50">
        <f t="shared" si="45"/>
        <v>298704</v>
      </c>
      <c r="ED27" s="50">
        <f t="shared" si="45"/>
        <v>301056</v>
      </c>
      <c r="EE27" s="50">
        <f t="shared" si="45"/>
        <v>303408</v>
      </c>
      <c r="EF27" s="50">
        <f t="shared" si="45"/>
        <v>305760</v>
      </c>
      <c r="EG27" s="50">
        <f t="shared" si="45"/>
        <v>308112</v>
      </c>
      <c r="EH27" s="50">
        <f t="shared" si="45"/>
        <v>310464</v>
      </c>
    </row>
    <row r="28" spans="1:138" ht="15.75" customHeight="1" x14ac:dyDescent="0.35">
      <c r="A28" s="2">
        <v>27</v>
      </c>
      <c r="B28" s="2">
        <v>8</v>
      </c>
      <c r="C28" s="2">
        <v>4</v>
      </c>
      <c r="D28" s="4">
        <f t="shared" ref="D28:D29" si="47">5/6</f>
        <v>0.83333333333333337</v>
      </c>
      <c r="E28" s="48" t="s">
        <v>118</v>
      </c>
      <c r="G28" s="49">
        <f>'Transport block capacity(bits)'!K13</f>
        <v>2400</v>
      </c>
      <c r="H28" s="50">
        <f t="shared" si="33"/>
        <v>4800</v>
      </c>
      <c r="I28" s="50">
        <f t="shared" si="33"/>
        <v>7200</v>
      </c>
      <c r="J28" s="50">
        <f t="shared" si="33"/>
        <v>9600</v>
      </c>
      <c r="K28" s="50">
        <f t="shared" si="33"/>
        <v>12000</v>
      </c>
      <c r="L28" s="50">
        <f t="shared" si="33"/>
        <v>14400</v>
      </c>
      <c r="M28" s="50">
        <f t="shared" si="33"/>
        <v>16800</v>
      </c>
      <c r="N28" s="50">
        <f t="shared" si="33"/>
        <v>19200</v>
      </c>
      <c r="O28" s="50">
        <f t="shared" si="33"/>
        <v>21600</v>
      </c>
      <c r="P28" s="50">
        <f t="shared" si="33"/>
        <v>24000</v>
      </c>
      <c r="Q28" s="50">
        <f t="shared" si="33"/>
        <v>26400</v>
      </c>
      <c r="R28" s="50">
        <f t="shared" si="34"/>
        <v>28800</v>
      </c>
      <c r="S28" s="50">
        <f t="shared" si="34"/>
        <v>31200</v>
      </c>
      <c r="T28" s="50">
        <f t="shared" si="34"/>
        <v>33600</v>
      </c>
      <c r="U28" s="50">
        <f t="shared" si="34"/>
        <v>36000</v>
      </c>
      <c r="V28" s="50">
        <f t="shared" si="34"/>
        <v>38400</v>
      </c>
      <c r="W28" s="50">
        <f t="shared" si="34"/>
        <v>40800</v>
      </c>
      <c r="X28" s="50">
        <f t="shared" si="34"/>
        <v>43200</v>
      </c>
      <c r="Y28" s="50">
        <f t="shared" si="34"/>
        <v>45600</v>
      </c>
      <c r="Z28" s="50">
        <f t="shared" si="34"/>
        <v>48000</v>
      </c>
      <c r="AA28" s="50">
        <f t="shared" si="34"/>
        <v>50400</v>
      </c>
      <c r="AB28" s="50">
        <f t="shared" si="35"/>
        <v>52800</v>
      </c>
      <c r="AC28" s="50">
        <f t="shared" si="35"/>
        <v>55200</v>
      </c>
      <c r="AD28" s="50">
        <f t="shared" si="35"/>
        <v>57600</v>
      </c>
      <c r="AE28" s="50">
        <f t="shared" si="35"/>
        <v>60000</v>
      </c>
      <c r="AF28" s="50">
        <f t="shared" si="35"/>
        <v>62400</v>
      </c>
      <c r="AG28" s="50">
        <f t="shared" si="35"/>
        <v>64800</v>
      </c>
      <c r="AH28" s="50">
        <f t="shared" si="35"/>
        <v>67200</v>
      </c>
      <c r="AI28" s="50">
        <f t="shared" si="35"/>
        <v>69600</v>
      </c>
      <c r="AJ28" s="50">
        <f t="shared" si="35"/>
        <v>72000</v>
      </c>
      <c r="AK28" s="50">
        <f t="shared" si="35"/>
        <v>74400</v>
      </c>
      <c r="AL28" s="50">
        <f t="shared" si="36"/>
        <v>76800</v>
      </c>
      <c r="AM28" s="50">
        <f t="shared" si="36"/>
        <v>79200</v>
      </c>
      <c r="AN28" s="50">
        <f t="shared" si="36"/>
        <v>81600</v>
      </c>
      <c r="AO28" s="50">
        <f t="shared" si="36"/>
        <v>84000</v>
      </c>
      <c r="AP28" s="50">
        <f t="shared" si="36"/>
        <v>86400</v>
      </c>
      <c r="AQ28" s="50">
        <f t="shared" si="36"/>
        <v>88800</v>
      </c>
      <c r="AR28" s="50">
        <f t="shared" si="36"/>
        <v>91200</v>
      </c>
      <c r="AS28" s="50">
        <f t="shared" si="36"/>
        <v>93600</v>
      </c>
      <c r="AT28" s="50">
        <f t="shared" si="36"/>
        <v>96000</v>
      </c>
      <c r="AU28" s="50">
        <f t="shared" si="36"/>
        <v>98400</v>
      </c>
      <c r="AV28" s="50">
        <f t="shared" si="37"/>
        <v>100800</v>
      </c>
      <c r="AW28" s="50">
        <f t="shared" si="37"/>
        <v>103200</v>
      </c>
      <c r="AX28" s="50">
        <f t="shared" si="37"/>
        <v>105600</v>
      </c>
      <c r="AY28" s="50">
        <f t="shared" si="37"/>
        <v>108000</v>
      </c>
      <c r="AZ28" s="50">
        <f t="shared" si="37"/>
        <v>110400</v>
      </c>
      <c r="BA28" s="50">
        <f t="shared" si="37"/>
        <v>112800</v>
      </c>
      <c r="BB28" s="50">
        <f t="shared" si="37"/>
        <v>115200</v>
      </c>
      <c r="BC28" s="50">
        <f t="shared" si="37"/>
        <v>117600</v>
      </c>
      <c r="BD28" s="50">
        <f t="shared" si="37"/>
        <v>120000</v>
      </c>
      <c r="BE28" s="50">
        <f t="shared" si="37"/>
        <v>122400</v>
      </c>
      <c r="BF28" s="50">
        <f t="shared" si="38"/>
        <v>124800</v>
      </c>
      <c r="BG28" s="50">
        <f t="shared" si="38"/>
        <v>127200</v>
      </c>
      <c r="BH28" s="50">
        <f t="shared" si="38"/>
        <v>129600</v>
      </c>
      <c r="BI28" s="50">
        <f t="shared" si="38"/>
        <v>132000</v>
      </c>
      <c r="BJ28" s="50">
        <f t="shared" si="38"/>
        <v>134400</v>
      </c>
      <c r="BK28" s="50">
        <f t="shared" si="38"/>
        <v>136800</v>
      </c>
      <c r="BL28" s="50">
        <f t="shared" si="38"/>
        <v>139200</v>
      </c>
      <c r="BM28" s="50">
        <f t="shared" si="38"/>
        <v>141600</v>
      </c>
      <c r="BN28" s="50">
        <f t="shared" si="38"/>
        <v>144000</v>
      </c>
      <c r="BO28" s="50">
        <f t="shared" si="38"/>
        <v>146400</v>
      </c>
      <c r="BP28" s="50">
        <f t="shared" si="39"/>
        <v>148800</v>
      </c>
      <c r="BQ28" s="50">
        <f t="shared" si="39"/>
        <v>151200</v>
      </c>
      <c r="BR28" s="50">
        <f t="shared" si="39"/>
        <v>153600</v>
      </c>
      <c r="BS28" s="50">
        <f t="shared" si="39"/>
        <v>156000</v>
      </c>
      <c r="BT28" s="50">
        <f t="shared" si="39"/>
        <v>158400</v>
      </c>
      <c r="BU28" s="50">
        <f t="shared" si="39"/>
        <v>160800</v>
      </c>
      <c r="BV28" s="50">
        <f t="shared" si="39"/>
        <v>163200</v>
      </c>
      <c r="BW28" s="50">
        <f t="shared" si="39"/>
        <v>165600</v>
      </c>
      <c r="BX28" s="50">
        <f t="shared" si="39"/>
        <v>168000</v>
      </c>
      <c r="BY28" s="50">
        <f t="shared" si="39"/>
        <v>170400</v>
      </c>
      <c r="BZ28" s="50">
        <f t="shared" si="40"/>
        <v>172800</v>
      </c>
      <c r="CA28" s="50">
        <f t="shared" si="40"/>
        <v>175200</v>
      </c>
      <c r="CB28" s="50">
        <f t="shared" si="40"/>
        <v>177600</v>
      </c>
      <c r="CC28" s="50">
        <f t="shared" si="40"/>
        <v>180000</v>
      </c>
      <c r="CD28" s="50">
        <f t="shared" si="40"/>
        <v>182400</v>
      </c>
      <c r="CE28" s="50">
        <f t="shared" si="40"/>
        <v>184800</v>
      </c>
      <c r="CF28" s="50">
        <f t="shared" si="40"/>
        <v>187200</v>
      </c>
      <c r="CG28" s="50">
        <f t="shared" si="40"/>
        <v>189600</v>
      </c>
      <c r="CH28" s="50">
        <f t="shared" si="40"/>
        <v>192000</v>
      </c>
      <c r="CI28" s="50">
        <f t="shared" si="40"/>
        <v>194400</v>
      </c>
      <c r="CJ28" s="50">
        <f t="shared" si="41"/>
        <v>196800</v>
      </c>
      <c r="CK28" s="50">
        <f t="shared" si="41"/>
        <v>199200</v>
      </c>
      <c r="CL28" s="50">
        <f t="shared" si="41"/>
        <v>201600</v>
      </c>
      <c r="CM28" s="50">
        <f t="shared" si="41"/>
        <v>204000</v>
      </c>
      <c r="CN28" s="50">
        <f t="shared" si="41"/>
        <v>206400</v>
      </c>
      <c r="CO28" s="50">
        <f t="shared" si="41"/>
        <v>208800</v>
      </c>
      <c r="CP28" s="50">
        <f t="shared" si="41"/>
        <v>211200</v>
      </c>
      <c r="CQ28" s="50">
        <f t="shared" si="41"/>
        <v>213600</v>
      </c>
      <c r="CR28" s="50">
        <f t="shared" si="41"/>
        <v>216000</v>
      </c>
      <c r="CS28" s="50">
        <f t="shared" si="41"/>
        <v>218400</v>
      </c>
      <c r="CT28" s="50">
        <f t="shared" si="42"/>
        <v>220800</v>
      </c>
      <c r="CU28" s="50">
        <f t="shared" si="42"/>
        <v>223200</v>
      </c>
      <c r="CV28" s="50">
        <f t="shared" si="42"/>
        <v>225600</v>
      </c>
      <c r="CW28" s="50">
        <f t="shared" si="42"/>
        <v>228000</v>
      </c>
      <c r="CX28" s="50">
        <f t="shared" si="42"/>
        <v>230400</v>
      </c>
      <c r="CY28" s="50">
        <f t="shared" si="42"/>
        <v>232800</v>
      </c>
      <c r="CZ28" s="50">
        <f t="shared" si="42"/>
        <v>235200</v>
      </c>
      <c r="DA28" s="50">
        <f t="shared" si="42"/>
        <v>237600</v>
      </c>
      <c r="DB28" s="50">
        <f t="shared" si="42"/>
        <v>240000</v>
      </c>
      <c r="DC28" s="50">
        <f t="shared" si="42"/>
        <v>242400</v>
      </c>
      <c r="DD28" s="50">
        <f t="shared" si="43"/>
        <v>244800</v>
      </c>
      <c r="DE28" s="50">
        <f t="shared" si="43"/>
        <v>247200</v>
      </c>
      <c r="DF28" s="50">
        <f t="shared" si="43"/>
        <v>249600</v>
      </c>
      <c r="DG28" s="50">
        <f t="shared" si="43"/>
        <v>252000</v>
      </c>
      <c r="DH28" s="50">
        <f t="shared" si="43"/>
        <v>254400</v>
      </c>
      <c r="DI28" s="50">
        <f t="shared" si="43"/>
        <v>256800</v>
      </c>
      <c r="DJ28" s="50">
        <f t="shared" si="43"/>
        <v>259200</v>
      </c>
      <c r="DK28" s="50">
        <f t="shared" si="43"/>
        <v>261600</v>
      </c>
      <c r="DL28" s="50">
        <f t="shared" si="43"/>
        <v>264000</v>
      </c>
      <c r="DM28" s="50">
        <f t="shared" si="43"/>
        <v>266400</v>
      </c>
      <c r="DN28" s="50">
        <f t="shared" si="44"/>
        <v>268800</v>
      </c>
      <c r="DO28" s="50">
        <f t="shared" si="44"/>
        <v>271200</v>
      </c>
      <c r="DP28" s="50">
        <f t="shared" si="44"/>
        <v>273600</v>
      </c>
      <c r="DQ28" s="50">
        <f t="shared" si="44"/>
        <v>276000</v>
      </c>
      <c r="DR28" s="50">
        <f t="shared" si="44"/>
        <v>278400</v>
      </c>
      <c r="DS28" s="50">
        <f t="shared" si="44"/>
        <v>280800</v>
      </c>
      <c r="DT28" s="50">
        <f t="shared" si="44"/>
        <v>283200</v>
      </c>
      <c r="DU28" s="50">
        <f t="shared" si="44"/>
        <v>285600</v>
      </c>
      <c r="DV28" s="50">
        <f t="shared" si="44"/>
        <v>288000</v>
      </c>
      <c r="DW28" s="50">
        <f t="shared" si="44"/>
        <v>290400</v>
      </c>
      <c r="DX28" s="50">
        <f t="shared" si="45"/>
        <v>292800</v>
      </c>
      <c r="DY28" s="50">
        <f t="shared" si="45"/>
        <v>295200</v>
      </c>
      <c r="DZ28" s="50">
        <f t="shared" si="45"/>
        <v>297600</v>
      </c>
      <c r="EA28" s="50">
        <f t="shared" si="45"/>
        <v>300000</v>
      </c>
      <c r="EB28" s="50">
        <f t="shared" si="45"/>
        <v>302400</v>
      </c>
      <c r="EC28" s="50">
        <f t="shared" si="45"/>
        <v>304800</v>
      </c>
      <c r="ED28" s="50">
        <f t="shared" si="45"/>
        <v>307200</v>
      </c>
      <c r="EE28" s="50">
        <f t="shared" si="45"/>
        <v>309600</v>
      </c>
      <c r="EF28" s="50">
        <f t="shared" si="45"/>
        <v>312000</v>
      </c>
      <c r="EG28" s="50">
        <f t="shared" si="45"/>
        <v>314400</v>
      </c>
      <c r="EH28" s="50">
        <f t="shared" si="45"/>
        <v>316800</v>
      </c>
    </row>
    <row r="29" spans="1:138" ht="15.75" customHeight="1" x14ac:dyDescent="0.35">
      <c r="A29" s="2">
        <v>25</v>
      </c>
      <c r="B29" s="2">
        <v>8</v>
      </c>
      <c r="C29" s="2">
        <v>4</v>
      </c>
      <c r="D29" s="4">
        <f t="shared" si="47"/>
        <v>0.83333333333333337</v>
      </c>
      <c r="E29" s="48" t="s">
        <v>68</v>
      </c>
      <c r="F29" s="12">
        <v>0.95899999999999996</v>
      </c>
      <c r="G29" s="49">
        <f>'Transport block capacity(bits)'!O13</f>
        <v>2453</v>
      </c>
      <c r="H29" s="50">
        <f t="shared" si="33"/>
        <v>4906</v>
      </c>
      <c r="I29" s="50">
        <f t="shared" si="33"/>
        <v>7359</v>
      </c>
      <c r="J29" s="50">
        <f t="shared" si="33"/>
        <v>9812</v>
      </c>
      <c r="K29" s="50">
        <f t="shared" si="33"/>
        <v>12265</v>
      </c>
      <c r="L29" s="50">
        <f t="shared" si="33"/>
        <v>14718</v>
      </c>
      <c r="M29" s="50">
        <f t="shared" si="33"/>
        <v>17171</v>
      </c>
      <c r="N29" s="50">
        <f t="shared" si="33"/>
        <v>19624</v>
      </c>
      <c r="O29" s="50">
        <f t="shared" si="33"/>
        <v>22077</v>
      </c>
      <c r="P29" s="50">
        <f t="shared" si="33"/>
        <v>24530</v>
      </c>
      <c r="Q29" s="50">
        <f t="shared" si="33"/>
        <v>26983</v>
      </c>
      <c r="R29" s="50">
        <f t="shared" si="34"/>
        <v>29436</v>
      </c>
      <c r="S29" s="50">
        <f t="shared" si="34"/>
        <v>31889</v>
      </c>
      <c r="T29" s="50">
        <f t="shared" si="34"/>
        <v>34342</v>
      </c>
      <c r="U29" s="50">
        <f t="shared" si="34"/>
        <v>36795</v>
      </c>
      <c r="V29" s="50">
        <f t="shared" si="34"/>
        <v>39248</v>
      </c>
      <c r="W29" s="50">
        <f t="shared" si="34"/>
        <v>41701</v>
      </c>
      <c r="X29" s="50">
        <f t="shared" si="34"/>
        <v>44154</v>
      </c>
      <c r="Y29" s="50">
        <f t="shared" si="34"/>
        <v>46607</v>
      </c>
      <c r="Z29" s="50">
        <f t="shared" si="34"/>
        <v>49060</v>
      </c>
      <c r="AA29" s="50">
        <f t="shared" si="34"/>
        <v>51513</v>
      </c>
      <c r="AB29" s="50">
        <f t="shared" si="35"/>
        <v>53966</v>
      </c>
      <c r="AC29" s="50">
        <f t="shared" si="35"/>
        <v>56419</v>
      </c>
      <c r="AD29" s="50">
        <f t="shared" si="35"/>
        <v>58872</v>
      </c>
      <c r="AE29" s="50">
        <f t="shared" si="35"/>
        <v>61325</v>
      </c>
      <c r="AF29" s="50">
        <f t="shared" si="35"/>
        <v>63778</v>
      </c>
      <c r="AG29" s="50">
        <f t="shared" si="35"/>
        <v>66231</v>
      </c>
      <c r="AH29" s="50">
        <f t="shared" si="35"/>
        <v>68684</v>
      </c>
      <c r="AI29" s="50">
        <f t="shared" si="35"/>
        <v>71137</v>
      </c>
      <c r="AJ29" s="50">
        <f t="shared" si="35"/>
        <v>73590</v>
      </c>
      <c r="AK29" s="50">
        <f t="shared" si="35"/>
        <v>76043</v>
      </c>
      <c r="AL29" s="50">
        <f t="shared" si="36"/>
        <v>78496</v>
      </c>
      <c r="AM29" s="50">
        <f t="shared" si="36"/>
        <v>80949</v>
      </c>
      <c r="AN29" s="50">
        <f t="shared" si="36"/>
        <v>83402</v>
      </c>
      <c r="AO29" s="50">
        <f t="shared" si="36"/>
        <v>85855</v>
      </c>
      <c r="AP29" s="50">
        <f t="shared" si="36"/>
        <v>88308</v>
      </c>
      <c r="AQ29" s="50">
        <f t="shared" si="36"/>
        <v>90761</v>
      </c>
      <c r="AR29" s="50">
        <f t="shared" si="36"/>
        <v>93214</v>
      </c>
      <c r="AS29" s="50">
        <f t="shared" si="36"/>
        <v>95667</v>
      </c>
      <c r="AT29" s="50">
        <f t="shared" si="36"/>
        <v>98120</v>
      </c>
      <c r="AU29" s="50">
        <f t="shared" si="36"/>
        <v>100573</v>
      </c>
      <c r="AV29" s="50">
        <f t="shared" si="37"/>
        <v>103026</v>
      </c>
      <c r="AW29" s="50">
        <f t="shared" si="37"/>
        <v>105479</v>
      </c>
      <c r="AX29" s="50">
        <f t="shared" si="37"/>
        <v>107932</v>
      </c>
      <c r="AY29" s="50">
        <f t="shared" si="37"/>
        <v>110385</v>
      </c>
      <c r="AZ29" s="50">
        <f t="shared" si="37"/>
        <v>112838</v>
      </c>
      <c r="BA29" s="50">
        <f t="shared" si="37"/>
        <v>115291</v>
      </c>
      <c r="BB29" s="50">
        <f t="shared" si="37"/>
        <v>117744</v>
      </c>
      <c r="BC29" s="50">
        <f t="shared" si="37"/>
        <v>120197</v>
      </c>
      <c r="BD29" s="50">
        <f t="shared" si="37"/>
        <v>122650</v>
      </c>
      <c r="BE29" s="50">
        <f t="shared" si="37"/>
        <v>125103</v>
      </c>
      <c r="BF29" s="50">
        <f t="shared" si="38"/>
        <v>127556</v>
      </c>
      <c r="BG29" s="50">
        <f t="shared" si="38"/>
        <v>130009</v>
      </c>
      <c r="BH29" s="50">
        <f t="shared" si="38"/>
        <v>132462</v>
      </c>
      <c r="BI29" s="50">
        <f t="shared" si="38"/>
        <v>134915</v>
      </c>
      <c r="BJ29" s="50">
        <f t="shared" si="38"/>
        <v>137368</v>
      </c>
      <c r="BK29" s="50">
        <f t="shared" si="38"/>
        <v>139821</v>
      </c>
      <c r="BL29" s="50">
        <f t="shared" si="38"/>
        <v>142274</v>
      </c>
      <c r="BM29" s="50">
        <f t="shared" si="38"/>
        <v>144727</v>
      </c>
      <c r="BN29" s="50">
        <f t="shared" si="38"/>
        <v>147180</v>
      </c>
      <c r="BO29" s="50">
        <f t="shared" si="38"/>
        <v>149633</v>
      </c>
      <c r="BP29" s="50">
        <f t="shared" si="39"/>
        <v>152086</v>
      </c>
      <c r="BQ29" s="50">
        <f t="shared" si="39"/>
        <v>154539</v>
      </c>
      <c r="BR29" s="50">
        <f t="shared" si="39"/>
        <v>156992</v>
      </c>
      <c r="BS29" s="50">
        <f t="shared" si="39"/>
        <v>159445</v>
      </c>
      <c r="BT29" s="50">
        <f t="shared" si="39"/>
        <v>161898</v>
      </c>
      <c r="BU29" s="50">
        <f t="shared" si="39"/>
        <v>164351</v>
      </c>
      <c r="BV29" s="50">
        <f t="shared" si="39"/>
        <v>166804</v>
      </c>
      <c r="BW29" s="50">
        <f t="shared" si="39"/>
        <v>169257</v>
      </c>
      <c r="BX29" s="50">
        <f t="shared" si="39"/>
        <v>171710</v>
      </c>
      <c r="BY29" s="50">
        <f t="shared" si="39"/>
        <v>174163</v>
      </c>
      <c r="BZ29" s="50">
        <f t="shared" si="40"/>
        <v>176616</v>
      </c>
      <c r="CA29" s="50">
        <f t="shared" si="40"/>
        <v>179069</v>
      </c>
      <c r="CB29" s="50">
        <f t="shared" si="40"/>
        <v>181522</v>
      </c>
      <c r="CC29" s="50">
        <f t="shared" si="40"/>
        <v>183975</v>
      </c>
      <c r="CD29" s="50">
        <f t="shared" si="40"/>
        <v>186428</v>
      </c>
      <c r="CE29" s="50">
        <f t="shared" si="40"/>
        <v>188881</v>
      </c>
      <c r="CF29" s="50">
        <f t="shared" si="40"/>
        <v>191334</v>
      </c>
      <c r="CG29" s="50">
        <f t="shared" si="40"/>
        <v>193787</v>
      </c>
      <c r="CH29" s="50">
        <f t="shared" si="40"/>
        <v>196240</v>
      </c>
      <c r="CI29" s="50">
        <f t="shared" si="40"/>
        <v>198693</v>
      </c>
      <c r="CJ29" s="50">
        <f t="shared" si="41"/>
        <v>201146</v>
      </c>
      <c r="CK29" s="50">
        <f t="shared" si="41"/>
        <v>203599</v>
      </c>
      <c r="CL29" s="50">
        <f t="shared" si="41"/>
        <v>206052</v>
      </c>
      <c r="CM29" s="50">
        <f t="shared" si="41"/>
        <v>208505</v>
      </c>
      <c r="CN29" s="50">
        <f t="shared" si="41"/>
        <v>210958</v>
      </c>
      <c r="CO29" s="50">
        <f t="shared" si="41"/>
        <v>213411</v>
      </c>
      <c r="CP29" s="50">
        <f t="shared" si="41"/>
        <v>215864</v>
      </c>
      <c r="CQ29" s="50">
        <f t="shared" si="41"/>
        <v>218317</v>
      </c>
      <c r="CR29" s="50">
        <f t="shared" si="41"/>
        <v>220770</v>
      </c>
      <c r="CS29" s="50">
        <f t="shared" si="41"/>
        <v>223223</v>
      </c>
      <c r="CT29" s="50">
        <f t="shared" si="42"/>
        <v>225676</v>
      </c>
      <c r="CU29" s="50">
        <f t="shared" si="42"/>
        <v>228129</v>
      </c>
      <c r="CV29" s="50">
        <f t="shared" si="42"/>
        <v>230582</v>
      </c>
      <c r="CW29" s="50">
        <f t="shared" si="42"/>
        <v>233035</v>
      </c>
      <c r="CX29" s="50">
        <f t="shared" si="42"/>
        <v>235488</v>
      </c>
      <c r="CY29" s="50">
        <f t="shared" si="42"/>
        <v>237941</v>
      </c>
      <c r="CZ29" s="50">
        <f t="shared" si="42"/>
        <v>240394</v>
      </c>
      <c r="DA29" s="50">
        <f t="shared" si="42"/>
        <v>242847</v>
      </c>
      <c r="DB29" s="50">
        <f t="shared" si="42"/>
        <v>245300</v>
      </c>
      <c r="DC29" s="50">
        <f t="shared" si="42"/>
        <v>247753</v>
      </c>
      <c r="DD29" s="50">
        <f t="shared" si="43"/>
        <v>250206</v>
      </c>
      <c r="DE29" s="50">
        <f t="shared" si="43"/>
        <v>252659</v>
      </c>
      <c r="DF29" s="50">
        <f t="shared" si="43"/>
        <v>255112</v>
      </c>
      <c r="DG29" s="50">
        <f t="shared" si="43"/>
        <v>257565</v>
      </c>
      <c r="DH29" s="50">
        <f t="shared" si="43"/>
        <v>260018</v>
      </c>
      <c r="DI29" s="50">
        <f t="shared" si="43"/>
        <v>262471</v>
      </c>
      <c r="DJ29" s="50">
        <f t="shared" si="43"/>
        <v>264924</v>
      </c>
      <c r="DK29" s="50">
        <f t="shared" si="43"/>
        <v>267377</v>
      </c>
      <c r="DL29" s="50">
        <f t="shared" si="43"/>
        <v>269830</v>
      </c>
      <c r="DM29" s="50">
        <f t="shared" si="43"/>
        <v>272283</v>
      </c>
      <c r="DN29" s="50">
        <f t="shared" si="44"/>
        <v>274736</v>
      </c>
      <c r="DO29" s="50">
        <f t="shared" si="44"/>
        <v>277189</v>
      </c>
      <c r="DP29" s="50">
        <f t="shared" si="44"/>
        <v>279642</v>
      </c>
      <c r="DQ29" s="50">
        <f t="shared" si="44"/>
        <v>282095</v>
      </c>
      <c r="DR29" s="50">
        <f t="shared" si="44"/>
        <v>284548</v>
      </c>
      <c r="DS29" s="50">
        <f t="shared" si="44"/>
        <v>287001</v>
      </c>
      <c r="DT29" s="50">
        <f t="shared" si="44"/>
        <v>289454</v>
      </c>
      <c r="DU29" s="50">
        <f t="shared" si="44"/>
        <v>291907</v>
      </c>
      <c r="DV29" s="50">
        <f t="shared" si="44"/>
        <v>294360</v>
      </c>
      <c r="DW29" s="50">
        <f t="shared" si="44"/>
        <v>296813</v>
      </c>
      <c r="DX29" s="50">
        <f t="shared" si="45"/>
        <v>299266</v>
      </c>
      <c r="DY29" s="50">
        <f t="shared" si="45"/>
        <v>301719</v>
      </c>
      <c r="DZ29" s="50">
        <f t="shared" si="45"/>
        <v>304172</v>
      </c>
      <c r="EA29" s="50">
        <f t="shared" si="45"/>
        <v>306625</v>
      </c>
      <c r="EB29" s="50">
        <f t="shared" si="45"/>
        <v>309078</v>
      </c>
      <c r="EC29" s="50">
        <f t="shared" si="45"/>
        <v>311531</v>
      </c>
      <c r="ED29" s="50">
        <f t="shared" si="45"/>
        <v>313984</v>
      </c>
      <c r="EE29" s="50">
        <f t="shared" si="45"/>
        <v>316437</v>
      </c>
      <c r="EF29" s="50">
        <f t="shared" si="45"/>
        <v>318890</v>
      </c>
      <c r="EG29" s="50">
        <f t="shared" si="45"/>
        <v>321343</v>
      </c>
      <c r="EH29" s="50">
        <f t="shared" si="45"/>
        <v>323796</v>
      </c>
    </row>
    <row r="30" spans="1:138" ht="15.75" customHeight="1" x14ac:dyDescent="0.35">
      <c r="A30" s="2">
        <v>29</v>
      </c>
      <c r="B30" s="2">
        <v>9</v>
      </c>
      <c r="C30" s="2">
        <v>4</v>
      </c>
      <c r="D30" s="4">
        <f t="shared" ref="D30:D31" si="48">7/8</f>
        <v>0.875</v>
      </c>
      <c r="E30" s="48" t="s">
        <v>117</v>
      </c>
      <c r="G30" s="49">
        <f>'Transport block capacity(bits)'!K14</f>
        <v>2520</v>
      </c>
      <c r="H30" s="50">
        <f t="shared" si="33"/>
        <v>5040</v>
      </c>
      <c r="I30" s="50">
        <f t="shared" si="33"/>
        <v>7560</v>
      </c>
      <c r="J30" s="50">
        <f t="shared" si="33"/>
        <v>10080</v>
      </c>
      <c r="K30" s="50">
        <f t="shared" si="33"/>
        <v>12600</v>
      </c>
      <c r="L30" s="50">
        <f t="shared" si="33"/>
        <v>15120</v>
      </c>
      <c r="M30" s="50">
        <f t="shared" si="33"/>
        <v>17640</v>
      </c>
      <c r="N30" s="50">
        <f t="shared" si="33"/>
        <v>20160</v>
      </c>
      <c r="O30" s="50">
        <f t="shared" si="33"/>
        <v>22680</v>
      </c>
      <c r="P30" s="50">
        <f t="shared" si="33"/>
        <v>25200</v>
      </c>
      <c r="Q30" s="50">
        <f t="shared" si="33"/>
        <v>27720</v>
      </c>
      <c r="R30" s="50">
        <f t="shared" si="34"/>
        <v>30240</v>
      </c>
      <c r="S30" s="50">
        <f t="shared" si="34"/>
        <v>32760</v>
      </c>
      <c r="T30" s="50">
        <f t="shared" si="34"/>
        <v>35280</v>
      </c>
      <c r="U30" s="50">
        <f t="shared" si="34"/>
        <v>37800</v>
      </c>
      <c r="V30" s="50">
        <f t="shared" si="34"/>
        <v>40320</v>
      </c>
      <c r="W30" s="50">
        <f t="shared" si="34"/>
        <v>42840</v>
      </c>
      <c r="X30" s="50">
        <f t="shared" si="34"/>
        <v>45360</v>
      </c>
      <c r="Y30" s="50">
        <f t="shared" si="34"/>
        <v>47880</v>
      </c>
      <c r="Z30" s="50">
        <f t="shared" si="34"/>
        <v>50400</v>
      </c>
      <c r="AA30" s="50">
        <f t="shared" si="34"/>
        <v>52920</v>
      </c>
      <c r="AB30" s="50">
        <f t="shared" si="35"/>
        <v>55440</v>
      </c>
      <c r="AC30" s="50">
        <f t="shared" si="35"/>
        <v>57960</v>
      </c>
      <c r="AD30" s="50">
        <f t="shared" si="35"/>
        <v>60480</v>
      </c>
      <c r="AE30" s="50">
        <f t="shared" si="35"/>
        <v>63000</v>
      </c>
      <c r="AF30" s="50">
        <f t="shared" si="35"/>
        <v>65520</v>
      </c>
      <c r="AG30" s="50">
        <f t="shared" si="35"/>
        <v>68040</v>
      </c>
      <c r="AH30" s="50">
        <f t="shared" si="35"/>
        <v>70560</v>
      </c>
      <c r="AI30" s="50">
        <f t="shared" si="35"/>
        <v>73080</v>
      </c>
      <c r="AJ30" s="50">
        <f t="shared" si="35"/>
        <v>75600</v>
      </c>
      <c r="AK30" s="50">
        <f t="shared" si="35"/>
        <v>78120</v>
      </c>
      <c r="AL30" s="50">
        <f t="shared" si="36"/>
        <v>80640</v>
      </c>
      <c r="AM30" s="50">
        <f t="shared" si="36"/>
        <v>83160</v>
      </c>
      <c r="AN30" s="50">
        <f t="shared" si="36"/>
        <v>85680</v>
      </c>
      <c r="AO30" s="50">
        <f t="shared" si="36"/>
        <v>88200</v>
      </c>
      <c r="AP30" s="50">
        <f t="shared" si="36"/>
        <v>90720</v>
      </c>
      <c r="AQ30" s="50">
        <f t="shared" si="36"/>
        <v>93240</v>
      </c>
      <c r="AR30" s="50">
        <f t="shared" si="36"/>
        <v>95760</v>
      </c>
      <c r="AS30" s="50">
        <f t="shared" si="36"/>
        <v>98280</v>
      </c>
      <c r="AT30" s="50">
        <f t="shared" si="36"/>
        <v>100800</v>
      </c>
      <c r="AU30" s="50">
        <f t="shared" si="36"/>
        <v>103320</v>
      </c>
      <c r="AV30" s="50">
        <f t="shared" si="37"/>
        <v>105840</v>
      </c>
      <c r="AW30" s="50">
        <f t="shared" si="37"/>
        <v>108360</v>
      </c>
      <c r="AX30" s="50">
        <f t="shared" si="37"/>
        <v>110880</v>
      </c>
      <c r="AY30" s="50">
        <f t="shared" si="37"/>
        <v>113400</v>
      </c>
      <c r="AZ30" s="50">
        <f t="shared" si="37"/>
        <v>115920</v>
      </c>
      <c r="BA30" s="50">
        <f t="shared" si="37"/>
        <v>118440</v>
      </c>
      <c r="BB30" s="50">
        <f t="shared" si="37"/>
        <v>120960</v>
      </c>
      <c r="BC30" s="50">
        <f t="shared" si="37"/>
        <v>123480</v>
      </c>
      <c r="BD30" s="50">
        <f t="shared" si="37"/>
        <v>126000</v>
      </c>
      <c r="BE30" s="50">
        <f t="shared" si="37"/>
        <v>128520</v>
      </c>
      <c r="BF30" s="50">
        <f t="shared" si="38"/>
        <v>131040</v>
      </c>
      <c r="BG30" s="50">
        <f t="shared" si="38"/>
        <v>133560</v>
      </c>
      <c r="BH30" s="50">
        <f t="shared" si="38"/>
        <v>136080</v>
      </c>
      <c r="BI30" s="50">
        <f t="shared" si="38"/>
        <v>138600</v>
      </c>
      <c r="BJ30" s="50">
        <f t="shared" si="38"/>
        <v>141120</v>
      </c>
      <c r="BK30" s="50">
        <f t="shared" si="38"/>
        <v>143640</v>
      </c>
      <c r="BL30" s="50">
        <f t="shared" si="38"/>
        <v>146160</v>
      </c>
      <c r="BM30" s="50">
        <f t="shared" si="38"/>
        <v>148680</v>
      </c>
      <c r="BN30" s="50">
        <f t="shared" si="38"/>
        <v>151200</v>
      </c>
      <c r="BO30" s="50">
        <f t="shared" si="38"/>
        <v>153720</v>
      </c>
      <c r="BP30" s="50">
        <f t="shared" si="39"/>
        <v>156240</v>
      </c>
      <c r="BQ30" s="50">
        <f t="shared" si="39"/>
        <v>158760</v>
      </c>
      <c r="BR30" s="50">
        <f t="shared" si="39"/>
        <v>161280</v>
      </c>
      <c r="BS30" s="50">
        <f t="shared" si="39"/>
        <v>163800</v>
      </c>
      <c r="BT30" s="50">
        <f t="shared" si="39"/>
        <v>166320</v>
      </c>
      <c r="BU30" s="50">
        <f t="shared" si="39"/>
        <v>168840</v>
      </c>
      <c r="BV30" s="50">
        <f t="shared" si="39"/>
        <v>171360</v>
      </c>
      <c r="BW30" s="50">
        <f t="shared" si="39"/>
        <v>173880</v>
      </c>
      <c r="BX30" s="50">
        <f t="shared" si="39"/>
        <v>176400</v>
      </c>
      <c r="BY30" s="50">
        <f t="shared" si="39"/>
        <v>178920</v>
      </c>
      <c r="BZ30" s="50">
        <f t="shared" si="40"/>
        <v>181440</v>
      </c>
      <c r="CA30" s="50">
        <f t="shared" si="40"/>
        <v>183960</v>
      </c>
      <c r="CB30" s="50">
        <f t="shared" si="40"/>
        <v>186480</v>
      </c>
      <c r="CC30" s="50">
        <f t="shared" si="40"/>
        <v>189000</v>
      </c>
      <c r="CD30" s="50">
        <f t="shared" si="40"/>
        <v>191520</v>
      </c>
      <c r="CE30" s="50">
        <f t="shared" si="40"/>
        <v>194040</v>
      </c>
      <c r="CF30" s="50">
        <f t="shared" si="40"/>
        <v>196560</v>
      </c>
      <c r="CG30" s="50">
        <f t="shared" si="40"/>
        <v>199080</v>
      </c>
      <c r="CH30" s="50">
        <f t="shared" si="40"/>
        <v>201600</v>
      </c>
      <c r="CI30" s="50">
        <f t="shared" si="40"/>
        <v>204120</v>
      </c>
      <c r="CJ30" s="50">
        <f t="shared" si="41"/>
        <v>206640</v>
      </c>
      <c r="CK30" s="50">
        <f t="shared" si="41"/>
        <v>209160</v>
      </c>
      <c r="CL30" s="50">
        <f t="shared" si="41"/>
        <v>211680</v>
      </c>
      <c r="CM30" s="50">
        <f t="shared" si="41"/>
        <v>214200</v>
      </c>
      <c r="CN30" s="50">
        <f t="shared" si="41"/>
        <v>216720</v>
      </c>
      <c r="CO30" s="50">
        <f t="shared" si="41"/>
        <v>219240</v>
      </c>
      <c r="CP30" s="50">
        <f t="shared" si="41"/>
        <v>221760</v>
      </c>
      <c r="CQ30" s="50">
        <f t="shared" si="41"/>
        <v>224280</v>
      </c>
      <c r="CR30" s="50">
        <f t="shared" si="41"/>
        <v>226800</v>
      </c>
      <c r="CS30" s="50">
        <f t="shared" si="41"/>
        <v>229320</v>
      </c>
      <c r="CT30" s="50">
        <f t="shared" si="42"/>
        <v>231840</v>
      </c>
      <c r="CU30" s="50">
        <f t="shared" si="42"/>
        <v>234360</v>
      </c>
      <c r="CV30" s="50">
        <f t="shared" si="42"/>
        <v>236880</v>
      </c>
      <c r="CW30" s="50">
        <f t="shared" si="42"/>
        <v>239400</v>
      </c>
      <c r="CX30" s="50">
        <f t="shared" si="42"/>
        <v>241920</v>
      </c>
      <c r="CY30" s="50">
        <f t="shared" si="42"/>
        <v>244440</v>
      </c>
      <c r="CZ30" s="50">
        <f t="shared" si="42"/>
        <v>246960</v>
      </c>
      <c r="DA30" s="50">
        <f t="shared" si="42"/>
        <v>249480</v>
      </c>
      <c r="DB30" s="50">
        <f t="shared" si="42"/>
        <v>252000</v>
      </c>
      <c r="DC30" s="50">
        <f t="shared" si="42"/>
        <v>254520</v>
      </c>
      <c r="DD30" s="50">
        <f t="shared" si="43"/>
        <v>257040</v>
      </c>
      <c r="DE30" s="50">
        <f t="shared" si="43"/>
        <v>259560</v>
      </c>
      <c r="DF30" s="50">
        <f t="shared" si="43"/>
        <v>262080</v>
      </c>
      <c r="DG30" s="50">
        <f t="shared" si="43"/>
        <v>264600</v>
      </c>
      <c r="DH30" s="50">
        <f t="shared" si="43"/>
        <v>267120</v>
      </c>
      <c r="DI30" s="50">
        <f t="shared" si="43"/>
        <v>269640</v>
      </c>
      <c r="DJ30" s="50">
        <f t="shared" si="43"/>
        <v>272160</v>
      </c>
      <c r="DK30" s="50">
        <f t="shared" si="43"/>
        <v>274680</v>
      </c>
      <c r="DL30" s="50">
        <f t="shared" si="43"/>
        <v>277200</v>
      </c>
      <c r="DM30" s="50">
        <f t="shared" si="43"/>
        <v>279720</v>
      </c>
      <c r="DN30" s="50">
        <f t="shared" si="44"/>
        <v>282240</v>
      </c>
      <c r="DO30" s="50">
        <f t="shared" si="44"/>
        <v>284760</v>
      </c>
      <c r="DP30" s="50">
        <f t="shared" si="44"/>
        <v>287280</v>
      </c>
      <c r="DQ30" s="50">
        <f t="shared" si="44"/>
        <v>289800</v>
      </c>
      <c r="DR30" s="50">
        <f t="shared" si="44"/>
        <v>292320</v>
      </c>
      <c r="DS30" s="50">
        <f t="shared" si="44"/>
        <v>294840</v>
      </c>
      <c r="DT30" s="50">
        <f t="shared" si="44"/>
        <v>297360</v>
      </c>
      <c r="DU30" s="50">
        <f t="shared" si="44"/>
        <v>299880</v>
      </c>
      <c r="DV30" s="50">
        <f t="shared" si="44"/>
        <v>302400</v>
      </c>
      <c r="DW30" s="50">
        <f t="shared" si="44"/>
        <v>304920</v>
      </c>
      <c r="DX30" s="50">
        <f t="shared" si="45"/>
        <v>307440</v>
      </c>
      <c r="DY30" s="50">
        <f t="shared" si="45"/>
        <v>309960</v>
      </c>
      <c r="DZ30" s="50">
        <f t="shared" si="45"/>
        <v>312480</v>
      </c>
      <c r="EA30" s="50">
        <f t="shared" si="45"/>
        <v>315000</v>
      </c>
      <c r="EB30" s="50">
        <f t="shared" si="45"/>
        <v>317520</v>
      </c>
      <c r="EC30" s="50">
        <f t="shared" si="45"/>
        <v>320040</v>
      </c>
      <c r="ED30" s="50">
        <f t="shared" si="45"/>
        <v>322560</v>
      </c>
      <c r="EE30" s="50">
        <f t="shared" si="45"/>
        <v>325080</v>
      </c>
      <c r="EF30" s="50">
        <f t="shared" si="45"/>
        <v>327600</v>
      </c>
      <c r="EG30" s="50">
        <f t="shared" si="45"/>
        <v>330120</v>
      </c>
      <c r="EH30" s="50">
        <f t="shared" si="45"/>
        <v>332640</v>
      </c>
    </row>
    <row r="31" spans="1:138" ht="15.75" customHeight="1" x14ac:dyDescent="0.35">
      <c r="A31" s="2">
        <v>28</v>
      </c>
      <c r="B31" s="2">
        <v>9</v>
      </c>
      <c r="C31" s="2">
        <v>4</v>
      </c>
      <c r="D31" s="4">
        <f t="shared" si="48"/>
        <v>0.875</v>
      </c>
      <c r="E31" s="48" t="s">
        <v>118</v>
      </c>
      <c r="G31" s="49">
        <f>'Transport block capacity(bits)'!O14</f>
        <v>2576</v>
      </c>
      <c r="H31" s="50">
        <f t="shared" si="33"/>
        <v>5152</v>
      </c>
      <c r="I31" s="50">
        <f t="shared" si="33"/>
        <v>7728</v>
      </c>
      <c r="J31" s="50">
        <f t="shared" si="33"/>
        <v>10304</v>
      </c>
      <c r="K31" s="50">
        <f t="shared" si="33"/>
        <v>12880</v>
      </c>
      <c r="L31" s="50">
        <f t="shared" si="33"/>
        <v>15456</v>
      </c>
      <c r="M31" s="50">
        <f t="shared" si="33"/>
        <v>18032</v>
      </c>
      <c r="N31" s="50">
        <f t="shared" si="33"/>
        <v>20608</v>
      </c>
      <c r="O31" s="50">
        <f t="shared" si="33"/>
        <v>23184</v>
      </c>
      <c r="P31" s="50">
        <f t="shared" si="33"/>
        <v>25760</v>
      </c>
      <c r="Q31" s="50">
        <f t="shared" si="33"/>
        <v>28336</v>
      </c>
      <c r="R31" s="50">
        <f t="shared" si="34"/>
        <v>30912</v>
      </c>
      <c r="S31" s="50">
        <f t="shared" si="34"/>
        <v>33488</v>
      </c>
      <c r="T31" s="50">
        <f t="shared" si="34"/>
        <v>36064</v>
      </c>
      <c r="U31" s="50">
        <f t="shared" si="34"/>
        <v>38640</v>
      </c>
      <c r="V31" s="50">
        <f t="shared" si="34"/>
        <v>41216</v>
      </c>
      <c r="W31" s="50">
        <f t="shared" si="34"/>
        <v>43792</v>
      </c>
      <c r="X31" s="50">
        <f t="shared" si="34"/>
        <v>46368</v>
      </c>
      <c r="Y31" s="50">
        <f t="shared" si="34"/>
        <v>48944</v>
      </c>
      <c r="Z31" s="50">
        <f t="shared" si="34"/>
        <v>51520</v>
      </c>
      <c r="AA31" s="50">
        <f t="shared" si="34"/>
        <v>54096</v>
      </c>
      <c r="AB31" s="50">
        <f t="shared" si="35"/>
        <v>56672</v>
      </c>
      <c r="AC31" s="50">
        <f t="shared" si="35"/>
        <v>59248</v>
      </c>
      <c r="AD31" s="50">
        <f t="shared" si="35"/>
        <v>61824</v>
      </c>
      <c r="AE31" s="50">
        <f t="shared" si="35"/>
        <v>64400</v>
      </c>
      <c r="AF31" s="50">
        <f t="shared" si="35"/>
        <v>66976</v>
      </c>
      <c r="AG31" s="50">
        <f t="shared" si="35"/>
        <v>69552</v>
      </c>
      <c r="AH31" s="50">
        <f t="shared" si="35"/>
        <v>72128</v>
      </c>
      <c r="AI31" s="50">
        <f t="shared" si="35"/>
        <v>74704</v>
      </c>
      <c r="AJ31" s="50">
        <f t="shared" si="35"/>
        <v>77280</v>
      </c>
      <c r="AK31" s="50">
        <f t="shared" si="35"/>
        <v>79856</v>
      </c>
      <c r="AL31" s="50">
        <f t="shared" si="36"/>
        <v>82432</v>
      </c>
      <c r="AM31" s="50">
        <f t="shared" si="36"/>
        <v>85008</v>
      </c>
      <c r="AN31" s="50">
        <f t="shared" si="36"/>
        <v>87584</v>
      </c>
      <c r="AO31" s="50">
        <f t="shared" si="36"/>
        <v>90160</v>
      </c>
      <c r="AP31" s="50">
        <f t="shared" si="36"/>
        <v>92736</v>
      </c>
      <c r="AQ31" s="50">
        <f t="shared" si="36"/>
        <v>95312</v>
      </c>
      <c r="AR31" s="50">
        <f t="shared" si="36"/>
        <v>97888</v>
      </c>
      <c r="AS31" s="50">
        <f t="shared" si="36"/>
        <v>100464</v>
      </c>
      <c r="AT31" s="50">
        <f t="shared" si="36"/>
        <v>103040</v>
      </c>
      <c r="AU31" s="50">
        <f t="shared" si="36"/>
        <v>105616</v>
      </c>
      <c r="AV31" s="50">
        <f t="shared" si="37"/>
        <v>108192</v>
      </c>
      <c r="AW31" s="50">
        <f t="shared" si="37"/>
        <v>110768</v>
      </c>
      <c r="AX31" s="50">
        <f t="shared" si="37"/>
        <v>113344</v>
      </c>
      <c r="AY31" s="50">
        <f t="shared" si="37"/>
        <v>115920</v>
      </c>
      <c r="AZ31" s="50">
        <f t="shared" si="37"/>
        <v>118496</v>
      </c>
      <c r="BA31" s="50">
        <f t="shared" si="37"/>
        <v>121072</v>
      </c>
      <c r="BB31" s="50">
        <f t="shared" si="37"/>
        <v>123648</v>
      </c>
      <c r="BC31" s="50">
        <f t="shared" si="37"/>
        <v>126224</v>
      </c>
      <c r="BD31" s="50">
        <f t="shared" si="37"/>
        <v>128800</v>
      </c>
      <c r="BE31" s="50">
        <f t="shared" si="37"/>
        <v>131376</v>
      </c>
      <c r="BF31" s="50">
        <f t="shared" si="38"/>
        <v>133952</v>
      </c>
      <c r="BG31" s="50">
        <f t="shared" si="38"/>
        <v>136528</v>
      </c>
      <c r="BH31" s="50">
        <f t="shared" si="38"/>
        <v>139104</v>
      </c>
      <c r="BI31" s="50">
        <f t="shared" si="38"/>
        <v>141680</v>
      </c>
      <c r="BJ31" s="50">
        <f t="shared" si="38"/>
        <v>144256</v>
      </c>
      <c r="BK31" s="50">
        <f t="shared" si="38"/>
        <v>146832</v>
      </c>
      <c r="BL31" s="50">
        <f t="shared" si="38"/>
        <v>149408</v>
      </c>
      <c r="BM31" s="50">
        <f t="shared" si="38"/>
        <v>151984</v>
      </c>
      <c r="BN31" s="50">
        <f t="shared" si="38"/>
        <v>154560</v>
      </c>
      <c r="BO31" s="50">
        <f t="shared" si="38"/>
        <v>157136</v>
      </c>
      <c r="BP31" s="50">
        <f t="shared" si="39"/>
        <v>159712</v>
      </c>
      <c r="BQ31" s="50">
        <f t="shared" si="39"/>
        <v>162288</v>
      </c>
      <c r="BR31" s="50">
        <f t="shared" si="39"/>
        <v>164864</v>
      </c>
      <c r="BS31" s="50">
        <f t="shared" si="39"/>
        <v>167440</v>
      </c>
      <c r="BT31" s="50">
        <f t="shared" si="39"/>
        <v>170016</v>
      </c>
      <c r="BU31" s="50">
        <f t="shared" si="39"/>
        <v>172592</v>
      </c>
      <c r="BV31" s="50">
        <f t="shared" si="39"/>
        <v>175168</v>
      </c>
      <c r="BW31" s="50">
        <f t="shared" si="39"/>
        <v>177744</v>
      </c>
      <c r="BX31" s="50">
        <f t="shared" si="39"/>
        <v>180320</v>
      </c>
      <c r="BY31" s="50">
        <f t="shared" si="39"/>
        <v>182896</v>
      </c>
      <c r="BZ31" s="50">
        <f t="shared" si="40"/>
        <v>185472</v>
      </c>
      <c r="CA31" s="50">
        <f t="shared" si="40"/>
        <v>188048</v>
      </c>
      <c r="CB31" s="50">
        <f t="shared" si="40"/>
        <v>190624</v>
      </c>
      <c r="CC31" s="50">
        <f t="shared" si="40"/>
        <v>193200</v>
      </c>
      <c r="CD31" s="50">
        <f t="shared" si="40"/>
        <v>195776</v>
      </c>
      <c r="CE31" s="50">
        <f t="shared" si="40"/>
        <v>198352</v>
      </c>
      <c r="CF31" s="50">
        <f t="shared" si="40"/>
        <v>200928</v>
      </c>
      <c r="CG31" s="50">
        <f t="shared" si="40"/>
        <v>203504</v>
      </c>
      <c r="CH31" s="50">
        <f t="shared" si="40"/>
        <v>206080</v>
      </c>
      <c r="CI31" s="50">
        <f t="shared" si="40"/>
        <v>208656</v>
      </c>
      <c r="CJ31" s="50">
        <f t="shared" si="41"/>
        <v>211232</v>
      </c>
      <c r="CK31" s="50">
        <f t="shared" si="41"/>
        <v>213808</v>
      </c>
      <c r="CL31" s="50">
        <f t="shared" si="41"/>
        <v>216384</v>
      </c>
      <c r="CM31" s="50">
        <f t="shared" si="41"/>
        <v>218960</v>
      </c>
      <c r="CN31" s="50">
        <f t="shared" si="41"/>
        <v>221536</v>
      </c>
      <c r="CO31" s="50">
        <f t="shared" si="41"/>
        <v>224112</v>
      </c>
      <c r="CP31" s="50">
        <f t="shared" si="41"/>
        <v>226688</v>
      </c>
      <c r="CQ31" s="50">
        <f t="shared" si="41"/>
        <v>229264</v>
      </c>
      <c r="CR31" s="50">
        <f t="shared" si="41"/>
        <v>231840</v>
      </c>
      <c r="CS31" s="50">
        <f t="shared" si="41"/>
        <v>234416</v>
      </c>
      <c r="CT31" s="50">
        <f t="shared" si="42"/>
        <v>236992</v>
      </c>
      <c r="CU31" s="50">
        <f t="shared" si="42"/>
        <v>239568</v>
      </c>
      <c r="CV31" s="50">
        <f t="shared" si="42"/>
        <v>242144</v>
      </c>
      <c r="CW31" s="50">
        <f t="shared" si="42"/>
        <v>244720</v>
      </c>
      <c r="CX31" s="50">
        <f t="shared" si="42"/>
        <v>247296</v>
      </c>
      <c r="CY31" s="50">
        <f t="shared" si="42"/>
        <v>249872</v>
      </c>
      <c r="CZ31" s="50">
        <f t="shared" si="42"/>
        <v>252448</v>
      </c>
      <c r="DA31" s="50">
        <f t="shared" si="42"/>
        <v>255024</v>
      </c>
      <c r="DB31" s="50">
        <f t="shared" si="42"/>
        <v>257600</v>
      </c>
      <c r="DC31" s="50">
        <f t="shared" si="42"/>
        <v>260176</v>
      </c>
      <c r="DD31" s="50">
        <f t="shared" si="43"/>
        <v>262752</v>
      </c>
      <c r="DE31" s="50">
        <f t="shared" si="43"/>
        <v>265328</v>
      </c>
      <c r="DF31" s="50">
        <f t="shared" si="43"/>
        <v>267904</v>
      </c>
      <c r="DG31" s="50">
        <f t="shared" si="43"/>
        <v>270480</v>
      </c>
      <c r="DH31" s="50">
        <f t="shared" si="43"/>
        <v>273056</v>
      </c>
      <c r="DI31" s="50">
        <f t="shared" si="43"/>
        <v>275632</v>
      </c>
      <c r="DJ31" s="50">
        <f t="shared" si="43"/>
        <v>278208</v>
      </c>
      <c r="DK31" s="50">
        <f t="shared" si="43"/>
        <v>280784</v>
      </c>
      <c r="DL31" s="50">
        <f t="shared" si="43"/>
        <v>283360</v>
      </c>
      <c r="DM31" s="50">
        <f t="shared" si="43"/>
        <v>285936</v>
      </c>
      <c r="DN31" s="50">
        <f t="shared" si="44"/>
        <v>288512</v>
      </c>
      <c r="DO31" s="50">
        <f t="shared" si="44"/>
        <v>291088</v>
      </c>
      <c r="DP31" s="50">
        <f t="shared" si="44"/>
        <v>293664</v>
      </c>
      <c r="DQ31" s="50">
        <f t="shared" si="44"/>
        <v>296240</v>
      </c>
      <c r="DR31" s="50">
        <f t="shared" si="44"/>
        <v>298816</v>
      </c>
      <c r="DS31" s="50">
        <f t="shared" si="44"/>
        <v>301392</v>
      </c>
      <c r="DT31" s="50">
        <f t="shared" si="44"/>
        <v>303968</v>
      </c>
      <c r="DU31" s="50">
        <f t="shared" si="44"/>
        <v>306544</v>
      </c>
      <c r="DV31" s="50">
        <f t="shared" si="44"/>
        <v>309120</v>
      </c>
      <c r="DW31" s="50">
        <f t="shared" si="44"/>
        <v>311696</v>
      </c>
      <c r="DX31" s="50">
        <f t="shared" si="45"/>
        <v>314272</v>
      </c>
      <c r="DY31" s="50">
        <f t="shared" si="45"/>
        <v>316848</v>
      </c>
      <c r="DZ31" s="50">
        <f t="shared" si="45"/>
        <v>319424</v>
      </c>
      <c r="EA31" s="50">
        <f t="shared" si="45"/>
        <v>322000</v>
      </c>
      <c r="EB31" s="50">
        <f t="shared" si="45"/>
        <v>324576</v>
      </c>
      <c r="EC31" s="50">
        <f t="shared" si="45"/>
        <v>327152</v>
      </c>
      <c r="ED31" s="50">
        <f t="shared" si="45"/>
        <v>329728</v>
      </c>
      <c r="EE31" s="50">
        <f t="shared" si="45"/>
        <v>332304</v>
      </c>
      <c r="EF31" s="50">
        <f t="shared" si="45"/>
        <v>334880</v>
      </c>
      <c r="EG31" s="50">
        <f t="shared" si="45"/>
        <v>337456</v>
      </c>
      <c r="EH31" s="50">
        <f t="shared" si="45"/>
        <v>340032</v>
      </c>
    </row>
    <row r="32" spans="1:138" ht="15.75" customHeight="1" x14ac:dyDescent="0.35">
      <c r="A32" s="2">
        <v>30</v>
      </c>
      <c r="B32" s="2">
        <v>10</v>
      </c>
      <c r="C32" s="2">
        <v>6</v>
      </c>
      <c r="D32" s="4">
        <f t="shared" ref="D32:D34" si="49">2/3</f>
        <v>0.66666666666666663</v>
      </c>
      <c r="E32" s="48" t="s">
        <v>68</v>
      </c>
      <c r="F32" s="12">
        <v>1.3979999999999999</v>
      </c>
      <c r="G32" s="49">
        <f>'Transport block capacity(bits)'!J15</f>
        <v>2688</v>
      </c>
      <c r="H32" s="50">
        <f t="shared" ref="H32:Q41" si="50">$G32*H$1</f>
        <v>5376</v>
      </c>
      <c r="I32" s="50">
        <f t="shared" si="50"/>
        <v>8064</v>
      </c>
      <c r="J32" s="50">
        <f t="shared" si="50"/>
        <v>10752</v>
      </c>
      <c r="K32" s="50">
        <f t="shared" si="50"/>
        <v>13440</v>
      </c>
      <c r="L32" s="50">
        <f t="shared" si="50"/>
        <v>16128</v>
      </c>
      <c r="M32" s="50">
        <f t="shared" si="50"/>
        <v>18816</v>
      </c>
      <c r="N32" s="50">
        <f t="shared" si="50"/>
        <v>21504</v>
      </c>
      <c r="O32" s="50">
        <f t="shared" si="50"/>
        <v>24192</v>
      </c>
      <c r="P32" s="50">
        <f t="shared" si="50"/>
        <v>26880</v>
      </c>
      <c r="Q32" s="50">
        <f t="shared" si="50"/>
        <v>29568</v>
      </c>
      <c r="R32" s="50">
        <f t="shared" ref="R32:AA41" si="51">$G32*R$1</f>
        <v>32256</v>
      </c>
      <c r="S32" s="50">
        <f t="shared" si="51"/>
        <v>34944</v>
      </c>
      <c r="T32" s="50">
        <f t="shared" si="51"/>
        <v>37632</v>
      </c>
      <c r="U32" s="50">
        <f t="shared" si="51"/>
        <v>40320</v>
      </c>
      <c r="V32" s="50">
        <f t="shared" si="51"/>
        <v>43008</v>
      </c>
      <c r="W32" s="50">
        <f t="shared" si="51"/>
        <v>45696</v>
      </c>
      <c r="X32" s="50">
        <f t="shared" si="51"/>
        <v>48384</v>
      </c>
      <c r="Y32" s="50">
        <f t="shared" si="51"/>
        <v>51072</v>
      </c>
      <c r="Z32" s="50">
        <f t="shared" si="51"/>
        <v>53760</v>
      </c>
      <c r="AA32" s="50">
        <f t="shared" si="51"/>
        <v>56448</v>
      </c>
      <c r="AB32" s="50">
        <f t="shared" ref="AB32:AK41" si="52">$G32*AB$1</f>
        <v>59136</v>
      </c>
      <c r="AC32" s="50">
        <f t="shared" si="52"/>
        <v>61824</v>
      </c>
      <c r="AD32" s="50">
        <f t="shared" si="52"/>
        <v>64512</v>
      </c>
      <c r="AE32" s="50">
        <f t="shared" si="52"/>
        <v>67200</v>
      </c>
      <c r="AF32" s="50">
        <f t="shared" si="52"/>
        <v>69888</v>
      </c>
      <c r="AG32" s="50">
        <f t="shared" si="52"/>
        <v>72576</v>
      </c>
      <c r="AH32" s="50">
        <f t="shared" si="52"/>
        <v>75264</v>
      </c>
      <c r="AI32" s="50">
        <f t="shared" si="52"/>
        <v>77952</v>
      </c>
      <c r="AJ32" s="50">
        <f t="shared" si="52"/>
        <v>80640</v>
      </c>
      <c r="AK32" s="50">
        <f t="shared" si="52"/>
        <v>83328</v>
      </c>
      <c r="AL32" s="50">
        <f t="shared" ref="AL32:AU41" si="53">$G32*AL$1</f>
        <v>86016</v>
      </c>
      <c r="AM32" s="50">
        <f t="shared" si="53"/>
        <v>88704</v>
      </c>
      <c r="AN32" s="50">
        <f t="shared" si="53"/>
        <v>91392</v>
      </c>
      <c r="AO32" s="50">
        <f t="shared" si="53"/>
        <v>94080</v>
      </c>
      <c r="AP32" s="50">
        <f t="shared" si="53"/>
        <v>96768</v>
      </c>
      <c r="AQ32" s="50">
        <f t="shared" si="53"/>
        <v>99456</v>
      </c>
      <c r="AR32" s="50">
        <f t="shared" si="53"/>
        <v>102144</v>
      </c>
      <c r="AS32" s="50">
        <f t="shared" si="53"/>
        <v>104832</v>
      </c>
      <c r="AT32" s="50">
        <f t="shared" si="53"/>
        <v>107520</v>
      </c>
      <c r="AU32" s="50">
        <f t="shared" si="53"/>
        <v>110208</v>
      </c>
      <c r="AV32" s="50">
        <f t="shared" ref="AV32:BE41" si="54">$G32*AV$1</f>
        <v>112896</v>
      </c>
      <c r="AW32" s="50">
        <f t="shared" si="54"/>
        <v>115584</v>
      </c>
      <c r="AX32" s="50">
        <f t="shared" si="54"/>
        <v>118272</v>
      </c>
      <c r="AY32" s="50">
        <f t="shared" si="54"/>
        <v>120960</v>
      </c>
      <c r="AZ32" s="50">
        <f t="shared" si="54"/>
        <v>123648</v>
      </c>
      <c r="BA32" s="50">
        <f t="shared" si="54"/>
        <v>126336</v>
      </c>
      <c r="BB32" s="50">
        <f t="shared" si="54"/>
        <v>129024</v>
      </c>
      <c r="BC32" s="50">
        <f t="shared" si="54"/>
        <v>131712</v>
      </c>
      <c r="BD32" s="50">
        <f t="shared" si="54"/>
        <v>134400</v>
      </c>
      <c r="BE32" s="50">
        <f t="shared" si="54"/>
        <v>137088</v>
      </c>
      <c r="BF32" s="50">
        <f t="shared" ref="BF32:BO41" si="55">$G32*BF$1</f>
        <v>139776</v>
      </c>
      <c r="BG32" s="50">
        <f t="shared" si="55"/>
        <v>142464</v>
      </c>
      <c r="BH32" s="50">
        <f t="shared" si="55"/>
        <v>145152</v>
      </c>
      <c r="BI32" s="50">
        <f t="shared" si="55"/>
        <v>147840</v>
      </c>
      <c r="BJ32" s="50">
        <f t="shared" si="55"/>
        <v>150528</v>
      </c>
      <c r="BK32" s="50">
        <f t="shared" si="55"/>
        <v>153216</v>
      </c>
      <c r="BL32" s="50">
        <f t="shared" si="55"/>
        <v>155904</v>
      </c>
      <c r="BM32" s="50">
        <f t="shared" si="55"/>
        <v>158592</v>
      </c>
      <c r="BN32" s="50">
        <f t="shared" si="55"/>
        <v>161280</v>
      </c>
      <c r="BO32" s="50">
        <f t="shared" si="55"/>
        <v>163968</v>
      </c>
      <c r="BP32" s="50">
        <f t="shared" ref="BP32:BY41" si="56">$G32*BP$1</f>
        <v>166656</v>
      </c>
      <c r="BQ32" s="50">
        <f t="shared" si="56"/>
        <v>169344</v>
      </c>
      <c r="BR32" s="50">
        <f t="shared" si="56"/>
        <v>172032</v>
      </c>
      <c r="BS32" s="50">
        <f t="shared" si="56"/>
        <v>174720</v>
      </c>
      <c r="BT32" s="50">
        <f t="shared" si="56"/>
        <v>177408</v>
      </c>
      <c r="BU32" s="50">
        <f t="shared" si="56"/>
        <v>180096</v>
      </c>
      <c r="BV32" s="50">
        <f t="shared" si="56"/>
        <v>182784</v>
      </c>
      <c r="BW32" s="50">
        <f t="shared" si="56"/>
        <v>185472</v>
      </c>
      <c r="BX32" s="50">
        <f t="shared" si="56"/>
        <v>188160</v>
      </c>
      <c r="BY32" s="50">
        <f t="shared" si="56"/>
        <v>190848</v>
      </c>
      <c r="BZ32" s="50">
        <f t="shared" ref="BZ32:CI41" si="57">$G32*BZ$1</f>
        <v>193536</v>
      </c>
      <c r="CA32" s="50">
        <f t="shared" si="57"/>
        <v>196224</v>
      </c>
      <c r="CB32" s="50">
        <f t="shared" si="57"/>
        <v>198912</v>
      </c>
      <c r="CC32" s="50">
        <f t="shared" si="57"/>
        <v>201600</v>
      </c>
      <c r="CD32" s="50">
        <f t="shared" si="57"/>
        <v>204288</v>
      </c>
      <c r="CE32" s="50">
        <f t="shared" si="57"/>
        <v>206976</v>
      </c>
      <c r="CF32" s="50">
        <f t="shared" si="57"/>
        <v>209664</v>
      </c>
      <c r="CG32" s="50">
        <f t="shared" si="57"/>
        <v>212352</v>
      </c>
      <c r="CH32" s="50">
        <f t="shared" si="57"/>
        <v>215040</v>
      </c>
      <c r="CI32" s="50">
        <f t="shared" si="57"/>
        <v>217728</v>
      </c>
      <c r="CJ32" s="50">
        <f t="shared" ref="CJ32:CS41" si="58">$G32*CJ$1</f>
        <v>220416</v>
      </c>
      <c r="CK32" s="50">
        <f t="shared" si="58"/>
        <v>223104</v>
      </c>
      <c r="CL32" s="50">
        <f t="shared" si="58"/>
        <v>225792</v>
      </c>
      <c r="CM32" s="50">
        <f t="shared" si="58"/>
        <v>228480</v>
      </c>
      <c r="CN32" s="50">
        <f t="shared" si="58"/>
        <v>231168</v>
      </c>
      <c r="CO32" s="50">
        <f t="shared" si="58"/>
        <v>233856</v>
      </c>
      <c r="CP32" s="50">
        <f t="shared" si="58"/>
        <v>236544</v>
      </c>
      <c r="CQ32" s="50">
        <f t="shared" si="58"/>
        <v>239232</v>
      </c>
      <c r="CR32" s="50">
        <f t="shared" si="58"/>
        <v>241920</v>
      </c>
      <c r="CS32" s="50">
        <f t="shared" si="58"/>
        <v>244608</v>
      </c>
      <c r="CT32" s="50">
        <f t="shared" ref="CT32:DC41" si="59">$G32*CT$1</f>
        <v>247296</v>
      </c>
      <c r="CU32" s="50">
        <f t="shared" si="59"/>
        <v>249984</v>
      </c>
      <c r="CV32" s="50">
        <f t="shared" si="59"/>
        <v>252672</v>
      </c>
      <c r="CW32" s="50">
        <f t="shared" si="59"/>
        <v>255360</v>
      </c>
      <c r="CX32" s="50">
        <f t="shared" si="59"/>
        <v>258048</v>
      </c>
      <c r="CY32" s="50">
        <f t="shared" si="59"/>
        <v>260736</v>
      </c>
      <c r="CZ32" s="50">
        <f t="shared" si="59"/>
        <v>263424</v>
      </c>
      <c r="DA32" s="50">
        <f t="shared" si="59"/>
        <v>266112</v>
      </c>
      <c r="DB32" s="50">
        <f t="shared" si="59"/>
        <v>268800</v>
      </c>
      <c r="DC32" s="50">
        <f t="shared" si="59"/>
        <v>271488</v>
      </c>
      <c r="DD32" s="50">
        <f t="shared" ref="DD32:DM41" si="60">$G32*DD$1</f>
        <v>274176</v>
      </c>
      <c r="DE32" s="50">
        <f t="shared" si="60"/>
        <v>276864</v>
      </c>
      <c r="DF32" s="50">
        <f t="shared" si="60"/>
        <v>279552</v>
      </c>
      <c r="DG32" s="50">
        <f t="shared" si="60"/>
        <v>282240</v>
      </c>
      <c r="DH32" s="50">
        <f t="shared" si="60"/>
        <v>284928</v>
      </c>
      <c r="DI32" s="50">
        <f t="shared" si="60"/>
        <v>287616</v>
      </c>
      <c r="DJ32" s="50">
        <f t="shared" si="60"/>
        <v>290304</v>
      </c>
      <c r="DK32" s="50">
        <f t="shared" si="60"/>
        <v>292992</v>
      </c>
      <c r="DL32" s="50">
        <f t="shared" si="60"/>
        <v>295680</v>
      </c>
      <c r="DM32" s="50">
        <f t="shared" si="60"/>
        <v>298368</v>
      </c>
      <c r="DN32" s="50">
        <f t="shared" ref="DN32:DW41" si="61">$G32*DN$1</f>
        <v>301056</v>
      </c>
      <c r="DO32" s="50">
        <f t="shared" si="61"/>
        <v>303744</v>
      </c>
      <c r="DP32" s="50">
        <f t="shared" si="61"/>
        <v>306432</v>
      </c>
      <c r="DQ32" s="50">
        <f t="shared" si="61"/>
        <v>309120</v>
      </c>
      <c r="DR32" s="50">
        <f t="shared" si="61"/>
        <v>311808</v>
      </c>
      <c r="DS32" s="50">
        <f t="shared" si="61"/>
        <v>314496</v>
      </c>
      <c r="DT32" s="50">
        <f t="shared" si="61"/>
        <v>317184</v>
      </c>
      <c r="DU32" s="50">
        <f t="shared" si="61"/>
        <v>319872</v>
      </c>
      <c r="DV32" s="50">
        <f t="shared" si="61"/>
        <v>322560</v>
      </c>
      <c r="DW32" s="50">
        <f t="shared" si="61"/>
        <v>325248</v>
      </c>
      <c r="DX32" s="50">
        <f t="shared" ref="DX32:EH41" si="62">$G32*DX$1</f>
        <v>327936</v>
      </c>
      <c r="DY32" s="50">
        <f t="shared" si="62"/>
        <v>330624</v>
      </c>
      <c r="DZ32" s="50">
        <f t="shared" si="62"/>
        <v>333312</v>
      </c>
      <c r="EA32" s="50">
        <f t="shared" si="62"/>
        <v>336000</v>
      </c>
      <c r="EB32" s="50">
        <f t="shared" si="62"/>
        <v>338688</v>
      </c>
      <c r="EC32" s="50">
        <f t="shared" si="62"/>
        <v>341376</v>
      </c>
      <c r="ED32" s="50">
        <f t="shared" si="62"/>
        <v>344064</v>
      </c>
      <c r="EE32" s="50">
        <f t="shared" si="62"/>
        <v>346752</v>
      </c>
      <c r="EF32" s="50">
        <f t="shared" si="62"/>
        <v>349440</v>
      </c>
      <c r="EG32" s="50">
        <f t="shared" si="62"/>
        <v>352128</v>
      </c>
      <c r="EH32" s="50">
        <f t="shared" si="62"/>
        <v>354816</v>
      </c>
    </row>
    <row r="33" spans="1:138" ht="15.75" customHeight="1" x14ac:dyDescent="0.35">
      <c r="A33" s="2">
        <v>32</v>
      </c>
      <c r="B33" s="2">
        <v>10</v>
      </c>
      <c r="C33" s="2">
        <v>6</v>
      </c>
      <c r="D33" s="4">
        <f t="shared" si="49"/>
        <v>0.66666666666666663</v>
      </c>
      <c r="E33" s="48" t="s">
        <v>117</v>
      </c>
      <c r="G33" s="49">
        <f>'Transport block capacity(bits)'!K15</f>
        <v>2880</v>
      </c>
      <c r="H33" s="50">
        <f t="shared" si="50"/>
        <v>5760</v>
      </c>
      <c r="I33" s="50">
        <f t="shared" si="50"/>
        <v>8640</v>
      </c>
      <c r="J33" s="50">
        <f t="shared" si="50"/>
        <v>11520</v>
      </c>
      <c r="K33" s="50">
        <f t="shared" si="50"/>
        <v>14400</v>
      </c>
      <c r="L33" s="50">
        <f t="shared" si="50"/>
        <v>17280</v>
      </c>
      <c r="M33" s="50">
        <f t="shared" si="50"/>
        <v>20160</v>
      </c>
      <c r="N33" s="50">
        <f t="shared" si="50"/>
        <v>23040</v>
      </c>
      <c r="O33" s="50">
        <f t="shared" si="50"/>
        <v>25920</v>
      </c>
      <c r="P33" s="50">
        <f t="shared" si="50"/>
        <v>28800</v>
      </c>
      <c r="Q33" s="50">
        <f t="shared" si="50"/>
        <v>31680</v>
      </c>
      <c r="R33" s="50">
        <f t="shared" si="51"/>
        <v>34560</v>
      </c>
      <c r="S33" s="50">
        <f t="shared" si="51"/>
        <v>37440</v>
      </c>
      <c r="T33" s="50">
        <f t="shared" si="51"/>
        <v>40320</v>
      </c>
      <c r="U33" s="50">
        <f t="shared" si="51"/>
        <v>43200</v>
      </c>
      <c r="V33" s="50">
        <f t="shared" si="51"/>
        <v>46080</v>
      </c>
      <c r="W33" s="50">
        <f t="shared" si="51"/>
        <v>48960</v>
      </c>
      <c r="X33" s="50">
        <f t="shared" si="51"/>
        <v>51840</v>
      </c>
      <c r="Y33" s="50">
        <f t="shared" si="51"/>
        <v>54720</v>
      </c>
      <c r="Z33" s="50">
        <f t="shared" si="51"/>
        <v>57600</v>
      </c>
      <c r="AA33" s="50">
        <f t="shared" si="51"/>
        <v>60480</v>
      </c>
      <c r="AB33" s="50">
        <f t="shared" si="52"/>
        <v>63360</v>
      </c>
      <c r="AC33" s="50">
        <f t="shared" si="52"/>
        <v>66240</v>
      </c>
      <c r="AD33" s="50">
        <f t="shared" si="52"/>
        <v>69120</v>
      </c>
      <c r="AE33" s="50">
        <f t="shared" si="52"/>
        <v>72000</v>
      </c>
      <c r="AF33" s="50">
        <f t="shared" si="52"/>
        <v>74880</v>
      </c>
      <c r="AG33" s="50">
        <f t="shared" si="52"/>
        <v>77760</v>
      </c>
      <c r="AH33" s="50">
        <f t="shared" si="52"/>
        <v>80640</v>
      </c>
      <c r="AI33" s="50">
        <f t="shared" si="52"/>
        <v>83520</v>
      </c>
      <c r="AJ33" s="50">
        <f t="shared" si="52"/>
        <v>86400</v>
      </c>
      <c r="AK33" s="50">
        <f t="shared" si="52"/>
        <v>89280</v>
      </c>
      <c r="AL33" s="50">
        <f t="shared" si="53"/>
        <v>92160</v>
      </c>
      <c r="AM33" s="50">
        <f t="shared" si="53"/>
        <v>95040</v>
      </c>
      <c r="AN33" s="50">
        <f t="shared" si="53"/>
        <v>97920</v>
      </c>
      <c r="AO33" s="50">
        <f t="shared" si="53"/>
        <v>100800</v>
      </c>
      <c r="AP33" s="50">
        <f t="shared" si="53"/>
        <v>103680</v>
      </c>
      <c r="AQ33" s="50">
        <f t="shared" si="53"/>
        <v>106560</v>
      </c>
      <c r="AR33" s="50">
        <f t="shared" si="53"/>
        <v>109440</v>
      </c>
      <c r="AS33" s="50">
        <f t="shared" si="53"/>
        <v>112320</v>
      </c>
      <c r="AT33" s="50">
        <f t="shared" si="53"/>
        <v>115200</v>
      </c>
      <c r="AU33" s="50">
        <f t="shared" si="53"/>
        <v>118080</v>
      </c>
      <c r="AV33" s="50">
        <f t="shared" si="54"/>
        <v>120960</v>
      </c>
      <c r="AW33" s="50">
        <f t="shared" si="54"/>
        <v>123840</v>
      </c>
      <c r="AX33" s="50">
        <f t="shared" si="54"/>
        <v>126720</v>
      </c>
      <c r="AY33" s="50">
        <f t="shared" si="54"/>
        <v>129600</v>
      </c>
      <c r="AZ33" s="50">
        <f t="shared" si="54"/>
        <v>132480</v>
      </c>
      <c r="BA33" s="50">
        <f t="shared" si="54"/>
        <v>135360</v>
      </c>
      <c r="BB33" s="50">
        <f t="shared" si="54"/>
        <v>138240</v>
      </c>
      <c r="BC33" s="50">
        <f t="shared" si="54"/>
        <v>141120</v>
      </c>
      <c r="BD33" s="50">
        <f t="shared" si="54"/>
        <v>144000</v>
      </c>
      <c r="BE33" s="50">
        <f t="shared" si="54"/>
        <v>146880</v>
      </c>
      <c r="BF33" s="50">
        <f t="shared" si="55"/>
        <v>149760</v>
      </c>
      <c r="BG33" s="50">
        <f t="shared" si="55"/>
        <v>152640</v>
      </c>
      <c r="BH33" s="50">
        <f t="shared" si="55"/>
        <v>155520</v>
      </c>
      <c r="BI33" s="50">
        <f t="shared" si="55"/>
        <v>158400</v>
      </c>
      <c r="BJ33" s="50">
        <f t="shared" si="55"/>
        <v>161280</v>
      </c>
      <c r="BK33" s="50">
        <f t="shared" si="55"/>
        <v>164160</v>
      </c>
      <c r="BL33" s="50">
        <f t="shared" si="55"/>
        <v>167040</v>
      </c>
      <c r="BM33" s="50">
        <f t="shared" si="55"/>
        <v>169920</v>
      </c>
      <c r="BN33" s="50">
        <f t="shared" si="55"/>
        <v>172800</v>
      </c>
      <c r="BO33" s="50">
        <f t="shared" si="55"/>
        <v>175680</v>
      </c>
      <c r="BP33" s="50">
        <f t="shared" si="56"/>
        <v>178560</v>
      </c>
      <c r="BQ33" s="50">
        <f t="shared" si="56"/>
        <v>181440</v>
      </c>
      <c r="BR33" s="50">
        <f t="shared" si="56"/>
        <v>184320</v>
      </c>
      <c r="BS33" s="50">
        <f t="shared" si="56"/>
        <v>187200</v>
      </c>
      <c r="BT33" s="50">
        <f t="shared" si="56"/>
        <v>190080</v>
      </c>
      <c r="BU33" s="50">
        <f t="shared" si="56"/>
        <v>192960</v>
      </c>
      <c r="BV33" s="50">
        <f t="shared" si="56"/>
        <v>195840</v>
      </c>
      <c r="BW33" s="50">
        <f t="shared" si="56"/>
        <v>198720</v>
      </c>
      <c r="BX33" s="50">
        <f t="shared" si="56"/>
        <v>201600</v>
      </c>
      <c r="BY33" s="50">
        <f t="shared" si="56"/>
        <v>204480</v>
      </c>
      <c r="BZ33" s="50">
        <f t="shared" si="57"/>
        <v>207360</v>
      </c>
      <c r="CA33" s="50">
        <f t="shared" si="57"/>
        <v>210240</v>
      </c>
      <c r="CB33" s="50">
        <f t="shared" si="57"/>
        <v>213120</v>
      </c>
      <c r="CC33" s="50">
        <f t="shared" si="57"/>
        <v>216000</v>
      </c>
      <c r="CD33" s="50">
        <f t="shared" si="57"/>
        <v>218880</v>
      </c>
      <c r="CE33" s="50">
        <f t="shared" si="57"/>
        <v>221760</v>
      </c>
      <c r="CF33" s="50">
        <f t="shared" si="57"/>
        <v>224640</v>
      </c>
      <c r="CG33" s="50">
        <f t="shared" si="57"/>
        <v>227520</v>
      </c>
      <c r="CH33" s="50">
        <f t="shared" si="57"/>
        <v>230400</v>
      </c>
      <c r="CI33" s="50">
        <f t="shared" si="57"/>
        <v>233280</v>
      </c>
      <c r="CJ33" s="50">
        <f t="shared" si="58"/>
        <v>236160</v>
      </c>
      <c r="CK33" s="50">
        <f t="shared" si="58"/>
        <v>239040</v>
      </c>
      <c r="CL33" s="50">
        <f t="shared" si="58"/>
        <v>241920</v>
      </c>
      <c r="CM33" s="50">
        <f t="shared" si="58"/>
        <v>244800</v>
      </c>
      <c r="CN33" s="50">
        <f t="shared" si="58"/>
        <v>247680</v>
      </c>
      <c r="CO33" s="50">
        <f t="shared" si="58"/>
        <v>250560</v>
      </c>
      <c r="CP33" s="50">
        <f t="shared" si="58"/>
        <v>253440</v>
      </c>
      <c r="CQ33" s="50">
        <f t="shared" si="58"/>
        <v>256320</v>
      </c>
      <c r="CR33" s="50">
        <f t="shared" si="58"/>
        <v>259200</v>
      </c>
      <c r="CS33" s="50">
        <f t="shared" si="58"/>
        <v>262080</v>
      </c>
      <c r="CT33" s="50">
        <f t="shared" si="59"/>
        <v>264960</v>
      </c>
      <c r="CU33" s="50">
        <f t="shared" si="59"/>
        <v>267840</v>
      </c>
      <c r="CV33" s="50">
        <f t="shared" si="59"/>
        <v>270720</v>
      </c>
      <c r="CW33" s="50">
        <f t="shared" si="59"/>
        <v>273600</v>
      </c>
      <c r="CX33" s="50">
        <f t="shared" si="59"/>
        <v>276480</v>
      </c>
      <c r="CY33" s="50">
        <f t="shared" si="59"/>
        <v>279360</v>
      </c>
      <c r="CZ33" s="50">
        <f t="shared" si="59"/>
        <v>282240</v>
      </c>
      <c r="DA33" s="50">
        <f t="shared" si="59"/>
        <v>285120</v>
      </c>
      <c r="DB33" s="50">
        <f t="shared" si="59"/>
        <v>288000</v>
      </c>
      <c r="DC33" s="50">
        <f t="shared" si="59"/>
        <v>290880</v>
      </c>
      <c r="DD33" s="50">
        <f t="shared" si="60"/>
        <v>293760</v>
      </c>
      <c r="DE33" s="50">
        <f t="shared" si="60"/>
        <v>296640</v>
      </c>
      <c r="DF33" s="50">
        <f t="shared" si="60"/>
        <v>299520</v>
      </c>
      <c r="DG33" s="50">
        <f t="shared" si="60"/>
        <v>302400</v>
      </c>
      <c r="DH33" s="50">
        <f t="shared" si="60"/>
        <v>305280</v>
      </c>
      <c r="DI33" s="50">
        <f t="shared" si="60"/>
        <v>308160</v>
      </c>
      <c r="DJ33" s="50">
        <f t="shared" si="60"/>
        <v>311040</v>
      </c>
      <c r="DK33" s="50">
        <f t="shared" si="60"/>
        <v>313920</v>
      </c>
      <c r="DL33" s="50">
        <f t="shared" si="60"/>
        <v>316800</v>
      </c>
      <c r="DM33" s="50">
        <f t="shared" si="60"/>
        <v>319680</v>
      </c>
      <c r="DN33" s="50">
        <f t="shared" si="61"/>
        <v>322560</v>
      </c>
      <c r="DO33" s="50">
        <f t="shared" si="61"/>
        <v>325440</v>
      </c>
      <c r="DP33" s="50">
        <f t="shared" si="61"/>
        <v>328320</v>
      </c>
      <c r="DQ33" s="50">
        <f t="shared" si="61"/>
        <v>331200</v>
      </c>
      <c r="DR33" s="50">
        <f t="shared" si="61"/>
        <v>334080</v>
      </c>
      <c r="DS33" s="50">
        <f t="shared" si="61"/>
        <v>336960</v>
      </c>
      <c r="DT33" s="50">
        <f t="shared" si="61"/>
        <v>339840</v>
      </c>
      <c r="DU33" s="50">
        <f t="shared" si="61"/>
        <v>342720</v>
      </c>
      <c r="DV33" s="50">
        <f t="shared" si="61"/>
        <v>345600</v>
      </c>
      <c r="DW33" s="50">
        <f t="shared" si="61"/>
        <v>348480</v>
      </c>
      <c r="DX33" s="50">
        <f t="shared" si="62"/>
        <v>351360</v>
      </c>
      <c r="DY33" s="50">
        <f t="shared" si="62"/>
        <v>354240</v>
      </c>
      <c r="DZ33" s="50">
        <f t="shared" si="62"/>
        <v>357120</v>
      </c>
      <c r="EA33" s="50">
        <f t="shared" si="62"/>
        <v>360000</v>
      </c>
      <c r="EB33" s="50">
        <f t="shared" si="62"/>
        <v>362880</v>
      </c>
      <c r="EC33" s="50">
        <f t="shared" si="62"/>
        <v>365760</v>
      </c>
      <c r="ED33" s="50">
        <f t="shared" si="62"/>
        <v>368640</v>
      </c>
      <c r="EE33" s="50">
        <f t="shared" si="62"/>
        <v>371520</v>
      </c>
      <c r="EF33" s="50">
        <f t="shared" si="62"/>
        <v>374400</v>
      </c>
      <c r="EG33" s="50">
        <f t="shared" si="62"/>
        <v>377280</v>
      </c>
      <c r="EH33" s="50">
        <f t="shared" si="62"/>
        <v>380160</v>
      </c>
    </row>
    <row r="34" spans="1:138" ht="15.75" customHeight="1" x14ac:dyDescent="0.35">
      <c r="A34" s="2">
        <v>31</v>
      </c>
      <c r="B34" s="2">
        <v>10</v>
      </c>
      <c r="C34" s="2">
        <v>6</v>
      </c>
      <c r="D34" s="4">
        <f t="shared" si="49"/>
        <v>0.66666666666666663</v>
      </c>
      <c r="E34" s="48" t="s">
        <v>118</v>
      </c>
      <c r="G34" s="49">
        <f>'Transport block capacity(bits)'!O15</f>
        <v>2944</v>
      </c>
      <c r="H34" s="50">
        <f t="shared" si="50"/>
        <v>5888</v>
      </c>
      <c r="I34" s="50">
        <f t="shared" si="50"/>
        <v>8832</v>
      </c>
      <c r="J34" s="50">
        <f t="shared" si="50"/>
        <v>11776</v>
      </c>
      <c r="K34" s="50">
        <f t="shared" si="50"/>
        <v>14720</v>
      </c>
      <c r="L34" s="50">
        <f t="shared" si="50"/>
        <v>17664</v>
      </c>
      <c r="M34" s="50">
        <f t="shared" si="50"/>
        <v>20608</v>
      </c>
      <c r="N34" s="50">
        <f t="shared" si="50"/>
        <v>23552</v>
      </c>
      <c r="O34" s="50">
        <f t="shared" si="50"/>
        <v>26496</v>
      </c>
      <c r="P34" s="50">
        <f t="shared" si="50"/>
        <v>29440</v>
      </c>
      <c r="Q34" s="50">
        <f t="shared" si="50"/>
        <v>32384</v>
      </c>
      <c r="R34" s="50">
        <f t="shared" si="51"/>
        <v>35328</v>
      </c>
      <c r="S34" s="50">
        <f t="shared" si="51"/>
        <v>38272</v>
      </c>
      <c r="T34" s="50">
        <f t="shared" si="51"/>
        <v>41216</v>
      </c>
      <c r="U34" s="50">
        <f t="shared" si="51"/>
        <v>44160</v>
      </c>
      <c r="V34" s="50">
        <f t="shared" si="51"/>
        <v>47104</v>
      </c>
      <c r="W34" s="50">
        <f t="shared" si="51"/>
        <v>50048</v>
      </c>
      <c r="X34" s="50">
        <f t="shared" si="51"/>
        <v>52992</v>
      </c>
      <c r="Y34" s="50">
        <f t="shared" si="51"/>
        <v>55936</v>
      </c>
      <c r="Z34" s="50">
        <f t="shared" si="51"/>
        <v>58880</v>
      </c>
      <c r="AA34" s="50">
        <f t="shared" si="51"/>
        <v>61824</v>
      </c>
      <c r="AB34" s="50">
        <f t="shared" si="52"/>
        <v>64768</v>
      </c>
      <c r="AC34" s="50">
        <f t="shared" si="52"/>
        <v>67712</v>
      </c>
      <c r="AD34" s="50">
        <f t="shared" si="52"/>
        <v>70656</v>
      </c>
      <c r="AE34" s="50">
        <f t="shared" si="52"/>
        <v>73600</v>
      </c>
      <c r="AF34" s="50">
        <f t="shared" si="52"/>
        <v>76544</v>
      </c>
      <c r="AG34" s="50">
        <f t="shared" si="52"/>
        <v>79488</v>
      </c>
      <c r="AH34" s="50">
        <f t="shared" si="52"/>
        <v>82432</v>
      </c>
      <c r="AI34" s="50">
        <f t="shared" si="52"/>
        <v>85376</v>
      </c>
      <c r="AJ34" s="50">
        <f t="shared" si="52"/>
        <v>88320</v>
      </c>
      <c r="AK34" s="50">
        <f t="shared" si="52"/>
        <v>91264</v>
      </c>
      <c r="AL34" s="50">
        <f t="shared" si="53"/>
        <v>94208</v>
      </c>
      <c r="AM34" s="50">
        <f t="shared" si="53"/>
        <v>97152</v>
      </c>
      <c r="AN34" s="50">
        <f t="shared" si="53"/>
        <v>100096</v>
      </c>
      <c r="AO34" s="50">
        <f t="shared" si="53"/>
        <v>103040</v>
      </c>
      <c r="AP34" s="50">
        <f t="shared" si="53"/>
        <v>105984</v>
      </c>
      <c r="AQ34" s="50">
        <f t="shared" si="53"/>
        <v>108928</v>
      </c>
      <c r="AR34" s="50">
        <f t="shared" si="53"/>
        <v>111872</v>
      </c>
      <c r="AS34" s="50">
        <f t="shared" si="53"/>
        <v>114816</v>
      </c>
      <c r="AT34" s="50">
        <f t="shared" si="53"/>
        <v>117760</v>
      </c>
      <c r="AU34" s="50">
        <f t="shared" si="53"/>
        <v>120704</v>
      </c>
      <c r="AV34" s="50">
        <f t="shared" si="54"/>
        <v>123648</v>
      </c>
      <c r="AW34" s="50">
        <f t="shared" si="54"/>
        <v>126592</v>
      </c>
      <c r="AX34" s="50">
        <f t="shared" si="54"/>
        <v>129536</v>
      </c>
      <c r="AY34" s="50">
        <f t="shared" si="54"/>
        <v>132480</v>
      </c>
      <c r="AZ34" s="50">
        <f t="shared" si="54"/>
        <v>135424</v>
      </c>
      <c r="BA34" s="50">
        <f t="shared" si="54"/>
        <v>138368</v>
      </c>
      <c r="BB34" s="50">
        <f t="shared" si="54"/>
        <v>141312</v>
      </c>
      <c r="BC34" s="50">
        <f t="shared" si="54"/>
        <v>144256</v>
      </c>
      <c r="BD34" s="50">
        <f t="shared" si="54"/>
        <v>147200</v>
      </c>
      <c r="BE34" s="50">
        <f t="shared" si="54"/>
        <v>150144</v>
      </c>
      <c r="BF34" s="50">
        <f t="shared" si="55"/>
        <v>153088</v>
      </c>
      <c r="BG34" s="50">
        <f t="shared" si="55"/>
        <v>156032</v>
      </c>
      <c r="BH34" s="50">
        <f t="shared" si="55"/>
        <v>158976</v>
      </c>
      <c r="BI34" s="50">
        <f t="shared" si="55"/>
        <v>161920</v>
      </c>
      <c r="BJ34" s="50">
        <f t="shared" si="55"/>
        <v>164864</v>
      </c>
      <c r="BK34" s="50">
        <f t="shared" si="55"/>
        <v>167808</v>
      </c>
      <c r="BL34" s="50">
        <f t="shared" si="55"/>
        <v>170752</v>
      </c>
      <c r="BM34" s="50">
        <f t="shared" si="55"/>
        <v>173696</v>
      </c>
      <c r="BN34" s="50">
        <f t="shared" si="55"/>
        <v>176640</v>
      </c>
      <c r="BO34" s="50">
        <f t="shared" si="55"/>
        <v>179584</v>
      </c>
      <c r="BP34" s="50">
        <f t="shared" si="56"/>
        <v>182528</v>
      </c>
      <c r="BQ34" s="50">
        <f t="shared" si="56"/>
        <v>185472</v>
      </c>
      <c r="BR34" s="50">
        <f t="shared" si="56"/>
        <v>188416</v>
      </c>
      <c r="BS34" s="50">
        <f t="shared" si="56"/>
        <v>191360</v>
      </c>
      <c r="BT34" s="50">
        <f t="shared" si="56"/>
        <v>194304</v>
      </c>
      <c r="BU34" s="50">
        <f t="shared" si="56"/>
        <v>197248</v>
      </c>
      <c r="BV34" s="50">
        <f t="shared" si="56"/>
        <v>200192</v>
      </c>
      <c r="BW34" s="50">
        <f t="shared" si="56"/>
        <v>203136</v>
      </c>
      <c r="BX34" s="50">
        <f t="shared" si="56"/>
        <v>206080</v>
      </c>
      <c r="BY34" s="50">
        <f t="shared" si="56"/>
        <v>209024</v>
      </c>
      <c r="BZ34" s="50">
        <f t="shared" si="57"/>
        <v>211968</v>
      </c>
      <c r="CA34" s="50">
        <f t="shared" si="57"/>
        <v>214912</v>
      </c>
      <c r="CB34" s="50">
        <f t="shared" si="57"/>
        <v>217856</v>
      </c>
      <c r="CC34" s="50">
        <f t="shared" si="57"/>
        <v>220800</v>
      </c>
      <c r="CD34" s="50">
        <f t="shared" si="57"/>
        <v>223744</v>
      </c>
      <c r="CE34" s="50">
        <f t="shared" si="57"/>
        <v>226688</v>
      </c>
      <c r="CF34" s="50">
        <f t="shared" si="57"/>
        <v>229632</v>
      </c>
      <c r="CG34" s="50">
        <f t="shared" si="57"/>
        <v>232576</v>
      </c>
      <c r="CH34" s="50">
        <f t="shared" si="57"/>
        <v>235520</v>
      </c>
      <c r="CI34" s="50">
        <f t="shared" si="57"/>
        <v>238464</v>
      </c>
      <c r="CJ34" s="50">
        <f t="shared" si="58"/>
        <v>241408</v>
      </c>
      <c r="CK34" s="50">
        <f t="shared" si="58"/>
        <v>244352</v>
      </c>
      <c r="CL34" s="50">
        <f t="shared" si="58"/>
        <v>247296</v>
      </c>
      <c r="CM34" s="50">
        <f t="shared" si="58"/>
        <v>250240</v>
      </c>
      <c r="CN34" s="50">
        <f t="shared" si="58"/>
        <v>253184</v>
      </c>
      <c r="CO34" s="50">
        <f t="shared" si="58"/>
        <v>256128</v>
      </c>
      <c r="CP34" s="50">
        <f t="shared" si="58"/>
        <v>259072</v>
      </c>
      <c r="CQ34" s="50">
        <f t="shared" si="58"/>
        <v>262016</v>
      </c>
      <c r="CR34" s="50">
        <f t="shared" si="58"/>
        <v>264960</v>
      </c>
      <c r="CS34" s="50">
        <f t="shared" si="58"/>
        <v>267904</v>
      </c>
      <c r="CT34" s="50">
        <f t="shared" si="59"/>
        <v>270848</v>
      </c>
      <c r="CU34" s="50">
        <f t="shared" si="59"/>
        <v>273792</v>
      </c>
      <c r="CV34" s="50">
        <f t="shared" si="59"/>
        <v>276736</v>
      </c>
      <c r="CW34" s="50">
        <f t="shared" si="59"/>
        <v>279680</v>
      </c>
      <c r="CX34" s="50">
        <f t="shared" si="59"/>
        <v>282624</v>
      </c>
      <c r="CY34" s="50">
        <f t="shared" si="59"/>
        <v>285568</v>
      </c>
      <c r="CZ34" s="50">
        <f t="shared" si="59"/>
        <v>288512</v>
      </c>
      <c r="DA34" s="50">
        <f t="shared" si="59"/>
        <v>291456</v>
      </c>
      <c r="DB34" s="50">
        <f t="shared" si="59"/>
        <v>294400</v>
      </c>
      <c r="DC34" s="50">
        <f t="shared" si="59"/>
        <v>297344</v>
      </c>
      <c r="DD34" s="50">
        <f t="shared" si="60"/>
        <v>300288</v>
      </c>
      <c r="DE34" s="50">
        <f t="shared" si="60"/>
        <v>303232</v>
      </c>
      <c r="DF34" s="50">
        <f t="shared" si="60"/>
        <v>306176</v>
      </c>
      <c r="DG34" s="50">
        <f t="shared" si="60"/>
        <v>309120</v>
      </c>
      <c r="DH34" s="50">
        <f t="shared" si="60"/>
        <v>312064</v>
      </c>
      <c r="DI34" s="50">
        <f t="shared" si="60"/>
        <v>315008</v>
      </c>
      <c r="DJ34" s="50">
        <f t="shared" si="60"/>
        <v>317952</v>
      </c>
      <c r="DK34" s="50">
        <f t="shared" si="60"/>
        <v>320896</v>
      </c>
      <c r="DL34" s="50">
        <f t="shared" si="60"/>
        <v>323840</v>
      </c>
      <c r="DM34" s="50">
        <f t="shared" si="60"/>
        <v>326784</v>
      </c>
      <c r="DN34" s="50">
        <f t="shared" si="61"/>
        <v>329728</v>
      </c>
      <c r="DO34" s="50">
        <f t="shared" si="61"/>
        <v>332672</v>
      </c>
      <c r="DP34" s="50">
        <f t="shared" si="61"/>
        <v>335616</v>
      </c>
      <c r="DQ34" s="50">
        <f t="shared" si="61"/>
        <v>338560</v>
      </c>
      <c r="DR34" s="50">
        <f t="shared" si="61"/>
        <v>341504</v>
      </c>
      <c r="DS34" s="50">
        <f t="shared" si="61"/>
        <v>344448</v>
      </c>
      <c r="DT34" s="50">
        <f t="shared" si="61"/>
        <v>347392</v>
      </c>
      <c r="DU34" s="50">
        <f t="shared" si="61"/>
        <v>350336</v>
      </c>
      <c r="DV34" s="50">
        <f t="shared" si="61"/>
        <v>353280</v>
      </c>
      <c r="DW34" s="50">
        <f t="shared" si="61"/>
        <v>356224</v>
      </c>
      <c r="DX34" s="50">
        <f t="shared" si="62"/>
        <v>359168</v>
      </c>
      <c r="DY34" s="50">
        <f t="shared" si="62"/>
        <v>362112</v>
      </c>
      <c r="DZ34" s="50">
        <f t="shared" si="62"/>
        <v>365056</v>
      </c>
      <c r="EA34" s="50">
        <f t="shared" si="62"/>
        <v>368000</v>
      </c>
      <c r="EB34" s="50">
        <f t="shared" si="62"/>
        <v>370944</v>
      </c>
      <c r="EC34" s="50">
        <f t="shared" si="62"/>
        <v>373888</v>
      </c>
      <c r="ED34" s="50">
        <f t="shared" si="62"/>
        <v>376832</v>
      </c>
      <c r="EE34" s="50">
        <f t="shared" si="62"/>
        <v>379776</v>
      </c>
      <c r="EF34" s="50">
        <f t="shared" si="62"/>
        <v>382720</v>
      </c>
      <c r="EG34" s="50">
        <f t="shared" si="62"/>
        <v>385664</v>
      </c>
      <c r="EH34" s="50">
        <f t="shared" si="62"/>
        <v>388608</v>
      </c>
    </row>
    <row r="35" spans="1:138" ht="12.75" x14ac:dyDescent="0.35">
      <c r="A35" s="2">
        <v>33</v>
      </c>
      <c r="B35" s="2">
        <v>11</v>
      </c>
      <c r="C35" s="2">
        <v>6</v>
      </c>
      <c r="D35" s="4">
        <f t="shared" ref="D35:D37" si="63">3/4</f>
        <v>0.75</v>
      </c>
      <c r="E35" s="48" t="s">
        <v>68</v>
      </c>
      <c r="F35" s="12">
        <v>1.796</v>
      </c>
      <c r="G35" s="49">
        <f>'Transport block capacity(bits)'!J16</f>
        <v>3024</v>
      </c>
      <c r="H35" s="50">
        <f t="shared" si="50"/>
        <v>6048</v>
      </c>
      <c r="I35" s="50">
        <f t="shared" si="50"/>
        <v>9072</v>
      </c>
      <c r="J35" s="50">
        <f t="shared" si="50"/>
        <v>12096</v>
      </c>
      <c r="K35" s="50">
        <f t="shared" si="50"/>
        <v>15120</v>
      </c>
      <c r="L35" s="50">
        <f t="shared" si="50"/>
        <v>18144</v>
      </c>
      <c r="M35" s="50">
        <f t="shared" si="50"/>
        <v>21168</v>
      </c>
      <c r="N35" s="50">
        <f t="shared" si="50"/>
        <v>24192</v>
      </c>
      <c r="O35" s="50">
        <f t="shared" si="50"/>
        <v>27216</v>
      </c>
      <c r="P35" s="50">
        <f t="shared" si="50"/>
        <v>30240</v>
      </c>
      <c r="Q35" s="50">
        <f t="shared" si="50"/>
        <v>33264</v>
      </c>
      <c r="R35" s="50">
        <f t="shared" si="51"/>
        <v>36288</v>
      </c>
      <c r="S35" s="50">
        <f t="shared" si="51"/>
        <v>39312</v>
      </c>
      <c r="T35" s="50">
        <f t="shared" si="51"/>
        <v>42336</v>
      </c>
      <c r="U35" s="50">
        <f t="shared" si="51"/>
        <v>45360</v>
      </c>
      <c r="V35" s="50">
        <f t="shared" si="51"/>
        <v>48384</v>
      </c>
      <c r="W35" s="50">
        <f t="shared" si="51"/>
        <v>51408</v>
      </c>
      <c r="X35" s="50">
        <f t="shared" si="51"/>
        <v>54432</v>
      </c>
      <c r="Y35" s="50">
        <f t="shared" si="51"/>
        <v>57456</v>
      </c>
      <c r="Z35" s="50">
        <f t="shared" si="51"/>
        <v>60480</v>
      </c>
      <c r="AA35" s="50">
        <f t="shared" si="51"/>
        <v>63504</v>
      </c>
      <c r="AB35" s="50">
        <f t="shared" si="52"/>
        <v>66528</v>
      </c>
      <c r="AC35" s="50">
        <f t="shared" si="52"/>
        <v>69552</v>
      </c>
      <c r="AD35" s="50">
        <f t="shared" si="52"/>
        <v>72576</v>
      </c>
      <c r="AE35" s="50">
        <f t="shared" si="52"/>
        <v>75600</v>
      </c>
      <c r="AF35" s="50">
        <f t="shared" si="52"/>
        <v>78624</v>
      </c>
      <c r="AG35" s="50">
        <f t="shared" si="52"/>
        <v>81648</v>
      </c>
      <c r="AH35" s="50">
        <f t="shared" si="52"/>
        <v>84672</v>
      </c>
      <c r="AI35" s="50">
        <f t="shared" si="52"/>
        <v>87696</v>
      </c>
      <c r="AJ35" s="50">
        <f t="shared" si="52"/>
        <v>90720</v>
      </c>
      <c r="AK35" s="50">
        <f t="shared" si="52"/>
        <v>93744</v>
      </c>
      <c r="AL35" s="50">
        <f t="shared" si="53"/>
        <v>96768</v>
      </c>
      <c r="AM35" s="50">
        <f t="shared" si="53"/>
        <v>99792</v>
      </c>
      <c r="AN35" s="50">
        <f t="shared" si="53"/>
        <v>102816</v>
      </c>
      <c r="AO35" s="50">
        <f t="shared" si="53"/>
        <v>105840</v>
      </c>
      <c r="AP35" s="50">
        <f t="shared" si="53"/>
        <v>108864</v>
      </c>
      <c r="AQ35" s="50">
        <f t="shared" si="53"/>
        <v>111888</v>
      </c>
      <c r="AR35" s="50">
        <f t="shared" si="53"/>
        <v>114912</v>
      </c>
      <c r="AS35" s="50">
        <f t="shared" si="53"/>
        <v>117936</v>
      </c>
      <c r="AT35" s="50">
        <f t="shared" si="53"/>
        <v>120960</v>
      </c>
      <c r="AU35" s="50">
        <f t="shared" si="53"/>
        <v>123984</v>
      </c>
      <c r="AV35" s="50">
        <f t="shared" si="54"/>
        <v>127008</v>
      </c>
      <c r="AW35" s="50">
        <f t="shared" si="54"/>
        <v>130032</v>
      </c>
      <c r="AX35" s="50">
        <f t="shared" si="54"/>
        <v>133056</v>
      </c>
      <c r="AY35" s="50">
        <f t="shared" si="54"/>
        <v>136080</v>
      </c>
      <c r="AZ35" s="50">
        <f t="shared" si="54"/>
        <v>139104</v>
      </c>
      <c r="BA35" s="50">
        <f t="shared" si="54"/>
        <v>142128</v>
      </c>
      <c r="BB35" s="50">
        <f t="shared" si="54"/>
        <v>145152</v>
      </c>
      <c r="BC35" s="50">
        <f t="shared" si="54"/>
        <v>148176</v>
      </c>
      <c r="BD35" s="50">
        <f t="shared" si="54"/>
        <v>151200</v>
      </c>
      <c r="BE35" s="50">
        <f t="shared" si="54"/>
        <v>154224</v>
      </c>
      <c r="BF35" s="50">
        <f t="shared" si="55"/>
        <v>157248</v>
      </c>
      <c r="BG35" s="50">
        <f t="shared" si="55"/>
        <v>160272</v>
      </c>
      <c r="BH35" s="50">
        <f t="shared" si="55"/>
        <v>163296</v>
      </c>
      <c r="BI35" s="50">
        <f t="shared" si="55"/>
        <v>166320</v>
      </c>
      <c r="BJ35" s="50">
        <f t="shared" si="55"/>
        <v>169344</v>
      </c>
      <c r="BK35" s="50">
        <f t="shared" si="55"/>
        <v>172368</v>
      </c>
      <c r="BL35" s="50">
        <f t="shared" si="55"/>
        <v>175392</v>
      </c>
      <c r="BM35" s="50">
        <f t="shared" si="55"/>
        <v>178416</v>
      </c>
      <c r="BN35" s="50">
        <f t="shared" si="55"/>
        <v>181440</v>
      </c>
      <c r="BO35" s="50">
        <f t="shared" si="55"/>
        <v>184464</v>
      </c>
      <c r="BP35" s="50">
        <f t="shared" si="56"/>
        <v>187488</v>
      </c>
      <c r="BQ35" s="50">
        <f t="shared" si="56"/>
        <v>190512</v>
      </c>
      <c r="BR35" s="50">
        <f t="shared" si="56"/>
        <v>193536</v>
      </c>
      <c r="BS35" s="50">
        <f t="shared" si="56"/>
        <v>196560</v>
      </c>
      <c r="BT35" s="50">
        <f t="shared" si="56"/>
        <v>199584</v>
      </c>
      <c r="BU35" s="50">
        <f t="shared" si="56"/>
        <v>202608</v>
      </c>
      <c r="BV35" s="50">
        <f t="shared" si="56"/>
        <v>205632</v>
      </c>
      <c r="BW35" s="50">
        <f t="shared" si="56"/>
        <v>208656</v>
      </c>
      <c r="BX35" s="50">
        <f t="shared" si="56"/>
        <v>211680</v>
      </c>
      <c r="BY35" s="50">
        <f t="shared" si="56"/>
        <v>214704</v>
      </c>
      <c r="BZ35" s="50">
        <f t="shared" si="57"/>
        <v>217728</v>
      </c>
      <c r="CA35" s="50">
        <f t="shared" si="57"/>
        <v>220752</v>
      </c>
      <c r="CB35" s="50">
        <f t="shared" si="57"/>
        <v>223776</v>
      </c>
      <c r="CC35" s="50">
        <f t="shared" si="57"/>
        <v>226800</v>
      </c>
      <c r="CD35" s="50">
        <f t="shared" si="57"/>
        <v>229824</v>
      </c>
      <c r="CE35" s="50">
        <f t="shared" si="57"/>
        <v>232848</v>
      </c>
      <c r="CF35" s="50">
        <f t="shared" si="57"/>
        <v>235872</v>
      </c>
      <c r="CG35" s="50">
        <f t="shared" si="57"/>
        <v>238896</v>
      </c>
      <c r="CH35" s="50">
        <f t="shared" si="57"/>
        <v>241920</v>
      </c>
      <c r="CI35" s="50">
        <f t="shared" si="57"/>
        <v>244944</v>
      </c>
      <c r="CJ35" s="50">
        <f t="shared" si="58"/>
        <v>247968</v>
      </c>
      <c r="CK35" s="50">
        <f t="shared" si="58"/>
        <v>250992</v>
      </c>
      <c r="CL35" s="50">
        <f t="shared" si="58"/>
        <v>254016</v>
      </c>
      <c r="CM35" s="50">
        <f t="shared" si="58"/>
        <v>257040</v>
      </c>
      <c r="CN35" s="50">
        <f t="shared" si="58"/>
        <v>260064</v>
      </c>
      <c r="CO35" s="50">
        <f t="shared" si="58"/>
        <v>263088</v>
      </c>
      <c r="CP35" s="50">
        <f t="shared" si="58"/>
        <v>266112</v>
      </c>
      <c r="CQ35" s="50">
        <f t="shared" si="58"/>
        <v>269136</v>
      </c>
      <c r="CR35" s="50">
        <f t="shared" si="58"/>
        <v>272160</v>
      </c>
      <c r="CS35" s="50">
        <f t="shared" si="58"/>
        <v>275184</v>
      </c>
      <c r="CT35" s="50">
        <f t="shared" si="59"/>
        <v>278208</v>
      </c>
      <c r="CU35" s="50">
        <f t="shared" si="59"/>
        <v>281232</v>
      </c>
      <c r="CV35" s="50">
        <f t="shared" si="59"/>
        <v>284256</v>
      </c>
      <c r="CW35" s="50">
        <f t="shared" si="59"/>
        <v>287280</v>
      </c>
      <c r="CX35" s="50">
        <f t="shared" si="59"/>
        <v>290304</v>
      </c>
      <c r="CY35" s="50">
        <f t="shared" si="59"/>
        <v>293328</v>
      </c>
      <c r="CZ35" s="50">
        <f t="shared" si="59"/>
        <v>296352</v>
      </c>
      <c r="DA35" s="50">
        <f t="shared" si="59"/>
        <v>299376</v>
      </c>
      <c r="DB35" s="50">
        <f t="shared" si="59"/>
        <v>302400</v>
      </c>
      <c r="DC35" s="50">
        <f t="shared" si="59"/>
        <v>305424</v>
      </c>
      <c r="DD35" s="50">
        <f t="shared" si="60"/>
        <v>308448</v>
      </c>
      <c r="DE35" s="50">
        <f t="shared" si="60"/>
        <v>311472</v>
      </c>
      <c r="DF35" s="50">
        <f t="shared" si="60"/>
        <v>314496</v>
      </c>
      <c r="DG35" s="50">
        <f t="shared" si="60"/>
        <v>317520</v>
      </c>
      <c r="DH35" s="50">
        <f t="shared" si="60"/>
        <v>320544</v>
      </c>
      <c r="DI35" s="50">
        <f t="shared" si="60"/>
        <v>323568</v>
      </c>
      <c r="DJ35" s="50">
        <f t="shared" si="60"/>
        <v>326592</v>
      </c>
      <c r="DK35" s="50">
        <f t="shared" si="60"/>
        <v>329616</v>
      </c>
      <c r="DL35" s="50">
        <f t="shared" si="60"/>
        <v>332640</v>
      </c>
      <c r="DM35" s="50">
        <f t="shared" si="60"/>
        <v>335664</v>
      </c>
      <c r="DN35" s="50">
        <f t="shared" si="61"/>
        <v>338688</v>
      </c>
      <c r="DO35" s="50">
        <f t="shared" si="61"/>
        <v>341712</v>
      </c>
      <c r="DP35" s="50">
        <f t="shared" si="61"/>
        <v>344736</v>
      </c>
      <c r="DQ35" s="50">
        <f t="shared" si="61"/>
        <v>347760</v>
      </c>
      <c r="DR35" s="50">
        <f t="shared" si="61"/>
        <v>350784</v>
      </c>
      <c r="DS35" s="50">
        <f t="shared" si="61"/>
        <v>353808</v>
      </c>
      <c r="DT35" s="50">
        <f t="shared" si="61"/>
        <v>356832</v>
      </c>
      <c r="DU35" s="50">
        <f t="shared" si="61"/>
        <v>359856</v>
      </c>
      <c r="DV35" s="50">
        <f t="shared" si="61"/>
        <v>362880</v>
      </c>
      <c r="DW35" s="50">
        <f t="shared" si="61"/>
        <v>365904</v>
      </c>
      <c r="DX35" s="50">
        <f t="shared" si="62"/>
        <v>368928</v>
      </c>
      <c r="DY35" s="50">
        <f t="shared" si="62"/>
        <v>371952</v>
      </c>
      <c r="DZ35" s="50">
        <f t="shared" si="62"/>
        <v>374976</v>
      </c>
      <c r="EA35" s="50">
        <f t="shared" si="62"/>
        <v>378000</v>
      </c>
      <c r="EB35" s="50">
        <f t="shared" si="62"/>
        <v>381024</v>
      </c>
      <c r="EC35" s="50">
        <f t="shared" si="62"/>
        <v>384048</v>
      </c>
      <c r="ED35" s="50">
        <f t="shared" si="62"/>
        <v>387072</v>
      </c>
      <c r="EE35" s="50">
        <f t="shared" si="62"/>
        <v>390096</v>
      </c>
      <c r="EF35" s="50">
        <f t="shared" si="62"/>
        <v>393120</v>
      </c>
      <c r="EG35" s="50">
        <f t="shared" si="62"/>
        <v>396144</v>
      </c>
      <c r="EH35" s="50">
        <f t="shared" si="62"/>
        <v>399168</v>
      </c>
    </row>
    <row r="36" spans="1:138" ht="12.75" x14ac:dyDescent="0.35">
      <c r="A36" s="2">
        <v>35</v>
      </c>
      <c r="B36" s="2">
        <v>11</v>
      </c>
      <c r="C36" s="2">
        <v>6</v>
      </c>
      <c r="D36" s="4">
        <f t="shared" si="63"/>
        <v>0.75</v>
      </c>
      <c r="E36" s="48" t="s">
        <v>117</v>
      </c>
      <c r="G36" s="49">
        <f>'Transport block capacity(bits)'!K16</f>
        <v>3240</v>
      </c>
      <c r="H36" s="50">
        <f t="shared" si="50"/>
        <v>6480</v>
      </c>
      <c r="I36" s="50">
        <f t="shared" si="50"/>
        <v>9720</v>
      </c>
      <c r="J36" s="50">
        <f t="shared" si="50"/>
        <v>12960</v>
      </c>
      <c r="K36" s="50">
        <f t="shared" si="50"/>
        <v>16200</v>
      </c>
      <c r="L36" s="50">
        <f t="shared" si="50"/>
        <v>19440</v>
      </c>
      <c r="M36" s="50">
        <f t="shared" si="50"/>
        <v>22680</v>
      </c>
      <c r="N36" s="50">
        <f t="shared" si="50"/>
        <v>25920</v>
      </c>
      <c r="O36" s="50">
        <f t="shared" si="50"/>
        <v>29160</v>
      </c>
      <c r="P36" s="50">
        <f t="shared" si="50"/>
        <v>32400</v>
      </c>
      <c r="Q36" s="50">
        <f t="shared" si="50"/>
        <v>35640</v>
      </c>
      <c r="R36" s="50">
        <f t="shared" si="51"/>
        <v>38880</v>
      </c>
      <c r="S36" s="50">
        <f t="shared" si="51"/>
        <v>42120</v>
      </c>
      <c r="T36" s="50">
        <f t="shared" si="51"/>
        <v>45360</v>
      </c>
      <c r="U36" s="50">
        <f t="shared" si="51"/>
        <v>48600</v>
      </c>
      <c r="V36" s="50">
        <f t="shared" si="51"/>
        <v>51840</v>
      </c>
      <c r="W36" s="50">
        <f t="shared" si="51"/>
        <v>55080</v>
      </c>
      <c r="X36" s="50">
        <f t="shared" si="51"/>
        <v>58320</v>
      </c>
      <c r="Y36" s="50">
        <f t="shared" si="51"/>
        <v>61560</v>
      </c>
      <c r="Z36" s="50">
        <f t="shared" si="51"/>
        <v>64800</v>
      </c>
      <c r="AA36" s="50">
        <f t="shared" si="51"/>
        <v>68040</v>
      </c>
      <c r="AB36" s="50">
        <f t="shared" si="52"/>
        <v>71280</v>
      </c>
      <c r="AC36" s="50">
        <f t="shared" si="52"/>
        <v>74520</v>
      </c>
      <c r="AD36" s="50">
        <f t="shared" si="52"/>
        <v>77760</v>
      </c>
      <c r="AE36" s="50">
        <f t="shared" si="52"/>
        <v>81000</v>
      </c>
      <c r="AF36" s="50">
        <f t="shared" si="52"/>
        <v>84240</v>
      </c>
      <c r="AG36" s="50">
        <f t="shared" si="52"/>
        <v>87480</v>
      </c>
      <c r="AH36" s="50">
        <f t="shared" si="52"/>
        <v>90720</v>
      </c>
      <c r="AI36" s="50">
        <f t="shared" si="52"/>
        <v>93960</v>
      </c>
      <c r="AJ36" s="50">
        <f t="shared" si="52"/>
        <v>97200</v>
      </c>
      <c r="AK36" s="50">
        <f t="shared" si="52"/>
        <v>100440</v>
      </c>
      <c r="AL36" s="50">
        <f t="shared" si="53"/>
        <v>103680</v>
      </c>
      <c r="AM36" s="50">
        <f t="shared" si="53"/>
        <v>106920</v>
      </c>
      <c r="AN36" s="50">
        <f t="shared" si="53"/>
        <v>110160</v>
      </c>
      <c r="AO36" s="50">
        <f t="shared" si="53"/>
        <v>113400</v>
      </c>
      <c r="AP36" s="50">
        <f t="shared" si="53"/>
        <v>116640</v>
      </c>
      <c r="AQ36" s="50">
        <f t="shared" si="53"/>
        <v>119880</v>
      </c>
      <c r="AR36" s="50">
        <f t="shared" si="53"/>
        <v>123120</v>
      </c>
      <c r="AS36" s="50">
        <f t="shared" si="53"/>
        <v>126360</v>
      </c>
      <c r="AT36" s="50">
        <f t="shared" si="53"/>
        <v>129600</v>
      </c>
      <c r="AU36" s="50">
        <f t="shared" si="53"/>
        <v>132840</v>
      </c>
      <c r="AV36" s="50">
        <f t="shared" si="54"/>
        <v>136080</v>
      </c>
      <c r="AW36" s="50">
        <f t="shared" si="54"/>
        <v>139320</v>
      </c>
      <c r="AX36" s="50">
        <f t="shared" si="54"/>
        <v>142560</v>
      </c>
      <c r="AY36" s="50">
        <f t="shared" si="54"/>
        <v>145800</v>
      </c>
      <c r="AZ36" s="50">
        <f t="shared" si="54"/>
        <v>149040</v>
      </c>
      <c r="BA36" s="50">
        <f t="shared" si="54"/>
        <v>152280</v>
      </c>
      <c r="BB36" s="50">
        <f t="shared" si="54"/>
        <v>155520</v>
      </c>
      <c r="BC36" s="50">
        <f t="shared" si="54"/>
        <v>158760</v>
      </c>
      <c r="BD36" s="50">
        <f t="shared" si="54"/>
        <v>162000</v>
      </c>
      <c r="BE36" s="50">
        <f t="shared" si="54"/>
        <v>165240</v>
      </c>
      <c r="BF36" s="50">
        <f t="shared" si="55"/>
        <v>168480</v>
      </c>
      <c r="BG36" s="50">
        <f t="shared" si="55"/>
        <v>171720</v>
      </c>
      <c r="BH36" s="50">
        <f t="shared" si="55"/>
        <v>174960</v>
      </c>
      <c r="BI36" s="50">
        <f t="shared" si="55"/>
        <v>178200</v>
      </c>
      <c r="BJ36" s="50">
        <f t="shared" si="55"/>
        <v>181440</v>
      </c>
      <c r="BK36" s="50">
        <f t="shared" si="55"/>
        <v>184680</v>
      </c>
      <c r="BL36" s="50">
        <f t="shared" si="55"/>
        <v>187920</v>
      </c>
      <c r="BM36" s="50">
        <f t="shared" si="55"/>
        <v>191160</v>
      </c>
      <c r="BN36" s="50">
        <f t="shared" si="55"/>
        <v>194400</v>
      </c>
      <c r="BO36" s="50">
        <f t="shared" si="55"/>
        <v>197640</v>
      </c>
      <c r="BP36" s="50">
        <f t="shared" si="56"/>
        <v>200880</v>
      </c>
      <c r="BQ36" s="50">
        <f t="shared" si="56"/>
        <v>204120</v>
      </c>
      <c r="BR36" s="50">
        <f t="shared" si="56"/>
        <v>207360</v>
      </c>
      <c r="BS36" s="50">
        <f t="shared" si="56"/>
        <v>210600</v>
      </c>
      <c r="BT36" s="50">
        <f t="shared" si="56"/>
        <v>213840</v>
      </c>
      <c r="BU36" s="50">
        <f t="shared" si="56"/>
        <v>217080</v>
      </c>
      <c r="BV36" s="50">
        <f t="shared" si="56"/>
        <v>220320</v>
      </c>
      <c r="BW36" s="50">
        <f t="shared" si="56"/>
        <v>223560</v>
      </c>
      <c r="BX36" s="50">
        <f t="shared" si="56"/>
        <v>226800</v>
      </c>
      <c r="BY36" s="50">
        <f t="shared" si="56"/>
        <v>230040</v>
      </c>
      <c r="BZ36" s="50">
        <f t="shared" si="57"/>
        <v>233280</v>
      </c>
      <c r="CA36" s="50">
        <f t="shared" si="57"/>
        <v>236520</v>
      </c>
      <c r="CB36" s="50">
        <f t="shared" si="57"/>
        <v>239760</v>
      </c>
      <c r="CC36" s="50">
        <f t="shared" si="57"/>
        <v>243000</v>
      </c>
      <c r="CD36" s="50">
        <f t="shared" si="57"/>
        <v>246240</v>
      </c>
      <c r="CE36" s="50">
        <f t="shared" si="57"/>
        <v>249480</v>
      </c>
      <c r="CF36" s="50">
        <f t="shared" si="57"/>
        <v>252720</v>
      </c>
      <c r="CG36" s="50">
        <f t="shared" si="57"/>
        <v>255960</v>
      </c>
      <c r="CH36" s="50">
        <f t="shared" si="57"/>
        <v>259200</v>
      </c>
      <c r="CI36" s="50">
        <f t="shared" si="57"/>
        <v>262440</v>
      </c>
      <c r="CJ36" s="50">
        <f t="shared" si="58"/>
        <v>265680</v>
      </c>
      <c r="CK36" s="50">
        <f t="shared" si="58"/>
        <v>268920</v>
      </c>
      <c r="CL36" s="50">
        <f t="shared" si="58"/>
        <v>272160</v>
      </c>
      <c r="CM36" s="50">
        <f t="shared" si="58"/>
        <v>275400</v>
      </c>
      <c r="CN36" s="50">
        <f t="shared" si="58"/>
        <v>278640</v>
      </c>
      <c r="CO36" s="50">
        <f t="shared" si="58"/>
        <v>281880</v>
      </c>
      <c r="CP36" s="50">
        <f t="shared" si="58"/>
        <v>285120</v>
      </c>
      <c r="CQ36" s="50">
        <f t="shared" si="58"/>
        <v>288360</v>
      </c>
      <c r="CR36" s="50">
        <f t="shared" si="58"/>
        <v>291600</v>
      </c>
      <c r="CS36" s="50">
        <f t="shared" si="58"/>
        <v>294840</v>
      </c>
      <c r="CT36" s="50">
        <f t="shared" si="59"/>
        <v>298080</v>
      </c>
      <c r="CU36" s="50">
        <f t="shared" si="59"/>
        <v>301320</v>
      </c>
      <c r="CV36" s="50">
        <f t="shared" si="59"/>
        <v>304560</v>
      </c>
      <c r="CW36" s="50">
        <f t="shared" si="59"/>
        <v>307800</v>
      </c>
      <c r="CX36" s="50">
        <f t="shared" si="59"/>
        <v>311040</v>
      </c>
      <c r="CY36" s="50">
        <f t="shared" si="59"/>
        <v>314280</v>
      </c>
      <c r="CZ36" s="50">
        <f t="shared" si="59"/>
        <v>317520</v>
      </c>
      <c r="DA36" s="50">
        <f t="shared" si="59"/>
        <v>320760</v>
      </c>
      <c r="DB36" s="50">
        <f t="shared" si="59"/>
        <v>324000</v>
      </c>
      <c r="DC36" s="50">
        <f t="shared" si="59"/>
        <v>327240</v>
      </c>
      <c r="DD36" s="50">
        <f t="shared" si="60"/>
        <v>330480</v>
      </c>
      <c r="DE36" s="50">
        <f t="shared" si="60"/>
        <v>333720</v>
      </c>
      <c r="DF36" s="50">
        <f t="shared" si="60"/>
        <v>336960</v>
      </c>
      <c r="DG36" s="50">
        <f t="shared" si="60"/>
        <v>340200</v>
      </c>
      <c r="DH36" s="50">
        <f t="shared" si="60"/>
        <v>343440</v>
      </c>
      <c r="DI36" s="50">
        <f t="shared" si="60"/>
        <v>346680</v>
      </c>
      <c r="DJ36" s="50">
        <f t="shared" si="60"/>
        <v>349920</v>
      </c>
      <c r="DK36" s="50">
        <f t="shared" si="60"/>
        <v>353160</v>
      </c>
      <c r="DL36" s="50">
        <f t="shared" si="60"/>
        <v>356400</v>
      </c>
      <c r="DM36" s="50">
        <f t="shared" si="60"/>
        <v>359640</v>
      </c>
      <c r="DN36" s="50">
        <f t="shared" si="61"/>
        <v>362880</v>
      </c>
      <c r="DO36" s="50">
        <f t="shared" si="61"/>
        <v>366120</v>
      </c>
      <c r="DP36" s="50">
        <f t="shared" si="61"/>
        <v>369360</v>
      </c>
      <c r="DQ36" s="50">
        <f t="shared" si="61"/>
        <v>372600</v>
      </c>
      <c r="DR36" s="50">
        <f t="shared" si="61"/>
        <v>375840</v>
      </c>
      <c r="DS36" s="50">
        <f t="shared" si="61"/>
        <v>379080</v>
      </c>
      <c r="DT36" s="50">
        <f t="shared" si="61"/>
        <v>382320</v>
      </c>
      <c r="DU36" s="50">
        <f t="shared" si="61"/>
        <v>385560</v>
      </c>
      <c r="DV36" s="50">
        <f t="shared" si="61"/>
        <v>388800</v>
      </c>
      <c r="DW36" s="50">
        <f t="shared" si="61"/>
        <v>392040</v>
      </c>
      <c r="DX36" s="50">
        <f t="shared" si="62"/>
        <v>395280</v>
      </c>
      <c r="DY36" s="50">
        <f t="shared" si="62"/>
        <v>398520</v>
      </c>
      <c r="DZ36" s="50">
        <f t="shared" si="62"/>
        <v>401760</v>
      </c>
      <c r="EA36" s="50">
        <f t="shared" si="62"/>
        <v>405000</v>
      </c>
      <c r="EB36" s="50">
        <f t="shared" si="62"/>
        <v>408240</v>
      </c>
      <c r="EC36" s="50">
        <f t="shared" si="62"/>
        <v>411480</v>
      </c>
      <c r="ED36" s="50">
        <f t="shared" si="62"/>
        <v>414720</v>
      </c>
      <c r="EE36" s="50">
        <f t="shared" si="62"/>
        <v>417960</v>
      </c>
      <c r="EF36" s="50">
        <f t="shared" si="62"/>
        <v>421200</v>
      </c>
      <c r="EG36" s="50">
        <f t="shared" si="62"/>
        <v>424440</v>
      </c>
      <c r="EH36" s="50">
        <f t="shared" si="62"/>
        <v>427680</v>
      </c>
    </row>
    <row r="37" spans="1:138" ht="12.75" x14ac:dyDescent="0.35">
      <c r="A37" s="2">
        <v>34</v>
      </c>
      <c r="B37" s="2">
        <v>11</v>
      </c>
      <c r="C37" s="2">
        <v>6</v>
      </c>
      <c r="D37" s="4">
        <f t="shared" si="63"/>
        <v>0.75</v>
      </c>
      <c r="E37" s="48" t="s">
        <v>118</v>
      </c>
      <c r="G37" s="49">
        <f>'Transport block capacity(bits)'!O16</f>
        <v>3312</v>
      </c>
      <c r="H37" s="50">
        <f t="shared" si="50"/>
        <v>6624</v>
      </c>
      <c r="I37" s="50">
        <f t="shared" si="50"/>
        <v>9936</v>
      </c>
      <c r="J37" s="50">
        <f t="shared" si="50"/>
        <v>13248</v>
      </c>
      <c r="K37" s="50">
        <f t="shared" si="50"/>
        <v>16560</v>
      </c>
      <c r="L37" s="50">
        <f t="shared" si="50"/>
        <v>19872</v>
      </c>
      <c r="M37" s="50">
        <f t="shared" si="50"/>
        <v>23184</v>
      </c>
      <c r="N37" s="50">
        <f t="shared" si="50"/>
        <v>26496</v>
      </c>
      <c r="O37" s="50">
        <f t="shared" si="50"/>
        <v>29808</v>
      </c>
      <c r="P37" s="50">
        <f t="shared" si="50"/>
        <v>33120</v>
      </c>
      <c r="Q37" s="50">
        <f t="shared" si="50"/>
        <v>36432</v>
      </c>
      <c r="R37" s="50">
        <f t="shared" si="51"/>
        <v>39744</v>
      </c>
      <c r="S37" s="50">
        <f t="shared" si="51"/>
        <v>43056</v>
      </c>
      <c r="T37" s="50">
        <f t="shared" si="51"/>
        <v>46368</v>
      </c>
      <c r="U37" s="50">
        <f t="shared" si="51"/>
        <v>49680</v>
      </c>
      <c r="V37" s="50">
        <f t="shared" si="51"/>
        <v>52992</v>
      </c>
      <c r="W37" s="50">
        <f t="shared" si="51"/>
        <v>56304</v>
      </c>
      <c r="X37" s="50">
        <f t="shared" si="51"/>
        <v>59616</v>
      </c>
      <c r="Y37" s="50">
        <f t="shared" si="51"/>
        <v>62928</v>
      </c>
      <c r="Z37" s="50">
        <f t="shared" si="51"/>
        <v>66240</v>
      </c>
      <c r="AA37" s="50">
        <f t="shared" si="51"/>
        <v>69552</v>
      </c>
      <c r="AB37" s="50">
        <f t="shared" si="52"/>
        <v>72864</v>
      </c>
      <c r="AC37" s="50">
        <f t="shared" si="52"/>
        <v>76176</v>
      </c>
      <c r="AD37" s="50">
        <f t="shared" si="52"/>
        <v>79488</v>
      </c>
      <c r="AE37" s="50">
        <f t="shared" si="52"/>
        <v>82800</v>
      </c>
      <c r="AF37" s="50">
        <f t="shared" si="52"/>
        <v>86112</v>
      </c>
      <c r="AG37" s="50">
        <f t="shared" si="52"/>
        <v>89424</v>
      </c>
      <c r="AH37" s="50">
        <f t="shared" si="52"/>
        <v>92736</v>
      </c>
      <c r="AI37" s="50">
        <f t="shared" si="52"/>
        <v>96048</v>
      </c>
      <c r="AJ37" s="50">
        <f t="shared" si="52"/>
        <v>99360</v>
      </c>
      <c r="AK37" s="50">
        <f t="shared" si="52"/>
        <v>102672</v>
      </c>
      <c r="AL37" s="50">
        <f t="shared" si="53"/>
        <v>105984</v>
      </c>
      <c r="AM37" s="50">
        <f t="shared" si="53"/>
        <v>109296</v>
      </c>
      <c r="AN37" s="50">
        <f t="shared" si="53"/>
        <v>112608</v>
      </c>
      <c r="AO37" s="50">
        <f t="shared" si="53"/>
        <v>115920</v>
      </c>
      <c r="AP37" s="50">
        <f t="shared" si="53"/>
        <v>119232</v>
      </c>
      <c r="AQ37" s="50">
        <f t="shared" si="53"/>
        <v>122544</v>
      </c>
      <c r="AR37" s="50">
        <f t="shared" si="53"/>
        <v>125856</v>
      </c>
      <c r="AS37" s="50">
        <f t="shared" si="53"/>
        <v>129168</v>
      </c>
      <c r="AT37" s="50">
        <f t="shared" si="53"/>
        <v>132480</v>
      </c>
      <c r="AU37" s="50">
        <f t="shared" si="53"/>
        <v>135792</v>
      </c>
      <c r="AV37" s="50">
        <f t="shared" si="54"/>
        <v>139104</v>
      </c>
      <c r="AW37" s="50">
        <f t="shared" si="54"/>
        <v>142416</v>
      </c>
      <c r="AX37" s="50">
        <f t="shared" si="54"/>
        <v>145728</v>
      </c>
      <c r="AY37" s="50">
        <f t="shared" si="54"/>
        <v>149040</v>
      </c>
      <c r="AZ37" s="50">
        <f t="shared" si="54"/>
        <v>152352</v>
      </c>
      <c r="BA37" s="50">
        <f t="shared" si="54"/>
        <v>155664</v>
      </c>
      <c r="BB37" s="50">
        <f t="shared" si="54"/>
        <v>158976</v>
      </c>
      <c r="BC37" s="50">
        <f t="shared" si="54"/>
        <v>162288</v>
      </c>
      <c r="BD37" s="50">
        <f t="shared" si="54"/>
        <v>165600</v>
      </c>
      <c r="BE37" s="50">
        <f t="shared" si="54"/>
        <v>168912</v>
      </c>
      <c r="BF37" s="50">
        <f t="shared" si="55"/>
        <v>172224</v>
      </c>
      <c r="BG37" s="50">
        <f t="shared" si="55"/>
        <v>175536</v>
      </c>
      <c r="BH37" s="50">
        <f t="shared" si="55"/>
        <v>178848</v>
      </c>
      <c r="BI37" s="50">
        <f t="shared" si="55"/>
        <v>182160</v>
      </c>
      <c r="BJ37" s="50">
        <f t="shared" si="55"/>
        <v>185472</v>
      </c>
      <c r="BK37" s="50">
        <f t="shared" si="55"/>
        <v>188784</v>
      </c>
      <c r="BL37" s="50">
        <f t="shared" si="55"/>
        <v>192096</v>
      </c>
      <c r="BM37" s="50">
        <f t="shared" si="55"/>
        <v>195408</v>
      </c>
      <c r="BN37" s="50">
        <f t="shared" si="55"/>
        <v>198720</v>
      </c>
      <c r="BO37" s="50">
        <f t="shared" si="55"/>
        <v>202032</v>
      </c>
      <c r="BP37" s="50">
        <f t="shared" si="56"/>
        <v>205344</v>
      </c>
      <c r="BQ37" s="50">
        <f t="shared" si="56"/>
        <v>208656</v>
      </c>
      <c r="BR37" s="50">
        <f t="shared" si="56"/>
        <v>211968</v>
      </c>
      <c r="BS37" s="50">
        <f t="shared" si="56"/>
        <v>215280</v>
      </c>
      <c r="BT37" s="50">
        <f t="shared" si="56"/>
        <v>218592</v>
      </c>
      <c r="BU37" s="50">
        <f t="shared" si="56"/>
        <v>221904</v>
      </c>
      <c r="BV37" s="50">
        <f t="shared" si="56"/>
        <v>225216</v>
      </c>
      <c r="BW37" s="50">
        <f t="shared" si="56"/>
        <v>228528</v>
      </c>
      <c r="BX37" s="50">
        <f t="shared" si="56"/>
        <v>231840</v>
      </c>
      <c r="BY37" s="50">
        <f t="shared" si="56"/>
        <v>235152</v>
      </c>
      <c r="BZ37" s="50">
        <f t="shared" si="57"/>
        <v>238464</v>
      </c>
      <c r="CA37" s="50">
        <f t="shared" si="57"/>
        <v>241776</v>
      </c>
      <c r="CB37" s="50">
        <f t="shared" si="57"/>
        <v>245088</v>
      </c>
      <c r="CC37" s="50">
        <f t="shared" si="57"/>
        <v>248400</v>
      </c>
      <c r="CD37" s="50">
        <f t="shared" si="57"/>
        <v>251712</v>
      </c>
      <c r="CE37" s="50">
        <f t="shared" si="57"/>
        <v>255024</v>
      </c>
      <c r="CF37" s="50">
        <f t="shared" si="57"/>
        <v>258336</v>
      </c>
      <c r="CG37" s="50">
        <f t="shared" si="57"/>
        <v>261648</v>
      </c>
      <c r="CH37" s="50">
        <f t="shared" si="57"/>
        <v>264960</v>
      </c>
      <c r="CI37" s="50">
        <f t="shared" si="57"/>
        <v>268272</v>
      </c>
      <c r="CJ37" s="50">
        <f t="shared" si="58"/>
        <v>271584</v>
      </c>
      <c r="CK37" s="50">
        <f t="shared" si="58"/>
        <v>274896</v>
      </c>
      <c r="CL37" s="50">
        <f t="shared" si="58"/>
        <v>278208</v>
      </c>
      <c r="CM37" s="50">
        <f t="shared" si="58"/>
        <v>281520</v>
      </c>
      <c r="CN37" s="50">
        <f t="shared" si="58"/>
        <v>284832</v>
      </c>
      <c r="CO37" s="50">
        <f t="shared" si="58"/>
        <v>288144</v>
      </c>
      <c r="CP37" s="50">
        <f t="shared" si="58"/>
        <v>291456</v>
      </c>
      <c r="CQ37" s="50">
        <f t="shared" si="58"/>
        <v>294768</v>
      </c>
      <c r="CR37" s="50">
        <f t="shared" si="58"/>
        <v>298080</v>
      </c>
      <c r="CS37" s="50">
        <f t="shared" si="58"/>
        <v>301392</v>
      </c>
      <c r="CT37" s="50">
        <f t="shared" si="59"/>
        <v>304704</v>
      </c>
      <c r="CU37" s="50">
        <f t="shared" si="59"/>
        <v>308016</v>
      </c>
      <c r="CV37" s="50">
        <f t="shared" si="59"/>
        <v>311328</v>
      </c>
      <c r="CW37" s="50">
        <f t="shared" si="59"/>
        <v>314640</v>
      </c>
      <c r="CX37" s="50">
        <f t="shared" si="59"/>
        <v>317952</v>
      </c>
      <c r="CY37" s="50">
        <f t="shared" si="59"/>
        <v>321264</v>
      </c>
      <c r="CZ37" s="50">
        <f t="shared" si="59"/>
        <v>324576</v>
      </c>
      <c r="DA37" s="50">
        <f t="shared" si="59"/>
        <v>327888</v>
      </c>
      <c r="DB37" s="50">
        <f t="shared" si="59"/>
        <v>331200</v>
      </c>
      <c r="DC37" s="50">
        <f t="shared" si="59"/>
        <v>334512</v>
      </c>
      <c r="DD37" s="50">
        <f t="shared" si="60"/>
        <v>337824</v>
      </c>
      <c r="DE37" s="50">
        <f t="shared" si="60"/>
        <v>341136</v>
      </c>
      <c r="DF37" s="50">
        <f t="shared" si="60"/>
        <v>344448</v>
      </c>
      <c r="DG37" s="50">
        <f t="shared" si="60"/>
        <v>347760</v>
      </c>
      <c r="DH37" s="50">
        <f t="shared" si="60"/>
        <v>351072</v>
      </c>
      <c r="DI37" s="50">
        <f t="shared" si="60"/>
        <v>354384</v>
      </c>
      <c r="DJ37" s="50">
        <f t="shared" si="60"/>
        <v>357696</v>
      </c>
      <c r="DK37" s="50">
        <f t="shared" si="60"/>
        <v>361008</v>
      </c>
      <c r="DL37" s="50">
        <f t="shared" si="60"/>
        <v>364320</v>
      </c>
      <c r="DM37" s="50">
        <f t="shared" si="60"/>
        <v>367632</v>
      </c>
      <c r="DN37" s="50">
        <f t="shared" si="61"/>
        <v>370944</v>
      </c>
      <c r="DO37" s="50">
        <f t="shared" si="61"/>
        <v>374256</v>
      </c>
      <c r="DP37" s="50">
        <f t="shared" si="61"/>
        <v>377568</v>
      </c>
      <c r="DQ37" s="50">
        <f t="shared" si="61"/>
        <v>380880</v>
      </c>
      <c r="DR37" s="50">
        <f t="shared" si="61"/>
        <v>384192</v>
      </c>
      <c r="DS37" s="50">
        <f t="shared" si="61"/>
        <v>387504</v>
      </c>
      <c r="DT37" s="50">
        <f t="shared" si="61"/>
        <v>390816</v>
      </c>
      <c r="DU37" s="50">
        <f t="shared" si="61"/>
        <v>394128</v>
      </c>
      <c r="DV37" s="50">
        <f t="shared" si="61"/>
        <v>397440</v>
      </c>
      <c r="DW37" s="50">
        <f t="shared" si="61"/>
        <v>400752</v>
      </c>
      <c r="DX37" s="50">
        <f t="shared" si="62"/>
        <v>404064</v>
      </c>
      <c r="DY37" s="50">
        <f t="shared" si="62"/>
        <v>407376</v>
      </c>
      <c r="DZ37" s="50">
        <f t="shared" si="62"/>
        <v>410688</v>
      </c>
      <c r="EA37" s="50">
        <f t="shared" si="62"/>
        <v>414000</v>
      </c>
      <c r="EB37" s="50">
        <f t="shared" si="62"/>
        <v>417312</v>
      </c>
      <c r="EC37" s="50">
        <f t="shared" si="62"/>
        <v>420624</v>
      </c>
      <c r="ED37" s="50">
        <f t="shared" si="62"/>
        <v>423936</v>
      </c>
      <c r="EE37" s="50">
        <f t="shared" si="62"/>
        <v>427248</v>
      </c>
      <c r="EF37" s="50">
        <f t="shared" si="62"/>
        <v>430560</v>
      </c>
      <c r="EG37" s="50">
        <f t="shared" si="62"/>
        <v>433872</v>
      </c>
      <c r="EH37" s="50">
        <f t="shared" si="62"/>
        <v>437184</v>
      </c>
    </row>
    <row r="38" spans="1:138" ht="12.75" x14ac:dyDescent="0.35">
      <c r="A38" s="2">
        <v>36</v>
      </c>
      <c r="B38" s="2">
        <v>12</v>
      </c>
      <c r="C38" s="2">
        <v>6</v>
      </c>
      <c r="D38" s="4">
        <f>5/6</f>
        <v>0.83333333333333337</v>
      </c>
      <c r="E38" s="48" t="s">
        <v>68</v>
      </c>
      <c r="F38" s="12">
        <v>2.0089999999999999</v>
      </c>
      <c r="G38" s="49">
        <f>'Transport block capacity(bits)'!J17</f>
        <v>3360</v>
      </c>
      <c r="H38" s="50">
        <f t="shared" si="50"/>
        <v>6720</v>
      </c>
      <c r="I38" s="50">
        <f t="shared" si="50"/>
        <v>10080</v>
      </c>
      <c r="J38" s="50">
        <f t="shared" si="50"/>
        <v>13440</v>
      </c>
      <c r="K38" s="50">
        <f t="shared" si="50"/>
        <v>16800</v>
      </c>
      <c r="L38" s="50">
        <f t="shared" si="50"/>
        <v>20160</v>
      </c>
      <c r="M38" s="50">
        <f t="shared" si="50"/>
        <v>23520</v>
      </c>
      <c r="N38" s="50">
        <f t="shared" si="50"/>
        <v>26880</v>
      </c>
      <c r="O38" s="50">
        <f t="shared" si="50"/>
        <v>30240</v>
      </c>
      <c r="P38" s="50">
        <f t="shared" si="50"/>
        <v>33600</v>
      </c>
      <c r="Q38" s="50">
        <f t="shared" si="50"/>
        <v>36960</v>
      </c>
      <c r="R38" s="50">
        <f t="shared" si="51"/>
        <v>40320</v>
      </c>
      <c r="S38" s="50">
        <f t="shared" si="51"/>
        <v>43680</v>
      </c>
      <c r="T38" s="50">
        <f t="shared" si="51"/>
        <v>47040</v>
      </c>
      <c r="U38" s="50">
        <f t="shared" si="51"/>
        <v>50400</v>
      </c>
      <c r="V38" s="50">
        <f t="shared" si="51"/>
        <v>53760</v>
      </c>
      <c r="W38" s="50">
        <f t="shared" si="51"/>
        <v>57120</v>
      </c>
      <c r="X38" s="50">
        <f t="shared" si="51"/>
        <v>60480</v>
      </c>
      <c r="Y38" s="50">
        <f t="shared" si="51"/>
        <v>63840</v>
      </c>
      <c r="Z38" s="50">
        <f t="shared" si="51"/>
        <v>67200</v>
      </c>
      <c r="AA38" s="50">
        <f t="shared" si="51"/>
        <v>70560</v>
      </c>
      <c r="AB38" s="50">
        <f t="shared" si="52"/>
        <v>73920</v>
      </c>
      <c r="AC38" s="50">
        <f t="shared" si="52"/>
        <v>77280</v>
      </c>
      <c r="AD38" s="50">
        <f t="shared" si="52"/>
        <v>80640</v>
      </c>
      <c r="AE38" s="50">
        <f t="shared" si="52"/>
        <v>84000</v>
      </c>
      <c r="AF38" s="50">
        <f t="shared" si="52"/>
        <v>87360</v>
      </c>
      <c r="AG38" s="50">
        <f t="shared" si="52"/>
        <v>90720</v>
      </c>
      <c r="AH38" s="50">
        <f t="shared" si="52"/>
        <v>94080</v>
      </c>
      <c r="AI38" s="50">
        <f t="shared" si="52"/>
        <v>97440</v>
      </c>
      <c r="AJ38" s="50">
        <f t="shared" si="52"/>
        <v>100800</v>
      </c>
      <c r="AK38" s="50">
        <f t="shared" si="52"/>
        <v>104160</v>
      </c>
      <c r="AL38" s="50">
        <f t="shared" si="53"/>
        <v>107520</v>
      </c>
      <c r="AM38" s="50">
        <f t="shared" si="53"/>
        <v>110880</v>
      </c>
      <c r="AN38" s="50">
        <f t="shared" si="53"/>
        <v>114240</v>
      </c>
      <c r="AO38" s="50">
        <f t="shared" si="53"/>
        <v>117600</v>
      </c>
      <c r="AP38" s="50">
        <f t="shared" si="53"/>
        <v>120960</v>
      </c>
      <c r="AQ38" s="50">
        <f t="shared" si="53"/>
        <v>124320</v>
      </c>
      <c r="AR38" s="50">
        <f t="shared" si="53"/>
        <v>127680</v>
      </c>
      <c r="AS38" s="50">
        <f t="shared" si="53"/>
        <v>131040</v>
      </c>
      <c r="AT38" s="50">
        <f t="shared" si="53"/>
        <v>134400</v>
      </c>
      <c r="AU38" s="50">
        <f t="shared" si="53"/>
        <v>137760</v>
      </c>
      <c r="AV38" s="50">
        <f t="shared" si="54"/>
        <v>141120</v>
      </c>
      <c r="AW38" s="50">
        <f t="shared" si="54"/>
        <v>144480</v>
      </c>
      <c r="AX38" s="50">
        <f t="shared" si="54"/>
        <v>147840</v>
      </c>
      <c r="AY38" s="50">
        <f t="shared" si="54"/>
        <v>151200</v>
      </c>
      <c r="AZ38" s="50">
        <f t="shared" si="54"/>
        <v>154560</v>
      </c>
      <c r="BA38" s="50">
        <f t="shared" si="54"/>
        <v>157920</v>
      </c>
      <c r="BB38" s="50">
        <f t="shared" si="54"/>
        <v>161280</v>
      </c>
      <c r="BC38" s="50">
        <f t="shared" si="54"/>
        <v>164640</v>
      </c>
      <c r="BD38" s="50">
        <f t="shared" si="54"/>
        <v>168000</v>
      </c>
      <c r="BE38" s="50">
        <f t="shared" si="54"/>
        <v>171360</v>
      </c>
      <c r="BF38" s="50">
        <f t="shared" si="55"/>
        <v>174720</v>
      </c>
      <c r="BG38" s="50">
        <f t="shared" si="55"/>
        <v>178080</v>
      </c>
      <c r="BH38" s="50">
        <f t="shared" si="55"/>
        <v>181440</v>
      </c>
      <c r="BI38" s="50">
        <f t="shared" si="55"/>
        <v>184800</v>
      </c>
      <c r="BJ38" s="50">
        <f t="shared" si="55"/>
        <v>188160</v>
      </c>
      <c r="BK38" s="50">
        <f t="shared" si="55"/>
        <v>191520</v>
      </c>
      <c r="BL38" s="50">
        <f t="shared" si="55"/>
        <v>194880</v>
      </c>
      <c r="BM38" s="50">
        <f t="shared" si="55"/>
        <v>198240</v>
      </c>
      <c r="BN38" s="50">
        <f t="shared" si="55"/>
        <v>201600</v>
      </c>
      <c r="BO38" s="50">
        <f t="shared" si="55"/>
        <v>204960</v>
      </c>
      <c r="BP38" s="50">
        <f t="shared" si="56"/>
        <v>208320</v>
      </c>
      <c r="BQ38" s="50">
        <f t="shared" si="56"/>
        <v>211680</v>
      </c>
      <c r="BR38" s="50">
        <f t="shared" si="56"/>
        <v>215040</v>
      </c>
      <c r="BS38" s="50">
        <f t="shared" si="56"/>
        <v>218400</v>
      </c>
      <c r="BT38" s="50">
        <f t="shared" si="56"/>
        <v>221760</v>
      </c>
      <c r="BU38" s="50">
        <f t="shared" si="56"/>
        <v>225120</v>
      </c>
      <c r="BV38" s="50">
        <f t="shared" si="56"/>
        <v>228480</v>
      </c>
      <c r="BW38" s="50">
        <f t="shared" si="56"/>
        <v>231840</v>
      </c>
      <c r="BX38" s="50">
        <f t="shared" si="56"/>
        <v>235200</v>
      </c>
      <c r="BY38" s="50">
        <f t="shared" si="56"/>
        <v>238560</v>
      </c>
      <c r="BZ38" s="50">
        <f t="shared" si="57"/>
        <v>241920</v>
      </c>
      <c r="CA38" s="50">
        <f t="shared" si="57"/>
        <v>245280</v>
      </c>
      <c r="CB38" s="50">
        <f t="shared" si="57"/>
        <v>248640</v>
      </c>
      <c r="CC38" s="50">
        <f t="shared" si="57"/>
        <v>252000</v>
      </c>
      <c r="CD38" s="50">
        <f t="shared" si="57"/>
        <v>255360</v>
      </c>
      <c r="CE38" s="50">
        <f t="shared" si="57"/>
        <v>258720</v>
      </c>
      <c r="CF38" s="50">
        <f t="shared" si="57"/>
        <v>262080</v>
      </c>
      <c r="CG38" s="50">
        <f t="shared" si="57"/>
        <v>265440</v>
      </c>
      <c r="CH38" s="50">
        <f t="shared" si="57"/>
        <v>268800</v>
      </c>
      <c r="CI38" s="50">
        <f t="shared" si="57"/>
        <v>272160</v>
      </c>
      <c r="CJ38" s="50">
        <f t="shared" si="58"/>
        <v>275520</v>
      </c>
      <c r="CK38" s="50">
        <f t="shared" si="58"/>
        <v>278880</v>
      </c>
      <c r="CL38" s="50">
        <f t="shared" si="58"/>
        <v>282240</v>
      </c>
      <c r="CM38" s="50">
        <f t="shared" si="58"/>
        <v>285600</v>
      </c>
      <c r="CN38" s="50">
        <f t="shared" si="58"/>
        <v>288960</v>
      </c>
      <c r="CO38" s="50">
        <f t="shared" si="58"/>
        <v>292320</v>
      </c>
      <c r="CP38" s="50">
        <f t="shared" si="58"/>
        <v>295680</v>
      </c>
      <c r="CQ38" s="50">
        <f t="shared" si="58"/>
        <v>299040</v>
      </c>
      <c r="CR38" s="50">
        <f t="shared" si="58"/>
        <v>302400</v>
      </c>
      <c r="CS38" s="50">
        <f t="shared" si="58"/>
        <v>305760</v>
      </c>
      <c r="CT38" s="50">
        <f t="shared" si="59"/>
        <v>309120</v>
      </c>
      <c r="CU38" s="50">
        <f t="shared" si="59"/>
        <v>312480</v>
      </c>
      <c r="CV38" s="50">
        <f t="shared" si="59"/>
        <v>315840</v>
      </c>
      <c r="CW38" s="50">
        <f t="shared" si="59"/>
        <v>319200</v>
      </c>
      <c r="CX38" s="50">
        <f t="shared" si="59"/>
        <v>322560</v>
      </c>
      <c r="CY38" s="50">
        <f t="shared" si="59"/>
        <v>325920</v>
      </c>
      <c r="CZ38" s="50">
        <f t="shared" si="59"/>
        <v>329280</v>
      </c>
      <c r="DA38" s="50">
        <f t="shared" si="59"/>
        <v>332640</v>
      </c>
      <c r="DB38" s="50">
        <f t="shared" si="59"/>
        <v>336000</v>
      </c>
      <c r="DC38" s="50">
        <f t="shared" si="59"/>
        <v>339360</v>
      </c>
      <c r="DD38" s="50">
        <f t="shared" si="60"/>
        <v>342720</v>
      </c>
      <c r="DE38" s="50">
        <f t="shared" si="60"/>
        <v>346080</v>
      </c>
      <c r="DF38" s="50">
        <f t="shared" si="60"/>
        <v>349440</v>
      </c>
      <c r="DG38" s="50">
        <f t="shared" si="60"/>
        <v>352800</v>
      </c>
      <c r="DH38" s="50">
        <f t="shared" si="60"/>
        <v>356160</v>
      </c>
      <c r="DI38" s="50">
        <f t="shared" si="60"/>
        <v>359520</v>
      </c>
      <c r="DJ38" s="50">
        <f t="shared" si="60"/>
        <v>362880</v>
      </c>
      <c r="DK38" s="50">
        <f t="shared" si="60"/>
        <v>366240</v>
      </c>
      <c r="DL38" s="50">
        <f t="shared" si="60"/>
        <v>369600</v>
      </c>
      <c r="DM38" s="50">
        <f t="shared" si="60"/>
        <v>372960</v>
      </c>
      <c r="DN38" s="50">
        <f t="shared" si="61"/>
        <v>376320</v>
      </c>
      <c r="DO38" s="50">
        <f t="shared" si="61"/>
        <v>379680</v>
      </c>
      <c r="DP38" s="50">
        <f t="shared" si="61"/>
        <v>383040</v>
      </c>
      <c r="DQ38" s="50">
        <f t="shared" si="61"/>
        <v>386400</v>
      </c>
      <c r="DR38" s="50">
        <f t="shared" si="61"/>
        <v>389760</v>
      </c>
      <c r="DS38" s="50">
        <f t="shared" si="61"/>
        <v>393120</v>
      </c>
      <c r="DT38" s="50">
        <f t="shared" si="61"/>
        <v>396480</v>
      </c>
      <c r="DU38" s="50">
        <f t="shared" si="61"/>
        <v>399840</v>
      </c>
      <c r="DV38" s="50">
        <f t="shared" si="61"/>
        <v>403200</v>
      </c>
      <c r="DW38" s="50">
        <f t="shared" si="61"/>
        <v>406560</v>
      </c>
      <c r="DX38" s="50">
        <f t="shared" si="62"/>
        <v>409920</v>
      </c>
      <c r="DY38" s="50">
        <f t="shared" si="62"/>
        <v>413280</v>
      </c>
      <c r="DZ38" s="50">
        <f t="shared" si="62"/>
        <v>416640</v>
      </c>
      <c r="EA38" s="50">
        <f t="shared" si="62"/>
        <v>420000</v>
      </c>
      <c r="EB38" s="50">
        <f t="shared" si="62"/>
        <v>423360</v>
      </c>
      <c r="EC38" s="50">
        <f t="shared" si="62"/>
        <v>426720</v>
      </c>
      <c r="ED38" s="50">
        <f t="shared" si="62"/>
        <v>430080</v>
      </c>
      <c r="EE38" s="50">
        <f t="shared" si="62"/>
        <v>433440</v>
      </c>
      <c r="EF38" s="50">
        <f t="shared" si="62"/>
        <v>436800</v>
      </c>
      <c r="EG38" s="50">
        <f t="shared" si="62"/>
        <v>440160</v>
      </c>
      <c r="EH38" s="50">
        <f t="shared" si="62"/>
        <v>443520</v>
      </c>
    </row>
    <row r="39" spans="1:138" ht="12.75" x14ac:dyDescent="0.35">
      <c r="A39" s="2">
        <v>38</v>
      </c>
      <c r="B39" s="2">
        <v>13</v>
      </c>
      <c r="C39" s="2">
        <v>8</v>
      </c>
      <c r="D39" s="4">
        <f>2/3</f>
        <v>0.66666666666666663</v>
      </c>
      <c r="E39" s="48" t="s">
        <v>117</v>
      </c>
      <c r="G39" s="49">
        <f>'Transport block capacity(bits)'!J18</f>
        <v>3584</v>
      </c>
      <c r="H39" s="50">
        <f t="shared" si="50"/>
        <v>7168</v>
      </c>
      <c r="I39" s="50">
        <f t="shared" si="50"/>
        <v>10752</v>
      </c>
      <c r="J39" s="50">
        <f t="shared" si="50"/>
        <v>14336</v>
      </c>
      <c r="K39" s="50">
        <f t="shared" si="50"/>
        <v>17920</v>
      </c>
      <c r="L39" s="50">
        <f t="shared" si="50"/>
        <v>21504</v>
      </c>
      <c r="M39" s="50">
        <f t="shared" si="50"/>
        <v>25088</v>
      </c>
      <c r="N39" s="50">
        <f t="shared" si="50"/>
        <v>28672</v>
      </c>
      <c r="O39" s="50">
        <f t="shared" si="50"/>
        <v>32256</v>
      </c>
      <c r="P39" s="50">
        <f t="shared" si="50"/>
        <v>35840</v>
      </c>
      <c r="Q39" s="50">
        <f t="shared" si="50"/>
        <v>39424</v>
      </c>
      <c r="R39" s="50">
        <f t="shared" si="51"/>
        <v>43008</v>
      </c>
      <c r="S39" s="50">
        <f t="shared" si="51"/>
        <v>46592</v>
      </c>
      <c r="T39" s="50">
        <f t="shared" si="51"/>
        <v>50176</v>
      </c>
      <c r="U39" s="50">
        <f t="shared" si="51"/>
        <v>53760</v>
      </c>
      <c r="V39" s="50">
        <f t="shared" si="51"/>
        <v>57344</v>
      </c>
      <c r="W39" s="50">
        <f t="shared" si="51"/>
        <v>60928</v>
      </c>
      <c r="X39" s="50">
        <f t="shared" si="51"/>
        <v>64512</v>
      </c>
      <c r="Y39" s="50">
        <f t="shared" si="51"/>
        <v>68096</v>
      </c>
      <c r="Z39" s="50">
        <f t="shared" si="51"/>
        <v>71680</v>
      </c>
      <c r="AA39" s="50">
        <f t="shared" si="51"/>
        <v>75264</v>
      </c>
      <c r="AB39" s="50">
        <f t="shared" si="52"/>
        <v>78848</v>
      </c>
      <c r="AC39" s="50">
        <f t="shared" si="52"/>
        <v>82432</v>
      </c>
      <c r="AD39" s="50">
        <f t="shared" si="52"/>
        <v>86016</v>
      </c>
      <c r="AE39" s="50">
        <f t="shared" si="52"/>
        <v>89600</v>
      </c>
      <c r="AF39" s="50">
        <f t="shared" si="52"/>
        <v>93184</v>
      </c>
      <c r="AG39" s="50">
        <f t="shared" si="52"/>
        <v>96768</v>
      </c>
      <c r="AH39" s="50">
        <f t="shared" si="52"/>
        <v>100352</v>
      </c>
      <c r="AI39" s="50">
        <f t="shared" si="52"/>
        <v>103936</v>
      </c>
      <c r="AJ39" s="50">
        <f t="shared" si="52"/>
        <v>107520</v>
      </c>
      <c r="AK39" s="50">
        <f t="shared" si="52"/>
        <v>111104</v>
      </c>
      <c r="AL39" s="50">
        <f t="shared" si="53"/>
        <v>114688</v>
      </c>
      <c r="AM39" s="50">
        <f t="shared" si="53"/>
        <v>118272</v>
      </c>
      <c r="AN39" s="50">
        <f t="shared" si="53"/>
        <v>121856</v>
      </c>
      <c r="AO39" s="50">
        <f t="shared" si="53"/>
        <v>125440</v>
      </c>
      <c r="AP39" s="50">
        <f t="shared" si="53"/>
        <v>129024</v>
      </c>
      <c r="AQ39" s="50">
        <f t="shared" si="53"/>
        <v>132608</v>
      </c>
      <c r="AR39" s="50">
        <f t="shared" si="53"/>
        <v>136192</v>
      </c>
      <c r="AS39" s="50">
        <f t="shared" si="53"/>
        <v>139776</v>
      </c>
      <c r="AT39" s="50">
        <f t="shared" si="53"/>
        <v>143360</v>
      </c>
      <c r="AU39" s="50">
        <f t="shared" si="53"/>
        <v>146944</v>
      </c>
      <c r="AV39" s="50">
        <f t="shared" si="54"/>
        <v>150528</v>
      </c>
      <c r="AW39" s="50">
        <f t="shared" si="54"/>
        <v>154112</v>
      </c>
      <c r="AX39" s="50">
        <f t="shared" si="54"/>
        <v>157696</v>
      </c>
      <c r="AY39" s="50">
        <f t="shared" si="54"/>
        <v>161280</v>
      </c>
      <c r="AZ39" s="50">
        <f t="shared" si="54"/>
        <v>164864</v>
      </c>
      <c r="BA39" s="50">
        <f t="shared" si="54"/>
        <v>168448</v>
      </c>
      <c r="BB39" s="50">
        <f t="shared" si="54"/>
        <v>172032</v>
      </c>
      <c r="BC39" s="50">
        <f t="shared" si="54"/>
        <v>175616</v>
      </c>
      <c r="BD39" s="50">
        <f t="shared" si="54"/>
        <v>179200</v>
      </c>
      <c r="BE39" s="50">
        <f t="shared" si="54"/>
        <v>182784</v>
      </c>
      <c r="BF39" s="50">
        <f t="shared" si="55"/>
        <v>186368</v>
      </c>
      <c r="BG39" s="50">
        <f t="shared" si="55"/>
        <v>189952</v>
      </c>
      <c r="BH39" s="50">
        <f t="shared" si="55"/>
        <v>193536</v>
      </c>
      <c r="BI39" s="50">
        <f t="shared" si="55"/>
        <v>197120</v>
      </c>
      <c r="BJ39" s="50">
        <f t="shared" si="55"/>
        <v>200704</v>
      </c>
      <c r="BK39" s="50">
        <f t="shared" si="55"/>
        <v>204288</v>
      </c>
      <c r="BL39" s="50">
        <f t="shared" si="55"/>
        <v>207872</v>
      </c>
      <c r="BM39" s="50">
        <f t="shared" si="55"/>
        <v>211456</v>
      </c>
      <c r="BN39" s="50">
        <f t="shared" si="55"/>
        <v>215040</v>
      </c>
      <c r="BO39" s="50">
        <f t="shared" si="55"/>
        <v>218624</v>
      </c>
      <c r="BP39" s="50">
        <f t="shared" si="56"/>
        <v>222208</v>
      </c>
      <c r="BQ39" s="50">
        <f t="shared" si="56"/>
        <v>225792</v>
      </c>
      <c r="BR39" s="50">
        <f t="shared" si="56"/>
        <v>229376</v>
      </c>
      <c r="BS39" s="50">
        <f t="shared" si="56"/>
        <v>232960</v>
      </c>
      <c r="BT39" s="50">
        <f t="shared" si="56"/>
        <v>236544</v>
      </c>
      <c r="BU39" s="50">
        <f t="shared" si="56"/>
        <v>240128</v>
      </c>
      <c r="BV39" s="50">
        <f t="shared" si="56"/>
        <v>243712</v>
      </c>
      <c r="BW39" s="50">
        <f t="shared" si="56"/>
        <v>247296</v>
      </c>
      <c r="BX39" s="50">
        <f t="shared" si="56"/>
        <v>250880</v>
      </c>
      <c r="BY39" s="50">
        <f t="shared" si="56"/>
        <v>254464</v>
      </c>
      <c r="BZ39" s="50">
        <f t="shared" si="57"/>
        <v>258048</v>
      </c>
      <c r="CA39" s="50">
        <f t="shared" si="57"/>
        <v>261632</v>
      </c>
      <c r="CB39" s="50">
        <f t="shared" si="57"/>
        <v>265216</v>
      </c>
      <c r="CC39" s="50">
        <f t="shared" si="57"/>
        <v>268800</v>
      </c>
      <c r="CD39" s="50">
        <f t="shared" si="57"/>
        <v>272384</v>
      </c>
      <c r="CE39" s="50">
        <f t="shared" si="57"/>
        <v>275968</v>
      </c>
      <c r="CF39" s="50">
        <f t="shared" si="57"/>
        <v>279552</v>
      </c>
      <c r="CG39" s="50">
        <f t="shared" si="57"/>
        <v>283136</v>
      </c>
      <c r="CH39" s="50">
        <f t="shared" si="57"/>
        <v>286720</v>
      </c>
      <c r="CI39" s="50">
        <f t="shared" si="57"/>
        <v>290304</v>
      </c>
      <c r="CJ39" s="50">
        <f t="shared" si="58"/>
        <v>293888</v>
      </c>
      <c r="CK39" s="50">
        <f t="shared" si="58"/>
        <v>297472</v>
      </c>
      <c r="CL39" s="50">
        <f t="shared" si="58"/>
        <v>301056</v>
      </c>
      <c r="CM39" s="50">
        <f t="shared" si="58"/>
        <v>304640</v>
      </c>
      <c r="CN39" s="50">
        <f t="shared" si="58"/>
        <v>308224</v>
      </c>
      <c r="CO39" s="50">
        <f t="shared" si="58"/>
        <v>311808</v>
      </c>
      <c r="CP39" s="50">
        <f t="shared" si="58"/>
        <v>315392</v>
      </c>
      <c r="CQ39" s="50">
        <f t="shared" si="58"/>
        <v>318976</v>
      </c>
      <c r="CR39" s="50">
        <f t="shared" si="58"/>
        <v>322560</v>
      </c>
      <c r="CS39" s="50">
        <f t="shared" si="58"/>
        <v>326144</v>
      </c>
      <c r="CT39" s="50">
        <f t="shared" si="59"/>
        <v>329728</v>
      </c>
      <c r="CU39" s="50">
        <f t="shared" si="59"/>
        <v>333312</v>
      </c>
      <c r="CV39" s="50">
        <f t="shared" si="59"/>
        <v>336896</v>
      </c>
      <c r="CW39" s="50">
        <f t="shared" si="59"/>
        <v>340480</v>
      </c>
      <c r="CX39" s="50">
        <f t="shared" si="59"/>
        <v>344064</v>
      </c>
      <c r="CY39" s="50">
        <f t="shared" si="59"/>
        <v>347648</v>
      </c>
      <c r="CZ39" s="50">
        <f t="shared" si="59"/>
        <v>351232</v>
      </c>
      <c r="DA39" s="50">
        <f t="shared" si="59"/>
        <v>354816</v>
      </c>
      <c r="DB39" s="50">
        <f t="shared" si="59"/>
        <v>358400</v>
      </c>
      <c r="DC39" s="50">
        <f t="shared" si="59"/>
        <v>361984</v>
      </c>
      <c r="DD39" s="50">
        <f t="shared" si="60"/>
        <v>365568</v>
      </c>
      <c r="DE39" s="50">
        <f t="shared" si="60"/>
        <v>369152</v>
      </c>
      <c r="DF39" s="50">
        <f t="shared" si="60"/>
        <v>372736</v>
      </c>
      <c r="DG39" s="50">
        <f t="shared" si="60"/>
        <v>376320</v>
      </c>
      <c r="DH39" s="50">
        <f t="shared" si="60"/>
        <v>379904</v>
      </c>
      <c r="DI39" s="50">
        <f t="shared" si="60"/>
        <v>383488</v>
      </c>
      <c r="DJ39" s="50">
        <f t="shared" si="60"/>
        <v>387072</v>
      </c>
      <c r="DK39" s="50">
        <f t="shared" si="60"/>
        <v>390656</v>
      </c>
      <c r="DL39" s="50">
        <f t="shared" si="60"/>
        <v>394240</v>
      </c>
      <c r="DM39" s="50">
        <f t="shared" si="60"/>
        <v>397824</v>
      </c>
      <c r="DN39" s="50">
        <f t="shared" si="61"/>
        <v>401408</v>
      </c>
      <c r="DO39" s="50">
        <f t="shared" si="61"/>
        <v>404992</v>
      </c>
      <c r="DP39" s="50">
        <f t="shared" si="61"/>
        <v>408576</v>
      </c>
      <c r="DQ39" s="50">
        <f t="shared" si="61"/>
        <v>412160</v>
      </c>
      <c r="DR39" s="50">
        <f t="shared" si="61"/>
        <v>415744</v>
      </c>
      <c r="DS39" s="50">
        <f t="shared" si="61"/>
        <v>419328</v>
      </c>
      <c r="DT39" s="50">
        <f t="shared" si="61"/>
        <v>422912</v>
      </c>
      <c r="DU39" s="50">
        <f t="shared" si="61"/>
        <v>426496</v>
      </c>
      <c r="DV39" s="50">
        <f t="shared" si="61"/>
        <v>430080</v>
      </c>
      <c r="DW39" s="50">
        <f t="shared" si="61"/>
        <v>433664</v>
      </c>
      <c r="DX39" s="50">
        <f t="shared" si="62"/>
        <v>437248</v>
      </c>
      <c r="DY39" s="50">
        <f t="shared" si="62"/>
        <v>440832</v>
      </c>
      <c r="DZ39" s="50">
        <f t="shared" si="62"/>
        <v>444416</v>
      </c>
      <c r="EA39" s="50">
        <f t="shared" si="62"/>
        <v>448000</v>
      </c>
      <c r="EB39" s="50">
        <f t="shared" si="62"/>
        <v>451584</v>
      </c>
      <c r="EC39" s="50">
        <f t="shared" si="62"/>
        <v>455168</v>
      </c>
      <c r="ED39" s="50">
        <f t="shared" si="62"/>
        <v>458752</v>
      </c>
      <c r="EE39" s="50">
        <f t="shared" si="62"/>
        <v>462336</v>
      </c>
      <c r="EF39" s="50">
        <f t="shared" si="62"/>
        <v>465920</v>
      </c>
      <c r="EG39" s="50">
        <f t="shared" si="62"/>
        <v>469504</v>
      </c>
      <c r="EH39" s="50">
        <f t="shared" si="62"/>
        <v>473088</v>
      </c>
    </row>
    <row r="40" spans="1:138" ht="12.75" x14ac:dyDescent="0.35">
      <c r="A40" s="2">
        <v>39</v>
      </c>
      <c r="B40" s="2">
        <v>12</v>
      </c>
      <c r="C40" s="2">
        <v>6</v>
      </c>
      <c r="D40" s="4">
        <f t="shared" ref="D40:D41" si="64">5/6</f>
        <v>0.83333333333333337</v>
      </c>
      <c r="E40" s="48" t="s">
        <v>118</v>
      </c>
      <c r="G40" s="49">
        <f>'Transport block capacity(bits)'!K17</f>
        <v>3600</v>
      </c>
      <c r="H40" s="50">
        <f t="shared" si="50"/>
        <v>7200</v>
      </c>
      <c r="I40" s="50">
        <f t="shared" si="50"/>
        <v>10800</v>
      </c>
      <c r="J40" s="50">
        <f t="shared" si="50"/>
        <v>14400</v>
      </c>
      <c r="K40" s="50">
        <f t="shared" si="50"/>
        <v>18000</v>
      </c>
      <c r="L40" s="50">
        <f t="shared" si="50"/>
        <v>21600</v>
      </c>
      <c r="M40" s="50">
        <f t="shared" si="50"/>
        <v>25200</v>
      </c>
      <c r="N40" s="50">
        <f t="shared" si="50"/>
        <v>28800</v>
      </c>
      <c r="O40" s="50">
        <f t="shared" si="50"/>
        <v>32400</v>
      </c>
      <c r="P40" s="50">
        <f t="shared" si="50"/>
        <v>36000</v>
      </c>
      <c r="Q40" s="50">
        <f t="shared" si="50"/>
        <v>39600</v>
      </c>
      <c r="R40" s="50">
        <f t="shared" si="51"/>
        <v>43200</v>
      </c>
      <c r="S40" s="50">
        <f t="shared" si="51"/>
        <v>46800</v>
      </c>
      <c r="T40" s="50">
        <f t="shared" si="51"/>
        <v>50400</v>
      </c>
      <c r="U40" s="50">
        <f t="shared" si="51"/>
        <v>54000</v>
      </c>
      <c r="V40" s="50">
        <f t="shared" si="51"/>
        <v>57600</v>
      </c>
      <c r="W40" s="50">
        <f t="shared" si="51"/>
        <v>61200</v>
      </c>
      <c r="X40" s="50">
        <f t="shared" si="51"/>
        <v>64800</v>
      </c>
      <c r="Y40" s="50">
        <f t="shared" si="51"/>
        <v>68400</v>
      </c>
      <c r="Z40" s="50">
        <f t="shared" si="51"/>
        <v>72000</v>
      </c>
      <c r="AA40" s="50">
        <f t="shared" si="51"/>
        <v>75600</v>
      </c>
      <c r="AB40" s="50">
        <f t="shared" si="52"/>
        <v>79200</v>
      </c>
      <c r="AC40" s="50">
        <f t="shared" si="52"/>
        <v>82800</v>
      </c>
      <c r="AD40" s="50">
        <f t="shared" si="52"/>
        <v>86400</v>
      </c>
      <c r="AE40" s="50">
        <f t="shared" si="52"/>
        <v>90000</v>
      </c>
      <c r="AF40" s="50">
        <f t="shared" si="52"/>
        <v>93600</v>
      </c>
      <c r="AG40" s="50">
        <f t="shared" si="52"/>
        <v>97200</v>
      </c>
      <c r="AH40" s="50">
        <f t="shared" si="52"/>
        <v>100800</v>
      </c>
      <c r="AI40" s="50">
        <f t="shared" si="52"/>
        <v>104400</v>
      </c>
      <c r="AJ40" s="50">
        <f t="shared" si="52"/>
        <v>108000</v>
      </c>
      <c r="AK40" s="50">
        <f t="shared" si="52"/>
        <v>111600</v>
      </c>
      <c r="AL40" s="50">
        <f t="shared" si="53"/>
        <v>115200</v>
      </c>
      <c r="AM40" s="50">
        <f t="shared" si="53"/>
        <v>118800</v>
      </c>
      <c r="AN40" s="50">
        <f t="shared" si="53"/>
        <v>122400</v>
      </c>
      <c r="AO40" s="50">
        <f t="shared" si="53"/>
        <v>126000</v>
      </c>
      <c r="AP40" s="50">
        <f t="shared" si="53"/>
        <v>129600</v>
      </c>
      <c r="AQ40" s="50">
        <f t="shared" si="53"/>
        <v>133200</v>
      </c>
      <c r="AR40" s="50">
        <f t="shared" si="53"/>
        <v>136800</v>
      </c>
      <c r="AS40" s="50">
        <f t="shared" si="53"/>
        <v>140400</v>
      </c>
      <c r="AT40" s="50">
        <f t="shared" si="53"/>
        <v>144000</v>
      </c>
      <c r="AU40" s="50">
        <f t="shared" si="53"/>
        <v>147600</v>
      </c>
      <c r="AV40" s="50">
        <f t="shared" si="54"/>
        <v>151200</v>
      </c>
      <c r="AW40" s="50">
        <f t="shared" si="54"/>
        <v>154800</v>
      </c>
      <c r="AX40" s="50">
        <f t="shared" si="54"/>
        <v>158400</v>
      </c>
      <c r="AY40" s="50">
        <f t="shared" si="54"/>
        <v>162000</v>
      </c>
      <c r="AZ40" s="50">
        <f t="shared" si="54"/>
        <v>165600</v>
      </c>
      <c r="BA40" s="50">
        <f t="shared" si="54"/>
        <v>169200</v>
      </c>
      <c r="BB40" s="50">
        <f t="shared" si="54"/>
        <v>172800</v>
      </c>
      <c r="BC40" s="50">
        <f t="shared" si="54"/>
        <v>176400</v>
      </c>
      <c r="BD40" s="50">
        <f t="shared" si="54"/>
        <v>180000</v>
      </c>
      <c r="BE40" s="50">
        <f t="shared" si="54"/>
        <v>183600</v>
      </c>
      <c r="BF40" s="50">
        <f t="shared" si="55"/>
        <v>187200</v>
      </c>
      <c r="BG40" s="50">
        <f t="shared" si="55"/>
        <v>190800</v>
      </c>
      <c r="BH40" s="50">
        <f t="shared" si="55"/>
        <v>194400</v>
      </c>
      <c r="BI40" s="50">
        <f t="shared" si="55"/>
        <v>198000</v>
      </c>
      <c r="BJ40" s="50">
        <f t="shared" si="55"/>
        <v>201600</v>
      </c>
      <c r="BK40" s="50">
        <f t="shared" si="55"/>
        <v>205200</v>
      </c>
      <c r="BL40" s="50">
        <f t="shared" si="55"/>
        <v>208800</v>
      </c>
      <c r="BM40" s="50">
        <f t="shared" si="55"/>
        <v>212400</v>
      </c>
      <c r="BN40" s="50">
        <f t="shared" si="55"/>
        <v>216000</v>
      </c>
      <c r="BO40" s="50">
        <f t="shared" si="55"/>
        <v>219600</v>
      </c>
      <c r="BP40" s="50">
        <f t="shared" si="56"/>
        <v>223200</v>
      </c>
      <c r="BQ40" s="50">
        <f t="shared" si="56"/>
        <v>226800</v>
      </c>
      <c r="BR40" s="50">
        <f t="shared" si="56"/>
        <v>230400</v>
      </c>
      <c r="BS40" s="50">
        <f t="shared" si="56"/>
        <v>234000</v>
      </c>
      <c r="BT40" s="50">
        <f t="shared" si="56"/>
        <v>237600</v>
      </c>
      <c r="BU40" s="50">
        <f t="shared" si="56"/>
        <v>241200</v>
      </c>
      <c r="BV40" s="50">
        <f t="shared" si="56"/>
        <v>244800</v>
      </c>
      <c r="BW40" s="50">
        <f t="shared" si="56"/>
        <v>248400</v>
      </c>
      <c r="BX40" s="50">
        <f t="shared" si="56"/>
        <v>252000</v>
      </c>
      <c r="BY40" s="50">
        <f t="shared" si="56"/>
        <v>255600</v>
      </c>
      <c r="BZ40" s="50">
        <f t="shared" si="57"/>
        <v>259200</v>
      </c>
      <c r="CA40" s="50">
        <f t="shared" si="57"/>
        <v>262800</v>
      </c>
      <c r="CB40" s="50">
        <f t="shared" si="57"/>
        <v>266400</v>
      </c>
      <c r="CC40" s="50">
        <f t="shared" si="57"/>
        <v>270000</v>
      </c>
      <c r="CD40" s="50">
        <f t="shared" si="57"/>
        <v>273600</v>
      </c>
      <c r="CE40" s="50">
        <f t="shared" si="57"/>
        <v>277200</v>
      </c>
      <c r="CF40" s="50">
        <f t="shared" si="57"/>
        <v>280800</v>
      </c>
      <c r="CG40" s="50">
        <f t="shared" si="57"/>
        <v>284400</v>
      </c>
      <c r="CH40" s="50">
        <f t="shared" si="57"/>
        <v>288000</v>
      </c>
      <c r="CI40" s="50">
        <f t="shared" si="57"/>
        <v>291600</v>
      </c>
      <c r="CJ40" s="50">
        <f t="shared" si="58"/>
        <v>295200</v>
      </c>
      <c r="CK40" s="50">
        <f t="shared" si="58"/>
        <v>298800</v>
      </c>
      <c r="CL40" s="50">
        <f t="shared" si="58"/>
        <v>302400</v>
      </c>
      <c r="CM40" s="50">
        <f t="shared" si="58"/>
        <v>306000</v>
      </c>
      <c r="CN40" s="50">
        <f t="shared" si="58"/>
        <v>309600</v>
      </c>
      <c r="CO40" s="50">
        <f t="shared" si="58"/>
        <v>313200</v>
      </c>
      <c r="CP40" s="50">
        <f t="shared" si="58"/>
        <v>316800</v>
      </c>
      <c r="CQ40" s="50">
        <f t="shared" si="58"/>
        <v>320400</v>
      </c>
      <c r="CR40" s="50">
        <f t="shared" si="58"/>
        <v>324000</v>
      </c>
      <c r="CS40" s="50">
        <f t="shared" si="58"/>
        <v>327600</v>
      </c>
      <c r="CT40" s="50">
        <f t="shared" si="59"/>
        <v>331200</v>
      </c>
      <c r="CU40" s="50">
        <f t="shared" si="59"/>
        <v>334800</v>
      </c>
      <c r="CV40" s="50">
        <f t="shared" si="59"/>
        <v>338400</v>
      </c>
      <c r="CW40" s="50">
        <f t="shared" si="59"/>
        <v>342000</v>
      </c>
      <c r="CX40" s="50">
        <f t="shared" si="59"/>
        <v>345600</v>
      </c>
      <c r="CY40" s="50">
        <f t="shared" si="59"/>
        <v>349200</v>
      </c>
      <c r="CZ40" s="50">
        <f t="shared" si="59"/>
        <v>352800</v>
      </c>
      <c r="DA40" s="50">
        <f t="shared" si="59"/>
        <v>356400</v>
      </c>
      <c r="DB40" s="50">
        <f t="shared" si="59"/>
        <v>360000</v>
      </c>
      <c r="DC40" s="50">
        <f t="shared" si="59"/>
        <v>363600</v>
      </c>
      <c r="DD40" s="50">
        <f t="shared" si="60"/>
        <v>367200</v>
      </c>
      <c r="DE40" s="50">
        <f t="shared" si="60"/>
        <v>370800</v>
      </c>
      <c r="DF40" s="50">
        <f t="shared" si="60"/>
        <v>374400</v>
      </c>
      <c r="DG40" s="50">
        <f t="shared" si="60"/>
        <v>378000</v>
      </c>
      <c r="DH40" s="50">
        <f t="shared" si="60"/>
        <v>381600</v>
      </c>
      <c r="DI40" s="50">
        <f t="shared" si="60"/>
        <v>385200</v>
      </c>
      <c r="DJ40" s="50">
        <f t="shared" si="60"/>
        <v>388800</v>
      </c>
      <c r="DK40" s="50">
        <f t="shared" si="60"/>
        <v>392400</v>
      </c>
      <c r="DL40" s="50">
        <f t="shared" si="60"/>
        <v>396000</v>
      </c>
      <c r="DM40" s="50">
        <f t="shared" si="60"/>
        <v>399600</v>
      </c>
      <c r="DN40" s="50">
        <f t="shared" si="61"/>
        <v>403200</v>
      </c>
      <c r="DO40" s="50">
        <f t="shared" si="61"/>
        <v>406800</v>
      </c>
      <c r="DP40" s="50">
        <f t="shared" si="61"/>
        <v>410400</v>
      </c>
      <c r="DQ40" s="50">
        <f t="shared" si="61"/>
        <v>414000</v>
      </c>
      <c r="DR40" s="50">
        <f t="shared" si="61"/>
        <v>417600</v>
      </c>
      <c r="DS40" s="50">
        <f t="shared" si="61"/>
        <v>421200</v>
      </c>
      <c r="DT40" s="50">
        <f t="shared" si="61"/>
        <v>424800</v>
      </c>
      <c r="DU40" s="50">
        <f t="shared" si="61"/>
        <v>428400</v>
      </c>
      <c r="DV40" s="50">
        <f t="shared" si="61"/>
        <v>432000</v>
      </c>
      <c r="DW40" s="50">
        <f t="shared" si="61"/>
        <v>435600</v>
      </c>
      <c r="DX40" s="50">
        <f t="shared" si="62"/>
        <v>439200</v>
      </c>
      <c r="DY40" s="50">
        <f t="shared" si="62"/>
        <v>442800</v>
      </c>
      <c r="DZ40" s="50">
        <f t="shared" si="62"/>
        <v>446400</v>
      </c>
      <c r="EA40" s="50">
        <f t="shared" si="62"/>
        <v>450000</v>
      </c>
      <c r="EB40" s="50">
        <f t="shared" si="62"/>
        <v>453600</v>
      </c>
      <c r="EC40" s="50">
        <f t="shared" si="62"/>
        <v>457200</v>
      </c>
      <c r="ED40" s="50">
        <f t="shared" si="62"/>
        <v>460800</v>
      </c>
      <c r="EE40" s="50">
        <f t="shared" si="62"/>
        <v>464400</v>
      </c>
      <c r="EF40" s="50">
        <f t="shared" si="62"/>
        <v>468000</v>
      </c>
      <c r="EG40" s="50">
        <f t="shared" si="62"/>
        <v>471600</v>
      </c>
      <c r="EH40" s="50">
        <f t="shared" si="62"/>
        <v>475200</v>
      </c>
    </row>
    <row r="41" spans="1:138" ht="12.75" x14ac:dyDescent="0.35">
      <c r="A41" s="2">
        <v>37</v>
      </c>
      <c r="B41" s="2">
        <v>12</v>
      </c>
      <c r="C41" s="2">
        <v>6</v>
      </c>
      <c r="D41" s="4">
        <f t="shared" si="64"/>
        <v>0.83333333333333337</v>
      </c>
      <c r="E41" s="48" t="s">
        <v>68</v>
      </c>
      <c r="F41" s="12">
        <v>3.6040000000000001</v>
      </c>
      <c r="G41" s="49">
        <f>'Transport block capacity(bits)'!O17</f>
        <v>3680</v>
      </c>
      <c r="H41" s="50">
        <f t="shared" si="50"/>
        <v>7360</v>
      </c>
      <c r="I41" s="50">
        <f t="shared" si="50"/>
        <v>11040</v>
      </c>
      <c r="J41" s="50">
        <f t="shared" si="50"/>
        <v>14720</v>
      </c>
      <c r="K41" s="50">
        <f t="shared" si="50"/>
        <v>18400</v>
      </c>
      <c r="L41" s="50">
        <f t="shared" si="50"/>
        <v>22080</v>
      </c>
      <c r="M41" s="50">
        <f t="shared" si="50"/>
        <v>25760</v>
      </c>
      <c r="N41" s="50">
        <f t="shared" si="50"/>
        <v>29440</v>
      </c>
      <c r="O41" s="50">
        <f t="shared" si="50"/>
        <v>33120</v>
      </c>
      <c r="P41" s="50">
        <f t="shared" si="50"/>
        <v>36800</v>
      </c>
      <c r="Q41" s="50">
        <f t="shared" si="50"/>
        <v>40480</v>
      </c>
      <c r="R41" s="50">
        <f t="shared" si="51"/>
        <v>44160</v>
      </c>
      <c r="S41" s="50">
        <f t="shared" si="51"/>
        <v>47840</v>
      </c>
      <c r="T41" s="50">
        <f t="shared" si="51"/>
        <v>51520</v>
      </c>
      <c r="U41" s="50">
        <f t="shared" si="51"/>
        <v>55200</v>
      </c>
      <c r="V41" s="50">
        <f t="shared" si="51"/>
        <v>58880</v>
      </c>
      <c r="W41" s="50">
        <f t="shared" si="51"/>
        <v>62560</v>
      </c>
      <c r="X41" s="50">
        <f t="shared" si="51"/>
        <v>66240</v>
      </c>
      <c r="Y41" s="50">
        <f t="shared" si="51"/>
        <v>69920</v>
      </c>
      <c r="Z41" s="50">
        <f t="shared" si="51"/>
        <v>73600</v>
      </c>
      <c r="AA41" s="50">
        <f t="shared" si="51"/>
        <v>77280</v>
      </c>
      <c r="AB41" s="50">
        <f t="shared" si="52"/>
        <v>80960</v>
      </c>
      <c r="AC41" s="50">
        <f t="shared" si="52"/>
        <v>84640</v>
      </c>
      <c r="AD41" s="50">
        <f t="shared" si="52"/>
        <v>88320</v>
      </c>
      <c r="AE41" s="50">
        <f t="shared" si="52"/>
        <v>92000</v>
      </c>
      <c r="AF41" s="50">
        <f t="shared" si="52"/>
        <v>95680</v>
      </c>
      <c r="AG41" s="50">
        <f t="shared" si="52"/>
        <v>99360</v>
      </c>
      <c r="AH41" s="50">
        <f t="shared" si="52"/>
        <v>103040</v>
      </c>
      <c r="AI41" s="50">
        <f t="shared" si="52"/>
        <v>106720</v>
      </c>
      <c r="AJ41" s="50">
        <f t="shared" si="52"/>
        <v>110400</v>
      </c>
      <c r="AK41" s="50">
        <f t="shared" si="52"/>
        <v>114080</v>
      </c>
      <c r="AL41" s="50">
        <f t="shared" si="53"/>
        <v>117760</v>
      </c>
      <c r="AM41" s="50">
        <f t="shared" si="53"/>
        <v>121440</v>
      </c>
      <c r="AN41" s="50">
        <f t="shared" si="53"/>
        <v>125120</v>
      </c>
      <c r="AO41" s="50">
        <f t="shared" si="53"/>
        <v>128800</v>
      </c>
      <c r="AP41" s="50">
        <f t="shared" si="53"/>
        <v>132480</v>
      </c>
      <c r="AQ41" s="50">
        <f t="shared" si="53"/>
        <v>136160</v>
      </c>
      <c r="AR41" s="50">
        <f t="shared" si="53"/>
        <v>139840</v>
      </c>
      <c r="AS41" s="50">
        <f t="shared" si="53"/>
        <v>143520</v>
      </c>
      <c r="AT41" s="50">
        <f t="shared" si="53"/>
        <v>147200</v>
      </c>
      <c r="AU41" s="50">
        <f t="shared" si="53"/>
        <v>150880</v>
      </c>
      <c r="AV41" s="50">
        <f t="shared" si="54"/>
        <v>154560</v>
      </c>
      <c r="AW41" s="50">
        <f t="shared" si="54"/>
        <v>158240</v>
      </c>
      <c r="AX41" s="50">
        <f t="shared" si="54"/>
        <v>161920</v>
      </c>
      <c r="AY41" s="50">
        <f t="shared" si="54"/>
        <v>165600</v>
      </c>
      <c r="AZ41" s="50">
        <f t="shared" si="54"/>
        <v>169280</v>
      </c>
      <c r="BA41" s="50">
        <f t="shared" si="54"/>
        <v>172960</v>
      </c>
      <c r="BB41" s="50">
        <f t="shared" si="54"/>
        <v>176640</v>
      </c>
      <c r="BC41" s="50">
        <f t="shared" si="54"/>
        <v>180320</v>
      </c>
      <c r="BD41" s="50">
        <f t="shared" si="54"/>
        <v>184000</v>
      </c>
      <c r="BE41" s="50">
        <f t="shared" si="54"/>
        <v>187680</v>
      </c>
      <c r="BF41" s="50">
        <f t="shared" si="55"/>
        <v>191360</v>
      </c>
      <c r="BG41" s="50">
        <f t="shared" si="55"/>
        <v>195040</v>
      </c>
      <c r="BH41" s="50">
        <f t="shared" si="55"/>
        <v>198720</v>
      </c>
      <c r="BI41" s="50">
        <f t="shared" si="55"/>
        <v>202400</v>
      </c>
      <c r="BJ41" s="50">
        <f t="shared" si="55"/>
        <v>206080</v>
      </c>
      <c r="BK41" s="50">
        <f t="shared" si="55"/>
        <v>209760</v>
      </c>
      <c r="BL41" s="50">
        <f t="shared" si="55"/>
        <v>213440</v>
      </c>
      <c r="BM41" s="50">
        <f t="shared" si="55"/>
        <v>217120</v>
      </c>
      <c r="BN41" s="50">
        <f t="shared" si="55"/>
        <v>220800</v>
      </c>
      <c r="BO41" s="50">
        <f t="shared" si="55"/>
        <v>224480</v>
      </c>
      <c r="BP41" s="50">
        <f t="shared" si="56"/>
        <v>228160</v>
      </c>
      <c r="BQ41" s="50">
        <f t="shared" si="56"/>
        <v>231840</v>
      </c>
      <c r="BR41" s="50">
        <f t="shared" si="56"/>
        <v>235520</v>
      </c>
      <c r="BS41" s="50">
        <f t="shared" si="56"/>
        <v>239200</v>
      </c>
      <c r="BT41" s="50">
        <f t="shared" si="56"/>
        <v>242880</v>
      </c>
      <c r="BU41" s="50">
        <f t="shared" si="56"/>
        <v>246560</v>
      </c>
      <c r="BV41" s="50">
        <f t="shared" si="56"/>
        <v>250240</v>
      </c>
      <c r="BW41" s="50">
        <f t="shared" si="56"/>
        <v>253920</v>
      </c>
      <c r="BX41" s="50">
        <f t="shared" si="56"/>
        <v>257600</v>
      </c>
      <c r="BY41" s="50">
        <f t="shared" si="56"/>
        <v>261280</v>
      </c>
      <c r="BZ41" s="50">
        <f t="shared" si="57"/>
        <v>264960</v>
      </c>
      <c r="CA41" s="50">
        <f t="shared" si="57"/>
        <v>268640</v>
      </c>
      <c r="CB41" s="50">
        <f t="shared" si="57"/>
        <v>272320</v>
      </c>
      <c r="CC41" s="50">
        <f t="shared" si="57"/>
        <v>276000</v>
      </c>
      <c r="CD41" s="50">
        <f t="shared" si="57"/>
        <v>279680</v>
      </c>
      <c r="CE41" s="50">
        <f t="shared" si="57"/>
        <v>283360</v>
      </c>
      <c r="CF41" s="50">
        <f t="shared" si="57"/>
        <v>287040</v>
      </c>
      <c r="CG41" s="50">
        <f t="shared" si="57"/>
        <v>290720</v>
      </c>
      <c r="CH41" s="50">
        <f t="shared" si="57"/>
        <v>294400</v>
      </c>
      <c r="CI41" s="50">
        <f t="shared" si="57"/>
        <v>298080</v>
      </c>
      <c r="CJ41" s="50">
        <f t="shared" si="58"/>
        <v>301760</v>
      </c>
      <c r="CK41" s="50">
        <f t="shared" si="58"/>
        <v>305440</v>
      </c>
      <c r="CL41" s="50">
        <f t="shared" si="58"/>
        <v>309120</v>
      </c>
      <c r="CM41" s="50">
        <f t="shared" si="58"/>
        <v>312800</v>
      </c>
      <c r="CN41" s="50">
        <f t="shared" si="58"/>
        <v>316480</v>
      </c>
      <c r="CO41" s="50">
        <f t="shared" si="58"/>
        <v>320160</v>
      </c>
      <c r="CP41" s="50">
        <f t="shared" si="58"/>
        <v>323840</v>
      </c>
      <c r="CQ41" s="50">
        <f t="shared" si="58"/>
        <v>327520</v>
      </c>
      <c r="CR41" s="50">
        <f t="shared" si="58"/>
        <v>331200</v>
      </c>
      <c r="CS41" s="50">
        <f t="shared" si="58"/>
        <v>334880</v>
      </c>
      <c r="CT41" s="50">
        <f t="shared" si="59"/>
        <v>338560</v>
      </c>
      <c r="CU41" s="50">
        <f t="shared" si="59"/>
        <v>342240</v>
      </c>
      <c r="CV41" s="50">
        <f t="shared" si="59"/>
        <v>345920</v>
      </c>
      <c r="CW41" s="50">
        <f t="shared" si="59"/>
        <v>349600</v>
      </c>
      <c r="CX41" s="50">
        <f t="shared" si="59"/>
        <v>353280</v>
      </c>
      <c r="CY41" s="50">
        <f t="shared" si="59"/>
        <v>356960</v>
      </c>
      <c r="CZ41" s="50">
        <f t="shared" si="59"/>
        <v>360640</v>
      </c>
      <c r="DA41" s="50">
        <f t="shared" si="59"/>
        <v>364320</v>
      </c>
      <c r="DB41" s="50">
        <f t="shared" si="59"/>
        <v>368000</v>
      </c>
      <c r="DC41" s="50">
        <f t="shared" si="59"/>
        <v>371680</v>
      </c>
      <c r="DD41" s="50">
        <f t="shared" si="60"/>
        <v>375360</v>
      </c>
      <c r="DE41" s="50">
        <f t="shared" si="60"/>
        <v>379040</v>
      </c>
      <c r="DF41" s="50">
        <f t="shared" si="60"/>
        <v>382720</v>
      </c>
      <c r="DG41" s="50">
        <f t="shared" si="60"/>
        <v>386400</v>
      </c>
      <c r="DH41" s="50">
        <f t="shared" si="60"/>
        <v>390080</v>
      </c>
      <c r="DI41" s="50">
        <f t="shared" si="60"/>
        <v>393760</v>
      </c>
      <c r="DJ41" s="50">
        <f t="shared" si="60"/>
        <v>397440</v>
      </c>
      <c r="DK41" s="50">
        <f t="shared" si="60"/>
        <v>401120</v>
      </c>
      <c r="DL41" s="50">
        <f t="shared" si="60"/>
        <v>404800</v>
      </c>
      <c r="DM41" s="50">
        <f t="shared" si="60"/>
        <v>408480</v>
      </c>
      <c r="DN41" s="50">
        <f t="shared" si="61"/>
        <v>412160</v>
      </c>
      <c r="DO41" s="50">
        <f t="shared" si="61"/>
        <v>415840</v>
      </c>
      <c r="DP41" s="50">
        <f t="shared" si="61"/>
        <v>419520</v>
      </c>
      <c r="DQ41" s="50">
        <f t="shared" si="61"/>
        <v>423200</v>
      </c>
      <c r="DR41" s="50">
        <f t="shared" si="61"/>
        <v>426880</v>
      </c>
      <c r="DS41" s="50">
        <f t="shared" si="61"/>
        <v>430560</v>
      </c>
      <c r="DT41" s="50">
        <f t="shared" si="61"/>
        <v>434240</v>
      </c>
      <c r="DU41" s="50">
        <f t="shared" si="61"/>
        <v>437920</v>
      </c>
      <c r="DV41" s="50">
        <f t="shared" si="61"/>
        <v>441600</v>
      </c>
      <c r="DW41" s="50">
        <f t="shared" si="61"/>
        <v>445280</v>
      </c>
      <c r="DX41" s="50">
        <f t="shared" si="62"/>
        <v>448960</v>
      </c>
      <c r="DY41" s="50">
        <f t="shared" si="62"/>
        <v>452640</v>
      </c>
      <c r="DZ41" s="50">
        <f t="shared" si="62"/>
        <v>456320</v>
      </c>
      <c r="EA41" s="50">
        <f t="shared" si="62"/>
        <v>460000</v>
      </c>
      <c r="EB41" s="50">
        <f t="shared" si="62"/>
        <v>463680</v>
      </c>
      <c r="EC41" s="50">
        <f t="shared" si="62"/>
        <v>467360</v>
      </c>
      <c r="ED41" s="50">
        <f t="shared" si="62"/>
        <v>471040</v>
      </c>
      <c r="EE41" s="50">
        <f t="shared" si="62"/>
        <v>474720</v>
      </c>
      <c r="EF41" s="50">
        <f t="shared" si="62"/>
        <v>478400</v>
      </c>
      <c r="EG41" s="50">
        <f t="shared" si="62"/>
        <v>482080</v>
      </c>
      <c r="EH41" s="50">
        <f t="shared" si="62"/>
        <v>485760</v>
      </c>
    </row>
    <row r="42" spans="1:138" ht="12.75" x14ac:dyDescent="0.35">
      <c r="A42" s="2">
        <v>41</v>
      </c>
      <c r="B42" s="2">
        <v>13</v>
      </c>
      <c r="C42" s="2">
        <v>8</v>
      </c>
      <c r="D42" s="4">
        <f t="shared" ref="D42:D43" si="65">2/3</f>
        <v>0.66666666666666663</v>
      </c>
      <c r="E42" s="48" t="s">
        <v>117</v>
      </c>
      <c r="G42" s="49">
        <f>'Transport block capacity(bits)'!K18</f>
        <v>3840</v>
      </c>
      <c r="H42" s="50">
        <f t="shared" ref="H42:Q49" si="66">$G42*H$1</f>
        <v>7680</v>
      </c>
      <c r="I42" s="50">
        <f t="shared" si="66"/>
        <v>11520</v>
      </c>
      <c r="J42" s="50">
        <f t="shared" si="66"/>
        <v>15360</v>
      </c>
      <c r="K42" s="50">
        <f t="shared" si="66"/>
        <v>19200</v>
      </c>
      <c r="L42" s="50">
        <f t="shared" si="66"/>
        <v>23040</v>
      </c>
      <c r="M42" s="50">
        <f t="shared" si="66"/>
        <v>26880</v>
      </c>
      <c r="N42" s="50">
        <f t="shared" si="66"/>
        <v>30720</v>
      </c>
      <c r="O42" s="50">
        <f t="shared" si="66"/>
        <v>34560</v>
      </c>
      <c r="P42" s="50">
        <f t="shared" si="66"/>
        <v>38400</v>
      </c>
      <c r="Q42" s="50">
        <f t="shared" si="66"/>
        <v>42240</v>
      </c>
      <c r="R42" s="50">
        <f t="shared" ref="R42:AA49" si="67">$G42*R$1</f>
        <v>46080</v>
      </c>
      <c r="S42" s="50">
        <f t="shared" si="67"/>
        <v>49920</v>
      </c>
      <c r="T42" s="50">
        <f t="shared" si="67"/>
        <v>53760</v>
      </c>
      <c r="U42" s="50">
        <f t="shared" si="67"/>
        <v>57600</v>
      </c>
      <c r="V42" s="50">
        <f t="shared" si="67"/>
        <v>61440</v>
      </c>
      <c r="W42" s="50">
        <f t="shared" si="67"/>
        <v>65280</v>
      </c>
      <c r="X42" s="50">
        <f t="shared" si="67"/>
        <v>69120</v>
      </c>
      <c r="Y42" s="50">
        <f t="shared" si="67"/>
        <v>72960</v>
      </c>
      <c r="Z42" s="50">
        <f t="shared" si="67"/>
        <v>76800</v>
      </c>
      <c r="AA42" s="50">
        <f t="shared" si="67"/>
        <v>80640</v>
      </c>
      <c r="AB42" s="50">
        <f t="shared" ref="AB42:AK49" si="68">$G42*AB$1</f>
        <v>84480</v>
      </c>
      <c r="AC42" s="50">
        <f t="shared" si="68"/>
        <v>88320</v>
      </c>
      <c r="AD42" s="50">
        <f t="shared" si="68"/>
        <v>92160</v>
      </c>
      <c r="AE42" s="50">
        <f t="shared" si="68"/>
        <v>96000</v>
      </c>
      <c r="AF42" s="50">
        <f t="shared" si="68"/>
        <v>99840</v>
      </c>
      <c r="AG42" s="50">
        <f t="shared" si="68"/>
        <v>103680</v>
      </c>
      <c r="AH42" s="50">
        <f t="shared" si="68"/>
        <v>107520</v>
      </c>
      <c r="AI42" s="50">
        <f t="shared" si="68"/>
        <v>111360</v>
      </c>
      <c r="AJ42" s="50">
        <f t="shared" si="68"/>
        <v>115200</v>
      </c>
      <c r="AK42" s="50">
        <f t="shared" si="68"/>
        <v>119040</v>
      </c>
      <c r="AL42" s="50">
        <f t="shared" ref="AL42:AU49" si="69">$G42*AL$1</f>
        <v>122880</v>
      </c>
      <c r="AM42" s="50">
        <f t="shared" si="69"/>
        <v>126720</v>
      </c>
      <c r="AN42" s="50">
        <f t="shared" si="69"/>
        <v>130560</v>
      </c>
      <c r="AO42" s="50">
        <f t="shared" si="69"/>
        <v>134400</v>
      </c>
      <c r="AP42" s="50">
        <f t="shared" si="69"/>
        <v>138240</v>
      </c>
      <c r="AQ42" s="50">
        <f t="shared" si="69"/>
        <v>142080</v>
      </c>
      <c r="AR42" s="50">
        <f t="shared" si="69"/>
        <v>145920</v>
      </c>
      <c r="AS42" s="50">
        <f t="shared" si="69"/>
        <v>149760</v>
      </c>
      <c r="AT42" s="50">
        <f t="shared" si="69"/>
        <v>153600</v>
      </c>
      <c r="AU42" s="50">
        <f t="shared" si="69"/>
        <v>157440</v>
      </c>
      <c r="AV42" s="50">
        <f t="shared" ref="AV42:BE49" si="70">$G42*AV$1</f>
        <v>161280</v>
      </c>
      <c r="AW42" s="50">
        <f t="shared" si="70"/>
        <v>165120</v>
      </c>
      <c r="AX42" s="50">
        <f t="shared" si="70"/>
        <v>168960</v>
      </c>
      <c r="AY42" s="50">
        <f t="shared" si="70"/>
        <v>172800</v>
      </c>
      <c r="AZ42" s="50">
        <f t="shared" si="70"/>
        <v>176640</v>
      </c>
      <c r="BA42" s="50">
        <f t="shared" si="70"/>
        <v>180480</v>
      </c>
      <c r="BB42" s="50">
        <f t="shared" si="70"/>
        <v>184320</v>
      </c>
      <c r="BC42" s="50">
        <f t="shared" si="70"/>
        <v>188160</v>
      </c>
      <c r="BD42" s="50">
        <f t="shared" si="70"/>
        <v>192000</v>
      </c>
      <c r="BE42" s="50">
        <f t="shared" si="70"/>
        <v>195840</v>
      </c>
      <c r="BF42" s="50">
        <f t="shared" ref="BF42:BO49" si="71">$G42*BF$1</f>
        <v>199680</v>
      </c>
      <c r="BG42" s="50">
        <f t="shared" si="71"/>
        <v>203520</v>
      </c>
      <c r="BH42" s="50">
        <f t="shared" si="71"/>
        <v>207360</v>
      </c>
      <c r="BI42" s="50">
        <f t="shared" si="71"/>
        <v>211200</v>
      </c>
      <c r="BJ42" s="50">
        <f t="shared" si="71"/>
        <v>215040</v>
      </c>
      <c r="BK42" s="50">
        <f t="shared" si="71"/>
        <v>218880</v>
      </c>
      <c r="BL42" s="50">
        <f t="shared" si="71"/>
        <v>222720</v>
      </c>
      <c r="BM42" s="50">
        <f t="shared" si="71"/>
        <v>226560</v>
      </c>
      <c r="BN42" s="50">
        <f t="shared" si="71"/>
        <v>230400</v>
      </c>
      <c r="BO42" s="50">
        <f t="shared" si="71"/>
        <v>234240</v>
      </c>
      <c r="BP42" s="50">
        <f t="shared" ref="BP42:BY49" si="72">$G42*BP$1</f>
        <v>238080</v>
      </c>
      <c r="BQ42" s="50">
        <f t="shared" si="72"/>
        <v>241920</v>
      </c>
      <c r="BR42" s="50">
        <f t="shared" si="72"/>
        <v>245760</v>
      </c>
      <c r="BS42" s="50">
        <f t="shared" si="72"/>
        <v>249600</v>
      </c>
      <c r="BT42" s="50">
        <f t="shared" si="72"/>
        <v>253440</v>
      </c>
      <c r="BU42" s="50">
        <f t="shared" si="72"/>
        <v>257280</v>
      </c>
      <c r="BV42" s="50">
        <f t="shared" si="72"/>
        <v>261120</v>
      </c>
      <c r="BW42" s="50">
        <f t="shared" si="72"/>
        <v>264960</v>
      </c>
      <c r="BX42" s="50">
        <f t="shared" si="72"/>
        <v>268800</v>
      </c>
      <c r="BY42" s="50">
        <f t="shared" si="72"/>
        <v>272640</v>
      </c>
      <c r="BZ42" s="50">
        <f t="shared" ref="BZ42:CI49" si="73">$G42*BZ$1</f>
        <v>276480</v>
      </c>
      <c r="CA42" s="50">
        <f t="shared" si="73"/>
        <v>280320</v>
      </c>
      <c r="CB42" s="50">
        <f t="shared" si="73"/>
        <v>284160</v>
      </c>
      <c r="CC42" s="50">
        <f t="shared" si="73"/>
        <v>288000</v>
      </c>
      <c r="CD42" s="50">
        <f t="shared" si="73"/>
        <v>291840</v>
      </c>
      <c r="CE42" s="50">
        <f t="shared" si="73"/>
        <v>295680</v>
      </c>
      <c r="CF42" s="50">
        <f t="shared" si="73"/>
        <v>299520</v>
      </c>
      <c r="CG42" s="50">
        <f t="shared" si="73"/>
        <v>303360</v>
      </c>
      <c r="CH42" s="50">
        <f t="shared" si="73"/>
        <v>307200</v>
      </c>
      <c r="CI42" s="50">
        <f t="shared" si="73"/>
        <v>311040</v>
      </c>
      <c r="CJ42" s="50">
        <f t="shared" ref="CJ42:CS49" si="74">$G42*CJ$1</f>
        <v>314880</v>
      </c>
      <c r="CK42" s="50">
        <f t="shared" si="74"/>
        <v>318720</v>
      </c>
      <c r="CL42" s="50">
        <f t="shared" si="74"/>
        <v>322560</v>
      </c>
      <c r="CM42" s="50">
        <f t="shared" si="74"/>
        <v>326400</v>
      </c>
      <c r="CN42" s="50">
        <f t="shared" si="74"/>
        <v>330240</v>
      </c>
      <c r="CO42" s="50">
        <f t="shared" si="74"/>
        <v>334080</v>
      </c>
      <c r="CP42" s="50">
        <f t="shared" si="74"/>
        <v>337920</v>
      </c>
      <c r="CQ42" s="50">
        <f t="shared" si="74"/>
        <v>341760</v>
      </c>
      <c r="CR42" s="50">
        <f t="shared" si="74"/>
        <v>345600</v>
      </c>
      <c r="CS42" s="50">
        <f t="shared" si="74"/>
        <v>349440</v>
      </c>
      <c r="CT42" s="50">
        <f t="shared" ref="CT42:DC49" si="75">$G42*CT$1</f>
        <v>353280</v>
      </c>
      <c r="CU42" s="50">
        <f t="shared" si="75"/>
        <v>357120</v>
      </c>
      <c r="CV42" s="50">
        <f t="shared" si="75"/>
        <v>360960</v>
      </c>
      <c r="CW42" s="50">
        <f t="shared" si="75"/>
        <v>364800</v>
      </c>
      <c r="CX42" s="50">
        <f t="shared" si="75"/>
        <v>368640</v>
      </c>
      <c r="CY42" s="50">
        <f t="shared" si="75"/>
        <v>372480</v>
      </c>
      <c r="CZ42" s="50">
        <f t="shared" si="75"/>
        <v>376320</v>
      </c>
      <c r="DA42" s="50">
        <f t="shared" si="75"/>
        <v>380160</v>
      </c>
      <c r="DB42" s="50">
        <f t="shared" si="75"/>
        <v>384000</v>
      </c>
      <c r="DC42" s="50">
        <f t="shared" si="75"/>
        <v>387840</v>
      </c>
      <c r="DD42" s="50">
        <f t="shared" ref="DD42:DM49" si="76">$G42*DD$1</f>
        <v>391680</v>
      </c>
      <c r="DE42" s="50">
        <f t="shared" si="76"/>
        <v>395520</v>
      </c>
      <c r="DF42" s="50">
        <f t="shared" si="76"/>
        <v>399360</v>
      </c>
      <c r="DG42" s="50">
        <f t="shared" si="76"/>
        <v>403200</v>
      </c>
      <c r="DH42" s="50">
        <f t="shared" si="76"/>
        <v>407040</v>
      </c>
      <c r="DI42" s="50">
        <f t="shared" si="76"/>
        <v>410880</v>
      </c>
      <c r="DJ42" s="50">
        <f t="shared" si="76"/>
        <v>414720</v>
      </c>
      <c r="DK42" s="50">
        <f t="shared" si="76"/>
        <v>418560</v>
      </c>
      <c r="DL42" s="50">
        <f t="shared" si="76"/>
        <v>422400</v>
      </c>
      <c r="DM42" s="50">
        <f t="shared" si="76"/>
        <v>426240</v>
      </c>
      <c r="DN42" s="50">
        <f t="shared" ref="DN42:DW49" si="77">$G42*DN$1</f>
        <v>430080</v>
      </c>
      <c r="DO42" s="50">
        <f t="shared" si="77"/>
        <v>433920</v>
      </c>
      <c r="DP42" s="50">
        <f t="shared" si="77"/>
        <v>437760</v>
      </c>
      <c r="DQ42" s="50">
        <f t="shared" si="77"/>
        <v>441600</v>
      </c>
      <c r="DR42" s="50">
        <f t="shared" si="77"/>
        <v>445440</v>
      </c>
      <c r="DS42" s="50">
        <f t="shared" si="77"/>
        <v>449280</v>
      </c>
      <c r="DT42" s="50">
        <f t="shared" si="77"/>
        <v>453120</v>
      </c>
      <c r="DU42" s="50">
        <f t="shared" si="77"/>
        <v>456960</v>
      </c>
      <c r="DV42" s="50">
        <f t="shared" si="77"/>
        <v>460800</v>
      </c>
      <c r="DW42" s="50">
        <f t="shared" si="77"/>
        <v>464640</v>
      </c>
      <c r="DX42" s="50">
        <f t="shared" ref="DX42:EH49" si="78">$G42*DX$1</f>
        <v>468480</v>
      </c>
      <c r="DY42" s="50">
        <f t="shared" si="78"/>
        <v>472320</v>
      </c>
      <c r="DZ42" s="50">
        <f t="shared" si="78"/>
        <v>476160</v>
      </c>
      <c r="EA42" s="50">
        <f t="shared" si="78"/>
        <v>480000</v>
      </c>
      <c r="EB42" s="50">
        <f t="shared" si="78"/>
        <v>483840</v>
      </c>
      <c r="EC42" s="50">
        <f t="shared" si="78"/>
        <v>487680</v>
      </c>
      <c r="ED42" s="50">
        <f t="shared" si="78"/>
        <v>491520</v>
      </c>
      <c r="EE42" s="50">
        <f t="shared" si="78"/>
        <v>495360</v>
      </c>
      <c r="EF42" s="50">
        <f t="shared" si="78"/>
        <v>499200</v>
      </c>
      <c r="EG42" s="50">
        <f t="shared" si="78"/>
        <v>503040</v>
      </c>
      <c r="EH42" s="50">
        <f t="shared" si="78"/>
        <v>506880</v>
      </c>
    </row>
    <row r="43" spans="1:138" ht="12.75" x14ac:dyDescent="0.35">
      <c r="A43" s="2">
        <v>40</v>
      </c>
      <c r="B43" s="2">
        <v>13</v>
      </c>
      <c r="C43" s="2">
        <v>8</v>
      </c>
      <c r="D43" s="4">
        <f t="shared" si="65"/>
        <v>0.66666666666666663</v>
      </c>
      <c r="E43" s="48" t="s">
        <v>118</v>
      </c>
      <c r="G43" s="49">
        <f>'Transport block capacity(bits)'!O18</f>
        <v>3925</v>
      </c>
      <c r="H43" s="50">
        <f t="shared" si="66"/>
        <v>7850</v>
      </c>
      <c r="I43" s="50">
        <f t="shared" si="66"/>
        <v>11775</v>
      </c>
      <c r="J43" s="50">
        <f t="shared" si="66"/>
        <v>15700</v>
      </c>
      <c r="K43" s="50">
        <f t="shared" si="66"/>
        <v>19625</v>
      </c>
      <c r="L43" s="50">
        <f t="shared" si="66"/>
        <v>23550</v>
      </c>
      <c r="M43" s="50">
        <f t="shared" si="66"/>
        <v>27475</v>
      </c>
      <c r="N43" s="50">
        <f t="shared" si="66"/>
        <v>31400</v>
      </c>
      <c r="O43" s="50">
        <f t="shared" si="66"/>
        <v>35325</v>
      </c>
      <c r="P43" s="50">
        <f t="shared" si="66"/>
        <v>39250</v>
      </c>
      <c r="Q43" s="50">
        <f t="shared" si="66"/>
        <v>43175</v>
      </c>
      <c r="R43" s="50">
        <f t="shared" si="67"/>
        <v>47100</v>
      </c>
      <c r="S43" s="50">
        <f t="shared" si="67"/>
        <v>51025</v>
      </c>
      <c r="T43" s="50">
        <f t="shared" si="67"/>
        <v>54950</v>
      </c>
      <c r="U43" s="50">
        <f t="shared" si="67"/>
        <v>58875</v>
      </c>
      <c r="V43" s="50">
        <f t="shared" si="67"/>
        <v>62800</v>
      </c>
      <c r="W43" s="50">
        <f t="shared" si="67"/>
        <v>66725</v>
      </c>
      <c r="X43" s="50">
        <f t="shared" si="67"/>
        <v>70650</v>
      </c>
      <c r="Y43" s="50">
        <f t="shared" si="67"/>
        <v>74575</v>
      </c>
      <c r="Z43" s="50">
        <f t="shared" si="67"/>
        <v>78500</v>
      </c>
      <c r="AA43" s="50">
        <f t="shared" si="67"/>
        <v>82425</v>
      </c>
      <c r="AB43" s="50">
        <f t="shared" si="68"/>
        <v>86350</v>
      </c>
      <c r="AC43" s="50">
        <f t="shared" si="68"/>
        <v>90275</v>
      </c>
      <c r="AD43" s="50">
        <f t="shared" si="68"/>
        <v>94200</v>
      </c>
      <c r="AE43" s="50">
        <f t="shared" si="68"/>
        <v>98125</v>
      </c>
      <c r="AF43" s="50">
        <f t="shared" si="68"/>
        <v>102050</v>
      </c>
      <c r="AG43" s="50">
        <f t="shared" si="68"/>
        <v>105975</v>
      </c>
      <c r="AH43" s="50">
        <f t="shared" si="68"/>
        <v>109900</v>
      </c>
      <c r="AI43" s="50">
        <f t="shared" si="68"/>
        <v>113825</v>
      </c>
      <c r="AJ43" s="50">
        <f t="shared" si="68"/>
        <v>117750</v>
      </c>
      <c r="AK43" s="50">
        <f t="shared" si="68"/>
        <v>121675</v>
      </c>
      <c r="AL43" s="50">
        <f t="shared" si="69"/>
        <v>125600</v>
      </c>
      <c r="AM43" s="50">
        <f t="shared" si="69"/>
        <v>129525</v>
      </c>
      <c r="AN43" s="50">
        <f t="shared" si="69"/>
        <v>133450</v>
      </c>
      <c r="AO43" s="50">
        <f t="shared" si="69"/>
        <v>137375</v>
      </c>
      <c r="AP43" s="50">
        <f t="shared" si="69"/>
        <v>141300</v>
      </c>
      <c r="AQ43" s="50">
        <f t="shared" si="69"/>
        <v>145225</v>
      </c>
      <c r="AR43" s="50">
        <f t="shared" si="69"/>
        <v>149150</v>
      </c>
      <c r="AS43" s="50">
        <f t="shared" si="69"/>
        <v>153075</v>
      </c>
      <c r="AT43" s="50">
        <f t="shared" si="69"/>
        <v>157000</v>
      </c>
      <c r="AU43" s="50">
        <f t="shared" si="69"/>
        <v>160925</v>
      </c>
      <c r="AV43" s="50">
        <f t="shared" si="70"/>
        <v>164850</v>
      </c>
      <c r="AW43" s="50">
        <f t="shared" si="70"/>
        <v>168775</v>
      </c>
      <c r="AX43" s="50">
        <f t="shared" si="70"/>
        <v>172700</v>
      </c>
      <c r="AY43" s="50">
        <f t="shared" si="70"/>
        <v>176625</v>
      </c>
      <c r="AZ43" s="50">
        <f t="shared" si="70"/>
        <v>180550</v>
      </c>
      <c r="BA43" s="50">
        <f t="shared" si="70"/>
        <v>184475</v>
      </c>
      <c r="BB43" s="50">
        <f t="shared" si="70"/>
        <v>188400</v>
      </c>
      <c r="BC43" s="50">
        <f t="shared" si="70"/>
        <v>192325</v>
      </c>
      <c r="BD43" s="50">
        <f t="shared" si="70"/>
        <v>196250</v>
      </c>
      <c r="BE43" s="50">
        <f t="shared" si="70"/>
        <v>200175</v>
      </c>
      <c r="BF43" s="50">
        <f t="shared" si="71"/>
        <v>204100</v>
      </c>
      <c r="BG43" s="50">
        <f t="shared" si="71"/>
        <v>208025</v>
      </c>
      <c r="BH43" s="50">
        <f t="shared" si="71"/>
        <v>211950</v>
      </c>
      <c r="BI43" s="50">
        <f t="shared" si="71"/>
        <v>215875</v>
      </c>
      <c r="BJ43" s="50">
        <f t="shared" si="71"/>
        <v>219800</v>
      </c>
      <c r="BK43" s="50">
        <f t="shared" si="71"/>
        <v>223725</v>
      </c>
      <c r="BL43" s="50">
        <f t="shared" si="71"/>
        <v>227650</v>
      </c>
      <c r="BM43" s="50">
        <f t="shared" si="71"/>
        <v>231575</v>
      </c>
      <c r="BN43" s="50">
        <f t="shared" si="71"/>
        <v>235500</v>
      </c>
      <c r="BO43" s="50">
        <f t="shared" si="71"/>
        <v>239425</v>
      </c>
      <c r="BP43" s="50">
        <f t="shared" si="72"/>
        <v>243350</v>
      </c>
      <c r="BQ43" s="50">
        <f t="shared" si="72"/>
        <v>247275</v>
      </c>
      <c r="BR43" s="50">
        <f t="shared" si="72"/>
        <v>251200</v>
      </c>
      <c r="BS43" s="50">
        <f t="shared" si="72"/>
        <v>255125</v>
      </c>
      <c r="BT43" s="50">
        <f t="shared" si="72"/>
        <v>259050</v>
      </c>
      <c r="BU43" s="50">
        <f t="shared" si="72"/>
        <v>262975</v>
      </c>
      <c r="BV43" s="50">
        <f t="shared" si="72"/>
        <v>266900</v>
      </c>
      <c r="BW43" s="50">
        <f t="shared" si="72"/>
        <v>270825</v>
      </c>
      <c r="BX43" s="50">
        <f t="shared" si="72"/>
        <v>274750</v>
      </c>
      <c r="BY43" s="50">
        <f t="shared" si="72"/>
        <v>278675</v>
      </c>
      <c r="BZ43" s="50">
        <f t="shared" si="73"/>
        <v>282600</v>
      </c>
      <c r="CA43" s="50">
        <f t="shared" si="73"/>
        <v>286525</v>
      </c>
      <c r="CB43" s="50">
        <f t="shared" si="73"/>
        <v>290450</v>
      </c>
      <c r="CC43" s="50">
        <f t="shared" si="73"/>
        <v>294375</v>
      </c>
      <c r="CD43" s="50">
        <f t="shared" si="73"/>
        <v>298300</v>
      </c>
      <c r="CE43" s="50">
        <f t="shared" si="73"/>
        <v>302225</v>
      </c>
      <c r="CF43" s="50">
        <f t="shared" si="73"/>
        <v>306150</v>
      </c>
      <c r="CG43" s="50">
        <f t="shared" si="73"/>
        <v>310075</v>
      </c>
      <c r="CH43" s="50">
        <f t="shared" si="73"/>
        <v>314000</v>
      </c>
      <c r="CI43" s="50">
        <f t="shared" si="73"/>
        <v>317925</v>
      </c>
      <c r="CJ43" s="50">
        <f t="shared" si="74"/>
        <v>321850</v>
      </c>
      <c r="CK43" s="50">
        <f t="shared" si="74"/>
        <v>325775</v>
      </c>
      <c r="CL43" s="50">
        <f t="shared" si="74"/>
        <v>329700</v>
      </c>
      <c r="CM43" s="50">
        <f t="shared" si="74"/>
        <v>333625</v>
      </c>
      <c r="CN43" s="50">
        <f t="shared" si="74"/>
        <v>337550</v>
      </c>
      <c r="CO43" s="50">
        <f t="shared" si="74"/>
        <v>341475</v>
      </c>
      <c r="CP43" s="50">
        <f t="shared" si="74"/>
        <v>345400</v>
      </c>
      <c r="CQ43" s="50">
        <f t="shared" si="74"/>
        <v>349325</v>
      </c>
      <c r="CR43" s="50">
        <f t="shared" si="74"/>
        <v>353250</v>
      </c>
      <c r="CS43" s="50">
        <f t="shared" si="74"/>
        <v>357175</v>
      </c>
      <c r="CT43" s="50">
        <f t="shared" si="75"/>
        <v>361100</v>
      </c>
      <c r="CU43" s="50">
        <f t="shared" si="75"/>
        <v>365025</v>
      </c>
      <c r="CV43" s="50">
        <f t="shared" si="75"/>
        <v>368950</v>
      </c>
      <c r="CW43" s="50">
        <f t="shared" si="75"/>
        <v>372875</v>
      </c>
      <c r="CX43" s="50">
        <f t="shared" si="75"/>
        <v>376800</v>
      </c>
      <c r="CY43" s="50">
        <f t="shared" si="75"/>
        <v>380725</v>
      </c>
      <c r="CZ43" s="50">
        <f t="shared" si="75"/>
        <v>384650</v>
      </c>
      <c r="DA43" s="50">
        <f t="shared" si="75"/>
        <v>388575</v>
      </c>
      <c r="DB43" s="50">
        <f t="shared" si="75"/>
        <v>392500</v>
      </c>
      <c r="DC43" s="50">
        <f t="shared" si="75"/>
        <v>396425</v>
      </c>
      <c r="DD43" s="50">
        <f t="shared" si="76"/>
        <v>400350</v>
      </c>
      <c r="DE43" s="50">
        <f t="shared" si="76"/>
        <v>404275</v>
      </c>
      <c r="DF43" s="50">
        <f t="shared" si="76"/>
        <v>408200</v>
      </c>
      <c r="DG43" s="50">
        <f t="shared" si="76"/>
        <v>412125</v>
      </c>
      <c r="DH43" s="50">
        <f t="shared" si="76"/>
        <v>416050</v>
      </c>
      <c r="DI43" s="50">
        <f t="shared" si="76"/>
        <v>419975</v>
      </c>
      <c r="DJ43" s="50">
        <f t="shared" si="76"/>
        <v>423900</v>
      </c>
      <c r="DK43" s="50">
        <f t="shared" si="76"/>
        <v>427825</v>
      </c>
      <c r="DL43" s="50">
        <f t="shared" si="76"/>
        <v>431750</v>
      </c>
      <c r="DM43" s="50">
        <f t="shared" si="76"/>
        <v>435675</v>
      </c>
      <c r="DN43" s="50">
        <f t="shared" si="77"/>
        <v>439600</v>
      </c>
      <c r="DO43" s="50">
        <f t="shared" si="77"/>
        <v>443525</v>
      </c>
      <c r="DP43" s="50">
        <f t="shared" si="77"/>
        <v>447450</v>
      </c>
      <c r="DQ43" s="50">
        <f t="shared" si="77"/>
        <v>451375</v>
      </c>
      <c r="DR43" s="50">
        <f t="shared" si="77"/>
        <v>455300</v>
      </c>
      <c r="DS43" s="50">
        <f t="shared" si="77"/>
        <v>459225</v>
      </c>
      <c r="DT43" s="50">
        <f t="shared" si="77"/>
        <v>463150</v>
      </c>
      <c r="DU43" s="50">
        <f t="shared" si="77"/>
        <v>467075</v>
      </c>
      <c r="DV43" s="50">
        <f t="shared" si="77"/>
        <v>471000</v>
      </c>
      <c r="DW43" s="50">
        <f t="shared" si="77"/>
        <v>474925</v>
      </c>
      <c r="DX43" s="50">
        <f t="shared" si="78"/>
        <v>478850</v>
      </c>
      <c r="DY43" s="50">
        <f t="shared" si="78"/>
        <v>482775</v>
      </c>
      <c r="DZ43" s="50">
        <f t="shared" si="78"/>
        <v>486700</v>
      </c>
      <c r="EA43" s="50">
        <f t="shared" si="78"/>
        <v>490625</v>
      </c>
      <c r="EB43" s="50">
        <f t="shared" si="78"/>
        <v>494550</v>
      </c>
      <c r="EC43" s="50">
        <f t="shared" si="78"/>
        <v>498475</v>
      </c>
      <c r="ED43" s="50">
        <f t="shared" si="78"/>
        <v>502400</v>
      </c>
      <c r="EE43" s="50">
        <f t="shared" si="78"/>
        <v>506325</v>
      </c>
      <c r="EF43" s="50">
        <f t="shared" si="78"/>
        <v>510250</v>
      </c>
      <c r="EG43" s="50">
        <f t="shared" si="78"/>
        <v>514175</v>
      </c>
      <c r="EH43" s="50">
        <f t="shared" si="78"/>
        <v>518100</v>
      </c>
    </row>
    <row r="44" spans="1:138" ht="12.75" x14ac:dyDescent="0.35">
      <c r="A44" s="2">
        <v>42</v>
      </c>
      <c r="B44" s="2">
        <v>14</v>
      </c>
      <c r="C44" s="2">
        <v>8</v>
      </c>
      <c r="D44" s="4">
        <f t="shared" ref="D44:D46" si="79">3/4</f>
        <v>0.75</v>
      </c>
      <c r="E44" s="48" t="s">
        <v>68</v>
      </c>
      <c r="F44" s="12">
        <v>5.7370000000000001</v>
      </c>
      <c r="G44" s="49">
        <f>'Transport block capacity(bits)'!J19</f>
        <v>4032</v>
      </c>
      <c r="H44" s="50">
        <f t="shared" si="66"/>
        <v>8064</v>
      </c>
      <c r="I44" s="50">
        <f t="shared" si="66"/>
        <v>12096</v>
      </c>
      <c r="J44" s="50">
        <f t="shared" si="66"/>
        <v>16128</v>
      </c>
      <c r="K44" s="50">
        <f t="shared" si="66"/>
        <v>20160</v>
      </c>
      <c r="L44" s="50">
        <f t="shared" si="66"/>
        <v>24192</v>
      </c>
      <c r="M44" s="50">
        <f t="shared" si="66"/>
        <v>28224</v>
      </c>
      <c r="N44" s="50">
        <f t="shared" si="66"/>
        <v>32256</v>
      </c>
      <c r="O44" s="50">
        <f t="shared" si="66"/>
        <v>36288</v>
      </c>
      <c r="P44" s="50">
        <f t="shared" si="66"/>
        <v>40320</v>
      </c>
      <c r="Q44" s="50">
        <f t="shared" si="66"/>
        <v>44352</v>
      </c>
      <c r="R44" s="50">
        <f t="shared" si="67"/>
        <v>48384</v>
      </c>
      <c r="S44" s="50">
        <f t="shared" si="67"/>
        <v>52416</v>
      </c>
      <c r="T44" s="50">
        <f t="shared" si="67"/>
        <v>56448</v>
      </c>
      <c r="U44" s="50">
        <f t="shared" si="67"/>
        <v>60480</v>
      </c>
      <c r="V44" s="50">
        <f t="shared" si="67"/>
        <v>64512</v>
      </c>
      <c r="W44" s="50">
        <f t="shared" si="67"/>
        <v>68544</v>
      </c>
      <c r="X44" s="50">
        <f t="shared" si="67"/>
        <v>72576</v>
      </c>
      <c r="Y44" s="50">
        <f t="shared" si="67"/>
        <v>76608</v>
      </c>
      <c r="Z44" s="50">
        <f t="shared" si="67"/>
        <v>80640</v>
      </c>
      <c r="AA44" s="50">
        <f t="shared" si="67"/>
        <v>84672</v>
      </c>
      <c r="AB44" s="50">
        <f t="shared" si="68"/>
        <v>88704</v>
      </c>
      <c r="AC44" s="50">
        <f t="shared" si="68"/>
        <v>92736</v>
      </c>
      <c r="AD44" s="50">
        <f t="shared" si="68"/>
        <v>96768</v>
      </c>
      <c r="AE44" s="50">
        <f t="shared" si="68"/>
        <v>100800</v>
      </c>
      <c r="AF44" s="50">
        <f t="shared" si="68"/>
        <v>104832</v>
      </c>
      <c r="AG44" s="50">
        <f t="shared" si="68"/>
        <v>108864</v>
      </c>
      <c r="AH44" s="50">
        <f t="shared" si="68"/>
        <v>112896</v>
      </c>
      <c r="AI44" s="50">
        <f t="shared" si="68"/>
        <v>116928</v>
      </c>
      <c r="AJ44" s="50">
        <f t="shared" si="68"/>
        <v>120960</v>
      </c>
      <c r="AK44" s="50">
        <f t="shared" si="68"/>
        <v>124992</v>
      </c>
      <c r="AL44" s="50">
        <f t="shared" si="69"/>
        <v>129024</v>
      </c>
      <c r="AM44" s="50">
        <f t="shared" si="69"/>
        <v>133056</v>
      </c>
      <c r="AN44" s="50">
        <f t="shared" si="69"/>
        <v>137088</v>
      </c>
      <c r="AO44" s="50">
        <f t="shared" si="69"/>
        <v>141120</v>
      </c>
      <c r="AP44" s="50">
        <f t="shared" si="69"/>
        <v>145152</v>
      </c>
      <c r="AQ44" s="50">
        <f t="shared" si="69"/>
        <v>149184</v>
      </c>
      <c r="AR44" s="50">
        <f t="shared" si="69"/>
        <v>153216</v>
      </c>
      <c r="AS44" s="50">
        <f t="shared" si="69"/>
        <v>157248</v>
      </c>
      <c r="AT44" s="50">
        <f t="shared" si="69"/>
        <v>161280</v>
      </c>
      <c r="AU44" s="50">
        <f t="shared" si="69"/>
        <v>165312</v>
      </c>
      <c r="AV44" s="50">
        <f t="shared" si="70"/>
        <v>169344</v>
      </c>
      <c r="AW44" s="50">
        <f t="shared" si="70"/>
        <v>173376</v>
      </c>
      <c r="AX44" s="50">
        <f t="shared" si="70"/>
        <v>177408</v>
      </c>
      <c r="AY44" s="50">
        <f t="shared" si="70"/>
        <v>181440</v>
      </c>
      <c r="AZ44" s="50">
        <f t="shared" si="70"/>
        <v>185472</v>
      </c>
      <c r="BA44" s="50">
        <f t="shared" si="70"/>
        <v>189504</v>
      </c>
      <c r="BB44" s="50">
        <f t="shared" si="70"/>
        <v>193536</v>
      </c>
      <c r="BC44" s="50">
        <f t="shared" si="70"/>
        <v>197568</v>
      </c>
      <c r="BD44" s="50">
        <f t="shared" si="70"/>
        <v>201600</v>
      </c>
      <c r="BE44" s="50">
        <f t="shared" si="70"/>
        <v>205632</v>
      </c>
      <c r="BF44" s="50">
        <f t="shared" si="71"/>
        <v>209664</v>
      </c>
      <c r="BG44" s="50">
        <f t="shared" si="71"/>
        <v>213696</v>
      </c>
      <c r="BH44" s="50">
        <f t="shared" si="71"/>
        <v>217728</v>
      </c>
      <c r="BI44" s="50">
        <f t="shared" si="71"/>
        <v>221760</v>
      </c>
      <c r="BJ44" s="50">
        <f t="shared" si="71"/>
        <v>225792</v>
      </c>
      <c r="BK44" s="50">
        <f t="shared" si="71"/>
        <v>229824</v>
      </c>
      <c r="BL44" s="50">
        <f t="shared" si="71"/>
        <v>233856</v>
      </c>
      <c r="BM44" s="50">
        <f t="shared" si="71"/>
        <v>237888</v>
      </c>
      <c r="BN44" s="50">
        <f t="shared" si="71"/>
        <v>241920</v>
      </c>
      <c r="BO44" s="50">
        <f t="shared" si="71"/>
        <v>245952</v>
      </c>
      <c r="BP44" s="50">
        <f t="shared" si="72"/>
        <v>249984</v>
      </c>
      <c r="BQ44" s="50">
        <f t="shared" si="72"/>
        <v>254016</v>
      </c>
      <c r="BR44" s="50">
        <f t="shared" si="72"/>
        <v>258048</v>
      </c>
      <c r="BS44" s="50">
        <f t="shared" si="72"/>
        <v>262080</v>
      </c>
      <c r="BT44" s="50">
        <f t="shared" si="72"/>
        <v>266112</v>
      </c>
      <c r="BU44" s="50">
        <f t="shared" si="72"/>
        <v>270144</v>
      </c>
      <c r="BV44" s="50">
        <f t="shared" si="72"/>
        <v>274176</v>
      </c>
      <c r="BW44" s="50">
        <f t="shared" si="72"/>
        <v>278208</v>
      </c>
      <c r="BX44" s="50">
        <f t="shared" si="72"/>
        <v>282240</v>
      </c>
      <c r="BY44" s="50">
        <f t="shared" si="72"/>
        <v>286272</v>
      </c>
      <c r="BZ44" s="50">
        <f t="shared" si="73"/>
        <v>290304</v>
      </c>
      <c r="CA44" s="50">
        <f t="shared" si="73"/>
        <v>294336</v>
      </c>
      <c r="CB44" s="50">
        <f t="shared" si="73"/>
        <v>298368</v>
      </c>
      <c r="CC44" s="50">
        <f t="shared" si="73"/>
        <v>302400</v>
      </c>
      <c r="CD44" s="50">
        <f t="shared" si="73"/>
        <v>306432</v>
      </c>
      <c r="CE44" s="50">
        <f t="shared" si="73"/>
        <v>310464</v>
      </c>
      <c r="CF44" s="50">
        <f t="shared" si="73"/>
        <v>314496</v>
      </c>
      <c r="CG44" s="50">
        <f t="shared" si="73"/>
        <v>318528</v>
      </c>
      <c r="CH44" s="50">
        <f t="shared" si="73"/>
        <v>322560</v>
      </c>
      <c r="CI44" s="50">
        <f t="shared" si="73"/>
        <v>326592</v>
      </c>
      <c r="CJ44" s="50">
        <f t="shared" si="74"/>
        <v>330624</v>
      </c>
      <c r="CK44" s="50">
        <f t="shared" si="74"/>
        <v>334656</v>
      </c>
      <c r="CL44" s="50">
        <f t="shared" si="74"/>
        <v>338688</v>
      </c>
      <c r="CM44" s="50">
        <f t="shared" si="74"/>
        <v>342720</v>
      </c>
      <c r="CN44" s="50">
        <f t="shared" si="74"/>
        <v>346752</v>
      </c>
      <c r="CO44" s="50">
        <f t="shared" si="74"/>
        <v>350784</v>
      </c>
      <c r="CP44" s="50">
        <f t="shared" si="74"/>
        <v>354816</v>
      </c>
      <c r="CQ44" s="50">
        <f t="shared" si="74"/>
        <v>358848</v>
      </c>
      <c r="CR44" s="50">
        <f t="shared" si="74"/>
        <v>362880</v>
      </c>
      <c r="CS44" s="50">
        <f t="shared" si="74"/>
        <v>366912</v>
      </c>
      <c r="CT44" s="50">
        <f t="shared" si="75"/>
        <v>370944</v>
      </c>
      <c r="CU44" s="50">
        <f t="shared" si="75"/>
        <v>374976</v>
      </c>
      <c r="CV44" s="50">
        <f t="shared" si="75"/>
        <v>379008</v>
      </c>
      <c r="CW44" s="50">
        <f t="shared" si="75"/>
        <v>383040</v>
      </c>
      <c r="CX44" s="50">
        <f t="shared" si="75"/>
        <v>387072</v>
      </c>
      <c r="CY44" s="50">
        <f t="shared" si="75"/>
        <v>391104</v>
      </c>
      <c r="CZ44" s="50">
        <f t="shared" si="75"/>
        <v>395136</v>
      </c>
      <c r="DA44" s="50">
        <f t="shared" si="75"/>
        <v>399168</v>
      </c>
      <c r="DB44" s="50">
        <f t="shared" si="75"/>
        <v>403200</v>
      </c>
      <c r="DC44" s="50">
        <f t="shared" si="75"/>
        <v>407232</v>
      </c>
      <c r="DD44" s="50">
        <f t="shared" si="76"/>
        <v>411264</v>
      </c>
      <c r="DE44" s="50">
        <f t="shared" si="76"/>
        <v>415296</v>
      </c>
      <c r="DF44" s="50">
        <f t="shared" si="76"/>
        <v>419328</v>
      </c>
      <c r="DG44" s="50">
        <f t="shared" si="76"/>
        <v>423360</v>
      </c>
      <c r="DH44" s="50">
        <f t="shared" si="76"/>
        <v>427392</v>
      </c>
      <c r="DI44" s="50">
        <f t="shared" si="76"/>
        <v>431424</v>
      </c>
      <c r="DJ44" s="50">
        <f t="shared" si="76"/>
        <v>435456</v>
      </c>
      <c r="DK44" s="50">
        <f t="shared" si="76"/>
        <v>439488</v>
      </c>
      <c r="DL44" s="50">
        <f t="shared" si="76"/>
        <v>443520</v>
      </c>
      <c r="DM44" s="50">
        <f t="shared" si="76"/>
        <v>447552</v>
      </c>
      <c r="DN44" s="50">
        <f t="shared" si="77"/>
        <v>451584</v>
      </c>
      <c r="DO44" s="50">
        <f t="shared" si="77"/>
        <v>455616</v>
      </c>
      <c r="DP44" s="50">
        <f t="shared" si="77"/>
        <v>459648</v>
      </c>
      <c r="DQ44" s="50">
        <f t="shared" si="77"/>
        <v>463680</v>
      </c>
      <c r="DR44" s="50">
        <f t="shared" si="77"/>
        <v>467712</v>
      </c>
      <c r="DS44" s="50">
        <f t="shared" si="77"/>
        <v>471744</v>
      </c>
      <c r="DT44" s="50">
        <f t="shared" si="77"/>
        <v>475776</v>
      </c>
      <c r="DU44" s="50">
        <f t="shared" si="77"/>
        <v>479808</v>
      </c>
      <c r="DV44" s="50">
        <f t="shared" si="77"/>
        <v>483840</v>
      </c>
      <c r="DW44" s="50">
        <f t="shared" si="77"/>
        <v>487872</v>
      </c>
      <c r="DX44" s="50">
        <f t="shared" si="78"/>
        <v>491904</v>
      </c>
      <c r="DY44" s="50">
        <f t="shared" si="78"/>
        <v>495936</v>
      </c>
      <c r="DZ44" s="50">
        <f t="shared" si="78"/>
        <v>499968</v>
      </c>
      <c r="EA44" s="50">
        <f t="shared" si="78"/>
        <v>504000</v>
      </c>
      <c r="EB44" s="50">
        <f t="shared" si="78"/>
        <v>508032</v>
      </c>
      <c r="EC44" s="50">
        <f t="shared" si="78"/>
        <v>512064</v>
      </c>
      <c r="ED44" s="50">
        <f t="shared" si="78"/>
        <v>516096</v>
      </c>
      <c r="EE44" s="50">
        <f t="shared" si="78"/>
        <v>520128</v>
      </c>
      <c r="EF44" s="50">
        <f t="shared" si="78"/>
        <v>524160</v>
      </c>
      <c r="EG44" s="50">
        <f t="shared" si="78"/>
        <v>528192</v>
      </c>
      <c r="EH44" s="50">
        <f t="shared" si="78"/>
        <v>532224</v>
      </c>
    </row>
    <row r="45" spans="1:138" ht="12.75" x14ac:dyDescent="0.35">
      <c r="A45" s="2">
        <v>44</v>
      </c>
      <c r="B45" s="2">
        <v>14</v>
      </c>
      <c r="C45" s="2">
        <v>8</v>
      </c>
      <c r="D45" s="4">
        <f t="shared" si="79"/>
        <v>0.75</v>
      </c>
      <c r="E45" s="48" t="s">
        <v>117</v>
      </c>
      <c r="G45" s="49">
        <f>'Transport block capacity(bits)'!K19</f>
        <v>4320</v>
      </c>
      <c r="H45" s="50">
        <f t="shared" si="66"/>
        <v>8640</v>
      </c>
      <c r="I45" s="50">
        <f t="shared" si="66"/>
        <v>12960</v>
      </c>
      <c r="J45" s="50">
        <f t="shared" si="66"/>
        <v>17280</v>
      </c>
      <c r="K45" s="50">
        <f t="shared" si="66"/>
        <v>21600</v>
      </c>
      <c r="L45" s="50">
        <f t="shared" si="66"/>
        <v>25920</v>
      </c>
      <c r="M45" s="50">
        <f t="shared" si="66"/>
        <v>30240</v>
      </c>
      <c r="N45" s="50">
        <f t="shared" si="66"/>
        <v>34560</v>
      </c>
      <c r="O45" s="50">
        <f t="shared" si="66"/>
        <v>38880</v>
      </c>
      <c r="P45" s="50">
        <f t="shared" si="66"/>
        <v>43200</v>
      </c>
      <c r="Q45" s="50">
        <f t="shared" si="66"/>
        <v>47520</v>
      </c>
      <c r="R45" s="50">
        <f t="shared" si="67"/>
        <v>51840</v>
      </c>
      <c r="S45" s="50">
        <f t="shared" si="67"/>
        <v>56160</v>
      </c>
      <c r="T45" s="50">
        <f t="shared" si="67"/>
        <v>60480</v>
      </c>
      <c r="U45" s="50">
        <f t="shared" si="67"/>
        <v>64800</v>
      </c>
      <c r="V45" s="50">
        <f t="shared" si="67"/>
        <v>69120</v>
      </c>
      <c r="W45" s="50">
        <f t="shared" si="67"/>
        <v>73440</v>
      </c>
      <c r="X45" s="50">
        <f t="shared" si="67"/>
        <v>77760</v>
      </c>
      <c r="Y45" s="50">
        <f t="shared" si="67"/>
        <v>82080</v>
      </c>
      <c r="Z45" s="50">
        <f t="shared" si="67"/>
        <v>86400</v>
      </c>
      <c r="AA45" s="50">
        <f t="shared" si="67"/>
        <v>90720</v>
      </c>
      <c r="AB45" s="50">
        <f t="shared" si="68"/>
        <v>95040</v>
      </c>
      <c r="AC45" s="50">
        <f t="shared" si="68"/>
        <v>99360</v>
      </c>
      <c r="AD45" s="50">
        <f t="shared" si="68"/>
        <v>103680</v>
      </c>
      <c r="AE45" s="50">
        <f t="shared" si="68"/>
        <v>108000</v>
      </c>
      <c r="AF45" s="50">
        <f t="shared" si="68"/>
        <v>112320</v>
      </c>
      <c r="AG45" s="50">
        <f t="shared" si="68"/>
        <v>116640</v>
      </c>
      <c r="AH45" s="50">
        <f t="shared" si="68"/>
        <v>120960</v>
      </c>
      <c r="AI45" s="50">
        <f t="shared" si="68"/>
        <v>125280</v>
      </c>
      <c r="AJ45" s="50">
        <f t="shared" si="68"/>
        <v>129600</v>
      </c>
      <c r="AK45" s="50">
        <f t="shared" si="68"/>
        <v>133920</v>
      </c>
      <c r="AL45" s="50">
        <f t="shared" si="69"/>
        <v>138240</v>
      </c>
      <c r="AM45" s="50">
        <f t="shared" si="69"/>
        <v>142560</v>
      </c>
      <c r="AN45" s="50">
        <f t="shared" si="69"/>
        <v>146880</v>
      </c>
      <c r="AO45" s="50">
        <f t="shared" si="69"/>
        <v>151200</v>
      </c>
      <c r="AP45" s="50">
        <f t="shared" si="69"/>
        <v>155520</v>
      </c>
      <c r="AQ45" s="50">
        <f t="shared" si="69"/>
        <v>159840</v>
      </c>
      <c r="AR45" s="50">
        <f t="shared" si="69"/>
        <v>164160</v>
      </c>
      <c r="AS45" s="50">
        <f t="shared" si="69"/>
        <v>168480</v>
      </c>
      <c r="AT45" s="50">
        <f t="shared" si="69"/>
        <v>172800</v>
      </c>
      <c r="AU45" s="50">
        <f t="shared" si="69"/>
        <v>177120</v>
      </c>
      <c r="AV45" s="50">
        <f t="shared" si="70"/>
        <v>181440</v>
      </c>
      <c r="AW45" s="50">
        <f t="shared" si="70"/>
        <v>185760</v>
      </c>
      <c r="AX45" s="50">
        <f t="shared" si="70"/>
        <v>190080</v>
      </c>
      <c r="AY45" s="50">
        <f t="shared" si="70"/>
        <v>194400</v>
      </c>
      <c r="AZ45" s="50">
        <f t="shared" si="70"/>
        <v>198720</v>
      </c>
      <c r="BA45" s="50">
        <f t="shared" si="70"/>
        <v>203040</v>
      </c>
      <c r="BB45" s="50">
        <f t="shared" si="70"/>
        <v>207360</v>
      </c>
      <c r="BC45" s="50">
        <f t="shared" si="70"/>
        <v>211680</v>
      </c>
      <c r="BD45" s="50">
        <f t="shared" si="70"/>
        <v>216000</v>
      </c>
      <c r="BE45" s="50">
        <f t="shared" si="70"/>
        <v>220320</v>
      </c>
      <c r="BF45" s="50">
        <f t="shared" si="71"/>
        <v>224640</v>
      </c>
      <c r="BG45" s="50">
        <f t="shared" si="71"/>
        <v>228960</v>
      </c>
      <c r="BH45" s="50">
        <f t="shared" si="71"/>
        <v>233280</v>
      </c>
      <c r="BI45" s="50">
        <f t="shared" si="71"/>
        <v>237600</v>
      </c>
      <c r="BJ45" s="50">
        <f t="shared" si="71"/>
        <v>241920</v>
      </c>
      <c r="BK45" s="50">
        <f t="shared" si="71"/>
        <v>246240</v>
      </c>
      <c r="BL45" s="50">
        <f t="shared" si="71"/>
        <v>250560</v>
      </c>
      <c r="BM45" s="50">
        <f t="shared" si="71"/>
        <v>254880</v>
      </c>
      <c r="BN45" s="50">
        <f t="shared" si="71"/>
        <v>259200</v>
      </c>
      <c r="BO45" s="50">
        <f t="shared" si="71"/>
        <v>263520</v>
      </c>
      <c r="BP45" s="50">
        <f t="shared" si="72"/>
        <v>267840</v>
      </c>
      <c r="BQ45" s="50">
        <f t="shared" si="72"/>
        <v>272160</v>
      </c>
      <c r="BR45" s="50">
        <f t="shared" si="72"/>
        <v>276480</v>
      </c>
      <c r="BS45" s="50">
        <f t="shared" si="72"/>
        <v>280800</v>
      </c>
      <c r="BT45" s="50">
        <f t="shared" si="72"/>
        <v>285120</v>
      </c>
      <c r="BU45" s="50">
        <f t="shared" si="72"/>
        <v>289440</v>
      </c>
      <c r="BV45" s="50">
        <f t="shared" si="72"/>
        <v>293760</v>
      </c>
      <c r="BW45" s="50">
        <f t="shared" si="72"/>
        <v>298080</v>
      </c>
      <c r="BX45" s="50">
        <f t="shared" si="72"/>
        <v>302400</v>
      </c>
      <c r="BY45" s="50">
        <f t="shared" si="72"/>
        <v>306720</v>
      </c>
      <c r="BZ45" s="50">
        <f t="shared" si="73"/>
        <v>311040</v>
      </c>
      <c r="CA45" s="50">
        <f t="shared" si="73"/>
        <v>315360</v>
      </c>
      <c r="CB45" s="50">
        <f t="shared" si="73"/>
        <v>319680</v>
      </c>
      <c r="CC45" s="50">
        <f t="shared" si="73"/>
        <v>324000</v>
      </c>
      <c r="CD45" s="50">
        <f t="shared" si="73"/>
        <v>328320</v>
      </c>
      <c r="CE45" s="50">
        <f t="shared" si="73"/>
        <v>332640</v>
      </c>
      <c r="CF45" s="50">
        <f t="shared" si="73"/>
        <v>336960</v>
      </c>
      <c r="CG45" s="50">
        <f t="shared" si="73"/>
        <v>341280</v>
      </c>
      <c r="CH45" s="50">
        <f t="shared" si="73"/>
        <v>345600</v>
      </c>
      <c r="CI45" s="50">
        <f t="shared" si="73"/>
        <v>349920</v>
      </c>
      <c r="CJ45" s="50">
        <f t="shared" si="74"/>
        <v>354240</v>
      </c>
      <c r="CK45" s="50">
        <f t="shared" si="74"/>
        <v>358560</v>
      </c>
      <c r="CL45" s="50">
        <f t="shared" si="74"/>
        <v>362880</v>
      </c>
      <c r="CM45" s="50">
        <f t="shared" si="74"/>
        <v>367200</v>
      </c>
      <c r="CN45" s="50">
        <f t="shared" si="74"/>
        <v>371520</v>
      </c>
      <c r="CO45" s="50">
        <f t="shared" si="74"/>
        <v>375840</v>
      </c>
      <c r="CP45" s="50">
        <f t="shared" si="74"/>
        <v>380160</v>
      </c>
      <c r="CQ45" s="50">
        <f t="shared" si="74"/>
        <v>384480</v>
      </c>
      <c r="CR45" s="50">
        <f t="shared" si="74"/>
        <v>388800</v>
      </c>
      <c r="CS45" s="50">
        <f t="shared" si="74"/>
        <v>393120</v>
      </c>
      <c r="CT45" s="50">
        <f t="shared" si="75"/>
        <v>397440</v>
      </c>
      <c r="CU45" s="50">
        <f t="shared" si="75"/>
        <v>401760</v>
      </c>
      <c r="CV45" s="50">
        <f t="shared" si="75"/>
        <v>406080</v>
      </c>
      <c r="CW45" s="50">
        <f t="shared" si="75"/>
        <v>410400</v>
      </c>
      <c r="CX45" s="50">
        <f t="shared" si="75"/>
        <v>414720</v>
      </c>
      <c r="CY45" s="50">
        <f t="shared" si="75"/>
        <v>419040</v>
      </c>
      <c r="CZ45" s="50">
        <f t="shared" si="75"/>
        <v>423360</v>
      </c>
      <c r="DA45" s="50">
        <f t="shared" si="75"/>
        <v>427680</v>
      </c>
      <c r="DB45" s="50">
        <f t="shared" si="75"/>
        <v>432000</v>
      </c>
      <c r="DC45" s="50">
        <f t="shared" si="75"/>
        <v>436320</v>
      </c>
      <c r="DD45" s="50">
        <f t="shared" si="76"/>
        <v>440640</v>
      </c>
      <c r="DE45" s="50">
        <f t="shared" si="76"/>
        <v>444960</v>
      </c>
      <c r="DF45" s="50">
        <f t="shared" si="76"/>
        <v>449280</v>
      </c>
      <c r="DG45" s="50">
        <f t="shared" si="76"/>
        <v>453600</v>
      </c>
      <c r="DH45" s="50">
        <f t="shared" si="76"/>
        <v>457920</v>
      </c>
      <c r="DI45" s="50">
        <f t="shared" si="76"/>
        <v>462240</v>
      </c>
      <c r="DJ45" s="50">
        <f t="shared" si="76"/>
        <v>466560</v>
      </c>
      <c r="DK45" s="50">
        <f t="shared" si="76"/>
        <v>470880</v>
      </c>
      <c r="DL45" s="50">
        <f t="shared" si="76"/>
        <v>475200</v>
      </c>
      <c r="DM45" s="50">
        <f t="shared" si="76"/>
        <v>479520</v>
      </c>
      <c r="DN45" s="50">
        <f t="shared" si="77"/>
        <v>483840</v>
      </c>
      <c r="DO45" s="50">
        <f t="shared" si="77"/>
        <v>488160</v>
      </c>
      <c r="DP45" s="50">
        <f t="shared" si="77"/>
        <v>492480</v>
      </c>
      <c r="DQ45" s="50">
        <f t="shared" si="77"/>
        <v>496800</v>
      </c>
      <c r="DR45" s="50">
        <f t="shared" si="77"/>
        <v>501120</v>
      </c>
      <c r="DS45" s="50">
        <f t="shared" si="77"/>
        <v>505440</v>
      </c>
      <c r="DT45" s="50">
        <f t="shared" si="77"/>
        <v>509760</v>
      </c>
      <c r="DU45" s="50">
        <f t="shared" si="77"/>
        <v>514080</v>
      </c>
      <c r="DV45" s="50">
        <f t="shared" si="77"/>
        <v>518400</v>
      </c>
      <c r="DW45" s="50">
        <f t="shared" si="77"/>
        <v>522720</v>
      </c>
      <c r="DX45" s="50">
        <f t="shared" si="78"/>
        <v>527040</v>
      </c>
      <c r="DY45" s="50">
        <f t="shared" si="78"/>
        <v>531360</v>
      </c>
      <c r="DZ45" s="50">
        <f t="shared" si="78"/>
        <v>535680</v>
      </c>
      <c r="EA45" s="50">
        <f t="shared" si="78"/>
        <v>540000</v>
      </c>
      <c r="EB45" s="50">
        <f t="shared" si="78"/>
        <v>544320</v>
      </c>
      <c r="EC45" s="50">
        <f t="shared" si="78"/>
        <v>548640</v>
      </c>
      <c r="ED45" s="50">
        <f t="shared" si="78"/>
        <v>552960</v>
      </c>
      <c r="EE45" s="50">
        <f t="shared" si="78"/>
        <v>557280</v>
      </c>
      <c r="EF45" s="50">
        <f t="shared" si="78"/>
        <v>561600</v>
      </c>
      <c r="EG45" s="50">
        <f t="shared" si="78"/>
        <v>565920</v>
      </c>
      <c r="EH45" s="50">
        <f t="shared" si="78"/>
        <v>570240</v>
      </c>
    </row>
    <row r="46" spans="1:138" ht="12.75" x14ac:dyDescent="0.35">
      <c r="A46" s="2">
        <v>43</v>
      </c>
      <c r="B46" s="2">
        <v>14</v>
      </c>
      <c r="C46" s="2">
        <v>8</v>
      </c>
      <c r="D46" s="4">
        <f t="shared" si="79"/>
        <v>0.75</v>
      </c>
      <c r="E46" s="48" t="s">
        <v>118</v>
      </c>
      <c r="G46" s="49">
        <f>'Transport block capacity(bits)'!O19</f>
        <v>4416</v>
      </c>
      <c r="H46" s="50">
        <f t="shared" si="66"/>
        <v>8832</v>
      </c>
      <c r="I46" s="50">
        <f t="shared" si="66"/>
        <v>13248</v>
      </c>
      <c r="J46" s="50">
        <f t="shared" si="66"/>
        <v>17664</v>
      </c>
      <c r="K46" s="50">
        <f t="shared" si="66"/>
        <v>22080</v>
      </c>
      <c r="L46" s="50">
        <f t="shared" si="66"/>
        <v>26496</v>
      </c>
      <c r="M46" s="50">
        <f t="shared" si="66"/>
        <v>30912</v>
      </c>
      <c r="N46" s="50">
        <f t="shared" si="66"/>
        <v>35328</v>
      </c>
      <c r="O46" s="50">
        <f t="shared" si="66"/>
        <v>39744</v>
      </c>
      <c r="P46" s="50">
        <f t="shared" si="66"/>
        <v>44160</v>
      </c>
      <c r="Q46" s="50">
        <f t="shared" si="66"/>
        <v>48576</v>
      </c>
      <c r="R46" s="50">
        <f t="shared" si="67"/>
        <v>52992</v>
      </c>
      <c r="S46" s="50">
        <f t="shared" si="67"/>
        <v>57408</v>
      </c>
      <c r="T46" s="50">
        <f t="shared" si="67"/>
        <v>61824</v>
      </c>
      <c r="U46" s="50">
        <f t="shared" si="67"/>
        <v>66240</v>
      </c>
      <c r="V46" s="50">
        <f t="shared" si="67"/>
        <v>70656</v>
      </c>
      <c r="W46" s="50">
        <f t="shared" si="67"/>
        <v>75072</v>
      </c>
      <c r="X46" s="50">
        <f t="shared" si="67"/>
        <v>79488</v>
      </c>
      <c r="Y46" s="50">
        <f t="shared" si="67"/>
        <v>83904</v>
      </c>
      <c r="Z46" s="50">
        <f t="shared" si="67"/>
        <v>88320</v>
      </c>
      <c r="AA46" s="50">
        <f t="shared" si="67"/>
        <v>92736</v>
      </c>
      <c r="AB46" s="50">
        <f t="shared" si="68"/>
        <v>97152</v>
      </c>
      <c r="AC46" s="50">
        <f t="shared" si="68"/>
        <v>101568</v>
      </c>
      <c r="AD46" s="50">
        <f t="shared" si="68"/>
        <v>105984</v>
      </c>
      <c r="AE46" s="50">
        <f t="shared" si="68"/>
        <v>110400</v>
      </c>
      <c r="AF46" s="50">
        <f t="shared" si="68"/>
        <v>114816</v>
      </c>
      <c r="AG46" s="50">
        <f t="shared" si="68"/>
        <v>119232</v>
      </c>
      <c r="AH46" s="50">
        <f t="shared" si="68"/>
        <v>123648</v>
      </c>
      <c r="AI46" s="50">
        <f t="shared" si="68"/>
        <v>128064</v>
      </c>
      <c r="AJ46" s="50">
        <f t="shared" si="68"/>
        <v>132480</v>
      </c>
      <c r="AK46" s="50">
        <f t="shared" si="68"/>
        <v>136896</v>
      </c>
      <c r="AL46" s="50">
        <f t="shared" si="69"/>
        <v>141312</v>
      </c>
      <c r="AM46" s="50">
        <f t="shared" si="69"/>
        <v>145728</v>
      </c>
      <c r="AN46" s="50">
        <f t="shared" si="69"/>
        <v>150144</v>
      </c>
      <c r="AO46" s="50">
        <f t="shared" si="69"/>
        <v>154560</v>
      </c>
      <c r="AP46" s="50">
        <f t="shared" si="69"/>
        <v>158976</v>
      </c>
      <c r="AQ46" s="50">
        <f t="shared" si="69"/>
        <v>163392</v>
      </c>
      <c r="AR46" s="50">
        <f t="shared" si="69"/>
        <v>167808</v>
      </c>
      <c r="AS46" s="50">
        <f t="shared" si="69"/>
        <v>172224</v>
      </c>
      <c r="AT46" s="50">
        <f t="shared" si="69"/>
        <v>176640</v>
      </c>
      <c r="AU46" s="50">
        <f t="shared" si="69"/>
        <v>181056</v>
      </c>
      <c r="AV46" s="50">
        <f t="shared" si="70"/>
        <v>185472</v>
      </c>
      <c r="AW46" s="50">
        <f t="shared" si="70"/>
        <v>189888</v>
      </c>
      <c r="AX46" s="50">
        <f t="shared" si="70"/>
        <v>194304</v>
      </c>
      <c r="AY46" s="50">
        <f t="shared" si="70"/>
        <v>198720</v>
      </c>
      <c r="AZ46" s="50">
        <f t="shared" si="70"/>
        <v>203136</v>
      </c>
      <c r="BA46" s="50">
        <f t="shared" si="70"/>
        <v>207552</v>
      </c>
      <c r="BB46" s="50">
        <f t="shared" si="70"/>
        <v>211968</v>
      </c>
      <c r="BC46" s="50">
        <f t="shared" si="70"/>
        <v>216384</v>
      </c>
      <c r="BD46" s="50">
        <f t="shared" si="70"/>
        <v>220800</v>
      </c>
      <c r="BE46" s="50">
        <f t="shared" si="70"/>
        <v>225216</v>
      </c>
      <c r="BF46" s="50">
        <f t="shared" si="71"/>
        <v>229632</v>
      </c>
      <c r="BG46" s="50">
        <f t="shared" si="71"/>
        <v>234048</v>
      </c>
      <c r="BH46" s="50">
        <f t="shared" si="71"/>
        <v>238464</v>
      </c>
      <c r="BI46" s="50">
        <f t="shared" si="71"/>
        <v>242880</v>
      </c>
      <c r="BJ46" s="50">
        <f t="shared" si="71"/>
        <v>247296</v>
      </c>
      <c r="BK46" s="50">
        <f t="shared" si="71"/>
        <v>251712</v>
      </c>
      <c r="BL46" s="50">
        <f t="shared" si="71"/>
        <v>256128</v>
      </c>
      <c r="BM46" s="50">
        <f t="shared" si="71"/>
        <v>260544</v>
      </c>
      <c r="BN46" s="50">
        <f t="shared" si="71"/>
        <v>264960</v>
      </c>
      <c r="BO46" s="50">
        <f t="shared" si="71"/>
        <v>269376</v>
      </c>
      <c r="BP46" s="50">
        <f t="shared" si="72"/>
        <v>273792</v>
      </c>
      <c r="BQ46" s="50">
        <f t="shared" si="72"/>
        <v>278208</v>
      </c>
      <c r="BR46" s="50">
        <f t="shared" si="72"/>
        <v>282624</v>
      </c>
      <c r="BS46" s="50">
        <f t="shared" si="72"/>
        <v>287040</v>
      </c>
      <c r="BT46" s="50">
        <f t="shared" si="72"/>
        <v>291456</v>
      </c>
      <c r="BU46" s="50">
        <f t="shared" si="72"/>
        <v>295872</v>
      </c>
      <c r="BV46" s="50">
        <f t="shared" si="72"/>
        <v>300288</v>
      </c>
      <c r="BW46" s="50">
        <f t="shared" si="72"/>
        <v>304704</v>
      </c>
      <c r="BX46" s="50">
        <f t="shared" si="72"/>
        <v>309120</v>
      </c>
      <c r="BY46" s="50">
        <f t="shared" si="72"/>
        <v>313536</v>
      </c>
      <c r="BZ46" s="50">
        <f t="shared" si="73"/>
        <v>317952</v>
      </c>
      <c r="CA46" s="50">
        <f t="shared" si="73"/>
        <v>322368</v>
      </c>
      <c r="CB46" s="50">
        <f t="shared" si="73"/>
        <v>326784</v>
      </c>
      <c r="CC46" s="50">
        <f t="shared" si="73"/>
        <v>331200</v>
      </c>
      <c r="CD46" s="50">
        <f t="shared" si="73"/>
        <v>335616</v>
      </c>
      <c r="CE46" s="50">
        <f t="shared" si="73"/>
        <v>340032</v>
      </c>
      <c r="CF46" s="50">
        <f t="shared" si="73"/>
        <v>344448</v>
      </c>
      <c r="CG46" s="50">
        <f t="shared" si="73"/>
        <v>348864</v>
      </c>
      <c r="CH46" s="50">
        <f t="shared" si="73"/>
        <v>353280</v>
      </c>
      <c r="CI46" s="50">
        <f t="shared" si="73"/>
        <v>357696</v>
      </c>
      <c r="CJ46" s="50">
        <f t="shared" si="74"/>
        <v>362112</v>
      </c>
      <c r="CK46" s="50">
        <f t="shared" si="74"/>
        <v>366528</v>
      </c>
      <c r="CL46" s="50">
        <f t="shared" si="74"/>
        <v>370944</v>
      </c>
      <c r="CM46" s="50">
        <f t="shared" si="74"/>
        <v>375360</v>
      </c>
      <c r="CN46" s="50">
        <f t="shared" si="74"/>
        <v>379776</v>
      </c>
      <c r="CO46" s="50">
        <f t="shared" si="74"/>
        <v>384192</v>
      </c>
      <c r="CP46" s="50">
        <f t="shared" si="74"/>
        <v>388608</v>
      </c>
      <c r="CQ46" s="50">
        <f t="shared" si="74"/>
        <v>393024</v>
      </c>
      <c r="CR46" s="50">
        <f t="shared" si="74"/>
        <v>397440</v>
      </c>
      <c r="CS46" s="50">
        <f t="shared" si="74"/>
        <v>401856</v>
      </c>
      <c r="CT46" s="50">
        <f t="shared" si="75"/>
        <v>406272</v>
      </c>
      <c r="CU46" s="50">
        <f t="shared" si="75"/>
        <v>410688</v>
      </c>
      <c r="CV46" s="50">
        <f t="shared" si="75"/>
        <v>415104</v>
      </c>
      <c r="CW46" s="50">
        <f t="shared" si="75"/>
        <v>419520</v>
      </c>
      <c r="CX46" s="50">
        <f t="shared" si="75"/>
        <v>423936</v>
      </c>
      <c r="CY46" s="50">
        <f t="shared" si="75"/>
        <v>428352</v>
      </c>
      <c r="CZ46" s="50">
        <f t="shared" si="75"/>
        <v>432768</v>
      </c>
      <c r="DA46" s="50">
        <f t="shared" si="75"/>
        <v>437184</v>
      </c>
      <c r="DB46" s="50">
        <f t="shared" si="75"/>
        <v>441600</v>
      </c>
      <c r="DC46" s="50">
        <f t="shared" si="75"/>
        <v>446016</v>
      </c>
      <c r="DD46" s="50">
        <f t="shared" si="76"/>
        <v>450432</v>
      </c>
      <c r="DE46" s="50">
        <f t="shared" si="76"/>
        <v>454848</v>
      </c>
      <c r="DF46" s="50">
        <f t="shared" si="76"/>
        <v>459264</v>
      </c>
      <c r="DG46" s="50">
        <f t="shared" si="76"/>
        <v>463680</v>
      </c>
      <c r="DH46" s="50">
        <f t="shared" si="76"/>
        <v>468096</v>
      </c>
      <c r="DI46" s="50">
        <f t="shared" si="76"/>
        <v>472512</v>
      </c>
      <c r="DJ46" s="50">
        <f t="shared" si="76"/>
        <v>476928</v>
      </c>
      <c r="DK46" s="50">
        <f t="shared" si="76"/>
        <v>481344</v>
      </c>
      <c r="DL46" s="50">
        <f t="shared" si="76"/>
        <v>485760</v>
      </c>
      <c r="DM46" s="50">
        <f t="shared" si="76"/>
        <v>490176</v>
      </c>
      <c r="DN46" s="50">
        <f t="shared" si="77"/>
        <v>494592</v>
      </c>
      <c r="DO46" s="50">
        <f t="shared" si="77"/>
        <v>499008</v>
      </c>
      <c r="DP46" s="50">
        <f t="shared" si="77"/>
        <v>503424</v>
      </c>
      <c r="DQ46" s="50">
        <f t="shared" si="77"/>
        <v>507840</v>
      </c>
      <c r="DR46" s="50">
        <f t="shared" si="77"/>
        <v>512256</v>
      </c>
      <c r="DS46" s="50">
        <f t="shared" si="77"/>
        <v>516672</v>
      </c>
      <c r="DT46" s="50">
        <f t="shared" si="77"/>
        <v>521088</v>
      </c>
      <c r="DU46" s="50">
        <f t="shared" si="77"/>
        <v>525504</v>
      </c>
      <c r="DV46" s="50">
        <f t="shared" si="77"/>
        <v>529920</v>
      </c>
      <c r="DW46" s="50">
        <f t="shared" si="77"/>
        <v>534336</v>
      </c>
      <c r="DX46" s="50">
        <f t="shared" si="78"/>
        <v>538752</v>
      </c>
      <c r="DY46" s="50">
        <f t="shared" si="78"/>
        <v>543168</v>
      </c>
      <c r="DZ46" s="50">
        <f t="shared" si="78"/>
        <v>547584</v>
      </c>
      <c r="EA46" s="50">
        <f t="shared" si="78"/>
        <v>552000</v>
      </c>
      <c r="EB46" s="50">
        <f t="shared" si="78"/>
        <v>556416</v>
      </c>
      <c r="EC46" s="50">
        <f t="shared" si="78"/>
        <v>560832</v>
      </c>
      <c r="ED46" s="50">
        <f t="shared" si="78"/>
        <v>565248</v>
      </c>
      <c r="EE46" s="50">
        <f t="shared" si="78"/>
        <v>569664</v>
      </c>
      <c r="EF46" s="50">
        <f t="shared" si="78"/>
        <v>574080</v>
      </c>
      <c r="EG46" s="50">
        <f t="shared" si="78"/>
        <v>578496</v>
      </c>
      <c r="EH46" s="50">
        <f t="shared" si="78"/>
        <v>582912</v>
      </c>
    </row>
    <row r="47" spans="1:138" ht="12.75" x14ac:dyDescent="0.35">
      <c r="A47" s="2">
        <v>45</v>
      </c>
      <c r="B47" s="2">
        <v>15</v>
      </c>
      <c r="C47" s="2">
        <v>8</v>
      </c>
      <c r="D47" s="4">
        <f t="shared" ref="D47:D49" si="80">5/6</f>
        <v>0.83333333333333337</v>
      </c>
      <c r="E47" s="48" t="s">
        <v>68</v>
      </c>
      <c r="F47" s="12">
        <v>7.0490000000000004</v>
      </c>
      <c r="G47" s="49">
        <f>'Transport block capacity(bits)'!J20</f>
        <v>4480</v>
      </c>
      <c r="H47" s="50">
        <f t="shared" si="66"/>
        <v>8960</v>
      </c>
      <c r="I47" s="50">
        <f t="shared" si="66"/>
        <v>13440</v>
      </c>
      <c r="J47" s="50">
        <f t="shared" si="66"/>
        <v>17920</v>
      </c>
      <c r="K47" s="50">
        <f t="shared" si="66"/>
        <v>22400</v>
      </c>
      <c r="L47" s="50">
        <f t="shared" si="66"/>
        <v>26880</v>
      </c>
      <c r="M47" s="50">
        <f t="shared" si="66"/>
        <v>31360</v>
      </c>
      <c r="N47" s="50">
        <f t="shared" si="66"/>
        <v>35840</v>
      </c>
      <c r="O47" s="50">
        <f t="shared" si="66"/>
        <v>40320</v>
      </c>
      <c r="P47" s="50">
        <f t="shared" si="66"/>
        <v>44800</v>
      </c>
      <c r="Q47" s="50">
        <f t="shared" si="66"/>
        <v>49280</v>
      </c>
      <c r="R47" s="50">
        <f t="shared" si="67"/>
        <v>53760</v>
      </c>
      <c r="S47" s="50">
        <f t="shared" si="67"/>
        <v>58240</v>
      </c>
      <c r="T47" s="50">
        <f t="shared" si="67"/>
        <v>62720</v>
      </c>
      <c r="U47" s="50">
        <f t="shared" si="67"/>
        <v>67200</v>
      </c>
      <c r="V47" s="50">
        <f t="shared" si="67"/>
        <v>71680</v>
      </c>
      <c r="W47" s="50">
        <f t="shared" si="67"/>
        <v>76160</v>
      </c>
      <c r="X47" s="50">
        <f t="shared" si="67"/>
        <v>80640</v>
      </c>
      <c r="Y47" s="50">
        <f t="shared" si="67"/>
        <v>85120</v>
      </c>
      <c r="Z47" s="50">
        <f t="shared" si="67"/>
        <v>89600</v>
      </c>
      <c r="AA47" s="50">
        <f t="shared" si="67"/>
        <v>94080</v>
      </c>
      <c r="AB47" s="50">
        <f t="shared" si="68"/>
        <v>98560</v>
      </c>
      <c r="AC47" s="50">
        <f t="shared" si="68"/>
        <v>103040</v>
      </c>
      <c r="AD47" s="50">
        <f t="shared" si="68"/>
        <v>107520</v>
      </c>
      <c r="AE47" s="50">
        <f t="shared" si="68"/>
        <v>112000</v>
      </c>
      <c r="AF47" s="50">
        <f t="shared" si="68"/>
        <v>116480</v>
      </c>
      <c r="AG47" s="50">
        <f t="shared" si="68"/>
        <v>120960</v>
      </c>
      <c r="AH47" s="50">
        <f t="shared" si="68"/>
        <v>125440</v>
      </c>
      <c r="AI47" s="50">
        <f t="shared" si="68"/>
        <v>129920</v>
      </c>
      <c r="AJ47" s="50">
        <f t="shared" si="68"/>
        <v>134400</v>
      </c>
      <c r="AK47" s="50">
        <f t="shared" si="68"/>
        <v>138880</v>
      </c>
      <c r="AL47" s="50">
        <f t="shared" si="69"/>
        <v>143360</v>
      </c>
      <c r="AM47" s="50">
        <f t="shared" si="69"/>
        <v>147840</v>
      </c>
      <c r="AN47" s="50">
        <f t="shared" si="69"/>
        <v>152320</v>
      </c>
      <c r="AO47" s="50">
        <f t="shared" si="69"/>
        <v>156800</v>
      </c>
      <c r="AP47" s="50">
        <f t="shared" si="69"/>
        <v>161280</v>
      </c>
      <c r="AQ47" s="50">
        <f t="shared" si="69"/>
        <v>165760</v>
      </c>
      <c r="AR47" s="50">
        <f t="shared" si="69"/>
        <v>170240</v>
      </c>
      <c r="AS47" s="50">
        <f t="shared" si="69"/>
        <v>174720</v>
      </c>
      <c r="AT47" s="50">
        <f t="shared" si="69"/>
        <v>179200</v>
      </c>
      <c r="AU47" s="50">
        <f t="shared" si="69"/>
        <v>183680</v>
      </c>
      <c r="AV47" s="50">
        <f t="shared" si="70"/>
        <v>188160</v>
      </c>
      <c r="AW47" s="50">
        <f t="shared" si="70"/>
        <v>192640</v>
      </c>
      <c r="AX47" s="50">
        <f t="shared" si="70"/>
        <v>197120</v>
      </c>
      <c r="AY47" s="50">
        <f t="shared" si="70"/>
        <v>201600</v>
      </c>
      <c r="AZ47" s="50">
        <f t="shared" si="70"/>
        <v>206080</v>
      </c>
      <c r="BA47" s="50">
        <f t="shared" si="70"/>
        <v>210560</v>
      </c>
      <c r="BB47" s="50">
        <f t="shared" si="70"/>
        <v>215040</v>
      </c>
      <c r="BC47" s="50">
        <f t="shared" si="70"/>
        <v>219520</v>
      </c>
      <c r="BD47" s="50">
        <f t="shared" si="70"/>
        <v>224000</v>
      </c>
      <c r="BE47" s="50">
        <f t="shared" si="70"/>
        <v>228480</v>
      </c>
      <c r="BF47" s="50">
        <f t="shared" si="71"/>
        <v>232960</v>
      </c>
      <c r="BG47" s="50">
        <f t="shared" si="71"/>
        <v>237440</v>
      </c>
      <c r="BH47" s="50">
        <f t="shared" si="71"/>
        <v>241920</v>
      </c>
      <c r="BI47" s="50">
        <f t="shared" si="71"/>
        <v>246400</v>
      </c>
      <c r="BJ47" s="50">
        <f t="shared" si="71"/>
        <v>250880</v>
      </c>
      <c r="BK47" s="50">
        <f t="shared" si="71"/>
        <v>255360</v>
      </c>
      <c r="BL47" s="50">
        <f t="shared" si="71"/>
        <v>259840</v>
      </c>
      <c r="BM47" s="50">
        <f t="shared" si="71"/>
        <v>264320</v>
      </c>
      <c r="BN47" s="50">
        <f t="shared" si="71"/>
        <v>268800</v>
      </c>
      <c r="BO47" s="50">
        <f t="shared" si="71"/>
        <v>273280</v>
      </c>
      <c r="BP47" s="50">
        <f t="shared" si="72"/>
        <v>277760</v>
      </c>
      <c r="BQ47" s="50">
        <f t="shared" si="72"/>
        <v>282240</v>
      </c>
      <c r="BR47" s="50">
        <f t="shared" si="72"/>
        <v>286720</v>
      </c>
      <c r="BS47" s="50">
        <f t="shared" si="72"/>
        <v>291200</v>
      </c>
      <c r="BT47" s="50">
        <f t="shared" si="72"/>
        <v>295680</v>
      </c>
      <c r="BU47" s="50">
        <f t="shared" si="72"/>
        <v>300160</v>
      </c>
      <c r="BV47" s="50">
        <f t="shared" si="72"/>
        <v>304640</v>
      </c>
      <c r="BW47" s="50">
        <f t="shared" si="72"/>
        <v>309120</v>
      </c>
      <c r="BX47" s="50">
        <f t="shared" si="72"/>
        <v>313600</v>
      </c>
      <c r="BY47" s="50">
        <f t="shared" si="72"/>
        <v>318080</v>
      </c>
      <c r="BZ47" s="50">
        <f t="shared" si="73"/>
        <v>322560</v>
      </c>
      <c r="CA47" s="50">
        <f t="shared" si="73"/>
        <v>327040</v>
      </c>
      <c r="CB47" s="50">
        <f t="shared" si="73"/>
        <v>331520</v>
      </c>
      <c r="CC47" s="50">
        <f t="shared" si="73"/>
        <v>336000</v>
      </c>
      <c r="CD47" s="50">
        <f t="shared" si="73"/>
        <v>340480</v>
      </c>
      <c r="CE47" s="50">
        <f t="shared" si="73"/>
        <v>344960</v>
      </c>
      <c r="CF47" s="50">
        <f t="shared" si="73"/>
        <v>349440</v>
      </c>
      <c r="CG47" s="50">
        <f t="shared" si="73"/>
        <v>353920</v>
      </c>
      <c r="CH47" s="50">
        <f t="shared" si="73"/>
        <v>358400</v>
      </c>
      <c r="CI47" s="50">
        <f t="shared" si="73"/>
        <v>362880</v>
      </c>
      <c r="CJ47" s="50">
        <f t="shared" si="74"/>
        <v>367360</v>
      </c>
      <c r="CK47" s="50">
        <f t="shared" si="74"/>
        <v>371840</v>
      </c>
      <c r="CL47" s="50">
        <f t="shared" si="74"/>
        <v>376320</v>
      </c>
      <c r="CM47" s="50">
        <f t="shared" si="74"/>
        <v>380800</v>
      </c>
      <c r="CN47" s="50">
        <f t="shared" si="74"/>
        <v>385280</v>
      </c>
      <c r="CO47" s="50">
        <f t="shared" si="74"/>
        <v>389760</v>
      </c>
      <c r="CP47" s="50">
        <f t="shared" si="74"/>
        <v>394240</v>
      </c>
      <c r="CQ47" s="50">
        <f t="shared" si="74"/>
        <v>398720</v>
      </c>
      <c r="CR47" s="50">
        <f t="shared" si="74"/>
        <v>403200</v>
      </c>
      <c r="CS47" s="50">
        <f t="shared" si="74"/>
        <v>407680</v>
      </c>
      <c r="CT47" s="50">
        <f t="shared" si="75"/>
        <v>412160</v>
      </c>
      <c r="CU47" s="50">
        <f t="shared" si="75"/>
        <v>416640</v>
      </c>
      <c r="CV47" s="50">
        <f t="shared" si="75"/>
        <v>421120</v>
      </c>
      <c r="CW47" s="50">
        <f t="shared" si="75"/>
        <v>425600</v>
      </c>
      <c r="CX47" s="50">
        <f t="shared" si="75"/>
        <v>430080</v>
      </c>
      <c r="CY47" s="50">
        <f t="shared" si="75"/>
        <v>434560</v>
      </c>
      <c r="CZ47" s="50">
        <f t="shared" si="75"/>
        <v>439040</v>
      </c>
      <c r="DA47" s="50">
        <f t="shared" si="75"/>
        <v>443520</v>
      </c>
      <c r="DB47" s="50">
        <f t="shared" si="75"/>
        <v>448000</v>
      </c>
      <c r="DC47" s="50">
        <f t="shared" si="75"/>
        <v>452480</v>
      </c>
      <c r="DD47" s="50">
        <f t="shared" si="76"/>
        <v>456960</v>
      </c>
      <c r="DE47" s="50">
        <f t="shared" si="76"/>
        <v>461440</v>
      </c>
      <c r="DF47" s="50">
        <f t="shared" si="76"/>
        <v>465920</v>
      </c>
      <c r="DG47" s="50">
        <f t="shared" si="76"/>
        <v>470400</v>
      </c>
      <c r="DH47" s="50">
        <f t="shared" si="76"/>
        <v>474880</v>
      </c>
      <c r="DI47" s="50">
        <f t="shared" si="76"/>
        <v>479360</v>
      </c>
      <c r="DJ47" s="50">
        <f t="shared" si="76"/>
        <v>483840</v>
      </c>
      <c r="DK47" s="50">
        <f t="shared" si="76"/>
        <v>488320</v>
      </c>
      <c r="DL47" s="50">
        <f t="shared" si="76"/>
        <v>492800</v>
      </c>
      <c r="DM47" s="50">
        <f t="shared" si="76"/>
        <v>497280</v>
      </c>
      <c r="DN47" s="50">
        <f t="shared" si="77"/>
        <v>501760</v>
      </c>
      <c r="DO47" s="50">
        <f t="shared" si="77"/>
        <v>506240</v>
      </c>
      <c r="DP47" s="50">
        <f t="shared" si="77"/>
        <v>510720</v>
      </c>
      <c r="DQ47" s="50">
        <f t="shared" si="77"/>
        <v>515200</v>
      </c>
      <c r="DR47" s="50">
        <f t="shared" si="77"/>
        <v>519680</v>
      </c>
      <c r="DS47" s="50">
        <f t="shared" si="77"/>
        <v>524160</v>
      </c>
      <c r="DT47" s="50">
        <f t="shared" si="77"/>
        <v>528640</v>
      </c>
      <c r="DU47" s="50">
        <f t="shared" si="77"/>
        <v>533120</v>
      </c>
      <c r="DV47" s="50">
        <f t="shared" si="77"/>
        <v>537600</v>
      </c>
      <c r="DW47" s="50">
        <f t="shared" si="77"/>
        <v>542080</v>
      </c>
      <c r="DX47" s="50">
        <f t="shared" si="78"/>
        <v>546560</v>
      </c>
      <c r="DY47" s="50">
        <f t="shared" si="78"/>
        <v>551040</v>
      </c>
      <c r="DZ47" s="50">
        <f t="shared" si="78"/>
        <v>555520</v>
      </c>
      <c r="EA47" s="50">
        <f t="shared" si="78"/>
        <v>560000</v>
      </c>
      <c r="EB47" s="50">
        <f t="shared" si="78"/>
        <v>564480</v>
      </c>
      <c r="EC47" s="50">
        <f t="shared" si="78"/>
        <v>568960</v>
      </c>
      <c r="ED47" s="50">
        <f t="shared" si="78"/>
        <v>573440</v>
      </c>
      <c r="EE47" s="50">
        <f t="shared" si="78"/>
        <v>577920</v>
      </c>
      <c r="EF47" s="50">
        <f t="shared" si="78"/>
        <v>582400</v>
      </c>
      <c r="EG47" s="50">
        <f t="shared" si="78"/>
        <v>586880</v>
      </c>
      <c r="EH47" s="50">
        <f t="shared" si="78"/>
        <v>591360</v>
      </c>
    </row>
    <row r="48" spans="1:138" ht="12.75" x14ac:dyDescent="0.35">
      <c r="A48" s="2">
        <v>47</v>
      </c>
      <c r="B48" s="2">
        <v>15</v>
      </c>
      <c r="C48" s="2">
        <v>8</v>
      </c>
      <c r="D48" s="4">
        <f t="shared" si="80"/>
        <v>0.83333333333333337</v>
      </c>
      <c r="E48" s="48" t="s">
        <v>117</v>
      </c>
      <c r="G48" s="49">
        <f>'Transport block capacity(bits)'!K20</f>
        <v>4800</v>
      </c>
      <c r="H48" s="50">
        <f t="shared" si="66"/>
        <v>9600</v>
      </c>
      <c r="I48" s="50">
        <f t="shared" si="66"/>
        <v>14400</v>
      </c>
      <c r="J48" s="50">
        <f t="shared" si="66"/>
        <v>19200</v>
      </c>
      <c r="K48" s="50">
        <f t="shared" si="66"/>
        <v>24000</v>
      </c>
      <c r="L48" s="50">
        <f t="shared" si="66"/>
        <v>28800</v>
      </c>
      <c r="M48" s="50">
        <f t="shared" si="66"/>
        <v>33600</v>
      </c>
      <c r="N48" s="50">
        <f t="shared" si="66"/>
        <v>38400</v>
      </c>
      <c r="O48" s="50">
        <f t="shared" si="66"/>
        <v>43200</v>
      </c>
      <c r="P48" s="50">
        <f t="shared" si="66"/>
        <v>48000</v>
      </c>
      <c r="Q48" s="50">
        <f t="shared" si="66"/>
        <v>52800</v>
      </c>
      <c r="R48" s="50">
        <f t="shared" si="67"/>
        <v>57600</v>
      </c>
      <c r="S48" s="50">
        <f t="shared" si="67"/>
        <v>62400</v>
      </c>
      <c r="T48" s="50">
        <f t="shared" si="67"/>
        <v>67200</v>
      </c>
      <c r="U48" s="50">
        <f t="shared" si="67"/>
        <v>72000</v>
      </c>
      <c r="V48" s="50">
        <f t="shared" si="67"/>
        <v>76800</v>
      </c>
      <c r="W48" s="50">
        <f t="shared" si="67"/>
        <v>81600</v>
      </c>
      <c r="X48" s="50">
        <f t="shared" si="67"/>
        <v>86400</v>
      </c>
      <c r="Y48" s="50">
        <f t="shared" si="67"/>
        <v>91200</v>
      </c>
      <c r="Z48" s="50">
        <f t="shared" si="67"/>
        <v>96000</v>
      </c>
      <c r="AA48" s="50">
        <f t="shared" si="67"/>
        <v>100800</v>
      </c>
      <c r="AB48" s="50">
        <f t="shared" si="68"/>
        <v>105600</v>
      </c>
      <c r="AC48" s="50">
        <f t="shared" si="68"/>
        <v>110400</v>
      </c>
      <c r="AD48" s="50">
        <f t="shared" si="68"/>
        <v>115200</v>
      </c>
      <c r="AE48" s="50">
        <f t="shared" si="68"/>
        <v>120000</v>
      </c>
      <c r="AF48" s="50">
        <f t="shared" si="68"/>
        <v>124800</v>
      </c>
      <c r="AG48" s="50">
        <f t="shared" si="68"/>
        <v>129600</v>
      </c>
      <c r="AH48" s="50">
        <f t="shared" si="68"/>
        <v>134400</v>
      </c>
      <c r="AI48" s="50">
        <f t="shared" si="68"/>
        <v>139200</v>
      </c>
      <c r="AJ48" s="50">
        <f t="shared" si="68"/>
        <v>144000</v>
      </c>
      <c r="AK48" s="50">
        <f t="shared" si="68"/>
        <v>148800</v>
      </c>
      <c r="AL48" s="50">
        <f t="shared" si="69"/>
        <v>153600</v>
      </c>
      <c r="AM48" s="50">
        <f t="shared" si="69"/>
        <v>158400</v>
      </c>
      <c r="AN48" s="50">
        <f t="shared" si="69"/>
        <v>163200</v>
      </c>
      <c r="AO48" s="50">
        <f t="shared" si="69"/>
        <v>168000</v>
      </c>
      <c r="AP48" s="50">
        <f t="shared" si="69"/>
        <v>172800</v>
      </c>
      <c r="AQ48" s="50">
        <f t="shared" si="69"/>
        <v>177600</v>
      </c>
      <c r="AR48" s="50">
        <f t="shared" si="69"/>
        <v>182400</v>
      </c>
      <c r="AS48" s="50">
        <f t="shared" si="69"/>
        <v>187200</v>
      </c>
      <c r="AT48" s="50">
        <f t="shared" si="69"/>
        <v>192000</v>
      </c>
      <c r="AU48" s="50">
        <f t="shared" si="69"/>
        <v>196800</v>
      </c>
      <c r="AV48" s="50">
        <f t="shared" si="70"/>
        <v>201600</v>
      </c>
      <c r="AW48" s="50">
        <f t="shared" si="70"/>
        <v>206400</v>
      </c>
      <c r="AX48" s="50">
        <f t="shared" si="70"/>
        <v>211200</v>
      </c>
      <c r="AY48" s="50">
        <f t="shared" si="70"/>
        <v>216000</v>
      </c>
      <c r="AZ48" s="50">
        <f t="shared" si="70"/>
        <v>220800</v>
      </c>
      <c r="BA48" s="50">
        <f t="shared" si="70"/>
        <v>225600</v>
      </c>
      <c r="BB48" s="50">
        <f t="shared" si="70"/>
        <v>230400</v>
      </c>
      <c r="BC48" s="50">
        <f t="shared" si="70"/>
        <v>235200</v>
      </c>
      <c r="BD48" s="50">
        <f t="shared" si="70"/>
        <v>240000</v>
      </c>
      <c r="BE48" s="50">
        <f t="shared" si="70"/>
        <v>244800</v>
      </c>
      <c r="BF48" s="50">
        <f t="shared" si="71"/>
        <v>249600</v>
      </c>
      <c r="BG48" s="50">
        <f t="shared" si="71"/>
        <v>254400</v>
      </c>
      <c r="BH48" s="50">
        <f t="shared" si="71"/>
        <v>259200</v>
      </c>
      <c r="BI48" s="50">
        <f t="shared" si="71"/>
        <v>264000</v>
      </c>
      <c r="BJ48" s="50">
        <f t="shared" si="71"/>
        <v>268800</v>
      </c>
      <c r="BK48" s="50">
        <f t="shared" si="71"/>
        <v>273600</v>
      </c>
      <c r="BL48" s="50">
        <f t="shared" si="71"/>
        <v>278400</v>
      </c>
      <c r="BM48" s="50">
        <f t="shared" si="71"/>
        <v>283200</v>
      </c>
      <c r="BN48" s="50">
        <f t="shared" si="71"/>
        <v>288000</v>
      </c>
      <c r="BO48" s="50">
        <f t="shared" si="71"/>
        <v>292800</v>
      </c>
      <c r="BP48" s="50">
        <f t="shared" si="72"/>
        <v>297600</v>
      </c>
      <c r="BQ48" s="50">
        <f t="shared" si="72"/>
        <v>302400</v>
      </c>
      <c r="BR48" s="50">
        <f t="shared" si="72"/>
        <v>307200</v>
      </c>
      <c r="BS48" s="50">
        <f t="shared" si="72"/>
        <v>312000</v>
      </c>
      <c r="BT48" s="50">
        <f t="shared" si="72"/>
        <v>316800</v>
      </c>
      <c r="BU48" s="50">
        <f t="shared" si="72"/>
        <v>321600</v>
      </c>
      <c r="BV48" s="50">
        <f t="shared" si="72"/>
        <v>326400</v>
      </c>
      <c r="BW48" s="50">
        <f t="shared" si="72"/>
        <v>331200</v>
      </c>
      <c r="BX48" s="50">
        <f t="shared" si="72"/>
        <v>336000</v>
      </c>
      <c r="BY48" s="50">
        <f t="shared" si="72"/>
        <v>340800</v>
      </c>
      <c r="BZ48" s="50">
        <f t="shared" si="73"/>
        <v>345600</v>
      </c>
      <c r="CA48" s="50">
        <f t="shared" si="73"/>
        <v>350400</v>
      </c>
      <c r="CB48" s="50">
        <f t="shared" si="73"/>
        <v>355200</v>
      </c>
      <c r="CC48" s="50">
        <f t="shared" si="73"/>
        <v>360000</v>
      </c>
      <c r="CD48" s="50">
        <f t="shared" si="73"/>
        <v>364800</v>
      </c>
      <c r="CE48" s="50">
        <f t="shared" si="73"/>
        <v>369600</v>
      </c>
      <c r="CF48" s="50">
        <f t="shared" si="73"/>
        <v>374400</v>
      </c>
      <c r="CG48" s="50">
        <f t="shared" si="73"/>
        <v>379200</v>
      </c>
      <c r="CH48" s="50">
        <f t="shared" si="73"/>
        <v>384000</v>
      </c>
      <c r="CI48" s="50">
        <f t="shared" si="73"/>
        <v>388800</v>
      </c>
      <c r="CJ48" s="50">
        <f t="shared" si="74"/>
        <v>393600</v>
      </c>
      <c r="CK48" s="50">
        <f t="shared" si="74"/>
        <v>398400</v>
      </c>
      <c r="CL48" s="50">
        <f t="shared" si="74"/>
        <v>403200</v>
      </c>
      <c r="CM48" s="50">
        <f t="shared" si="74"/>
        <v>408000</v>
      </c>
      <c r="CN48" s="50">
        <f t="shared" si="74"/>
        <v>412800</v>
      </c>
      <c r="CO48" s="50">
        <f t="shared" si="74"/>
        <v>417600</v>
      </c>
      <c r="CP48" s="50">
        <f t="shared" si="74"/>
        <v>422400</v>
      </c>
      <c r="CQ48" s="50">
        <f t="shared" si="74"/>
        <v>427200</v>
      </c>
      <c r="CR48" s="50">
        <f t="shared" si="74"/>
        <v>432000</v>
      </c>
      <c r="CS48" s="50">
        <f t="shared" si="74"/>
        <v>436800</v>
      </c>
      <c r="CT48" s="50">
        <f t="shared" si="75"/>
        <v>441600</v>
      </c>
      <c r="CU48" s="50">
        <f t="shared" si="75"/>
        <v>446400</v>
      </c>
      <c r="CV48" s="50">
        <f t="shared" si="75"/>
        <v>451200</v>
      </c>
      <c r="CW48" s="50">
        <f t="shared" si="75"/>
        <v>456000</v>
      </c>
      <c r="CX48" s="50">
        <f t="shared" si="75"/>
        <v>460800</v>
      </c>
      <c r="CY48" s="50">
        <f t="shared" si="75"/>
        <v>465600</v>
      </c>
      <c r="CZ48" s="50">
        <f t="shared" si="75"/>
        <v>470400</v>
      </c>
      <c r="DA48" s="50">
        <f t="shared" si="75"/>
        <v>475200</v>
      </c>
      <c r="DB48" s="50">
        <f t="shared" si="75"/>
        <v>480000</v>
      </c>
      <c r="DC48" s="50">
        <f t="shared" si="75"/>
        <v>484800</v>
      </c>
      <c r="DD48" s="50">
        <f t="shared" si="76"/>
        <v>489600</v>
      </c>
      <c r="DE48" s="50">
        <f t="shared" si="76"/>
        <v>494400</v>
      </c>
      <c r="DF48" s="50">
        <f t="shared" si="76"/>
        <v>499200</v>
      </c>
      <c r="DG48" s="50">
        <f t="shared" si="76"/>
        <v>504000</v>
      </c>
      <c r="DH48" s="50">
        <f t="shared" si="76"/>
        <v>508800</v>
      </c>
      <c r="DI48" s="50">
        <f t="shared" si="76"/>
        <v>513600</v>
      </c>
      <c r="DJ48" s="50">
        <f t="shared" si="76"/>
        <v>518400</v>
      </c>
      <c r="DK48" s="50">
        <f t="shared" si="76"/>
        <v>523200</v>
      </c>
      <c r="DL48" s="50">
        <f t="shared" si="76"/>
        <v>528000</v>
      </c>
      <c r="DM48" s="50">
        <f t="shared" si="76"/>
        <v>532800</v>
      </c>
      <c r="DN48" s="50">
        <f t="shared" si="77"/>
        <v>537600</v>
      </c>
      <c r="DO48" s="50">
        <f t="shared" si="77"/>
        <v>542400</v>
      </c>
      <c r="DP48" s="50">
        <f t="shared" si="77"/>
        <v>547200</v>
      </c>
      <c r="DQ48" s="50">
        <f t="shared" si="77"/>
        <v>552000</v>
      </c>
      <c r="DR48" s="50">
        <f t="shared" si="77"/>
        <v>556800</v>
      </c>
      <c r="DS48" s="50">
        <f t="shared" si="77"/>
        <v>561600</v>
      </c>
      <c r="DT48" s="50">
        <f t="shared" si="77"/>
        <v>566400</v>
      </c>
      <c r="DU48" s="50">
        <f t="shared" si="77"/>
        <v>571200</v>
      </c>
      <c r="DV48" s="50">
        <f t="shared" si="77"/>
        <v>576000</v>
      </c>
      <c r="DW48" s="50">
        <f t="shared" si="77"/>
        <v>580800</v>
      </c>
      <c r="DX48" s="50">
        <f t="shared" si="78"/>
        <v>585600</v>
      </c>
      <c r="DY48" s="50">
        <f t="shared" si="78"/>
        <v>590400</v>
      </c>
      <c r="DZ48" s="50">
        <f t="shared" si="78"/>
        <v>595200</v>
      </c>
      <c r="EA48" s="50">
        <f t="shared" si="78"/>
        <v>600000</v>
      </c>
      <c r="EB48" s="50">
        <f t="shared" si="78"/>
        <v>604800</v>
      </c>
      <c r="EC48" s="50">
        <f t="shared" si="78"/>
        <v>609600</v>
      </c>
      <c r="ED48" s="50">
        <f t="shared" si="78"/>
        <v>614400</v>
      </c>
      <c r="EE48" s="50">
        <f t="shared" si="78"/>
        <v>619200</v>
      </c>
      <c r="EF48" s="50">
        <f t="shared" si="78"/>
        <v>624000</v>
      </c>
      <c r="EG48" s="50">
        <f t="shared" si="78"/>
        <v>628800</v>
      </c>
      <c r="EH48" s="50">
        <f t="shared" si="78"/>
        <v>633600</v>
      </c>
    </row>
    <row r="49" spans="1:138" ht="12.75" x14ac:dyDescent="0.35">
      <c r="A49" s="2">
        <v>46</v>
      </c>
      <c r="B49" s="2">
        <v>15</v>
      </c>
      <c r="C49" s="2">
        <v>8</v>
      </c>
      <c r="D49" s="4">
        <f t="shared" si="80"/>
        <v>0.83333333333333337</v>
      </c>
      <c r="E49" s="48" t="s">
        <v>118</v>
      </c>
      <c r="G49" s="49">
        <f>'Transport block capacity(bits)'!O20</f>
        <v>4906</v>
      </c>
      <c r="H49" s="50">
        <f t="shared" si="66"/>
        <v>9812</v>
      </c>
      <c r="I49" s="50">
        <f t="shared" si="66"/>
        <v>14718</v>
      </c>
      <c r="J49" s="50">
        <f t="shared" si="66"/>
        <v>19624</v>
      </c>
      <c r="K49" s="50">
        <f t="shared" si="66"/>
        <v>24530</v>
      </c>
      <c r="L49" s="50">
        <f t="shared" si="66"/>
        <v>29436</v>
      </c>
      <c r="M49" s="50">
        <f t="shared" si="66"/>
        <v>34342</v>
      </c>
      <c r="N49" s="50">
        <f t="shared" si="66"/>
        <v>39248</v>
      </c>
      <c r="O49" s="50">
        <f t="shared" si="66"/>
        <v>44154</v>
      </c>
      <c r="P49" s="50">
        <f t="shared" si="66"/>
        <v>49060</v>
      </c>
      <c r="Q49" s="50">
        <f t="shared" si="66"/>
        <v>53966</v>
      </c>
      <c r="R49" s="50">
        <f t="shared" si="67"/>
        <v>58872</v>
      </c>
      <c r="S49" s="50">
        <f t="shared" si="67"/>
        <v>63778</v>
      </c>
      <c r="T49" s="50">
        <f t="shared" si="67"/>
        <v>68684</v>
      </c>
      <c r="U49" s="50">
        <f t="shared" si="67"/>
        <v>73590</v>
      </c>
      <c r="V49" s="50">
        <f t="shared" si="67"/>
        <v>78496</v>
      </c>
      <c r="W49" s="50">
        <f t="shared" si="67"/>
        <v>83402</v>
      </c>
      <c r="X49" s="50">
        <f t="shared" si="67"/>
        <v>88308</v>
      </c>
      <c r="Y49" s="50">
        <f t="shared" si="67"/>
        <v>93214</v>
      </c>
      <c r="Z49" s="50">
        <f t="shared" si="67"/>
        <v>98120</v>
      </c>
      <c r="AA49" s="50">
        <f t="shared" si="67"/>
        <v>103026</v>
      </c>
      <c r="AB49" s="50">
        <f t="shared" si="68"/>
        <v>107932</v>
      </c>
      <c r="AC49" s="50">
        <f t="shared" si="68"/>
        <v>112838</v>
      </c>
      <c r="AD49" s="50">
        <f t="shared" si="68"/>
        <v>117744</v>
      </c>
      <c r="AE49" s="50">
        <f t="shared" si="68"/>
        <v>122650</v>
      </c>
      <c r="AF49" s="50">
        <f t="shared" si="68"/>
        <v>127556</v>
      </c>
      <c r="AG49" s="50">
        <f t="shared" si="68"/>
        <v>132462</v>
      </c>
      <c r="AH49" s="50">
        <f t="shared" si="68"/>
        <v>137368</v>
      </c>
      <c r="AI49" s="50">
        <f t="shared" si="68"/>
        <v>142274</v>
      </c>
      <c r="AJ49" s="50">
        <f t="shared" si="68"/>
        <v>147180</v>
      </c>
      <c r="AK49" s="50">
        <f t="shared" si="68"/>
        <v>152086</v>
      </c>
      <c r="AL49" s="50">
        <f t="shared" si="69"/>
        <v>156992</v>
      </c>
      <c r="AM49" s="50">
        <f t="shared" si="69"/>
        <v>161898</v>
      </c>
      <c r="AN49" s="50">
        <f t="shared" si="69"/>
        <v>166804</v>
      </c>
      <c r="AO49" s="50">
        <f t="shared" si="69"/>
        <v>171710</v>
      </c>
      <c r="AP49" s="50">
        <f t="shared" si="69"/>
        <v>176616</v>
      </c>
      <c r="AQ49" s="50">
        <f t="shared" si="69"/>
        <v>181522</v>
      </c>
      <c r="AR49" s="50">
        <f t="shared" si="69"/>
        <v>186428</v>
      </c>
      <c r="AS49" s="50">
        <f t="shared" si="69"/>
        <v>191334</v>
      </c>
      <c r="AT49" s="50">
        <f t="shared" si="69"/>
        <v>196240</v>
      </c>
      <c r="AU49" s="50">
        <f t="shared" si="69"/>
        <v>201146</v>
      </c>
      <c r="AV49" s="50">
        <f t="shared" si="70"/>
        <v>206052</v>
      </c>
      <c r="AW49" s="50">
        <f t="shared" si="70"/>
        <v>210958</v>
      </c>
      <c r="AX49" s="50">
        <f t="shared" si="70"/>
        <v>215864</v>
      </c>
      <c r="AY49" s="50">
        <f t="shared" si="70"/>
        <v>220770</v>
      </c>
      <c r="AZ49" s="50">
        <f t="shared" si="70"/>
        <v>225676</v>
      </c>
      <c r="BA49" s="50">
        <f t="shared" si="70"/>
        <v>230582</v>
      </c>
      <c r="BB49" s="50">
        <f t="shared" si="70"/>
        <v>235488</v>
      </c>
      <c r="BC49" s="50">
        <f t="shared" si="70"/>
        <v>240394</v>
      </c>
      <c r="BD49" s="50">
        <f t="shared" si="70"/>
        <v>245300</v>
      </c>
      <c r="BE49" s="50">
        <f t="shared" si="70"/>
        <v>250206</v>
      </c>
      <c r="BF49" s="50">
        <f t="shared" si="71"/>
        <v>255112</v>
      </c>
      <c r="BG49" s="50">
        <f t="shared" si="71"/>
        <v>260018</v>
      </c>
      <c r="BH49" s="50">
        <f t="shared" si="71"/>
        <v>264924</v>
      </c>
      <c r="BI49" s="50">
        <f t="shared" si="71"/>
        <v>269830</v>
      </c>
      <c r="BJ49" s="50">
        <f t="shared" si="71"/>
        <v>274736</v>
      </c>
      <c r="BK49" s="50">
        <f t="shared" si="71"/>
        <v>279642</v>
      </c>
      <c r="BL49" s="50">
        <f t="shared" si="71"/>
        <v>284548</v>
      </c>
      <c r="BM49" s="50">
        <f t="shared" si="71"/>
        <v>289454</v>
      </c>
      <c r="BN49" s="50">
        <f t="shared" si="71"/>
        <v>294360</v>
      </c>
      <c r="BO49" s="50">
        <f t="shared" si="71"/>
        <v>299266</v>
      </c>
      <c r="BP49" s="50">
        <f t="shared" si="72"/>
        <v>304172</v>
      </c>
      <c r="BQ49" s="50">
        <f t="shared" si="72"/>
        <v>309078</v>
      </c>
      <c r="BR49" s="50">
        <f t="shared" si="72"/>
        <v>313984</v>
      </c>
      <c r="BS49" s="50">
        <f t="shared" si="72"/>
        <v>318890</v>
      </c>
      <c r="BT49" s="50">
        <f t="shared" si="72"/>
        <v>323796</v>
      </c>
      <c r="BU49" s="50">
        <f t="shared" si="72"/>
        <v>328702</v>
      </c>
      <c r="BV49" s="50">
        <f t="shared" si="72"/>
        <v>333608</v>
      </c>
      <c r="BW49" s="50">
        <f t="shared" si="72"/>
        <v>338514</v>
      </c>
      <c r="BX49" s="50">
        <f t="shared" si="72"/>
        <v>343420</v>
      </c>
      <c r="BY49" s="50">
        <f t="shared" si="72"/>
        <v>348326</v>
      </c>
      <c r="BZ49" s="50">
        <f t="shared" si="73"/>
        <v>353232</v>
      </c>
      <c r="CA49" s="50">
        <f t="shared" si="73"/>
        <v>358138</v>
      </c>
      <c r="CB49" s="50">
        <f t="shared" si="73"/>
        <v>363044</v>
      </c>
      <c r="CC49" s="50">
        <f t="shared" si="73"/>
        <v>367950</v>
      </c>
      <c r="CD49" s="50">
        <f t="shared" si="73"/>
        <v>372856</v>
      </c>
      <c r="CE49" s="50">
        <f t="shared" si="73"/>
        <v>377762</v>
      </c>
      <c r="CF49" s="50">
        <f t="shared" si="73"/>
        <v>382668</v>
      </c>
      <c r="CG49" s="50">
        <f t="shared" si="73"/>
        <v>387574</v>
      </c>
      <c r="CH49" s="50">
        <f t="shared" si="73"/>
        <v>392480</v>
      </c>
      <c r="CI49" s="50">
        <f t="shared" si="73"/>
        <v>397386</v>
      </c>
      <c r="CJ49" s="50">
        <f t="shared" si="74"/>
        <v>402292</v>
      </c>
      <c r="CK49" s="50">
        <f t="shared" si="74"/>
        <v>407198</v>
      </c>
      <c r="CL49" s="50">
        <f t="shared" si="74"/>
        <v>412104</v>
      </c>
      <c r="CM49" s="50">
        <f t="shared" si="74"/>
        <v>417010</v>
      </c>
      <c r="CN49" s="50">
        <f t="shared" si="74"/>
        <v>421916</v>
      </c>
      <c r="CO49" s="50">
        <f t="shared" si="74"/>
        <v>426822</v>
      </c>
      <c r="CP49" s="50">
        <f t="shared" si="74"/>
        <v>431728</v>
      </c>
      <c r="CQ49" s="50">
        <f t="shared" si="74"/>
        <v>436634</v>
      </c>
      <c r="CR49" s="50">
        <f t="shared" si="74"/>
        <v>441540</v>
      </c>
      <c r="CS49" s="50">
        <f t="shared" si="74"/>
        <v>446446</v>
      </c>
      <c r="CT49" s="50">
        <f t="shared" si="75"/>
        <v>451352</v>
      </c>
      <c r="CU49" s="50">
        <f t="shared" si="75"/>
        <v>456258</v>
      </c>
      <c r="CV49" s="50">
        <f t="shared" si="75"/>
        <v>461164</v>
      </c>
      <c r="CW49" s="50">
        <f t="shared" si="75"/>
        <v>466070</v>
      </c>
      <c r="CX49" s="50">
        <f t="shared" si="75"/>
        <v>470976</v>
      </c>
      <c r="CY49" s="50">
        <f t="shared" si="75"/>
        <v>475882</v>
      </c>
      <c r="CZ49" s="50">
        <f t="shared" si="75"/>
        <v>480788</v>
      </c>
      <c r="DA49" s="50">
        <f t="shared" si="75"/>
        <v>485694</v>
      </c>
      <c r="DB49" s="50">
        <f t="shared" si="75"/>
        <v>490600</v>
      </c>
      <c r="DC49" s="50">
        <f t="shared" si="75"/>
        <v>495506</v>
      </c>
      <c r="DD49" s="50">
        <f t="shared" si="76"/>
        <v>500412</v>
      </c>
      <c r="DE49" s="50">
        <f t="shared" si="76"/>
        <v>505318</v>
      </c>
      <c r="DF49" s="50">
        <f t="shared" si="76"/>
        <v>510224</v>
      </c>
      <c r="DG49" s="50">
        <f t="shared" si="76"/>
        <v>515130</v>
      </c>
      <c r="DH49" s="50">
        <f t="shared" si="76"/>
        <v>520036</v>
      </c>
      <c r="DI49" s="50">
        <f t="shared" si="76"/>
        <v>524942</v>
      </c>
      <c r="DJ49" s="50">
        <f t="shared" si="76"/>
        <v>529848</v>
      </c>
      <c r="DK49" s="50">
        <f t="shared" si="76"/>
        <v>534754</v>
      </c>
      <c r="DL49" s="50">
        <f t="shared" si="76"/>
        <v>539660</v>
      </c>
      <c r="DM49" s="50">
        <f t="shared" si="76"/>
        <v>544566</v>
      </c>
      <c r="DN49" s="50">
        <f t="shared" si="77"/>
        <v>549472</v>
      </c>
      <c r="DO49" s="50">
        <f t="shared" si="77"/>
        <v>554378</v>
      </c>
      <c r="DP49" s="50">
        <f t="shared" si="77"/>
        <v>559284</v>
      </c>
      <c r="DQ49" s="50">
        <f t="shared" si="77"/>
        <v>564190</v>
      </c>
      <c r="DR49" s="50">
        <f t="shared" si="77"/>
        <v>569096</v>
      </c>
      <c r="DS49" s="50">
        <f t="shared" si="77"/>
        <v>574002</v>
      </c>
      <c r="DT49" s="50">
        <f t="shared" si="77"/>
        <v>578908</v>
      </c>
      <c r="DU49" s="50">
        <f t="shared" si="77"/>
        <v>583814</v>
      </c>
      <c r="DV49" s="50">
        <f t="shared" si="77"/>
        <v>588720</v>
      </c>
      <c r="DW49" s="50">
        <f t="shared" si="77"/>
        <v>593626</v>
      </c>
      <c r="DX49" s="50">
        <f t="shared" si="78"/>
        <v>598532</v>
      </c>
      <c r="DY49" s="50">
        <f t="shared" si="78"/>
        <v>603438</v>
      </c>
      <c r="DZ49" s="50">
        <f t="shared" si="78"/>
        <v>608344</v>
      </c>
      <c r="EA49" s="50">
        <f t="shared" si="78"/>
        <v>613250</v>
      </c>
      <c r="EB49" s="50">
        <f t="shared" si="78"/>
        <v>618156</v>
      </c>
      <c r="EC49" s="50">
        <f t="shared" si="78"/>
        <v>623062</v>
      </c>
      <c r="ED49" s="50">
        <f t="shared" si="78"/>
        <v>627968</v>
      </c>
      <c r="EE49" s="50">
        <f t="shared" si="78"/>
        <v>632874</v>
      </c>
      <c r="EF49" s="50">
        <f t="shared" si="78"/>
        <v>637780</v>
      </c>
      <c r="EG49" s="50">
        <f t="shared" si="78"/>
        <v>642686</v>
      </c>
      <c r="EH49" s="50">
        <f t="shared" si="78"/>
        <v>647592</v>
      </c>
    </row>
    <row r="50" spans="1:138" ht="12.75" x14ac:dyDescent="0.35">
      <c r="A50" s="2"/>
      <c r="B50" s="2">
        <v>16</v>
      </c>
      <c r="C50" s="4"/>
      <c r="D50" s="4"/>
      <c r="E50" s="32"/>
      <c r="F50">
        <v>9.7040000000000006</v>
      </c>
    </row>
    <row r="52" spans="1:138" ht="13.15" x14ac:dyDescent="0.4">
      <c r="A52" s="2"/>
      <c r="B52" s="2"/>
      <c r="C52" s="4"/>
      <c r="D52" s="2"/>
      <c r="E52" s="33"/>
    </row>
    <row r="53" spans="1:138" ht="13.15" x14ac:dyDescent="0.4">
      <c r="A53" s="2"/>
      <c r="B53" s="2">
        <v>17</v>
      </c>
      <c r="C53" s="4"/>
      <c r="D53" s="4"/>
      <c r="E53" s="33"/>
      <c r="F53">
        <v>15.428000000000001</v>
      </c>
    </row>
    <row r="54" spans="1:138" ht="13.15" x14ac:dyDescent="0.4">
      <c r="A54" s="2"/>
      <c r="B54" s="2"/>
      <c r="C54" s="4"/>
      <c r="D54" s="4"/>
      <c r="E54" s="33"/>
    </row>
    <row r="56" spans="1:138" ht="12.75" x14ac:dyDescent="0.35">
      <c r="A56" s="12"/>
      <c r="B56" s="12">
        <v>18</v>
      </c>
      <c r="E56" s="49"/>
      <c r="F56">
        <v>17.318999999999999</v>
      </c>
    </row>
    <row r="57" spans="1:138" ht="12.75" x14ac:dyDescent="0.35">
      <c r="A57" s="12"/>
      <c r="B57" s="12"/>
      <c r="E57" s="49"/>
    </row>
    <row r="58" spans="1:138" ht="12.75" x14ac:dyDescent="0.35">
      <c r="A58" s="12"/>
      <c r="B58" s="12"/>
      <c r="E58" s="49"/>
    </row>
    <row r="59" spans="1:138" ht="12.75" x14ac:dyDescent="0.35">
      <c r="A59" s="12"/>
      <c r="B59" s="12">
        <v>19</v>
      </c>
      <c r="E59" s="49"/>
      <c r="F59">
        <v>35.033999999999999</v>
      </c>
    </row>
    <row r="60" spans="1:138" ht="12.75" x14ac:dyDescent="0.35">
      <c r="A60" s="12"/>
      <c r="B60" s="12"/>
      <c r="E60" s="49"/>
    </row>
    <row r="61" spans="1:138" ht="12.75" x14ac:dyDescent="0.35">
      <c r="A61" s="12"/>
      <c r="B61" s="12"/>
      <c r="E61" s="49"/>
    </row>
    <row r="62" spans="1:138" ht="12.75" x14ac:dyDescent="0.35">
      <c r="A62" s="12"/>
      <c r="B62" s="12">
        <v>20</v>
      </c>
      <c r="E62" s="49"/>
      <c r="F62">
        <v>31.013999999999999</v>
      </c>
    </row>
    <row r="63" spans="1:138" ht="12.75" x14ac:dyDescent="0.35">
      <c r="A63" s="12"/>
      <c r="B63" s="12"/>
      <c r="E63" s="49"/>
    </row>
    <row r="64" spans="1:138" ht="12.75" x14ac:dyDescent="0.35">
      <c r="A64" s="12"/>
      <c r="B64" s="12"/>
      <c r="E64" s="49"/>
    </row>
    <row r="65" spans="1:6" ht="12.75" x14ac:dyDescent="0.35">
      <c r="A65" s="12"/>
      <c r="B65" s="12">
        <v>21</v>
      </c>
      <c r="E65" s="49"/>
      <c r="F65">
        <v>50.182000000000002</v>
      </c>
    </row>
    <row r="66" spans="1:6" ht="12.75" x14ac:dyDescent="0.35">
      <c r="A66" s="12"/>
      <c r="B66" s="12"/>
      <c r="E66" s="49"/>
    </row>
    <row r="67" spans="1:6" ht="12.75" x14ac:dyDescent="0.35">
      <c r="A67" s="12"/>
      <c r="B67" s="12"/>
      <c r="E67" s="49"/>
    </row>
    <row r="68" spans="1:6" ht="12.75" x14ac:dyDescent="0.35">
      <c r="A68" s="12"/>
      <c r="B68" s="12">
        <v>22</v>
      </c>
      <c r="E68" s="49"/>
      <c r="F68">
        <v>60.627000000000002</v>
      </c>
    </row>
    <row r="69" spans="1:6" ht="12.75" x14ac:dyDescent="0.35">
      <c r="A69" s="12"/>
      <c r="B69" s="12"/>
      <c r="E69" s="49"/>
    </row>
    <row r="70" spans="1:6" ht="12.75" x14ac:dyDescent="0.35">
      <c r="A70" s="12"/>
      <c r="B70" s="12"/>
      <c r="E70" s="49"/>
    </row>
    <row r="71" spans="1:6" ht="12.75" x14ac:dyDescent="0.35">
      <c r="A71" s="12"/>
      <c r="B71" s="12">
        <v>23</v>
      </c>
      <c r="E71" s="49"/>
      <c r="F71">
        <v>58.878999999999998</v>
      </c>
    </row>
    <row r="72" spans="1:6" ht="12.75" x14ac:dyDescent="0.35">
      <c r="A72" s="12"/>
      <c r="B72" s="12"/>
      <c r="E72" s="49"/>
    </row>
    <row r="73" spans="1:6" ht="12.75" x14ac:dyDescent="0.35">
      <c r="A73" s="12"/>
      <c r="B73" s="12"/>
      <c r="E73" s="49"/>
    </row>
    <row r="74" spans="1:6" ht="12.75" x14ac:dyDescent="0.35">
      <c r="A74" s="12"/>
      <c r="B74" s="12">
        <v>24</v>
      </c>
      <c r="E74" s="49"/>
      <c r="F74">
        <v>88.459000000000003</v>
      </c>
    </row>
    <row r="75" spans="1:6" ht="12.75" x14ac:dyDescent="0.35">
      <c r="A75" s="12"/>
      <c r="B75" s="12"/>
      <c r="E75" s="49"/>
    </row>
    <row r="76" spans="1:6" ht="12.75" x14ac:dyDescent="0.35">
      <c r="A76" s="12"/>
      <c r="B76" s="12"/>
      <c r="E76" s="49"/>
    </row>
    <row r="77" spans="1:6" ht="12.75" x14ac:dyDescent="0.35">
      <c r="A77" s="12"/>
      <c r="B77" s="12">
        <v>25</v>
      </c>
      <c r="E77" s="49"/>
      <c r="F77">
        <v>110.411</v>
      </c>
    </row>
    <row r="78" spans="1:6" ht="12.75" x14ac:dyDescent="0.35">
      <c r="A78" s="12"/>
      <c r="B78" s="12"/>
      <c r="E78" s="49"/>
    </row>
    <row r="79" spans="1:6" ht="12.75" x14ac:dyDescent="0.35">
      <c r="A79" s="12"/>
      <c r="B79" s="12"/>
      <c r="E79" s="49"/>
    </row>
    <row r="80" spans="1:6" ht="12.75" x14ac:dyDescent="0.35">
      <c r="A80" s="12"/>
      <c r="B80" s="12">
        <v>26</v>
      </c>
      <c r="E80" s="49"/>
      <c r="F80">
        <v>152.81399999999999</v>
      </c>
    </row>
    <row r="81" spans="1:6" ht="12.75" x14ac:dyDescent="0.35">
      <c r="A81" s="12"/>
      <c r="B81" s="12"/>
      <c r="E81" s="49"/>
    </row>
    <row r="82" spans="1:6" ht="12.75" x14ac:dyDescent="0.35">
      <c r="A82" s="12"/>
      <c r="B82" s="12"/>
      <c r="E82" s="49"/>
    </row>
    <row r="83" spans="1:6" ht="12.75" x14ac:dyDescent="0.35">
      <c r="A83" s="12"/>
      <c r="B83" s="12">
        <v>27</v>
      </c>
      <c r="E83" s="49"/>
      <c r="F83">
        <v>209.30099999999999</v>
      </c>
    </row>
    <row r="84" spans="1:6" ht="12.75" x14ac:dyDescent="0.35">
      <c r="A84" s="12"/>
      <c r="B84" s="12"/>
      <c r="E84" s="49"/>
    </row>
    <row r="85" spans="1:6" ht="12.75" x14ac:dyDescent="0.35">
      <c r="A85" s="12"/>
      <c r="B85" s="12"/>
      <c r="E85" s="49"/>
    </row>
    <row r="86" spans="1:6" ht="12.75" x14ac:dyDescent="0.35">
      <c r="A86" s="12"/>
      <c r="B86" s="12"/>
      <c r="E86" s="49"/>
    </row>
    <row r="87" spans="1:6" ht="12.75" x14ac:dyDescent="0.35">
      <c r="A87" s="12"/>
      <c r="B87" s="12"/>
      <c r="E87" s="49"/>
    </row>
    <row r="88" spans="1:6" ht="12.75" x14ac:dyDescent="0.35">
      <c r="A88" s="12"/>
      <c r="B88" s="12"/>
      <c r="E88" s="49"/>
    </row>
    <row r="89" spans="1:6" ht="12.75" x14ac:dyDescent="0.35">
      <c r="A89" s="12"/>
      <c r="B89" s="12"/>
      <c r="E89" s="49"/>
    </row>
    <row r="90" spans="1:6" ht="12.75" x14ac:dyDescent="0.35">
      <c r="A90" s="12"/>
      <c r="B90" s="12"/>
      <c r="E90" s="49"/>
    </row>
    <row r="91" spans="1:6" ht="12.75" x14ac:dyDescent="0.35">
      <c r="A91" s="12"/>
      <c r="B91" s="12"/>
      <c r="E91" s="49"/>
    </row>
    <row r="92" spans="1:6" ht="12.75" x14ac:dyDescent="0.35">
      <c r="A92" s="12"/>
      <c r="B92" s="12"/>
      <c r="E92" s="49"/>
    </row>
    <row r="93" spans="1:6" ht="12.75" x14ac:dyDescent="0.35">
      <c r="A93" s="12"/>
      <c r="B93" s="12"/>
      <c r="E93" s="49"/>
    </row>
    <row r="94" spans="1:6" ht="12.75" x14ac:dyDescent="0.35">
      <c r="A94" s="12"/>
      <c r="B94" s="12"/>
      <c r="E94" s="49"/>
    </row>
    <row r="95" spans="1:6" ht="12.75" x14ac:dyDescent="0.35">
      <c r="A95" s="12"/>
      <c r="B95" s="12"/>
      <c r="E95" s="49"/>
    </row>
    <row r="96" spans="1:6" ht="12.75" x14ac:dyDescent="0.35">
      <c r="A96" s="12"/>
      <c r="B96" s="12"/>
      <c r="E96" s="49"/>
    </row>
    <row r="97" spans="1:5" ht="12.75" x14ac:dyDescent="0.35">
      <c r="A97" s="12"/>
      <c r="B97" s="12"/>
      <c r="E97" s="49"/>
    </row>
    <row r="98" spans="1:5" ht="12.75" x14ac:dyDescent="0.35">
      <c r="A98" s="12"/>
      <c r="B98" s="12"/>
      <c r="E98" s="49"/>
    </row>
    <row r="99" spans="1:5" ht="12.75" x14ac:dyDescent="0.35">
      <c r="A99" s="12"/>
      <c r="B99" s="12"/>
      <c r="E99" s="49"/>
    </row>
    <row r="100" spans="1:5" ht="12.75" x14ac:dyDescent="0.35">
      <c r="A100" s="12"/>
      <c r="B100" s="12"/>
      <c r="E100" s="49"/>
    </row>
    <row r="101" spans="1:5" ht="12.75" x14ac:dyDescent="0.35">
      <c r="A101" s="12"/>
      <c r="B101" s="12"/>
      <c r="E101" s="49"/>
    </row>
    <row r="102" spans="1:5" ht="12.75" x14ac:dyDescent="0.35">
      <c r="A102" s="12"/>
      <c r="B102" s="12"/>
      <c r="E102" s="49"/>
    </row>
    <row r="103" spans="1:5" ht="12.75" x14ac:dyDescent="0.35">
      <c r="A103" s="12"/>
      <c r="B103" s="12"/>
      <c r="E103" s="49"/>
    </row>
    <row r="104" spans="1:5" ht="12.75" x14ac:dyDescent="0.35">
      <c r="A104" s="12"/>
      <c r="B104" s="12"/>
      <c r="E104" s="49"/>
    </row>
    <row r="105" spans="1:5" ht="12.75" x14ac:dyDescent="0.35">
      <c r="A105" s="12"/>
      <c r="B105" s="12"/>
      <c r="E105" s="49"/>
    </row>
    <row r="106" spans="1:5" ht="12.75" x14ac:dyDescent="0.35">
      <c r="A106" s="12"/>
      <c r="B106" s="12"/>
      <c r="E106" s="49"/>
    </row>
    <row r="107" spans="1:5" ht="12.75" x14ac:dyDescent="0.35">
      <c r="A107" s="12"/>
      <c r="B107" s="12"/>
      <c r="E107" s="49"/>
    </row>
    <row r="108" spans="1:5" ht="12.75" x14ac:dyDescent="0.35">
      <c r="A108" s="12"/>
      <c r="B108" s="12"/>
      <c r="E108" s="49"/>
    </row>
    <row r="109" spans="1:5" ht="12.75" x14ac:dyDescent="0.35">
      <c r="A109" s="12"/>
      <c r="B109" s="12"/>
      <c r="E109" s="49"/>
    </row>
    <row r="110" spans="1:5" ht="12.75" x14ac:dyDescent="0.35">
      <c r="A110" s="12"/>
      <c r="B110" s="12"/>
      <c r="E110" s="49"/>
    </row>
    <row r="111" spans="1:5" ht="12.75" x14ac:dyDescent="0.35">
      <c r="A111" s="12"/>
      <c r="B111" s="12"/>
      <c r="E111" s="49"/>
    </row>
    <row r="112" spans="1:5" ht="12.75" x14ac:dyDescent="0.35">
      <c r="A112" s="12"/>
      <c r="B112" s="12"/>
      <c r="E112" s="49"/>
    </row>
    <row r="113" spans="1:5" ht="12.75" x14ac:dyDescent="0.35">
      <c r="A113" s="12"/>
      <c r="B113" s="12"/>
      <c r="E113" s="49"/>
    </row>
    <row r="114" spans="1:5" ht="12.75" x14ac:dyDescent="0.35">
      <c r="A114" s="12"/>
      <c r="B114" s="12"/>
      <c r="E114" s="49"/>
    </row>
    <row r="115" spans="1:5" ht="12.75" x14ac:dyDescent="0.35">
      <c r="A115" s="12"/>
      <c r="B115" s="12"/>
      <c r="E115" s="49"/>
    </row>
    <row r="116" spans="1:5" ht="12.75" x14ac:dyDescent="0.35">
      <c r="A116" s="12"/>
      <c r="B116" s="12"/>
      <c r="E116" s="49"/>
    </row>
    <row r="117" spans="1:5" ht="12.75" x14ac:dyDescent="0.35">
      <c r="A117" s="12"/>
      <c r="B117" s="12"/>
      <c r="E117" s="49"/>
    </row>
    <row r="118" spans="1:5" ht="12.75" x14ac:dyDescent="0.35">
      <c r="A118" s="12"/>
      <c r="B118" s="12"/>
      <c r="E118" s="49"/>
    </row>
    <row r="119" spans="1:5" ht="12.75" x14ac:dyDescent="0.35">
      <c r="A119" s="12"/>
      <c r="B119" s="12"/>
      <c r="E119" s="49"/>
    </row>
    <row r="120" spans="1:5" ht="12.75" x14ac:dyDescent="0.35">
      <c r="A120" s="12"/>
      <c r="B120" s="12"/>
      <c r="E120" s="49"/>
    </row>
    <row r="121" spans="1:5" ht="12.75" x14ac:dyDescent="0.35">
      <c r="A121" s="12"/>
      <c r="B121" s="12"/>
      <c r="E121" s="49"/>
    </row>
    <row r="122" spans="1:5" ht="12.75" x14ac:dyDescent="0.35">
      <c r="A122" s="12"/>
      <c r="B122" s="12"/>
      <c r="E122" s="49"/>
    </row>
    <row r="123" spans="1:5" ht="12.75" x14ac:dyDescent="0.35">
      <c r="A123" s="12"/>
      <c r="B123" s="12"/>
      <c r="E123" s="49"/>
    </row>
    <row r="124" spans="1:5" ht="12.75" x14ac:dyDescent="0.35">
      <c r="A124" s="12"/>
      <c r="B124" s="12"/>
      <c r="E124" s="49"/>
    </row>
    <row r="125" spans="1:5" ht="12.75" x14ac:dyDescent="0.35">
      <c r="A125" s="12"/>
      <c r="B125" s="12"/>
      <c r="E125" s="49"/>
    </row>
    <row r="126" spans="1:5" ht="12.75" x14ac:dyDescent="0.35">
      <c r="A126" s="12"/>
      <c r="B126" s="12"/>
      <c r="E126" s="49"/>
    </row>
    <row r="127" spans="1:5" ht="12.75" x14ac:dyDescent="0.35">
      <c r="A127" s="12"/>
      <c r="B127" s="12"/>
      <c r="E127" s="49"/>
    </row>
    <row r="128" spans="1:5" ht="12.75" x14ac:dyDescent="0.35">
      <c r="A128" s="12"/>
      <c r="B128" s="12"/>
      <c r="E128" s="49"/>
    </row>
    <row r="129" spans="1:5" ht="12.75" x14ac:dyDescent="0.35">
      <c r="A129" s="12"/>
      <c r="B129" s="12"/>
      <c r="E129" s="49"/>
    </row>
    <row r="130" spans="1:5" ht="12.75" x14ac:dyDescent="0.35">
      <c r="A130" s="12"/>
      <c r="B130" s="12"/>
      <c r="E130" s="49"/>
    </row>
    <row r="131" spans="1:5" ht="12.75" x14ac:dyDescent="0.35">
      <c r="A131" s="12"/>
      <c r="B131" s="12"/>
      <c r="E131" s="49"/>
    </row>
    <row r="132" spans="1:5" ht="12.75" x14ac:dyDescent="0.35">
      <c r="A132" s="12"/>
      <c r="B132" s="12"/>
      <c r="E132" s="49"/>
    </row>
    <row r="133" spans="1:5" ht="12.75" x14ac:dyDescent="0.35">
      <c r="A133" s="12"/>
      <c r="B133" s="12"/>
      <c r="E133" s="49"/>
    </row>
    <row r="134" spans="1:5" ht="12.75" x14ac:dyDescent="0.35">
      <c r="A134" s="12"/>
      <c r="B134" s="12"/>
      <c r="E134" s="49"/>
    </row>
    <row r="135" spans="1:5" ht="12.75" x14ac:dyDescent="0.35">
      <c r="A135" s="12"/>
      <c r="B135" s="12"/>
      <c r="E135" s="49"/>
    </row>
    <row r="136" spans="1:5" ht="12.75" x14ac:dyDescent="0.35">
      <c r="A136" s="12"/>
      <c r="B136" s="12"/>
      <c r="E136" s="49"/>
    </row>
    <row r="137" spans="1:5" ht="12.75" x14ac:dyDescent="0.35">
      <c r="A137" s="12"/>
      <c r="B137" s="12"/>
      <c r="E137" s="49"/>
    </row>
    <row r="138" spans="1:5" ht="12.75" x14ac:dyDescent="0.35">
      <c r="A138" s="12"/>
      <c r="B138" s="12"/>
      <c r="E138" s="49"/>
    </row>
    <row r="139" spans="1:5" ht="12.75" x14ac:dyDescent="0.35">
      <c r="A139" s="12"/>
      <c r="B139" s="12"/>
      <c r="E139" s="49"/>
    </row>
    <row r="140" spans="1:5" ht="12.75" x14ac:dyDescent="0.35">
      <c r="A140" s="12"/>
      <c r="B140" s="12"/>
      <c r="E140" s="49"/>
    </row>
    <row r="141" spans="1:5" ht="12.75" x14ac:dyDescent="0.35">
      <c r="A141" s="12"/>
      <c r="B141" s="12"/>
      <c r="E141" s="49"/>
    </row>
    <row r="142" spans="1:5" ht="12.75" x14ac:dyDescent="0.35">
      <c r="A142" s="12"/>
      <c r="B142" s="12"/>
      <c r="E142" s="49"/>
    </row>
    <row r="143" spans="1:5" ht="12.75" x14ac:dyDescent="0.35">
      <c r="A143" s="12"/>
      <c r="B143" s="12"/>
      <c r="E143" s="49"/>
    </row>
    <row r="144" spans="1:5" ht="12.75" x14ac:dyDescent="0.35">
      <c r="A144" s="12"/>
      <c r="B144" s="12"/>
      <c r="E144" s="49"/>
    </row>
    <row r="145" spans="1:5" ht="12.75" x14ac:dyDescent="0.35">
      <c r="A145" s="12"/>
      <c r="B145" s="12"/>
      <c r="E145" s="49"/>
    </row>
    <row r="146" spans="1:5" ht="12.75" x14ac:dyDescent="0.35">
      <c r="A146" s="12"/>
      <c r="B146" s="12"/>
      <c r="E146" s="49"/>
    </row>
    <row r="147" spans="1:5" ht="12.75" x14ac:dyDescent="0.35">
      <c r="A147" s="12"/>
      <c r="B147" s="12"/>
      <c r="E147" s="49"/>
    </row>
    <row r="148" spans="1:5" ht="12.75" x14ac:dyDescent="0.35">
      <c r="A148" s="12"/>
      <c r="B148" s="12"/>
      <c r="E148" s="49"/>
    </row>
    <row r="149" spans="1:5" ht="12.75" x14ac:dyDescent="0.35">
      <c r="A149" s="12"/>
      <c r="B149" s="12"/>
      <c r="E149" s="49"/>
    </row>
    <row r="150" spans="1:5" ht="12.75" x14ac:dyDescent="0.35">
      <c r="A150" s="12"/>
      <c r="B150" s="12"/>
      <c r="E150" s="49"/>
    </row>
    <row r="151" spans="1:5" ht="12.75" x14ac:dyDescent="0.35">
      <c r="A151" s="12"/>
      <c r="B151" s="12"/>
      <c r="E151" s="49"/>
    </row>
    <row r="152" spans="1:5" ht="12.75" x14ac:dyDescent="0.35">
      <c r="A152" s="12"/>
      <c r="B152" s="12"/>
      <c r="E152" s="49"/>
    </row>
    <row r="153" spans="1:5" ht="12.75" x14ac:dyDescent="0.35">
      <c r="A153" s="12"/>
      <c r="B153" s="12"/>
      <c r="E153" s="49"/>
    </row>
    <row r="154" spans="1:5" ht="12.75" x14ac:dyDescent="0.35">
      <c r="A154" s="12"/>
      <c r="B154" s="12"/>
      <c r="E154" s="49"/>
    </row>
    <row r="155" spans="1:5" ht="12.75" x14ac:dyDescent="0.35">
      <c r="A155" s="12"/>
      <c r="B155" s="12"/>
      <c r="E155" s="49"/>
    </row>
    <row r="156" spans="1:5" ht="12.75" x14ac:dyDescent="0.35">
      <c r="A156" s="12"/>
      <c r="B156" s="12"/>
      <c r="E156" s="49"/>
    </row>
    <row r="157" spans="1:5" ht="12.75" x14ac:dyDescent="0.35">
      <c r="A157" s="12"/>
      <c r="B157" s="12"/>
      <c r="E157" s="49"/>
    </row>
    <row r="158" spans="1:5" ht="12.75" x14ac:dyDescent="0.35">
      <c r="A158" s="12"/>
      <c r="B158" s="12"/>
      <c r="E158" s="49"/>
    </row>
    <row r="159" spans="1:5" ht="12.75" x14ac:dyDescent="0.35">
      <c r="A159" s="12"/>
      <c r="B159" s="12"/>
      <c r="E159" s="49"/>
    </row>
    <row r="160" spans="1:5" ht="12.75" x14ac:dyDescent="0.35">
      <c r="A160" s="12"/>
      <c r="B160" s="12"/>
      <c r="E160" s="49"/>
    </row>
    <row r="161" spans="1:5" ht="12.75" x14ac:dyDescent="0.35">
      <c r="A161" s="12"/>
      <c r="B161" s="12"/>
      <c r="E161" s="49"/>
    </row>
    <row r="162" spans="1:5" ht="12.75" x14ac:dyDescent="0.35">
      <c r="A162" s="12"/>
      <c r="B162" s="12"/>
      <c r="E162" s="49"/>
    </row>
    <row r="163" spans="1:5" ht="12.75" x14ac:dyDescent="0.35">
      <c r="A163" s="12"/>
      <c r="B163" s="12"/>
      <c r="E163" s="49"/>
    </row>
    <row r="164" spans="1:5" ht="12.75" x14ac:dyDescent="0.35">
      <c r="A164" s="12"/>
      <c r="B164" s="12"/>
      <c r="E164" s="49"/>
    </row>
    <row r="165" spans="1:5" ht="12.75" x14ac:dyDescent="0.35">
      <c r="A165" s="12"/>
      <c r="B165" s="12"/>
      <c r="E165" s="49"/>
    </row>
    <row r="166" spans="1:5" ht="12.75" x14ac:dyDescent="0.35">
      <c r="A166" s="12"/>
      <c r="B166" s="12"/>
      <c r="E166" s="49"/>
    </row>
    <row r="167" spans="1:5" ht="12.75" x14ac:dyDescent="0.35">
      <c r="A167" s="12"/>
      <c r="B167" s="12"/>
      <c r="E167" s="49"/>
    </row>
    <row r="168" spans="1:5" ht="12.75" x14ac:dyDescent="0.35">
      <c r="A168" s="12"/>
      <c r="B168" s="12"/>
      <c r="E168" s="49"/>
    </row>
    <row r="169" spans="1:5" ht="12.75" x14ac:dyDescent="0.35">
      <c r="A169" s="12"/>
      <c r="B169" s="12"/>
      <c r="E169" s="49"/>
    </row>
    <row r="170" spans="1:5" ht="12.75" x14ac:dyDescent="0.35">
      <c r="A170" s="12"/>
      <c r="B170" s="12"/>
      <c r="E170" s="49"/>
    </row>
    <row r="171" spans="1:5" ht="12.75" x14ac:dyDescent="0.35">
      <c r="A171" s="12"/>
      <c r="B171" s="12"/>
      <c r="E171" s="49"/>
    </row>
    <row r="172" spans="1:5" ht="12.75" x14ac:dyDescent="0.35">
      <c r="A172" s="12"/>
      <c r="B172" s="12"/>
      <c r="E172" s="49"/>
    </row>
    <row r="173" spans="1:5" ht="12.75" x14ac:dyDescent="0.35">
      <c r="A173" s="12"/>
      <c r="B173" s="12"/>
      <c r="E173" s="49"/>
    </row>
    <row r="174" spans="1:5" ht="12.75" x14ac:dyDescent="0.35">
      <c r="A174" s="12"/>
      <c r="B174" s="12"/>
      <c r="E174" s="49"/>
    </row>
    <row r="175" spans="1:5" ht="12.75" x14ac:dyDescent="0.35">
      <c r="A175" s="12"/>
      <c r="B175" s="12"/>
      <c r="E175" s="49"/>
    </row>
    <row r="176" spans="1:5" ht="12.75" x14ac:dyDescent="0.35">
      <c r="A176" s="12"/>
      <c r="B176" s="12"/>
      <c r="E176" s="49"/>
    </row>
    <row r="177" spans="1:5" ht="12.75" x14ac:dyDescent="0.35">
      <c r="A177" s="12"/>
      <c r="B177" s="12"/>
      <c r="E177" s="49"/>
    </row>
    <row r="178" spans="1:5" ht="12.75" x14ac:dyDescent="0.35">
      <c r="A178" s="12"/>
      <c r="B178" s="12"/>
      <c r="E178" s="49"/>
    </row>
    <row r="179" spans="1:5" ht="12.75" x14ac:dyDescent="0.35">
      <c r="A179" s="12"/>
      <c r="B179" s="12"/>
      <c r="E179" s="49"/>
    </row>
    <row r="180" spans="1:5" ht="12.75" x14ac:dyDescent="0.35">
      <c r="A180" s="12"/>
      <c r="B180" s="12"/>
      <c r="E180" s="49"/>
    </row>
    <row r="181" spans="1:5" ht="12.75" x14ac:dyDescent="0.35">
      <c r="A181" s="12"/>
      <c r="B181" s="12"/>
      <c r="E181" s="49"/>
    </row>
    <row r="182" spans="1:5" ht="12.75" x14ac:dyDescent="0.35">
      <c r="A182" s="12"/>
      <c r="B182" s="12"/>
      <c r="E182" s="49"/>
    </row>
    <row r="183" spans="1:5" ht="12.75" x14ac:dyDescent="0.35">
      <c r="A183" s="12"/>
      <c r="B183" s="12"/>
      <c r="E183" s="49"/>
    </row>
    <row r="184" spans="1:5" ht="12.75" x14ac:dyDescent="0.35">
      <c r="A184" s="12"/>
      <c r="B184" s="12"/>
      <c r="E184" s="49"/>
    </row>
    <row r="185" spans="1:5" ht="12.75" x14ac:dyDescent="0.35">
      <c r="A185" s="12"/>
      <c r="B185" s="12"/>
      <c r="E185" s="49"/>
    </row>
    <row r="186" spans="1:5" ht="12.75" x14ac:dyDescent="0.35">
      <c r="A186" s="12"/>
      <c r="B186" s="12"/>
      <c r="E186" s="49"/>
    </row>
    <row r="187" spans="1:5" ht="12.75" x14ac:dyDescent="0.35">
      <c r="A187" s="12"/>
      <c r="B187" s="12"/>
      <c r="E187" s="49"/>
    </row>
    <row r="188" spans="1:5" ht="12.75" x14ac:dyDescent="0.35">
      <c r="A188" s="12"/>
      <c r="B188" s="12"/>
      <c r="E188" s="49"/>
    </row>
    <row r="189" spans="1:5" ht="12.75" x14ac:dyDescent="0.35">
      <c r="A189" s="12"/>
      <c r="B189" s="12"/>
      <c r="E189" s="49"/>
    </row>
    <row r="190" spans="1:5" ht="12.75" x14ac:dyDescent="0.35">
      <c r="A190" s="12"/>
      <c r="B190" s="12"/>
      <c r="E190" s="49"/>
    </row>
    <row r="191" spans="1:5" ht="12.75" x14ac:dyDescent="0.35">
      <c r="A191" s="12"/>
      <c r="B191" s="12"/>
      <c r="E191" s="49"/>
    </row>
    <row r="192" spans="1:5" ht="12.75" x14ac:dyDescent="0.35">
      <c r="A192" s="12"/>
      <c r="B192" s="12"/>
      <c r="E192" s="49"/>
    </row>
    <row r="193" spans="1:5" ht="12.75" x14ac:dyDescent="0.35">
      <c r="A193" s="12"/>
      <c r="B193" s="12"/>
      <c r="E193" s="49"/>
    </row>
    <row r="194" spans="1:5" ht="12.75" x14ac:dyDescent="0.35">
      <c r="A194" s="12"/>
      <c r="B194" s="12"/>
      <c r="E194" s="49"/>
    </row>
    <row r="195" spans="1:5" ht="12.75" x14ac:dyDescent="0.35">
      <c r="A195" s="12"/>
      <c r="B195" s="12"/>
      <c r="E195" s="49"/>
    </row>
    <row r="196" spans="1:5" ht="12.75" x14ac:dyDescent="0.35">
      <c r="A196" s="12"/>
      <c r="B196" s="12"/>
      <c r="E196" s="49"/>
    </row>
    <row r="197" spans="1:5" ht="12.75" x14ac:dyDescent="0.35">
      <c r="A197" s="12"/>
      <c r="B197" s="12"/>
      <c r="E197" s="49"/>
    </row>
    <row r="198" spans="1:5" ht="12.75" x14ac:dyDescent="0.35">
      <c r="A198" s="12"/>
      <c r="B198" s="12"/>
      <c r="E198" s="49"/>
    </row>
    <row r="199" spans="1:5" ht="12.75" x14ac:dyDescent="0.35">
      <c r="A199" s="12"/>
      <c r="B199" s="12"/>
      <c r="E199" s="49"/>
    </row>
    <row r="200" spans="1:5" ht="12.75" x14ac:dyDescent="0.35">
      <c r="A200" s="12"/>
      <c r="B200" s="12"/>
      <c r="E200" s="49"/>
    </row>
    <row r="201" spans="1:5" ht="12.75" x14ac:dyDescent="0.35">
      <c r="A201" s="12"/>
      <c r="B201" s="12"/>
      <c r="E201" s="49"/>
    </row>
    <row r="202" spans="1:5" ht="12.75" x14ac:dyDescent="0.35">
      <c r="A202" s="12"/>
      <c r="B202" s="12"/>
      <c r="E202" s="49"/>
    </row>
    <row r="203" spans="1:5" ht="12.75" x14ac:dyDescent="0.35">
      <c r="A203" s="12"/>
      <c r="B203" s="12"/>
      <c r="E203" s="49"/>
    </row>
    <row r="204" spans="1:5" ht="12.75" x14ac:dyDescent="0.35">
      <c r="A204" s="12"/>
      <c r="B204" s="12"/>
      <c r="E204" s="49"/>
    </row>
    <row r="205" spans="1:5" ht="12.75" x14ac:dyDescent="0.35">
      <c r="A205" s="12"/>
      <c r="B205" s="12"/>
      <c r="E205" s="49"/>
    </row>
    <row r="206" spans="1:5" ht="12.75" x14ac:dyDescent="0.35">
      <c r="A206" s="12"/>
      <c r="B206" s="12"/>
      <c r="E206" s="49"/>
    </row>
    <row r="207" spans="1:5" ht="12.75" x14ac:dyDescent="0.35">
      <c r="A207" s="12"/>
      <c r="B207" s="12"/>
      <c r="E207" s="49"/>
    </row>
    <row r="208" spans="1:5" ht="12.75" x14ac:dyDescent="0.35">
      <c r="A208" s="12"/>
      <c r="B208" s="12"/>
      <c r="E208" s="49"/>
    </row>
    <row r="209" spans="1:5" ht="12.75" x14ac:dyDescent="0.35">
      <c r="A209" s="12"/>
      <c r="B209" s="12"/>
      <c r="E209" s="49"/>
    </row>
    <row r="210" spans="1:5" ht="12.75" x14ac:dyDescent="0.35">
      <c r="A210" s="12"/>
      <c r="B210" s="12"/>
      <c r="E210" s="49"/>
    </row>
    <row r="211" spans="1:5" ht="12.75" x14ac:dyDescent="0.35">
      <c r="A211" s="12"/>
      <c r="B211" s="12"/>
      <c r="E211" s="49"/>
    </row>
    <row r="212" spans="1:5" ht="12.75" x14ac:dyDescent="0.35">
      <c r="A212" s="12"/>
      <c r="B212" s="12"/>
      <c r="E212" s="49"/>
    </row>
    <row r="213" spans="1:5" ht="12.75" x14ac:dyDescent="0.35">
      <c r="A213" s="12"/>
      <c r="B213" s="12"/>
      <c r="E213" s="49"/>
    </row>
    <row r="214" spans="1:5" ht="12.75" x14ac:dyDescent="0.35">
      <c r="A214" s="12"/>
      <c r="B214" s="12"/>
      <c r="E214" s="49"/>
    </row>
    <row r="215" spans="1:5" ht="12.75" x14ac:dyDescent="0.35">
      <c r="A215" s="12"/>
      <c r="B215" s="12"/>
      <c r="E215" s="49"/>
    </row>
    <row r="216" spans="1:5" ht="12.75" x14ac:dyDescent="0.35">
      <c r="A216" s="12"/>
      <c r="B216" s="12"/>
      <c r="E216" s="49"/>
    </row>
    <row r="217" spans="1:5" ht="12.75" x14ac:dyDescent="0.35">
      <c r="A217" s="12"/>
      <c r="B217" s="12"/>
      <c r="E217" s="49"/>
    </row>
    <row r="218" spans="1:5" ht="12.75" x14ac:dyDescent="0.35">
      <c r="A218" s="12"/>
      <c r="B218" s="12"/>
      <c r="E218" s="49"/>
    </row>
    <row r="219" spans="1:5" ht="12.75" x14ac:dyDescent="0.35">
      <c r="A219" s="12"/>
      <c r="B219" s="12"/>
      <c r="E219" s="49"/>
    </row>
    <row r="220" spans="1:5" ht="12.75" x14ac:dyDescent="0.35">
      <c r="A220" s="12"/>
      <c r="B220" s="12"/>
      <c r="E220" s="49"/>
    </row>
    <row r="221" spans="1:5" ht="12.75" x14ac:dyDescent="0.35">
      <c r="A221" s="12"/>
      <c r="B221" s="12"/>
      <c r="E221" s="49"/>
    </row>
    <row r="222" spans="1:5" ht="12.75" x14ac:dyDescent="0.35">
      <c r="A222" s="12"/>
      <c r="B222" s="12"/>
      <c r="E222" s="49"/>
    </row>
    <row r="223" spans="1:5" ht="12.75" x14ac:dyDescent="0.35">
      <c r="A223" s="12"/>
      <c r="B223" s="12"/>
      <c r="E223" s="49"/>
    </row>
    <row r="224" spans="1:5" ht="12.75" x14ac:dyDescent="0.35">
      <c r="A224" s="12"/>
      <c r="B224" s="12"/>
      <c r="E224" s="49"/>
    </row>
    <row r="225" spans="1:5" ht="12.75" x14ac:dyDescent="0.35">
      <c r="A225" s="12"/>
      <c r="B225" s="12"/>
      <c r="E225" s="49"/>
    </row>
    <row r="226" spans="1:5" ht="12.75" x14ac:dyDescent="0.35">
      <c r="A226" s="12"/>
      <c r="B226" s="12"/>
      <c r="E226" s="49"/>
    </row>
    <row r="227" spans="1:5" ht="12.75" x14ac:dyDescent="0.35">
      <c r="A227" s="12"/>
      <c r="B227" s="12"/>
      <c r="E227" s="49"/>
    </row>
    <row r="228" spans="1:5" ht="12.75" x14ac:dyDescent="0.35">
      <c r="A228" s="12"/>
      <c r="B228" s="12"/>
      <c r="E228" s="49"/>
    </row>
    <row r="229" spans="1:5" ht="12.75" x14ac:dyDescent="0.35">
      <c r="A229" s="12"/>
      <c r="B229" s="12"/>
      <c r="E229" s="49"/>
    </row>
    <row r="230" spans="1:5" ht="12.75" x14ac:dyDescent="0.35">
      <c r="A230" s="12"/>
      <c r="B230" s="12"/>
      <c r="E230" s="49"/>
    </row>
    <row r="231" spans="1:5" ht="12.75" x14ac:dyDescent="0.35">
      <c r="A231" s="12"/>
      <c r="B231" s="12"/>
      <c r="E231" s="49"/>
    </row>
    <row r="232" spans="1:5" ht="12.75" x14ac:dyDescent="0.35">
      <c r="A232" s="12"/>
      <c r="B232" s="12"/>
      <c r="E232" s="49"/>
    </row>
    <row r="233" spans="1:5" ht="12.75" x14ac:dyDescent="0.35">
      <c r="A233" s="12"/>
      <c r="B233" s="12"/>
      <c r="E233" s="49"/>
    </row>
    <row r="234" spans="1:5" ht="12.75" x14ac:dyDescent="0.35">
      <c r="A234" s="12"/>
      <c r="B234" s="12"/>
      <c r="E234" s="49"/>
    </row>
    <row r="235" spans="1:5" ht="12.75" x14ac:dyDescent="0.35">
      <c r="A235" s="12"/>
      <c r="B235" s="12"/>
      <c r="E235" s="49"/>
    </row>
    <row r="236" spans="1:5" ht="12.75" x14ac:dyDescent="0.35">
      <c r="A236" s="12"/>
      <c r="B236" s="12"/>
      <c r="E236" s="49"/>
    </row>
    <row r="237" spans="1:5" ht="12.75" x14ac:dyDescent="0.35">
      <c r="A237" s="12"/>
      <c r="B237" s="12"/>
      <c r="E237" s="49"/>
    </row>
    <row r="238" spans="1:5" ht="12.75" x14ac:dyDescent="0.35">
      <c r="A238" s="12"/>
      <c r="B238" s="12"/>
      <c r="E238" s="49"/>
    </row>
    <row r="239" spans="1:5" ht="12.75" x14ac:dyDescent="0.35">
      <c r="A239" s="12"/>
      <c r="B239" s="12"/>
      <c r="E239" s="49"/>
    </row>
    <row r="240" spans="1:5" ht="12.75" x14ac:dyDescent="0.35">
      <c r="A240" s="12"/>
      <c r="B240" s="12"/>
      <c r="E240" s="49"/>
    </row>
    <row r="241" spans="1:5" ht="12.75" x14ac:dyDescent="0.35">
      <c r="A241" s="12"/>
      <c r="B241" s="12"/>
      <c r="E241" s="49"/>
    </row>
    <row r="242" spans="1:5" ht="12.75" x14ac:dyDescent="0.35">
      <c r="A242" s="12"/>
      <c r="B242" s="12"/>
      <c r="E242" s="49"/>
    </row>
    <row r="243" spans="1:5" ht="12.75" x14ac:dyDescent="0.35">
      <c r="A243" s="12"/>
      <c r="B243" s="12"/>
      <c r="E243" s="49"/>
    </row>
    <row r="244" spans="1:5" ht="12.75" x14ac:dyDescent="0.35">
      <c r="A244" s="12"/>
      <c r="B244" s="12"/>
      <c r="E244" s="49"/>
    </row>
    <row r="245" spans="1:5" ht="12.75" x14ac:dyDescent="0.35">
      <c r="A245" s="12"/>
      <c r="B245" s="12"/>
      <c r="E245" s="49"/>
    </row>
    <row r="246" spans="1:5" ht="12.75" x14ac:dyDescent="0.35">
      <c r="A246" s="12"/>
      <c r="B246" s="12"/>
      <c r="E246" s="49"/>
    </row>
    <row r="247" spans="1:5" ht="12.75" x14ac:dyDescent="0.35">
      <c r="A247" s="12"/>
      <c r="B247" s="12"/>
      <c r="E247" s="49"/>
    </row>
    <row r="248" spans="1:5" ht="12.75" x14ac:dyDescent="0.35">
      <c r="A248" s="12"/>
      <c r="B248" s="12"/>
      <c r="E248" s="49"/>
    </row>
    <row r="249" spans="1:5" ht="12.75" x14ac:dyDescent="0.35">
      <c r="A249" s="12"/>
      <c r="B249" s="12"/>
      <c r="E249" s="49"/>
    </row>
    <row r="250" spans="1:5" ht="12.75" x14ac:dyDescent="0.35">
      <c r="A250" s="12"/>
      <c r="B250" s="12"/>
      <c r="E250" s="49"/>
    </row>
    <row r="251" spans="1:5" ht="12.75" x14ac:dyDescent="0.35">
      <c r="A251" s="12"/>
      <c r="B251" s="12"/>
      <c r="E251" s="49"/>
    </row>
    <row r="252" spans="1:5" ht="12.75" x14ac:dyDescent="0.35">
      <c r="A252" s="12"/>
      <c r="B252" s="12"/>
      <c r="E252" s="49"/>
    </row>
    <row r="253" spans="1:5" ht="12.75" x14ac:dyDescent="0.35">
      <c r="A253" s="12"/>
      <c r="B253" s="12"/>
      <c r="E253" s="49"/>
    </row>
    <row r="254" spans="1:5" ht="12.75" x14ac:dyDescent="0.35">
      <c r="A254" s="12"/>
      <c r="B254" s="12"/>
      <c r="E254" s="49"/>
    </row>
    <row r="255" spans="1:5" ht="12.75" x14ac:dyDescent="0.35">
      <c r="A255" s="12"/>
      <c r="B255" s="12"/>
      <c r="E255" s="49"/>
    </row>
    <row r="256" spans="1:5" ht="12.75" x14ac:dyDescent="0.35">
      <c r="A256" s="12"/>
      <c r="B256" s="12"/>
      <c r="E256" s="49"/>
    </row>
    <row r="257" spans="1:5" ht="12.75" x14ac:dyDescent="0.35">
      <c r="A257" s="12"/>
      <c r="B257" s="12"/>
      <c r="E257" s="49"/>
    </row>
    <row r="258" spans="1:5" ht="12.75" x14ac:dyDescent="0.35">
      <c r="A258" s="12"/>
      <c r="B258" s="12"/>
      <c r="E258" s="49"/>
    </row>
    <row r="259" spans="1:5" ht="12.75" x14ac:dyDescent="0.35">
      <c r="A259" s="12"/>
      <c r="B259" s="12"/>
      <c r="E259" s="49"/>
    </row>
    <row r="260" spans="1:5" ht="12.75" x14ac:dyDescent="0.35">
      <c r="A260" s="12"/>
      <c r="B260" s="12"/>
      <c r="E260" s="49"/>
    </row>
    <row r="261" spans="1:5" ht="12.75" x14ac:dyDescent="0.35">
      <c r="A261" s="12"/>
      <c r="B261" s="12"/>
      <c r="E261" s="49"/>
    </row>
    <row r="262" spans="1:5" ht="12.75" x14ac:dyDescent="0.35">
      <c r="A262" s="12"/>
      <c r="B262" s="12"/>
      <c r="E262" s="49"/>
    </row>
    <row r="263" spans="1:5" ht="12.75" x14ac:dyDescent="0.35">
      <c r="A263" s="12"/>
      <c r="B263" s="12"/>
      <c r="E263" s="49"/>
    </row>
    <row r="264" spans="1:5" ht="12.75" x14ac:dyDescent="0.35">
      <c r="A264" s="12"/>
      <c r="B264" s="12"/>
      <c r="E264" s="49"/>
    </row>
    <row r="265" spans="1:5" ht="12.75" x14ac:dyDescent="0.35">
      <c r="A265" s="12"/>
      <c r="B265" s="12"/>
      <c r="E265" s="49"/>
    </row>
    <row r="266" spans="1:5" ht="12.75" x14ac:dyDescent="0.35">
      <c r="A266" s="12"/>
      <c r="B266" s="12"/>
      <c r="E266" s="49"/>
    </row>
    <row r="267" spans="1:5" ht="12.75" x14ac:dyDescent="0.35">
      <c r="A267" s="12"/>
      <c r="B267" s="12"/>
      <c r="E267" s="49"/>
    </row>
    <row r="268" spans="1:5" ht="12.75" x14ac:dyDescent="0.35">
      <c r="A268" s="12"/>
      <c r="B268" s="12"/>
      <c r="E268" s="49"/>
    </row>
    <row r="269" spans="1:5" ht="12.75" x14ac:dyDescent="0.35">
      <c r="A269" s="12"/>
      <c r="B269" s="12"/>
      <c r="E269" s="49"/>
    </row>
    <row r="270" spans="1:5" ht="12.75" x14ac:dyDescent="0.35">
      <c r="A270" s="12"/>
      <c r="B270" s="12"/>
      <c r="E270" s="49"/>
    </row>
    <row r="271" spans="1:5" ht="12.75" x14ac:dyDescent="0.35">
      <c r="A271" s="12"/>
      <c r="B271" s="12"/>
      <c r="E271" s="49"/>
    </row>
    <row r="272" spans="1:5" ht="12.75" x14ac:dyDescent="0.35">
      <c r="A272" s="12"/>
      <c r="B272" s="12"/>
      <c r="E272" s="49"/>
    </row>
    <row r="273" spans="1:5" ht="12.75" x14ac:dyDescent="0.35">
      <c r="A273" s="12"/>
      <c r="B273" s="12"/>
      <c r="E273" s="49"/>
    </row>
    <row r="274" spans="1:5" ht="12.75" x14ac:dyDescent="0.35">
      <c r="A274" s="12"/>
      <c r="B274" s="12"/>
      <c r="E274" s="49"/>
    </row>
    <row r="275" spans="1:5" ht="12.75" x14ac:dyDescent="0.35">
      <c r="A275" s="12"/>
      <c r="B275" s="12"/>
      <c r="E275" s="49"/>
    </row>
    <row r="276" spans="1:5" ht="12.75" x14ac:dyDescent="0.35">
      <c r="A276" s="12"/>
      <c r="B276" s="12"/>
      <c r="E276" s="49"/>
    </row>
    <row r="277" spans="1:5" ht="12.75" x14ac:dyDescent="0.35">
      <c r="A277" s="12"/>
      <c r="B277" s="12"/>
      <c r="E277" s="49"/>
    </row>
    <row r="278" spans="1:5" ht="12.75" x14ac:dyDescent="0.35">
      <c r="A278" s="12"/>
      <c r="B278" s="12"/>
      <c r="E278" s="49"/>
    </row>
    <row r="279" spans="1:5" ht="12.75" x14ac:dyDescent="0.35">
      <c r="A279" s="12"/>
      <c r="B279" s="12"/>
      <c r="E279" s="49"/>
    </row>
    <row r="280" spans="1:5" ht="12.75" x14ac:dyDescent="0.35">
      <c r="A280" s="12"/>
      <c r="B280" s="12"/>
      <c r="E280" s="49"/>
    </row>
    <row r="281" spans="1:5" ht="12.75" x14ac:dyDescent="0.35">
      <c r="A281" s="12"/>
      <c r="B281" s="12"/>
      <c r="E281" s="49"/>
    </row>
    <row r="282" spans="1:5" ht="12.75" x14ac:dyDescent="0.35">
      <c r="A282" s="12"/>
      <c r="B282" s="12"/>
      <c r="E282" s="49"/>
    </row>
    <row r="283" spans="1:5" ht="12.75" x14ac:dyDescent="0.35">
      <c r="A283" s="12"/>
      <c r="B283" s="12"/>
      <c r="E283" s="49"/>
    </row>
    <row r="284" spans="1:5" ht="12.75" x14ac:dyDescent="0.35">
      <c r="A284" s="12"/>
      <c r="B284" s="12"/>
      <c r="E284" s="49"/>
    </row>
    <row r="285" spans="1:5" ht="12.75" x14ac:dyDescent="0.35">
      <c r="A285" s="12"/>
      <c r="B285" s="12"/>
      <c r="E285" s="49"/>
    </row>
    <row r="286" spans="1:5" ht="12.75" x14ac:dyDescent="0.35">
      <c r="A286" s="12"/>
      <c r="B286" s="12"/>
      <c r="E286" s="49"/>
    </row>
    <row r="287" spans="1:5" ht="12.75" x14ac:dyDescent="0.35">
      <c r="A287" s="12"/>
      <c r="B287" s="12"/>
      <c r="E287" s="49"/>
    </row>
    <row r="288" spans="1:5" ht="12.75" x14ac:dyDescent="0.35">
      <c r="A288" s="12"/>
      <c r="B288" s="12"/>
      <c r="E288" s="49"/>
    </row>
    <row r="289" spans="1:5" ht="12.75" x14ac:dyDescent="0.35">
      <c r="A289" s="12"/>
      <c r="B289" s="12"/>
      <c r="E289" s="49"/>
    </row>
    <row r="290" spans="1:5" ht="12.75" x14ac:dyDescent="0.35">
      <c r="A290" s="12"/>
      <c r="B290" s="12"/>
      <c r="E290" s="49"/>
    </row>
    <row r="291" spans="1:5" ht="12.75" x14ac:dyDescent="0.35">
      <c r="A291" s="12"/>
      <c r="B291" s="12"/>
      <c r="E291" s="49"/>
    </row>
    <row r="292" spans="1:5" ht="12.75" x14ac:dyDescent="0.35">
      <c r="A292" s="12"/>
      <c r="B292" s="12"/>
      <c r="E292" s="49"/>
    </row>
    <row r="293" spans="1:5" ht="12.75" x14ac:dyDescent="0.35">
      <c r="A293" s="12"/>
      <c r="B293" s="12"/>
      <c r="E293" s="49"/>
    </row>
    <row r="294" spans="1:5" ht="12.75" x14ac:dyDescent="0.35">
      <c r="A294" s="12"/>
      <c r="B294" s="12"/>
      <c r="E294" s="49"/>
    </row>
    <row r="295" spans="1:5" ht="12.75" x14ac:dyDescent="0.35">
      <c r="A295" s="12"/>
      <c r="B295" s="12"/>
      <c r="E295" s="49"/>
    </row>
    <row r="296" spans="1:5" ht="12.75" x14ac:dyDescent="0.35">
      <c r="A296" s="12"/>
      <c r="B296" s="12"/>
      <c r="E296" s="49"/>
    </row>
    <row r="297" spans="1:5" ht="12.75" x14ac:dyDescent="0.35">
      <c r="A297" s="12"/>
      <c r="B297" s="12"/>
      <c r="E297" s="49"/>
    </row>
    <row r="298" spans="1:5" ht="12.75" x14ac:dyDescent="0.35">
      <c r="A298" s="12"/>
      <c r="B298" s="12"/>
      <c r="E298" s="49"/>
    </row>
    <row r="299" spans="1:5" ht="12.75" x14ac:dyDescent="0.35">
      <c r="A299" s="12"/>
      <c r="B299" s="12"/>
      <c r="E299" s="49"/>
    </row>
    <row r="300" spans="1:5" ht="12.75" x14ac:dyDescent="0.35">
      <c r="A300" s="12"/>
      <c r="B300" s="12"/>
      <c r="E300" s="49"/>
    </row>
    <row r="301" spans="1:5" ht="12.75" x14ac:dyDescent="0.35">
      <c r="A301" s="12"/>
      <c r="B301" s="12"/>
      <c r="E301" s="49"/>
    </row>
    <row r="302" spans="1:5" ht="12.75" x14ac:dyDescent="0.35">
      <c r="A302" s="12"/>
      <c r="B302" s="12"/>
      <c r="E302" s="49"/>
    </row>
    <row r="303" spans="1:5" ht="12.75" x14ac:dyDescent="0.35">
      <c r="A303" s="12"/>
      <c r="B303" s="12"/>
      <c r="E303" s="49"/>
    </row>
    <row r="304" spans="1:5" ht="12.75" x14ac:dyDescent="0.35">
      <c r="A304" s="12"/>
      <c r="B304" s="12"/>
      <c r="E304" s="49"/>
    </row>
    <row r="305" spans="1:5" ht="12.75" x14ac:dyDescent="0.35">
      <c r="A305" s="12"/>
      <c r="B305" s="12"/>
      <c r="E305" s="49"/>
    </row>
    <row r="306" spans="1:5" ht="12.75" x14ac:dyDescent="0.35">
      <c r="A306" s="12"/>
      <c r="B306" s="12"/>
      <c r="E306" s="49"/>
    </row>
    <row r="307" spans="1:5" ht="12.75" x14ac:dyDescent="0.35">
      <c r="A307" s="12"/>
      <c r="B307" s="12"/>
      <c r="E307" s="49"/>
    </row>
    <row r="308" spans="1:5" ht="12.75" x14ac:dyDescent="0.35">
      <c r="A308" s="12"/>
      <c r="B308" s="12"/>
      <c r="E308" s="49"/>
    </row>
    <row r="309" spans="1:5" ht="12.75" x14ac:dyDescent="0.35">
      <c r="A309" s="12"/>
      <c r="B309" s="12"/>
      <c r="E309" s="49"/>
    </row>
    <row r="310" spans="1:5" ht="12.75" x14ac:dyDescent="0.35">
      <c r="A310" s="12"/>
      <c r="B310" s="12"/>
      <c r="E310" s="49"/>
    </row>
    <row r="311" spans="1:5" ht="12.75" x14ac:dyDescent="0.35">
      <c r="A311" s="12"/>
      <c r="B311" s="12"/>
      <c r="E311" s="49"/>
    </row>
    <row r="312" spans="1:5" ht="12.75" x14ac:dyDescent="0.35">
      <c r="A312" s="12"/>
      <c r="B312" s="12"/>
      <c r="E312" s="49"/>
    </row>
    <row r="313" spans="1:5" ht="12.75" x14ac:dyDescent="0.35">
      <c r="A313" s="12"/>
      <c r="B313" s="12"/>
      <c r="E313" s="49"/>
    </row>
    <row r="314" spans="1:5" ht="12.75" x14ac:dyDescent="0.35">
      <c r="A314" s="12"/>
      <c r="B314" s="12"/>
      <c r="E314" s="49"/>
    </row>
    <row r="315" spans="1:5" ht="12.75" x14ac:dyDescent="0.35">
      <c r="A315" s="12"/>
      <c r="B315" s="12"/>
      <c r="E315" s="49"/>
    </row>
    <row r="316" spans="1:5" ht="12.75" x14ac:dyDescent="0.35">
      <c r="A316" s="12"/>
      <c r="B316" s="12"/>
      <c r="E316" s="49"/>
    </row>
    <row r="317" spans="1:5" ht="12.75" x14ac:dyDescent="0.35">
      <c r="A317" s="12"/>
      <c r="B317" s="12"/>
      <c r="E317" s="49"/>
    </row>
    <row r="318" spans="1:5" ht="12.75" x14ac:dyDescent="0.35">
      <c r="A318" s="12"/>
      <c r="B318" s="12"/>
      <c r="E318" s="49"/>
    </row>
    <row r="319" spans="1:5" ht="12.75" x14ac:dyDescent="0.35">
      <c r="A319" s="12"/>
      <c r="B319" s="12"/>
      <c r="E319" s="49"/>
    </row>
    <row r="320" spans="1:5" ht="12.75" x14ac:dyDescent="0.35">
      <c r="A320" s="12"/>
      <c r="B320" s="12"/>
      <c r="E320" s="49"/>
    </row>
    <row r="321" spans="1:5" ht="12.75" x14ac:dyDescent="0.35">
      <c r="A321" s="12"/>
      <c r="B321" s="12"/>
      <c r="E321" s="49"/>
    </row>
    <row r="322" spans="1:5" ht="12.75" x14ac:dyDescent="0.35">
      <c r="A322" s="12"/>
      <c r="B322" s="12"/>
      <c r="E322" s="49"/>
    </row>
    <row r="323" spans="1:5" ht="12.75" x14ac:dyDescent="0.35">
      <c r="A323" s="12"/>
      <c r="B323" s="12"/>
      <c r="E323" s="49"/>
    </row>
    <row r="324" spans="1:5" ht="12.75" x14ac:dyDescent="0.35">
      <c r="A324" s="12"/>
      <c r="B324" s="12"/>
      <c r="E324" s="49"/>
    </row>
    <row r="325" spans="1:5" ht="12.75" x14ac:dyDescent="0.35">
      <c r="A325" s="12"/>
      <c r="B325" s="12"/>
      <c r="E325" s="49"/>
    </row>
    <row r="326" spans="1:5" ht="12.75" x14ac:dyDescent="0.35">
      <c r="A326" s="12"/>
      <c r="B326" s="12"/>
      <c r="E326" s="49"/>
    </row>
    <row r="327" spans="1:5" ht="12.75" x14ac:dyDescent="0.35">
      <c r="A327" s="12"/>
      <c r="B327" s="12"/>
      <c r="E327" s="49"/>
    </row>
    <row r="328" spans="1:5" ht="12.75" x14ac:dyDescent="0.35">
      <c r="A328" s="12"/>
      <c r="B328" s="12"/>
      <c r="E328" s="49"/>
    </row>
    <row r="329" spans="1:5" ht="12.75" x14ac:dyDescent="0.35">
      <c r="A329" s="12"/>
      <c r="B329" s="12"/>
      <c r="E329" s="49"/>
    </row>
    <row r="330" spans="1:5" ht="12.75" x14ac:dyDescent="0.35">
      <c r="A330" s="12"/>
      <c r="B330" s="12"/>
      <c r="E330" s="49"/>
    </row>
    <row r="331" spans="1:5" ht="12.75" x14ac:dyDescent="0.35">
      <c r="A331" s="12"/>
      <c r="B331" s="12"/>
      <c r="E331" s="49"/>
    </row>
    <row r="332" spans="1:5" ht="12.75" x14ac:dyDescent="0.35">
      <c r="A332" s="12"/>
      <c r="B332" s="12"/>
      <c r="E332" s="49"/>
    </row>
    <row r="333" spans="1:5" ht="12.75" x14ac:dyDescent="0.35">
      <c r="A333" s="12"/>
      <c r="B333" s="12"/>
      <c r="E333" s="49"/>
    </row>
    <row r="334" spans="1:5" ht="12.75" x14ac:dyDescent="0.35">
      <c r="A334" s="12"/>
      <c r="B334" s="12"/>
      <c r="E334" s="49"/>
    </row>
    <row r="335" spans="1:5" ht="12.75" x14ac:dyDescent="0.35">
      <c r="A335" s="12"/>
      <c r="B335" s="12"/>
      <c r="E335" s="49"/>
    </row>
    <row r="336" spans="1:5" ht="12.75" x14ac:dyDescent="0.35">
      <c r="A336" s="12"/>
      <c r="B336" s="12"/>
      <c r="E336" s="49"/>
    </row>
    <row r="337" spans="1:5" ht="12.75" x14ac:dyDescent="0.35">
      <c r="A337" s="12"/>
      <c r="B337" s="12"/>
      <c r="E337" s="49"/>
    </row>
    <row r="338" spans="1:5" ht="12.75" x14ac:dyDescent="0.35">
      <c r="A338" s="12"/>
      <c r="B338" s="12"/>
      <c r="E338" s="49"/>
    </row>
    <row r="339" spans="1:5" ht="12.75" x14ac:dyDescent="0.35">
      <c r="A339" s="12"/>
      <c r="B339" s="12"/>
      <c r="E339" s="49"/>
    </row>
    <row r="340" spans="1:5" ht="12.75" x14ac:dyDescent="0.35">
      <c r="A340" s="12"/>
      <c r="B340" s="12"/>
      <c r="E340" s="49"/>
    </row>
    <row r="341" spans="1:5" ht="12.75" x14ac:dyDescent="0.35">
      <c r="A341" s="12"/>
      <c r="B341" s="12"/>
      <c r="E341" s="49"/>
    </row>
    <row r="342" spans="1:5" ht="12.75" x14ac:dyDescent="0.35">
      <c r="A342" s="12"/>
      <c r="B342" s="12"/>
      <c r="E342" s="49"/>
    </row>
    <row r="343" spans="1:5" ht="12.75" x14ac:dyDescent="0.35">
      <c r="A343" s="12"/>
      <c r="B343" s="12"/>
      <c r="E343" s="49"/>
    </row>
    <row r="344" spans="1:5" ht="12.75" x14ac:dyDescent="0.35">
      <c r="A344" s="12"/>
      <c r="B344" s="12"/>
      <c r="E344" s="49"/>
    </row>
    <row r="345" spans="1:5" ht="12.75" x14ac:dyDescent="0.35">
      <c r="A345" s="12"/>
      <c r="B345" s="12"/>
      <c r="E345" s="49"/>
    </row>
    <row r="346" spans="1:5" ht="12.75" x14ac:dyDescent="0.35">
      <c r="A346" s="12"/>
      <c r="B346" s="12"/>
      <c r="E346" s="49"/>
    </row>
    <row r="347" spans="1:5" ht="12.75" x14ac:dyDescent="0.35">
      <c r="A347" s="12"/>
      <c r="B347" s="12"/>
      <c r="E347" s="49"/>
    </row>
    <row r="348" spans="1:5" ht="12.75" x14ac:dyDescent="0.35">
      <c r="A348" s="12"/>
      <c r="B348" s="12"/>
      <c r="E348" s="49"/>
    </row>
    <row r="349" spans="1:5" ht="12.75" x14ac:dyDescent="0.35">
      <c r="A349" s="12"/>
      <c r="B349" s="12"/>
      <c r="E349" s="49"/>
    </row>
    <row r="350" spans="1:5" ht="12.75" x14ac:dyDescent="0.35">
      <c r="A350" s="12"/>
      <c r="B350" s="12"/>
      <c r="E350" s="49"/>
    </row>
    <row r="351" spans="1:5" ht="12.75" x14ac:dyDescent="0.35">
      <c r="A351" s="12"/>
      <c r="B351" s="12"/>
      <c r="E351" s="49"/>
    </row>
    <row r="352" spans="1:5" ht="12.75" x14ac:dyDescent="0.35">
      <c r="A352" s="12"/>
      <c r="B352" s="12"/>
      <c r="E352" s="49"/>
    </row>
    <row r="353" spans="1:5" ht="12.75" x14ac:dyDescent="0.35">
      <c r="A353" s="12"/>
      <c r="B353" s="12"/>
      <c r="E353" s="49"/>
    </row>
    <row r="354" spans="1:5" ht="12.75" x14ac:dyDescent="0.35">
      <c r="A354" s="12"/>
      <c r="B354" s="12"/>
      <c r="E354" s="49"/>
    </row>
    <row r="355" spans="1:5" ht="12.75" x14ac:dyDescent="0.35">
      <c r="A355" s="12"/>
      <c r="B355" s="12"/>
      <c r="E355" s="49"/>
    </row>
    <row r="356" spans="1:5" ht="12.75" x14ac:dyDescent="0.35">
      <c r="A356" s="12"/>
      <c r="B356" s="12"/>
      <c r="E356" s="49"/>
    </row>
    <row r="357" spans="1:5" ht="12.75" x14ac:dyDescent="0.35">
      <c r="A357" s="12"/>
      <c r="B357" s="12"/>
      <c r="E357" s="49"/>
    </row>
    <row r="358" spans="1:5" ht="12.75" x14ac:dyDescent="0.35">
      <c r="A358" s="12"/>
      <c r="B358" s="12"/>
      <c r="E358" s="49"/>
    </row>
    <row r="359" spans="1:5" ht="12.75" x14ac:dyDescent="0.35">
      <c r="A359" s="12"/>
      <c r="B359" s="12"/>
      <c r="E359" s="49"/>
    </row>
    <row r="360" spans="1:5" ht="12.75" x14ac:dyDescent="0.35">
      <c r="A360" s="12"/>
      <c r="B360" s="12"/>
      <c r="E360" s="49"/>
    </row>
    <row r="361" spans="1:5" ht="12.75" x14ac:dyDescent="0.35">
      <c r="A361" s="12"/>
      <c r="B361" s="12"/>
      <c r="E361" s="49"/>
    </row>
    <row r="362" spans="1:5" ht="12.75" x14ac:dyDescent="0.35">
      <c r="A362" s="12"/>
      <c r="B362" s="12"/>
      <c r="E362" s="49"/>
    </row>
    <row r="363" spans="1:5" ht="12.75" x14ac:dyDescent="0.35">
      <c r="A363" s="12"/>
      <c r="B363" s="12"/>
      <c r="E363" s="49"/>
    </row>
    <row r="364" spans="1:5" ht="12.75" x14ac:dyDescent="0.35">
      <c r="A364" s="12"/>
      <c r="B364" s="12"/>
      <c r="E364" s="49"/>
    </row>
    <row r="365" spans="1:5" ht="12.75" x14ac:dyDescent="0.35">
      <c r="A365" s="12"/>
      <c r="B365" s="12"/>
      <c r="E365" s="49"/>
    </row>
    <row r="366" spans="1:5" ht="12.75" x14ac:dyDescent="0.35">
      <c r="A366" s="12"/>
      <c r="B366" s="12"/>
      <c r="E366" s="49"/>
    </row>
    <row r="367" spans="1:5" ht="12.75" x14ac:dyDescent="0.35">
      <c r="A367" s="12"/>
      <c r="B367" s="12"/>
      <c r="E367" s="49"/>
    </row>
    <row r="368" spans="1:5" ht="12.75" x14ac:dyDescent="0.35">
      <c r="A368" s="12"/>
      <c r="B368" s="12"/>
      <c r="E368" s="49"/>
    </row>
    <row r="369" spans="1:5" ht="12.75" x14ac:dyDescent="0.35">
      <c r="A369" s="12"/>
      <c r="B369" s="12"/>
      <c r="E369" s="49"/>
    </row>
    <row r="370" spans="1:5" ht="12.75" x14ac:dyDescent="0.35">
      <c r="A370" s="12"/>
      <c r="B370" s="12"/>
      <c r="E370" s="49"/>
    </row>
    <row r="371" spans="1:5" ht="12.75" x14ac:dyDescent="0.35">
      <c r="A371" s="12"/>
      <c r="B371" s="12"/>
      <c r="E371" s="49"/>
    </row>
    <row r="372" spans="1:5" ht="12.75" x14ac:dyDescent="0.35">
      <c r="A372" s="12"/>
      <c r="B372" s="12"/>
      <c r="E372" s="49"/>
    </row>
    <row r="373" spans="1:5" ht="12.75" x14ac:dyDescent="0.35">
      <c r="A373" s="12"/>
      <c r="B373" s="12"/>
      <c r="E373" s="49"/>
    </row>
    <row r="374" spans="1:5" ht="12.75" x14ac:dyDescent="0.35">
      <c r="A374" s="12"/>
      <c r="B374" s="12"/>
      <c r="E374" s="49"/>
    </row>
    <row r="375" spans="1:5" ht="12.75" x14ac:dyDescent="0.35">
      <c r="A375" s="12"/>
      <c r="B375" s="12"/>
      <c r="E375" s="49"/>
    </row>
    <row r="376" spans="1:5" ht="12.75" x14ac:dyDescent="0.35">
      <c r="A376" s="12"/>
      <c r="B376" s="12"/>
      <c r="E376" s="49"/>
    </row>
    <row r="377" spans="1:5" ht="12.75" x14ac:dyDescent="0.35">
      <c r="A377" s="12"/>
      <c r="B377" s="12"/>
      <c r="E377" s="49"/>
    </row>
    <row r="378" spans="1:5" ht="12.75" x14ac:dyDescent="0.35">
      <c r="A378" s="12"/>
      <c r="B378" s="12"/>
      <c r="E378" s="49"/>
    </row>
    <row r="379" spans="1:5" ht="12.75" x14ac:dyDescent="0.35">
      <c r="A379" s="12"/>
      <c r="B379" s="12"/>
      <c r="E379" s="49"/>
    </row>
    <row r="380" spans="1:5" ht="12.75" x14ac:dyDescent="0.35">
      <c r="A380" s="12"/>
      <c r="B380" s="12"/>
      <c r="E380" s="49"/>
    </row>
    <row r="381" spans="1:5" ht="12.75" x14ac:dyDescent="0.35">
      <c r="A381" s="12"/>
      <c r="B381" s="12"/>
      <c r="E381" s="49"/>
    </row>
    <row r="382" spans="1:5" ht="12.75" x14ac:dyDescent="0.35">
      <c r="A382" s="12"/>
      <c r="B382" s="12"/>
      <c r="E382" s="49"/>
    </row>
    <row r="383" spans="1:5" ht="12.75" x14ac:dyDescent="0.35">
      <c r="A383" s="12"/>
      <c r="B383" s="12"/>
      <c r="E383" s="49"/>
    </row>
    <row r="384" spans="1:5" ht="12.75" x14ac:dyDescent="0.35">
      <c r="A384" s="12"/>
      <c r="B384" s="12"/>
      <c r="E384" s="49"/>
    </row>
    <row r="385" spans="1:5" ht="12.75" x14ac:dyDescent="0.35">
      <c r="A385" s="12"/>
      <c r="B385" s="12"/>
      <c r="E385" s="49"/>
    </row>
    <row r="386" spans="1:5" ht="12.75" x14ac:dyDescent="0.35">
      <c r="A386" s="12"/>
      <c r="B386" s="12"/>
      <c r="E386" s="49"/>
    </row>
    <row r="387" spans="1:5" ht="12.75" x14ac:dyDescent="0.35">
      <c r="A387" s="12"/>
      <c r="B387" s="12"/>
      <c r="E387" s="49"/>
    </row>
    <row r="388" spans="1:5" ht="12.75" x14ac:dyDescent="0.35">
      <c r="A388" s="12"/>
      <c r="B388" s="12"/>
      <c r="E388" s="49"/>
    </row>
    <row r="389" spans="1:5" ht="12.75" x14ac:dyDescent="0.35">
      <c r="A389" s="12"/>
      <c r="B389" s="12"/>
      <c r="E389" s="49"/>
    </row>
    <row r="390" spans="1:5" ht="12.75" x14ac:dyDescent="0.35">
      <c r="A390" s="12"/>
      <c r="B390" s="12"/>
      <c r="E390" s="49"/>
    </row>
    <row r="391" spans="1:5" ht="12.75" x14ac:dyDescent="0.35">
      <c r="A391" s="12"/>
      <c r="B391" s="12"/>
      <c r="E391" s="49"/>
    </row>
    <row r="392" spans="1:5" ht="12.75" x14ac:dyDescent="0.35">
      <c r="A392" s="12"/>
      <c r="B392" s="12"/>
      <c r="E392" s="49"/>
    </row>
    <row r="393" spans="1:5" ht="12.75" x14ac:dyDescent="0.35">
      <c r="A393" s="12"/>
      <c r="B393" s="12"/>
      <c r="E393" s="49"/>
    </row>
    <row r="394" spans="1:5" ht="12.75" x14ac:dyDescent="0.35">
      <c r="A394" s="12"/>
      <c r="B394" s="12"/>
      <c r="E394" s="49"/>
    </row>
    <row r="395" spans="1:5" ht="12.75" x14ac:dyDescent="0.35">
      <c r="A395" s="12"/>
      <c r="B395" s="12"/>
      <c r="E395" s="49"/>
    </row>
    <row r="396" spans="1:5" ht="12.75" x14ac:dyDescent="0.35">
      <c r="A396" s="12"/>
      <c r="B396" s="12"/>
      <c r="E396" s="49"/>
    </row>
    <row r="397" spans="1:5" ht="12.75" x14ac:dyDescent="0.35">
      <c r="A397" s="12"/>
      <c r="B397" s="12"/>
      <c r="E397" s="49"/>
    </row>
    <row r="398" spans="1:5" ht="12.75" x14ac:dyDescent="0.35">
      <c r="A398" s="12"/>
      <c r="B398" s="12"/>
      <c r="E398" s="49"/>
    </row>
    <row r="399" spans="1:5" ht="12.75" x14ac:dyDescent="0.35">
      <c r="A399" s="12"/>
      <c r="B399" s="12"/>
      <c r="E399" s="49"/>
    </row>
    <row r="400" spans="1:5" ht="12.75" x14ac:dyDescent="0.35">
      <c r="A400" s="12"/>
      <c r="B400" s="12"/>
      <c r="E400" s="49"/>
    </row>
    <row r="401" spans="1:5" ht="12.75" x14ac:dyDescent="0.35">
      <c r="A401" s="12"/>
      <c r="B401" s="12"/>
      <c r="E401" s="49"/>
    </row>
    <row r="402" spans="1:5" ht="12.75" x14ac:dyDescent="0.35">
      <c r="A402" s="12"/>
      <c r="B402" s="12"/>
      <c r="E402" s="49"/>
    </row>
    <row r="403" spans="1:5" ht="12.75" x14ac:dyDescent="0.35">
      <c r="A403" s="12"/>
      <c r="B403" s="12"/>
      <c r="E403" s="49"/>
    </row>
    <row r="404" spans="1:5" ht="12.75" x14ac:dyDescent="0.35">
      <c r="A404" s="12"/>
      <c r="B404" s="12"/>
      <c r="E404" s="49"/>
    </row>
    <row r="405" spans="1:5" ht="12.75" x14ac:dyDescent="0.35">
      <c r="A405" s="12"/>
      <c r="B405" s="12"/>
      <c r="E405" s="49"/>
    </row>
    <row r="406" spans="1:5" ht="12.75" x14ac:dyDescent="0.35">
      <c r="A406" s="12"/>
      <c r="B406" s="12"/>
      <c r="E406" s="49"/>
    </row>
    <row r="407" spans="1:5" ht="12.75" x14ac:dyDescent="0.35">
      <c r="A407" s="12"/>
      <c r="B407" s="12"/>
      <c r="E407" s="49"/>
    </row>
    <row r="408" spans="1:5" ht="12.75" x14ac:dyDescent="0.35">
      <c r="A408" s="12"/>
      <c r="B408" s="12"/>
      <c r="E408" s="49"/>
    </row>
    <row r="409" spans="1:5" ht="12.75" x14ac:dyDescent="0.35">
      <c r="A409" s="12"/>
      <c r="B409" s="12"/>
      <c r="E409" s="49"/>
    </row>
    <row r="410" spans="1:5" ht="12.75" x14ac:dyDescent="0.35">
      <c r="A410" s="12"/>
      <c r="B410" s="12"/>
      <c r="E410" s="49"/>
    </row>
    <row r="411" spans="1:5" ht="12.75" x14ac:dyDescent="0.35">
      <c r="A411" s="12"/>
      <c r="B411" s="12"/>
      <c r="E411" s="49"/>
    </row>
    <row r="412" spans="1:5" ht="12.75" x14ac:dyDescent="0.35">
      <c r="A412" s="12"/>
      <c r="B412" s="12"/>
      <c r="E412" s="49"/>
    </row>
    <row r="413" spans="1:5" ht="12.75" x14ac:dyDescent="0.35">
      <c r="A413" s="12"/>
      <c r="B413" s="12"/>
      <c r="E413" s="49"/>
    </row>
    <row r="414" spans="1:5" ht="12.75" x14ac:dyDescent="0.35">
      <c r="A414" s="12"/>
      <c r="B414" s="12"/>
      <c r="E414" s="49"/>
    </row>
    <row r="415" spans="1:5" ht="12.75" x14ac:dyDescent="0.35">
      <c r="A415" s="12"/>
      <c r="B415" s="12"/>
      <c r="E415" s="49"/>
    </row>
    <row r="416" spans="1:5" ht="12.75" x14ac:dyDescent="0.35">
      <c r="A416" s="12"/>
      <c r="B416" s="12"/>
      <c r="E416" s="49"/>
    </row>
    <row r="417" spans="1:5" ht="12.75" x14ac:dyDescent="0.35">
      <c r="A417" s="12"/>
      <c r="B417" s="12"/>
      <c r="E417" s="49"/>
    </row>
    <row r="418" spans="1:5" ht="12.75" x14ac:dyDescent="0.35">
      <c r="A418" s="12"/>
      <c r="B418" s="12"/>
      <c r="E418" s="49"/>
    </row>
    <row r="419" spans="1:5" ht="12.75" x14ac:dyDescent="0.35">
      <c r="A419" s="12"/>
      <c r="B419" s="12"/>
      <c r="E419" s="49"/>
    </row>
    <row r="420" spans="1:5" ht="12.75" x14ac:dyDescent="0.35">
      <c r="A420" s="12"/>
      <c r="B420" s="12"/>
      <c r="E420" s="49"/>
    </row>
    <row r="421" spans="1:5" ht="12.75" x14ac:dyDescent="0.35">
      <c r="A421" s="12"/>
      <c r="B421" s="12"/>
      <c r="E421" s="49"/>
    </row>
    <row r="422" spans="1:5" ht="12.75" x14ac:dyDescent="0.35">
      <c r="A422" s="12"/>
      <c r="B422" s="12"/>
      <c r="E422" s="49"/>
    </row>
    <row r="423" spans="1:5" ht="12.75" x14ac:dyDescent="0.35">
      <c r="A423" s="12"/>
      <c r="B423" s="12"/>
      <c r="E423" s="49"/>
    </row>
    <row r="424" spans="1:5" ht="12.75" x14ac:dyDescent="0.35">
      <c r="A424" s="12"/>
      <c r="B424" s="12"/>
      <c r="E424" s="49"/>
    </row>
    <row r="425" spans="1:5" ht="12.75" x14ac:dyDescent="0.35">
      <c r="A425" s="12"/>
      <c r="B425" s="12"/>
      <c r="E425" s="49"/>
    </row>
    <row r="426" spans="1:5" ht="12.75" x14ac:dyDescent="0.35">
      <c r="A426" s="12"/>
      <c r="B426" s="12"/>
      <c r="E426" s="49"/>
    </row>
    <row r="427" spans="1:5" ht="12.75" x14ac:dyDescent="0.35">
      <c r="A427" s="12"/>
      <c r="B427" s="12"/>
      <c r="E427" s="49"/>
    </row>
    <row r="428" spans="1:5" ht="12.75" x14ac:dyDescent="0.35">
      <c r="A428" s="12"/>
      <c r="B428" s="12"/>
      <c r="E428" s="49"/>
    </row>
    <row r="429" spans="1:5" ht="12.75" x14ac:dyDescent="0.35">
      <c r="A429" s="12"/>
      <c r="B429" s="12"/>
      <c r="E429" s="49"/>
    </row>
    <row r="430" spans="1:5" ht="12.75" x14ac:dyDescent="0.35">
      <c r="A430" s="12"/>
      <c r="B430" s="12"/>
      <c r="E430" s="49"/>
    </row>
    <row r="431" spans="1:5" ht="12.75" x14ac:dyDescent="0.35">
      <c r="A431" s="12"/>
      <c r="B431" s="12"/>
      <c r="E431" s="49"/>
    </row>
    <row r="432" spans="1:5" ht="12.75" x14ac:dyDescent="0.35">
      <c r="A432" s="12"/>
      <c r="B432" s="12"/>
      <c r="E432" s="49"/>
    </row>
    <row r="433" spans="1:5" ht="12.75" x14ac:dyDescent="0.35">
      <c r="A433" s="12"/>
      <c r="B433" s="12"/>
      <c r="E433" s="49"/>
    </row>
    <row r="434" spans="1:5" ht="12.75" x14ac:dyDescent="0.35">
      <c r="A434" s="12"/>
      <c r="B434" s="12"/>
      <c r="E434" s="49"/>
    </row>
    <row r="435" spans="1:5" ht="12.75" x14ac:dyDescent="0.35">
      <c r="A435" s="12"/>
      <c r="B435" s="12"/>
      <c r="E435" s="49"/>
    </row>
    <row r="436" spans="1:5" ht="12.75" x14ac:dyDescent="0.35">
      <c r="A436" s="12"/>
      <c r="B436" s="12"/>
      <c r="E436" s="49"/>
    </row>
    <row r="437" spans="1:5" ht="12.75" x14ac:dyDescent="0.35">
      <c r="A437" s="12"/>
      <c r="B437" s="12"/>
      <c r="E437" s="49"/>
    </row>
    <row r="438" spans="1:5" ht="12.75" x14ac:dyDescent="0.35">
      <c r="A438" s="12"/>
      <c r="B438" s="12"/>
      <c r="E438" s="49"/>
    </row>
    <row r="439" spans="1:5" ht="12.75" x14ac:dyDescent="0.35">
      <c r="A439" s="12"/>
      <c r="B439" s="12"/>
      <c r="E439" s="49"/>
    </row>
    <row r="440" spans="1:5" ht="12.75" x14ac:dyDescent="0.35">
      <c r="A440" s="12"/>
      <c r="B440" s="12"/>
      <c r="E440" s="49"/>
    </row>
    <row r="441" spans="1:5" ht="12.75" x14ac:dyDescent="0.35">
      <c r="A441" s="12"/>
      <c r="B441" s="12"/>
      <c r="E441" s="49"/>
    </row>
    <row r="442" spans="1:5" ht="12.75" x14ac:dyDescent="0.35">
      <c r="A442" s="12"/>
      <c r="B442" s="12"/>
      <c r="E442" s="49"/>
    </row>
    <row r="443" spans="1:5" ht="12.75" x14ac:dyDescent="0.35">
      <c r="A443" s="12"/>
      <c r="B443" s="12"/>
      <c r="E443" s="49"/>
    </row>
    <row r="444" spans="1:5" ht="12.75" x14ac:dyDescent="0.35">
      <c r="A444" s="12"/>
      <c r="B444" s="12"/>
      <c r="E444" s="49"/>
    </row>
    <row r="445" spans="1:5" ht="12.75" x14ac:dyDescent="0.35">
      <c r="A445" s="12"/>
      <c r="B445" s="12"/>
      <c r="E445" s="49"/>
    </row>
    <row r="446" spans="1:5" ht="12.75" x14ac:dyDescent="0.35">
      <c r="A446" s="12"/>
      <c r="B446" s="12"/>
      <c r="E446" s="49"/>
    </row>
    <row r="447" spans="1:5" ht="12.75" x14ac:dyDescent="0.35">
      <c r="A447" s="12"/>
      <c r="B447" s="12"/>
      <c r="E447" s="49"/>
    </row>
    <row r="448" spans="1:5" ht="12.75" x14ac:dyDescent="0.35">
      <c r="A448" s="12"/>
      <c r="B448" s="12"/>
      <c r="E448" s="49"/>
    </row>
    <row r="449" spans="1:5" ht="12.75" x14ac:dyDescent="0.35">
      <c r="A449" s="12"/>
      <c r="B449" s="12"/>
      <c r="E449" s="49"/>
    </row>
    <row r="450" spans="1:5" ht="12.75" x14ac:dyDescent="0.35">
      <c r="A450" s="12"/>
      <c r="B450" s="12"/>
      <c r="E450" s="49"/>
    </row>
    <row r="451" spans="1:5" ht="12.75" x14ac:dyDescent="0.35">
      <c r="A451" s="12"/>
      <c r="B451" s="12"/>
      <c r="E451" s="49"/>
    </row>
    <row r="452" spans="1:5" ht="12.75" x14ac:dyDescent="0.35">
      <c r="A452" s="12"/>
      <c r="B452" s="12"/>
      <c r="E452" s="49"/>
    </row>
    <row r="453" spans="1:5" ht="12.75" x14ac:dyDescent="0.35">
      <c r="A453" s="12"/>
      <c r="B453" s="12"/>
      <c r="E453" s="49"/>
    </row>
    <row r="454" spans="1:5" ht="12.75" x14ac:dyDescent="0.35">
      <c r="A454" s="12"/>
      <c r="B454" s="12"/>
      <c r="E454" s="49"/>
    </row>
    <row r="455" spans="1:5" ht="12.75" x14ac:dyDescent="0.35">
      <c r="A455" s="12"/>
      <c r="B455" s="12"/>
      <c r="E455" s="49"/>
    </row>
    <row r="456" spans="1:5" ht="12.75" x14ac:dyDescent="0.35">
      <c r="A456" s="12"/>
      <c r="B456" s="12"/>
      <c r="E456" s="49"/>
    </row>
    <row r="457" spans="1:5" ht="12.75" x14ac:dyDescent="0.35">
      <c r="A457" s="12"/>
      <c r="B457" s="12"/>
      <c r="E457" s="49"/>
    </row>
    <row r="458" spans="1:5" ht="12.75" x14ac:dyDescent="0.35">
      <c r="A458" s="12"/>
      <c r="B458" s="12"/>
      <c r="E458" s="49"/>
    </row>
    <row r="459" spans="1:5" ht="12.75" x14ac:dyDescent="0.35">
      <c r="A459" s="12"/>
      <c r="B459" s="12"/>
      <c r="E459" s="49"/>
    </row>
    <row r="460" spans="1:5" ht="12.75" x14ac:dyDescent="0.35">
      <c r="A460" s="12"/>
      <c r="B460" s="12"/>
      <c r="E460" s="49"/>
    </row>
    <row r="461" spans="1:5" ht="12.75" x14ac:dyDescent="0.35">
      <c r="A461" s="12"/>
      <c r="B461" s="12"/>
      <c r="E461" s="49"/>
    </row>
    <row r="462" spans="1:5" ht="12.75" x14ac:dyDescent="0.35">
      <c r="A462" s="12"/>
      <c r="B462" s="12"/>
      <c r="E462" s="49"/>
    </row>
    <row r="463" spans="1:5" ht="12.75" x14ac:dyDescent="0.35">
      <c r="A463" s="12"/>
      <c r="B463" s="12"/>
      <c r="E463" s="49"/>
    </row>
    <row r="464" spans="1:5" ht="12.75" x14ac:dyDescent="0.35">
      <c r="A464" s="12"/>
      <c r="B464" s="12"/>
      <c r="E464" s="49"/>
    </row>
    <row r="465" spans="1:5" ht="12.75" x14ac:dyDescent="0.35">
      <c r="A465" s="12"/>
      <c r="B465" s="12"/>
      <c r="E465" s="49"/>
    </row>
    <row r="466" spans="1:5" ht="12.75" x14ac:dyDescent="0.35">
      <c r="A466" s="12"/>
      <c r="B466" s="12"/>
      <c r="E466" s="49"/>
    </row>
    <row r="467" spans="1:5" ht="12.75" x14ac:dyDescent="0.35">
      <c r="A467" s="12"/>
      <c r="B467" s="12"/>
      <c r="E467" s="49"/>
    </row>
    <row r="468" spans="1:5" ht="12.75" x14ac:dyDescent="0.35">
      <c r="A468" s="12"/>
      <c r="B468" s="12"/>
      <c r="E468" s="49"/>
    </row>
    <row r="469" spans="1:5" ht="12.75" x14ac:dyDescent="0.35">
      <c r="A469" s="12"/>
      <c r="B469" s="12"/>
      <c r="E469" s="49"/>
    </row>
    <row r="470" spans="1:5" ht="12.75" x14ac:dyDescent="0.35">
      <c r="A470" s="12"/>
      <c r="B470" s="12"/>
      <c r="E470" s="49"/>
    </row>
    <row r="471" spans="1:5" ht="12.75" x14ac:dyDescent="0.35">
      <c r="A471" s="12"/>
      <c r="B471" s="12"/>
      <c r="E471" s="49"/>
    </row>
    <row r="472" spans="1:5" ht="12.75" x14ac:dyDescent="0.35">
      <c r="A472" s="12"/>
      <c r="B472" s="12"/>
      <c r="E472" s="49"/>
    </row>
    <row r="473" spans="1:5" ht="12.75" x14ac:dyDescent="0.35">
      <c r="A473" s="12"/>
      <c r="B473" s="12"/>
      <c r="E473" s="49"/>
    </row>
    <row r="474" spans="1:5" ht="12.75" x14ac:dyDescent="0.35">
      <c r="A474" s="12"/>
      <c r="B474" s="12"/>
      <c r="E474" s="49"/>
    </row>
    <row r="475" spans="1:5" ht="12.75" x14ac:dyDescent="0.35">
      <c r="A475" s="12"/>
      <c r="B475" s="12"/>
      <c r="E475" s="49"/>
    </row>
    <row r="476" spans="1:5" ht="12.75" x14ac:dyDescent="0.35">
      <c r="A476" s="12"/>
      <c r="B476" s="12"/>
      <c r="E476" s="49"/>
    </row>
    <row r="477" spans="1:5" ht="12.75" x14ac:dyDescent="0.35">
      <c r="A477" s="12"/>
      <c r="B477" s="12"/>
      <c r="E477" s="49"/>
    </row>
    <row r="478" spans="1:5" ht="12.75" x14ac:dyDescent="0.35">
      <c r="A478" s="12"/>
      <c r="B478" s="12"/>
      <c r="E478" s="49"/>
    </row>
    <row r="479" spans="1:5" ht="12.75" x14ac:dyDescent="0.35">
      <c r="A479" s="12"/>
      <c r="B479" s="12"/>
      <c r="E479" s="49"/>
    </row>
    <row r="480" spans="1:5" ht="12.75" x14ac:dyDescent="0.35">
      <c r="A480" s="12"/>
      <c r="B480" s="12"/>
      <c r="E480" s="49"/>
    </row>
    <row r="481" spans="1:5" ht="12.75" x14ac:dyDescent="0.35">
      <c r="A481" s="12"/>
      <c r="B481" s="12"/>
      <c r="E481" s="49"/>
    </row>
    <row r="482" spans="1:5" ht="12.75" x14ac:dyDescent="0.35">
      <c r="A482" s="12"/>
      <c r="B482" s="12"/>
      <c r="E482" s="49"/>
    </row>
    <row r="483" spans="1:5" ht="12.75" x14ac:dyDescent="0.35">
      <c r="A483" s="12"/>
      <c r="B483" s="12"/>
      <c r="E483" s="49"/>
    </row>
    <row r="484" spans="1:5" ht="12.75" x14ac:dyDescent="0.35">
      <c r="A484" s="12"/>
      <c r="B484" s="12"/>
      <c r="E484" s="49"/>
    </row>
    <row r="485" spans="1:5" ht="12.75" x14ac:dyDescent="0.35">
      <c r="A485" s="12"/>
      <c r="B485" s="12"/>
      <c r="E485" s="49"/>
    </row>
    <row r="486" spans="1:5" ht="12.75" x14ac:dyDescent="0.35">
      <c r="A486" s="12"/>
      <c r="B486" s="12"/>
      <c r="E486" s="49"/>
    </row>
    <row r="487" spans="1:5" ht="12.75" x14ac:dyDescent="0.35">
      <c r="A487" s="12"/>
      <c r="B487" s="12"/>
      <c r="E487" s="49"/>
    </row>
    <row r="488" spans="1:5" ht="12.75" x14ac:dyDescent="0.35">
      <c r="A488" s="12"/>
      <c r="B488" s="12"/>
      <c r="E488" s="49"/>
    </row>
    <row r="489" spans="1:5" ht="12.75" x14ac:dyDescent="0.35">
      <c r="A489" s="12"/>
      <c r="B489" s="12"/>
      <c r="E489" s="49"/>
    </row>
    <row r="490" spans="1:5" ht="12.75" x14ac:dyDescent="0.35">
      <c r="A490" s="12"/>
      <c r="B490" s="12"/>
      <c r="E490" s="49"/>
    </row>
    <row r="491" spans="1:5" ht="12.75" x14ac:dyDescent="0.35">
      <c r="A491" s="12"/>
      <c r="B491" s="12"/>
      <c r="E491" s="49"/>
    </row>
    <row r="492" spans="1:5" ht="12.75" x14ac:dyDescent="0.35">
      <c r="A492" s="12"/>
      <c r="B492" s="12"/>
      <c r="E492" s="49"/>
    </row>
    <row r="493" spans="1:5" ht="12.75" x14ac:dyDescent="0.35">
      <c r="A493" s="12"/>
      <c r="B493" s="12"/>
      <c r="E493" s="49"/>
    </row>
    <row r="494" spans="1:5" ht="12.75" x14ac:dyDescent="0.35">
      <c r="A494" s="12"/>
      <c r="B494" s="12"/>
      <c r="E494" s="49"/>
    </row>
    <row r="495" spans="1:5" ht="12.75" x14ac:dyDescent="0.35">
      <c r="A495" s="12"/>
      <c r="B495" s="12"/>
      <c r="E495" s="49"/>
    </row>
    <row r="496" spans="1:5" ht="12.75" x14ac:dyDescent="0.35">
      <c r="A496" s="12"/>
      <c r="B496" s="12"/>
      <c r="E496" s="49"/>
    </row>
    <row r="497" spans="1:5" ht="12.75" x14ac:dyDescent="0.35">
      <c r="A497" s="12"/>
      <c r="B497" s="12"/>
      <c r="E497" s="49"/>
    </row>
    <row r="498" spans="1:5" ht="12.75" x14ac:dyDescent="0.35">
      <c r="A498" s="12"/>
      <c r="B498" s="12"/>
      <c r="E498" s="49"/>
    </row>
    <row r="499" spans="1:5" ht="12.75" x14ac:dyDescent="0.35">
      <c r="A499" s="12"/>
      <c r="B499" s="12"/>
      <c r="E499" s="49"/>
    </row>
    <row r="500" spans="1:5" ht="12.75" x14ac:dyDescent="0.35">
      <c r="A500" s="12"/>
      <c r="B500" s="12"/>
      <c r="E500" s="49"/>
    </row>
    <row r="501" spans="1:5" ht="12.75" x14ac:dyDescent="0.35">
      <c r="A501" s="12"/>
      <c r="B501" s="12"/>
      <c r="E501" s="49"/>
    </row>
    <row r="502" spans="1:5" ht="12.75" x14ac:dyDescent="0.35">
      <c r="A502" s="12"/>
      <c r="B502" s="12"/>
      <c r="E502" s="49"/>
    </row>
    <row r="503" spans="1:5" ht="12.75" x14ac:dyDescent="0.35">
      <c r="A503" s="12"/>
      <c r="B503" s="12"/>
      <c r="E503" s="49"/>
    </row>
    <row r="504" spans="1:5" ht="12.75" x14ac:dyDescent="0.35">
      <c r="A504" s="12"/>
      <c r="B504" s="12"/>
      <c r="E504" s="49"/>
    </row>
    <row r="505" spans="1:5" ht="12.75" x14ac:dyDescent="0.35">
      <c r="A505" s="12"/>
      <c r="B505" s="12"/>
      <c r="E505" s="49"/>
    </row>
    <row r="506" spans="1:5" ht="12.75" x14ac:dyDescent="0.35">
      <c r="A506" s="12"/>
      <c r="B506" s="12"/>
      <c r="E506" s="49"/>
    </row>
    <row r="507" spans="1:5" ht="12.75" x14ac:dyDescent="0.35">
      <c r="A507" s="12"/>
      <c r="B507" s="12"/>
      <c r="E507" s="49"/>
    </row>
    <row r="508" spans="1:5" ht="12.75" x14ac:dyDescent="0.35">
      <c r="A508" s="12"/>
      <c r="B508" s="12"/>
      <c r="E508" s="49"/>
    </row>
    <row r="509" spans="1:5" ht="12.75" x14ac:dyDescent="0.35">
      <c r="A509" s="12"/>
      <c r="B509" s="12"/>
      <c r="E509" s="49"/>
    </row>
    <row r="510" spans="1:5" ht="12.75" x14ac:dyDescent="0.35">
      <c r="A510" s="12"/>
      <c r="B510" s="12"/>
      <c r="E510" s="49"/>
    </row>
    <row r="511" spans="1:5" ht="12.75" x14ac:dyDescent="0.35">
      <c r="A511" s="12"/>
      <c r="B511" s="12"/>
      <c r="E511" s="49"/>
    </row>
    <row r="512" spans="1:5" ht="12.75" x14ac:dyDescent="0.35">
      <c r="A512" s="12"/>
      <c r="B512" s="12"/>
      <c r="E512" s="49"/>
    </row>
    <row r="513" spans="1:5" ht="12.75" x14ac:dyDescent="0.35">
      <c r="A513" s="12"/>
      <c r="B513" s="12"/>
      <c r="E513" s="49"/>
    </row>
    <row r="514" spans="1:5" ht="12.75" x14ac:dyDescent="0.35">
      <c r="A514" s="12"/>
      <c r="B514" s="12"/>
      <c r="E514" s="49"/>
    </row>
    <row r="515" spans="1:5" ht="12.75" x14ac:dyDescent="0.35">
      <c r="A515" s="12"/>
      <c r="B515" s="12"/>
      <c r="E515" s="49"/>
    </row>
    <row r="516" spans="1:5" ht="12.75" x14ac:dyDescent="0.35">
      <c r="A516" s="12"/>
      <c r="B516" s="12"/>
      <c r="E516" s="49"/>
    </row>
    <row r="517" spans="1:5" ht="12.75" x14ac:dyDescent="0.35">
      <c r="A517" s="12"/>
      <c r="B517" s="12"/>
      <c r="E517" s="49"/>
    </row>
    <row r="518" spans="1:5" ht="12.75" x14ac:dyDescent="0.35">
      <c r="A518" s="12"/>
      <c r="B518" s="12"/>
      <c r="E518" s="49"/>
    </row>
    <row r="519" spans="1:5" ht="12.75" x14ac:dyDescent="0.35">
      <c r="A519" s="12"/>
      <c r="B519" s="12"/>
      <c r="E519" s="49"/>
    </row>
    <row r="520" spans="1:5" ht="12.75" x14ac:dyDescent="0.35">
      <c r="A520" s="12"/>
      <c r="B520" s="12"/>
      <c r="E520" s="49"/>
    </row>
    <row r="521" spans="1:5" ht="12.75" x14ac:dyDescent="0.35">
      <c r="A521" s="12"/>
      <c r="B521" s="12"/>
      <c r="E521" s="49"/>
    </row>
    <row r="522" spans="1:5" ht="12.75" x14ac:dyDescent="0.35">
      <c r="A522" s="12"/>
      <c r="B522" s="12"/>
      <c r="E522" s="49"/>
    </row>
    <row r="523" spans="1:5" ht="12.75" x14ac:dyDescent="0.35">
      <c r="A523" s="12"/>
      <c r="B523" s="12"/>
      <c r="E523" s="49"/>
    </row>
    <row r="524" spans="1:5" ht="12.75" x14ac:dyDescent="0.35">
      <c r="A524" s="12"/>
      <c r="B524" s="12"/>
      <c r="E524" s="49"/>
    </row>
    <row r="525" spans="1:5" ht="12.75" x14ac:dyDescent="0.35">
      <c r="A525" s="12"/>
      <c r="B525" s="12"/>
      <c r="E525" s="49"/>
    </row>
    <row r="526" spans="1:5" ht="12.75" x14ac:dyDescent="0.35">
      <c r="A526" s="12"/>
      <c r="B526" s="12"/>
      <c r="E526" s="49"/>
    </row>
    <row r="527" spans="1:5" ht="12.75" x14ac:dyDescent="0.35">
      <c r="A527" s="12"/>
      <c r="B527" s="12"/>
      <c r="E527" s="49"/>
    </row>
    <row r="528" spans="1:5" ht="12.75" x14ac:dyDescent="0.35">
      <c r="A528" s="12"/>
      <c r="B528" s="12"/>
      <c r="E528" s="49"/>
    </row>
    <row r="529" spans="1:5" ht="12.75" x14ac:dyDescent="0.35">
      <c r="A529" s="12"/>
      <c r="B529" s="12"/>
      <c r="E529" s="49"/>
    </row>
    <row r="530" spans="1:5" ht="12.75" x14ac:dyDescent="0.35">
      <c r="A530" s="12"/>
      <c r="B530" s="12"/>
      <c r="E530" s="49"/>
    </row>
    <row r="531" spans="1:5" ht="12.75" x14ac:dyDescent="0.35">
      <c r="A531" s="12"/>
      <c r="B531" s="12"/>
      <c r="E531" s="49"/>
    </row>
    <row r="532" spans="1:5" ht="12.75" x14ac:dyDescent="0.35">
      <c r="A532" s="12"/>
      <c r="B532" s="12"/>
      <c r="E532" s="49"/>
    </row>
    <row r="533" spans="1:5" ht="12.75" x14ac:dyDescent="0.35">
      <c r="A533" s="12"/>
      <c r="B533" s="12"/>
      <c r="E533" s="49"/>
    </row>
    <row r="534" spans="1:5" ht="12.75" x14ac:dyDescent="0.35">
      <c r="A534" s="12"/>
      <c r="B534" s="12"/>
      <c r="E534" s="49"/>
    </row>
    <row r="535" spans="1:5" ht="12.75" x14ac:dyDescent="0.35">
      <c r="A535" s="12"/>
      <c r="B535" s="12"/>
      <c r="E535" s="49"/>
    </row>
    <row r="536" spans="1:5" ht="12.75" x14ac:dyDescent="0.35">
      <c r="A536" s="12"/>
      <c r="B536" s="12"/>
      <c r="E536" s="49"/>
    </row>
    <row r="537" spans="1:5" ht="12.75" x14ac:dyDescent="0.35">
      <c r="A537" s="12"/>
      <c r="B537" s="12"/>
      <c r="E537" s="49"/>
    </row>
    <row r="538" spans="1:5" ht="12.75" x14ac:dyDescent="0.35">
      <c r="A538" s="12"/>
      <c r="B538" s="12"/>
      <c r="E538" s="49"/>
    </row>
    <row r="539" spans="1:5" ht="12.75" x14ac:dyDescent="0.35">
      <c r="A539" s="12"/>
      <c r="B539" s="12"/>
      <c r="E539" s="49"/>
    </row>
    <row r="540" spans="1:5" ht="12.75" x14ac:dyDescent="0.35">
      <c r="A540" s="12"/>
      <c r="B540" s="12"/>
      <c r="E540" s="49"/>
    </row>
    <row r="541" spans="1:5" ht="12.75" x14ac:dyDescent="0.35">
      <c r="A541" s="12"/>
      <c r="B541" s="12"/>
      <c r="E541" s="49"/>
    </row>
    <row r="542" spans="1:5" ht="12.75" x14ac:dyDescent="0.35">
      <c r="A542" s="12"/>
      <c r="B542" s="12"/>
      <c r="E542" s="49"/>
    </row>
    <row r="543" spans="1:5" ht="12.75" x14ac:dyDescent="0.35">
      <c r="A543" s="12"/>
      <c r="B543" s="12"/>
      <c r="E543" s="49"/>
    </row>
    <row r="544" spans="1:5" ht="12.75" x14ac:dyDescent="0.35">
      <c r="A544" s="12"/>
      <c r="B544" s="12"/>
      <c r="E544" s="49"/>
    </row>
    <row r="545" spans="1:5" ht="12.75" x14ac:dyDescent="0.35">
      <c r="A545" s="12"/>
      <c r="B545" s="12"/>
      <c r="E545" s="49"/>
    </row>
    <row r="546" spans="1:5" ht="12.75" x14ac:dyDescent="0.35">
      <c r="A546" s="12"/>
      <c r="B546" s="12"/>
      <c r="E546" s="49"/>
    </row>
    <row r="547" spans="1:5" ht="12.75" x14ac:dyDescent="0.35">
      <c r="A547" s="12"/>
      <c r="B547" s="12"/>
      <c r="E547" s="49"/>
    </row>
    <row r="548" spans="1:5" ht="12.75" x14ac:dyDescent="0.35">
      <c r="A548" s="12"/>
      <c r="B548" s="12"/>
      <c r="E548" s="49"/>
    </row>
    <row r="549" spans="1:5" ht="12.75" x14ac:dyDescent="0.35">
      <c r="A549" s="12"/>
      <c r="B549" s="12"/>
      <c r="E549" s="49"/>
    </row>
    <row r="550" spans="1:5" ht="12.75" x14ac:dyDescent="0.35">
      <c r="A550" s="12"/>
      <c r="B550" s="12"/>
      <c r="E550" s="49"/>
    </row>
    <row r="551" spans="1:5" ht="12.75" x14ac:dyDescent="0.35">
      <c r="A551" s="12"/>
      <c r="B551" s="12"/>
      <c r="E551" s="49"/>
    </row>
    <row r="552" spans="1:5" ht="12.75" x14ac:dyDescent="0.35">
      <c r="A552" s="12"/>
      <c r="B552" s="12"/>
      <c r="E552" s="49"/>
    </row>
    <row r="553" spans="1:5" ht="12.75" x14ac:dyDescent="0.35">
      <c r="A553" s="12"/>
      <c r="B553" s="12"/>
      <c r="E553" s="49"/>
    </row>
    <row r="554" spans="1:5" ht="12.75" x14ac:dyDescent="0.35">
      <c r="A554" s="12"/>
      <c r="B554" s="12"/>
      <c r="E554" s="49"/>
    </row>
    <row r="555" spans="1:5" ht="12.75" x14ac:dyDescent="0.35">
      <c r="A555" s="12"/>
      <c r="B555" s="12"/>
      <c r="E555" s="49"/>
    </row>
    <row r="556" spans="1:5" ht="12.75" x14ac:dyDescent="0.35">
      <c r="A556" s="12"/>
      <c r="B556" s="12"/>
      <c r="E556" s="49"/>
    </row>
    <row r="557" spans="1:5" ht="12.75" x14ac:dyDescent="0.35">
      <c r="A557" s="12"/>
      <c r="B557" s="12"/>
      <c r="E557" s="49"/>
    </row>
    <row r="558" spans="1:5" ht="12.75" x14ac:dyDescent="0.35">
      <c r="A558" s="12"/>
      <c r="B558" s="12"/>
      <c r="E558" s="49"/>
    </row>
    <row r="559" spans="1:5" ht="12.75" x14ac:dyDescent="0.35">
      <c r="A559" s="12"/>
      <c r="B559" s="12"/>
      <c r="E559" s="49"/>
    </row>
    <row r="560" spans="1:5" ht="12.75" x14ac:dyDescent="0.35">
      <c r="A560" s="12"/>
      <c r="B560" s="12"/>
      <c r="E560" s="49"/>
    </row>
    <row r="561" spans="1:5" ht="12.75" x14ac:dyDescent="0.35">
      <c r="A561" s="12"/>
      <c r="B561" s="12"/>
      <c r="E561" s="49"/>
    </row>
    <row r="562" spans="1:5" ht="12.75" x14ac:dyDescent="0.35">
      <c r="A562" s="12"/>
      <c r="B562" s="12"/>
      <c r="E562" s="49"/>
    </row>
    <row r="563" spans="1:5" ht="12.75" x14ac:dyDescent="0.35">
      <c r="A563" s="12"/>
      <c r="B563" s="12"/>
      <c r="E563" s="49"/>
    </row>
    <row r="564" spans="1:5" ht="12.75" x14ac:dyDescent="0.35">
      <c r="A564" s="12"/>
      <c r="B564" s="12"/>
      <c r="E564" s="49"/>
    </row>
    <row r="565" spans="1:5" ht="12.75" x14ac:dyDescent="0.35">
      <c r="A565" s="12"/>
      <c r="B565" s="12"/>
      <c r="E565" s="49"/>
    </row>
    <row r="566" spans="1:5" ht="12.75" x14ac:dyDescent="0.35">
      <c r="A566" s="12"/>
      <c r="B566" s="12"/>
      <c r="E566" s="49"/>
    </row>
    <row r="567" spans="1:5" ht="12.75" x14ac:dyDescent="0.35">
      <c r="A567" s="12"/>
      <c r="B567" s="12"/>
      <c r="E567" s="49"/>
    </row>
    <row r="568" spans="1:5" ht="12.75" x14ac:dyDescent="0.35">
      <c r="A568" s="12"/>
      <c r="B568" s="12"/>
      <c r="E568" s="49"/>
    </row>
    <row r="569" spans="1:5" ht="12.75" x14ac:dyDescent="0.35">
      <c r="A569" s="12"/>
      <c r="B569" s="12"/>
      <c r="E569" s="49"/>
    </row>
    <row r="570" spans="1:5" ht="12.75" x14ac:dyDescent="0.35">
      <c r="A570" s="12"/>
      <c r="B570" s="12"/>
      <c r="E570" s="49"/>
    </row>
    <row r="571" spans="1:5" ht="12.75" x14ac:dyDescent="0.35">
      <c r="A571" s="12"/>
      <c r="B571" s="12"/>
      <c r="E571" s="49"/>
    </row>
    <row r="572" spans="1:5" ht="12.75" x14ac:dyDescent="0.35">
      <c r="A572" s="12"/>
      <c r="B572" s="12"/>
      <c r="E572" s="49"/>
    </row>
    <row r="573" spans="1:5" ht="12.75" x14ac:dyDescent="0.35">
      <c r="A573" s="12"/>
      <c r="B573" s="12"/>
      <c r="E573" s="49"/>
    </row>
    <row r="574" spans="1:5" ht="12.75" x14ac:dyDescent="0.35">
      <c r="A574" s="12"/>
      <c r="B574" s="12"/>
      <c r="E574" s="49"/>
    </row>
    <row r="575" spans="1:5" ht="12.75" x14ac:dyDescent="0.35">
      <c r="A575" s="12"/>
      <c r="B575" s="12"/>
      <c r="E575" s="49"/>
    </row>
    <row r="576" spans="1:5" ht="12.75" x14ac:dyDescent="0.35">
      <c r="A576" s="12"/>
      <c r="B576" s="12"/>
      <c r="E576" s="49"/>
    </row>
    <row r="577" spans="1:5" ht="12.75" x14ac:dyDescent="0.35">
      <c r="A577" s="12"/>
      <c r="B577" s="12"/>
      <c r="E577" s="49"/>
    </row>
    <row r="578" spans="1:5" ht="12.75" x14ac:dyDescent="0.35">
      <c r="A578" s="12"/>
      <c r="B578" s="12"/>
      <c r="E578" s="49"/>
    </row>
    <row r="579" spans="1:5" ht="12.75" x14ac:dyDescent="0.35">
      <c r="A579" s="12"/>
      <c r="B579" s="12"/>
      <c r="E579" s="49"/>
    </row>
    <row r="580" spans="1:5" ht="12.75" x14ac:dyDescent="0.35">
      <c r="A580" s="12"/>
      <c r="B580" s="12"/>
      <c r="E580" s="49"/>
    </row>
    <row r="581" spans="1:5" ht="12.75" x14ac:dyDescent="0.35">
      <c r="A581" s="12"/>
      <c r="B581" s="12"/>
      <c r="E581" s="49"/>
    </row>
    <row r="582" spans="1:5" ht="12.75" x14ac:dyDescent="0.35">
      <c r="A582" s="12"/>
      <c r="B582" s="12"/>
      <c r="E582" s="49"/>
    </row>
    <row r="583" spans="1:5" ht="12.75" x14ac:dyDescent="0.35">
      <c r="A583" s="12"/>
      <c r="B583" s="12"/>
      <c r="E583" s="49"/>
    </row>
    <row r="584" spans="1:5" ht="12.75" x14ac:dyDescent="0.35">
      <c r="A584" s="12"/>
      <c r="B584" s="12"/>
      <c r="E584" s="49"/>
    </row>
    <row r="585" spans="1:5" ht="12.75" x14ac:dyDescent="0.35">
      <c r="A585" s="12"/>
      <c r="B585" s="12"/>
      <c r="E585" s="49"/>
    </row>
    <row r="586" spans="1:5" ht="12.75" x14ac:dyDescent="0.35">
      <c r="A586" s="12"/>
      <c r="B586" s="12"/>
      <c r="E586" s="49"/>
    </row>
    <row r="587" spans="1:5" ht="12.75" x14ac:dyDescent="0.35">
      <c r="A587" s="12"/>
      <c r="B587" s="12"/>
      <c r="E587" s="49"/>
    </row>
    <row r="588" spans="1:5" ht="12.75" x14ac:dyDescent="0.35">
      <c r="A588" s="12"/>
      <c r="B588" s="12"/>
      <c r="E588" s="49"/>
    </row>
    <row r="589" spans="1:5" ht="12.75" x14ac:dyDescent="0.35">
      <c r="A589" s="12"/>
      <c r="B589" s="12"/>
      <c r="E589" s="49"/>
    </row>
    <row r="590" spans="1:5" ht="12.75" x14ac:dyDescent="0.35">
      <c r="A590" s="12"/>
      <c r="B590" s="12"/>
      <c r="E590" s="49"/>
    </row>
    <row r="591" spans="1:5" ht="12.75" x14ac:dyDescent="0.35">
      <c r="A591" s="12"/>
      <c r="B591" s="12"/>
      <c r="E591" s="49"/>
    </row>
    <row r="592" spans="1:5" ht="12.75" x14ac:dyDescent="0.35">
      <c r="A592" s="12"/>
      <c r="B592" s="12"/>
      <c r="E592" s="49"/>
    </row>
    <row r="593" spans="1:5" ht="12.75" x14ac:dyDescent="0.35">
      <c r="A593" s="12"/>
      <c r="B593" s="12"/>
      <c r="E593" s="49"/>
    </row>
    <row r="594" spans="1:5" ht="12.75" x14ac:dyDescent="0.35">
      <c r="A594" s="12"/>
      <c r="B594" s="12"/>
      <c r="E594" s="49"/>
    </row>
    <row r="595" spans="1:5" ht="12.75" x14ac:dyDescent="0.35">
      <c r="A595" s="12"/>
      <c r="B595" s="12"/>
      <c r="E595" s="49"/>
    </row>
    <row r="596" spans="1:5" ht="12.75" x14ac:dyDescent="0.35">
      <c r="A596" s="12"/>
      <c r="B596" s="12"/>
      <c r="E596" s="49"/>
    </row>
    <row r="597" spans="1:5" ht="12.75" x14ac:dyDescent="0.35">
      <c r="A597" s="12"/>
      <c r="B597" s="12"/>
      <c r="E597" s="49"/>
    </row>
    <row r="598" spans="1:5" ht="12.75" x14ac:dyDescent="0.35">
      <c r="A598" s="12"/>
      <c r="B598" s="12"/>
      <c r="E598" s="49"/>
    </row>
    <row r="599" spans="1:5" ht="12.75" x14ac:dyDescent="0.35">
      <c r="A599" s="12"/>
      <c r="B599" s="12"/>
      <c r="E599" s="49"/>
    </row>
    <row r="600" spans="1:5" ht="12.75" x14ac:dyDescent="0.35">
      <c r="A600" s="12"/>
      <c r="B600" s="12"/>
      <c r="E600" s="49"/>
    </row>
    <row r="601" spans="1:5" ht="12.75" x14ac:dyDescent="0.35">
      <c r="A601" s="12"/>
      <c r="B601" s="12"/>
      <c r="E601" s="49"/>
    </row>
    <row r="602" spans="1:5" ht="12.75" x14ac:dyDescent="0.35">
      <c r="A602" s="12"/>
      <c r="B602" s="12"/>
      <c r="E602" s="49"/>
    </row>
    <row r="603" spans="1:5" ht="12.75" x14ac:dyDescent="0.35">
      <c r="A603" s="12"/>
      <c r="B603" s="12"/>
      <c r="E603" s="49"/>
    </row>
    <row r="604" spans="1:5" ht="12.75" x14ac:dyDescent="0.35">
      <c r="A604" s="12"/>
      <c r="B604" s="12"/>
      <c r="E604" s="49"/>
    </row>
    <row r="605" spans="1:5" ht="12.75" x14ac:dyDescent="0.35">
      <c r="A605" s="12"/>
      <c r="B605" s="12"/>
      <c r="E605" s="49"/>
    </row>
    <row r="606" spans="1:5" ht="12.75" x14ac:dyDescent="0.35">
      <c r="A606" s="12"/>
      <c r="B606" s="12"/>
      <c r="E606" s="49"/>
    </row>
    <row r="607" spans="1:5" ht="12.75" x14ac:dyDescent="0.35">
      <c r="A607" s="12"/>
      <c r="B607" s="12"/>
      <c r="E607" s="49"/>
    </row>
    <row r="608" spans="1:5" ht="12.75" x14ac:dyDescent="0.35">
      <c r="A608" s="12"/>
      <c r="B608" s="12"/>
      <c r="E608" s="49"/>
    </row>
    <row r="609" spans="1:5" ht="12.75" x14ac:dyDescent="0.35">
      <c r="A609" s="12"/>
      <c r="B609" s="12"/>
      <c r="E609" s="49"/>
    </row>
    <row r="610" spans="1:5" ht="12.75" x14ac:dyDescent="0.35">
      <c r="A610" s="12"/>
      <c r="B610" s="12"/>
      <c r="E610" s="49"/>
    </row>
    <row r="611" spans="1:5" ht="12.75" x14ac:dyDescent="0.35">
      <c r="A611" s="12"/>
      <c r="B611" s="12"/>
      <c r="E611" s="49"/>
    </row>
    <row r="612" spans="1:5" ht="12.75" x14ac:dyDescent="0.35">
      <c r="A612" s="12"/>
      <c r="B612" s="12"/>
      <c r="E612" s="49"/>
    </row>
    <row r="613" spans="1:5" ht="12.75" x14ac:dyDescent="0.35">
      <c r="A613" s="12"/>
      <c r="B613" s="12"/>
      <c r="E613" s="49"/>
    </row>
    <row r="614" spans="1:5" ht="12.75" x14ac:dyDescent="0.35">
      <c r="A614" s="12"/>
      <c r="B614" s="12"/>
      <c r="E614" s="49"/>
    </row>
    <row r="615" spans="1:5" ht="12.75" x14ac:dyDescent="0.35">
      <c r="A615" s="12"/>
      <c r="B615" s="12"/>
      <c r="E615" s="49"/>
    </row>
    <row r="616" spans="1:5" ht="12.75" x14ac:dyDescent="0.35">
      <c r="A616" s="12"/>
      <c r="B616" s="12"/>
      <c r="E616" s="49"/>
    </row>
    <row r="617" spans="1:5" ht="12.75" x14ac:dyDescent="0.35">
      <c r="A617" s="12"/>
      <c r="B617" s="12"/>
      <c r="E617" s="49"/>
    </row>
    <row r="618" spans="1:5" ht="12.75" x14ac:dyDescent="0.35">
      <c r="A618" s="12"/>
      <c r="B618" s="12"/>
      <c r="E618" s="49"/>
    </row>
    <row r="619" spans="1:5" ht="12.75" x14ac:dyDescent="0.35">
      <c r="A619" s="12"/>
      <c r="B619" s="12"/>
      <c r="E619" s="49"/>
    </row>
    <row r="620" spans="1:5" ht="12.75" x14ac:dyDescent="0.35">
      <c r="A620" s="12"/>
      <c r="B620" s="12"/>
      <c r="E620" s="49"/>
    </row>
    <row r="621" spans="1:5" ht="12.75" x14ac:dyDescent="0.35">
      <c r="A621" s="12"/>
      <c r="B621" s="12"/>
      <c r="E621" s="49"/>
    </row>
    <row r="622" spans="1:5" ht="12.75" x14ac:dyDescent="0.35">
      <c r="A622" s="12"/>
      <c r="B622" s="12"/>
      <c r="E622" s="49"/>
    </row>
    <row r="623" spans="1:5" ht="12.75" x14ac:dyDescent="0.35">
      <c r="A623" s="12"/>
      <c r="B623" s="12"/>
      <c r="E623" s="49"/>
    </row>
    <row r="624" spans="1:5" ht="12.75" x14ac:dyDescent="0.35">
      <c r="A624" s="12"/>
      <c r="B624" s="12"/>
      <c r="E624" s="49"/>
    </row>
    <row r="625" spans="1:5" ht="12.75" x14ac:dyDescent="0.35">
      <c r="A625" s="12"/>
      <c r="B625" s="12"/>
      <c r="E625" s="49"/>
    </row>
    <row r="626" spans="1:5" ht="12.75" x14ac:dyDescent="0.35">
      <c r="A626" s="12"/>
      <c r="B626" s="12"/>
      <c r="E626" s="49"/>
    </row>
    <row r="627" spans="1:5" ht="12.75" x14ac:dyDescent="0.35">
      <c r="A627" s="12"/>
      <c r="B627" s="12"/>
      <c r="E627" s="49"/>
    </row>
    <row r="628" spans="1:5" ht="12.75" x14ac:dyDescent="0.35">
      <c r="A628" s="12"/>
      <c r="B628" s="12"/>
      <c r="E628" s="49"/>
    </row>
    <row r="629" spans="1:5" ht="12.75" x14ac:dyDescent="0.35">
      <c r="A629" s="12"/>
      <c r="B629" s="12"/>
      <c r="E629" s="49"/>
    </row>
    <row r="630" spans="1:5" ht="12.75" x14ac:dyDescent="0.35">
      <c r="A630" s="12"/>
      <c r="B630" s="12"/>
      <c r="E630" s="49"/>
    </row>
    <row r="631" spans="1:5" ht="12.75" x14ac:dyDescent="0.35">
      <c r="A631" s="12"/>
      <c r="B631" s="12"/>
      <c r="E631" s="49"/>
    </row>
    <row r="632" spans="1:5" ht="12.75" x14ac:dyDescent="0.35">
      <c r="A632" s="12"/>
      <c r="B632" s="12"/>
      <c r="E632" s="49"/>
    </row>
    <row r="633" spans="1:5" ht="12.75" x14ac:dyDescent="0.35">
      <c r="A633" s="12"/>
      <c r="B633" s="12"/>
      <c r="E633" s="49"/>
    </row>
    <row r="634" spans="1:5" ht="12.75" x14ac:dyDescent="0.35">
      <c r="A634" s="12"/>
      <c r="B634" s="12"/>
      <c r="E634" s="49"/>
    </row>
    <row r="635" spans="1:5" ht="12.75" x14ac:dyDescent="0.35">
      <c r="A635" s="12"/>
      <c r="B635" s="12"/>
      <c r="E635" s="49"/>
    </row>
    <row r="636" spans="1:5" ht="12.75" x14ac:dyDescent="0.35">
      <c r="A636" s="12"/>
      <c r="B636" s="12"/>
      <c r="E636" s="49"/>
    </row>
    <row r="637" spans="1:5" ht="12.75" x14ac:dyDescent="0.35">
      <c r="A637" s="12"/>
      <c r="B637" s="12"/>
      <c r="E637" s="49"/>
    </row>
    <row r="638" spans="1:5" ht="12.75" x14ac:dyDescent="0.35">
      <c r="A638" s="12"/>
      <c r="B638" s="12"/>
      <c r="E638" s="49"/>
    </row>
    <row r="639" spans="1:5" ht="12.75" x14ac:dyDescent="0.35">
      <c r="A639" s="12"/>
      <c r="B639" s="12"/>
      <c r="E639" s="49"/>
    </row>
    <row r="640" spans="1:5" ht="12.75" x14ac:dyDescent="0.35">
      <c r="A640" s="12"/>
      <c r="B640" s="12"/>
      <c r="E640" s="49"/>
    </row>
    <row r="641" spans="1:5" ht="12.75" x14ac:dyDescent="0.35">
      <c r="A641" s="12"/>
      <c r="B641" s="12"/>
      <c r="E641" s="49"/>
    </row>
    <row r="642" spans="1:5" ht="12.75" x14ac:dyDescent="0.35">
      <c r="A642" s="12"/>
      <c r="B642" s="12"/>
      <c r="E642" s="49"/>
    </row>
    <row r="643" spans="1:5" ht="12.75" x14ac:dyDescent="0.35">
      <c r="A643" s="12"/>
      <c r="B643" s="12"/>
      <c r="E643" s="49"/>
    </row>
    <row r="644" spans="1:5" ht="12.75" x14ac:dyDescent="0.35">
      <c r="A644" s="12"/>
      <c r="B644" s="12"/>
      <c r="E644" s="49"/>
    </row>
    <row r="645" spans="1:5" ht="12.75" x14ac:dyDescent="0.35">
      <c r="A645" s="12"/>
      <c r="B645" s="12"/>
      <c r="E645" s="49"/>
    </row>
    <row r="646" spans="1:5" ht="12.75" x14ac:dyDescent="0.35">
      <c r="A646" s="12"/>
      <c r="B646" s="12"/>
      <c r="E646" s="49"/>
    </row>
    <row r="647" spans="1:5" ht="12.75" x14ac:dyDescent="0.35">
      <c r="A647" s="12"/>
      <c r="B647" s="12"/>
      <c r="E647" s="49"/>
    </row>
    <row r="648" spans="1:5" ht="12.75" x14ac:dyDescent="0.35">
      <c r="A648" s="12"/>
      <c r="B648" s="12"/>
      <c r="E648" s="49"/>
    </row>
    <row r="649" spans="1:5" ht="12.75" x14ac:dyDescent="0.35">
      <c r="A649" s="12"/>
      <c r="B649" s="12"/>
      <c r="E649" s="49"/>
    </row>
    <row r="650" spans="1:5" ht="12.75" x14ac:dyDescent="0.35">
      <c r="A650" s="12"/>
      <c r="B650" s="12"/>
      <c r="E650" s="49"/>
    </row>
    <row r="651" spans="1:5" ht="12.75" x14ac:dyDescent="0.35">
      <c r="A651" s="12"/>
      <c r="B651" s="12"/>
      <c r="E651" s="49"/>
    </row>
    <row r="652" spans="1:5" ht="12.75" x14ac:dyDescent="0.35">
      <c r="A652" s="12"/>
      <c r="B652" s="12"/>
      <c r="E652" s="49"/>
    </row>
    <row r="653" spans="1:5" ht="12.75" x14ac:dyDescent="0.35">
      <c r="A653" s="12"/>
      <c r="B653" s="12"/>
      <c r="E653" s="49"/>
    </row>
    <row r="654" spans="1:5" ht="12.75" x14ac:dyDescent="0.35">
      <c r="A654" s="12"/>
      <c r="B654" s="12"/>
      <c r="E654" s="49"/>
    </row>
    <row r="655" spans="1:5" ht="12.75" x14ac:dyDescent="0.35">
      <c r="A655" s="12"/>
      <c r="B655" s="12"/>
      <c r="E655" s="49"/>
    </row>
    <row r="656" spans="1:5" ht="12.75" x14ac:dyDescent="0.35">
      <c r="A656" s="12"/>
      <c r="B656" s="12"/>
      <c r="E656" s="49"/>
    </row>
    <row r="657" spans="1:5" ht="12.75" x14ac:dyDescent="0.35">
      <c r="A657" s="12"/>
      <c r="B657" s="12"/>
      <c r="E657" s="49"/>
    </row>
    <row r="658" spans="1:5" ht="12.75" x14ac:dyDescent="0.35">
      <c r="A658" s="12"/>
      <c r="B658" s="12"/>
      <c r="E658" s="49"/>
    </row>
    <row r="659" spans="1:5" ht="12.75" x14ac:dyDescent="0.35">
      <c r="A659" s="12"/>
      <c r="B659" s="12"/>
      <c r="E659" s="49"/>
    </row>
    <row r="660" spans="1:5" ht="12.75" x14ac:dyDescent="0.35">
      <c r="A660" s="12"/>
      <c r="B660" s="12"/>
      <c r="E660" s="49"/>
    </row>
    <row r="661" spans="1:5" ht="12.75" x14ac:dyDescent="0.35">
      <c r="A661" s="12"/>
      <c r="B661" s="12"/>
      <c r="E661" s="49"/>
    </row>
    <row r="662" spans="1:5" ht="12.75" x14ac:dyDescent="0.35">
      <c r="A662" s="12"/>
      <c r="B662" s="12"/>
      <c r="E662" s="49"/>
    </row>
    <row r="663" spans="1:5" ht="12.75" x14ac:dyDescent="0.35">
      <c r="A663" s="12"/>
      <c r="B663" s="12"/>
      <c r="E663" s="49"/>
    </row>
    <row r="664" spans="1:5" ht="12.75" x14ac:dyDescent="0.35">
      <c r="A664" s="12"/>
      <c r="B664" s="12"/>
      <c r="E664" s="49"/>
    </row>
    <row r="665" spans="1:5" ht="12.75" x14ac:dyDescent="0.35">
      <c r="A665" s="12"/>
      <c r="B665" s="12"/>
      <c r="E665" s="49"/>
    </row>
    <row r="666" spans="1:5" ht="12.75" x14ac:dyDescent="0.35">
      <c r="A666" s="12"/>
      <c r="B666" s="12"/>
      <c r="E666" s="49"/>
    </row>
    <row r="667" spans="1:5" ht="12.75" x14ac:dyDescent="0.35">
      <c r="A667" s="12"/>
      <c r="B667" s="12"/>
      <c r="E667" s="49"/>
    </row>
    <row r="668" spans="1:5" ht="12.75" x14ac:dyDescent="0.35">
      <c r="A668" s="12"/>
      <c r="B668" s="12"/>
      <c r="E668" s="49"/>
    </row>
    <row r="669" spans="1:5" ht="12.75" x14ac:dyDescent="0.35">
      <c r="A669" s="12"/>
      <c r="B669" s="12"/>
      <c r="E669" s="49"/>
    </row>
    <row r="670" spans="1:5" ht="12.75" x14ac:dyDescent="0.35">
      <c r="A670" s="12"/>
      <c r="B670" s="12"/>
      <c r="E670" s="49"/>
    </row>
    <row r="671" spans="1:5" ht="12.75" x14ac:dyDescent="0.35">
      <c r="A671" s="12"/>
      <c r="B671" s="12"/>
      <c r="E671" s="49"/>
    </row>
    <row r="672" spans="1:5" ht="12.75" x14ac:dyDescent="0.35">
      <c r="A672" s="12"/>
      <c r="B672" s="12"/>
      <c r="E672" s="49"/>
    </row>
    <row r="673" spans="1:5" ht="12.75" x14ac:dyDescent="0.35">
      <c r="A673" s="12"/>
      <c r="B673" s="12"/>
      <c r="E673" s="49"/>
    </row>
    <row r="674" spans="1:5" ht="12.75" x14ac:dyDescent="0.35">
      <c r="A674" s="12"/>
      <c r="B674" s="12"/>
      <c r="E674" s="49"/>
    </row>
    <row r="675" spans="1:5" ht="12.75" x14ac:dyDescent="0.35">
      <c r="A675" s="12"/>
      <c r="B675" s="12"/>
      <c r="E675" s="49"/>
    </row>
    <row r="676" spans="1:5" ht="12.75" x14ac:dyDescent="0.35">
      <c r="A676" s="12"/>
      <c r="B676" s="12"/>
      <c r="E676" s="49"/>
    </row>
    <row r="677" spans="1:5" ht="12.75" x14ac:dyDescent="0.35">
      <c r="A677" s="12"/>
      <c r="B677" s="12"/>
      <c r="E677" s="49"/>
    </row>
    <row r="678" spans="1:5" ht="12.75" x14ac:dyDescent="0.35">
      <c r="A678" s="12"/>
      <c r="B678" s="12"/>
      <c r="E678" s="49"/>
    </row>
    <row r="679" spans="1:5" ht="12.75" x14ac:dyDescent="0.35">
      <c r="A679" s="12"/>
      <c r="B679" s="12"/>
      <c r="E679" s="49"/>
    </row>
    <row r="680" spans="1:5" ht="12.75" x14ac:dyDescent="0.35">
      <c r="A680" s="12"/>
      <c r="B680" s="12"/>
      <c r="E680" s="49"/>
    </row>
    <row r="681" spans="1:5" ht="12.75" x14ac:dyDescent="0.35">
      <c r="A681" s="12"/>
      <c r="B681" s="12"/>
      <c r="E681" s="49"/>
    </row>
    <row r="682" spans="1:5" ht="12.75" x14ac:dyDescent="0.35">
      <c r="A682" s="12"/>
      <c r="B682" s="12"/>
      <c r="E682" s="49"/>
    </row>
    <row r="683" spans="1:5" ht="12.75" x14ac:dyDescent="0.35">
      <c r="A683" s="12"/>
      <c r="B683" s="12"/>
      <c r="E683" s="49"/>
    </row>
    <row r="684" spans="1:5" ht="12.75" x14ac:dyDescent="0.35">
      <c r="A684" s="12"/>
      <c r="B684" s="12"/>
      <c r="E684" s="49"/>
    </row>
    <row r="685" spans="1:5" ht="12.75" x14ac:dyDescent="0.35">
      <c r="A685" s="12"/>
      <c r="B685" s="12"/>
      <c r="E685" s="49"/>
    </row>
    <row r="686" spans="1:5" ht="12.75" x14ac:dyDescent="0.35">
      <c r="A686" s="12"/>
      <c r="B686" s="12"/>
      <c r="E686" s="49"/>
    </row>
    <row r="687" spans="1:5" ht="12.75" x14ac:dyDescent="0.35">
      <c r="A687" s="12"/>
      <c r="B687" s="12"/>
      <c r="E687" s="49"/>
    </row>
    <row r="688" spans="1:5" ht="12.75" x14ac:dyDescent="0.35">
      <c r="A688" s="12"/>
      <c r="B688" s="12"/>
      <c r="E688" s="49"/>
    </row>
    <row r="689" spans="1:5" ht="12.75" x14ac:dyDescent="0.35">
      <c r="A689" s="12"/>
      <c r="B689" s="12"/>
      <c r="E689" s="49"/>
    </row>
    <row r="690" spans="1:5" ht="12.75" x14ac:dyDescent="0.35">
      <c r="A690" s="12"/>
      <c r="B690" s="12"/>
      <c r="E690" s="49"/>
    </row>
    <row r="691" spans="1:5" ht="12.75" x14ac:dyDescent="0.35">
      <c r="A691" s="12"/>
      <c r="B691" s="12"/>
      <c r="E691" s="49"/>
    </row>
    <row r="692" spans="1:5" ht="12.75" x14ac:dyDescent="0.35">
      <c r="A692" s="12"/>
      <c r="B692" s="12"/>
      <c r="E692" s="49"/>
    </row>
    <row r="693" spans="1:5" ht="12.75" x14ac:dyDescent="0.35">
      <c r="A693" s="12"/>
      <c r="B693" s="12"/>
      <c r="E693" s="49"/>
    </row>
    <row r="694" spans="1:5" ht="12.75" x14ac:dyDescent="0.35">
      <c r="A694" s="12"/>
      <c r="B694" s="12"/>
      <c r="E694" s="49"/>
    </row>
    <row r="695" spans="1:5" ht="12.75" x14ac:dyDescent="0.35">
      <c r="A695" s="12"/>
      <c r="B695" s="12"/>
      <c r="E695" s="49"/>
    </row>
    <row r="696" spans="1:5" ht="12.75" x14ac:dyDescent="0.35">
      <c r="A696" s="12"/>
      <c r="B696" s="12"/>
      <c r="E696" s="49"/>
    </row>
    <row r="697" spans="1:5" ht="12.75" x14ac:dyDescent="0.35">
      <c r="A697" s="12"/>
      <c r="B697" s="12"/>
      <c r="E697" s="49"/>
    </row>
    <row r="698" spans="1:5" ht="12.75" x14ac:dyDescent="0.35">
      <c r="A698" s="12"/>
      <c r="B698" s="12"/>
      <c r="E698" s="49"/>
    </row>
    <row r="699" spans="1:5" ht="12.75" x14ac:dyDescent="0.35">
      <c r="A699" s="12"/>
      <c r="B699" s="12"/>
      <c r="E699" s="49"/>
    </row>
    <row r="700" spans="1:5" ht="12.75" x14ac:dyDescent="0.35">
      <c r="A700" s="12"/>
      <c r="B700" s="12"/>
      <c r="E700" s="49"/>
    </row>
    <row r="701" spans="1:5" ht="12.75" x14ac:dyDescent="0.35">
      <c r="A701" s="12"/>
      <c r="B701" s="12"/>
      <c r="E701" s="49"/>
    </row>
    <row r="702" spans="1:5" ht="12.75" x14ac:dyDescent="0.35">
      <c r="A702" s="12"/>
      <c r="B702" s="12"/>
      <c r="E702" s="49"/>
    </row>
    <row r="703" spans="1:5" ht="12.75" x14ac:dyDescent="0.35">
      <c r="A703" s="12"/>
      <c r="B703" s="12"/>
      <c r="E703" s="49"/>
    </row>
    <row r="704" spans="1:5" ht="12.75" x14ac:dyDescent="0.35">
      <c r="A704" s="12"/>
      <c r="B704" s="12"/>
      <c r="E704" s="49"/>
    </row>
    <row r="705" spans="1:5" ht="12.75" x14ac:dyDescent="0.35">
      <c r="A705" s="12"/>
      <c r="B705" s="12"/>
      <c r="E705" s="49"/>
    </row>
    <row r="706" spans="1:5" ht="12.75" x14ac:dyDescent="0.35">
      <c r="A706" s="12"/>
      <c r="B706" s="12"/>
      <c r="E706" s="49"/>
    </row>
    <row r="707" spans="1:5" ht="12.75" x14ac:dyDescent="0.35">
      <c r="A707" s="12"/>
      <c r="B707" s="12"/>
      <c r="E707" s="49"/>
    </row>
    <row r="708" spans="1:5" ht="12.75" x14ac:dyDescent="0.35">
      <c r="A708" s="12"/>
      <c r="B708" s="12"/>
      <c r="E708" s="49"/>
    </row>
    <row r="709" spans="1:5" ht="12.75" x14ac:dyDescent="0.35">
      <c r="A709" s="12"/>
      <c r="B709" s="12"/>
      <c r="E709" s="49"/>
    </row>
    <row r="710" spans="1:5" ht="12.75" x14ac:dyDescent="0.35">
      <c r="A710" s="12"/>
      <c r="B710" s="12"/>
      <c r="E710" s="49"/>
    </row>
    <row r="711" spans="1:5" ht="12.75" x14ac:dyDescent="0.35">
      <c r="A711" s="12"/>
      <c r="B711" s="12"/>
      <c r="E711" s="49"/>
    </row>
    <row r="712" spans="1:5" ht="12.75" x14ac:dyDescent="0.35">
      <c r="A712" s="12"/>
      <c r="B712" s="12"/>
      <c r="E712" s="49"/>
    </row>
    <row r="713" spans="1:5" ht="12.75" x14ac:dyDescent="0.35">
      <c r="A713" s="12"/>
      <c r="B713" s="12"/>
      <c r="E713" s="49"/>
    </row>
    <row r="714" spans="1:5" ht="12.75" x14ac:dyDescent="0.35">
      <c r="A714" s="12"/>
      <c r="B714" s="12"/>
      <c r="E714" s="49"/>
    </row>
    <row r="715" spans="1:5" ht="12.75" x14ac:dyDescent="0.35">
      <c r="A715" s="12"/>
      <c r="B715" s="12"/>
      <c r="E715" s="49"/>
    </row>
    <row r="716" spans="1:5" ht="12.75" x14ac:dyDescent="0.35">
      <c r="A716" s="12"/>
      <c r="B716" s="12"/>
      <c r="E716" s="49"/>
    </row>
    <row r="717" spans="1:5" ht="12.75" x14ac:dyDescent="0.35">
      <c r="A717" s="12"/>
      <c r="B717" s="12"/>
      <c r="E717" s="49"/>
    </row>
    <row r="718" spans="1:5" ht="12.75" x14ac:dyDescent="0.35">
      <c r="A718" s="12"/>
      <c r="B718" s="12"/>
      <c r="E718" s="49"/>
    </row>
    <row r="719" spans="1:5" ht="12.75" x14ac:dyDescent="0.35">
      <c r="A719" s="12"/>
      <c r="B719" s="12"/>
      <c r="E719" s="49"/>
    </row>
    <row r="720" spans="1:5" ht="12.75" x14ac:dyDescent="0.35">
      <c r="A720" s="12"/>
      <c r="B720" s="12"/>
      <c r="E720" s="49"/>
    </row>
    <row r="721" spans="1:5" ht="12.75" x14ac:dyDescent="0.35">
      <c r="A721" s="12"/>
      <c r="B721" s="12"/>
      <c r="E721" s="49"/>
    </row>
    <row r="722" spans="1:5" ht="12.75" x14ac:dyDescent="0.35">
      <c r="A722" s="12"/>
      <c r="B722" s="12"/>
      <c r="E722" s="49"/>
    </row>
    <row r="723" spans="1:5" ht="12.75" x14ac:dyDescent="0.35">
      <c r="A723" s="12"/>
      <c r="B723" s="12"/>
      <c r="E723" s="49"/>
    </row>
    <row r="724" spans="1:5" ht="12.75" x14ac:dyDescent="0.35">
      <c r="A724" s="12"/>
      <c r="B724" s="12"/>
      <c r="E724" s="49"/>
    </row>
    <row r="725" spans="1:5" ht="12.75" x14ac:dyDescent="0.35">
      <c r="A725" s="12"/>
      <c r="B725" s="12"/>
      <c r="E725" s="49"/>
    </row>
    <row r="726" spans="1:5" ht="12.75" x14ac:dyDescent="0.35">
      <c r="A726" s="12"/>
      <c r="B726" s="12"/>
      <c r="E726" s="49"/>
    </row>
    <row r="727" spans="1:5" ht="12.75" x14ac:dyDescent="0.35">
      <c r="A727" s="12"/>
      <c r="B727" s="12"/>
      <c r="E727" s="49"/>
    </row>
    <row r="728" spans="1:5" ht="12.75" x14ac:dyDescent="0.35">
      <c r="A728" s="12"/>
      <c r="B728" s="12"/>
      <c r="E728" s="49"/>
    </row>
    <row r="729" spans="1:5" ht="12.75" x14ac:dyDescent="0.35">
      <c r="A729" s="12"/>
      <c r="B729" s="12"/>
      <c r="E729" s="49"/>
    </row>
    <row r="730" spans="1:5" ht="12.75" x14ac:dyDescent="0.35">
      <c r="A730" s="12"/>
      <c r="B730" s="12"/>
      <c r="E730" s="49"/>
    </row>
    <row r="731" spans="1:5" ht="12.75" x14ac:dyDescent="0.35">
      <c r="A731" s="12"/>
      <c r="B731" s="12"/>
      <c r="E731" s="49"/>
    </row>
    <row r="732" spans="1:5" ht="12.75" x14ac:dyDescent="0.35">
      <c r="A732" s="12"/>
      <c r="B732" s="12"/>
      <c r="E732" s="49"/>
    </row>
    <row r="733" spans="1:5" ht="12.75" x14ac:dyDescent="0.35">
      <c r="A733" s="12"/>
      <c r="B733" s="12"/>
      <c r="E733" s="49"/>
    </row>
    <row r="734" spans="1:5" ht="12.75" x14ac:dyDescent="0.35">
      <c r="A734" s="12"/>
      <c r="B734" s="12"/>
      <c r="E734" s="49"/>
    </row>
    <row r="735" spans="1:5" ht="12.75" x14ac:dyDescent="0.35">
      <c r="A735" s="12"/>
      <c r="B735" s="12"/>
      <c r="E735" s="49"/>
    </row>
    <row r="736" spans="1:5" ht="12.75" x14ac:dyDescent="0.35">
      <c r="A736" s="12"/>
      <c r="B736" s="12"/>
      <c r="E736" s="49"/>
    </row>
    <row r="737" spans="1:5" ht="12.75" x14ac:dyDescent="0.35">
      <c r="A737" s="12"/>
      <c r="B737" s="12"/>
      <c r="E737" s="49"/>
    </row>
    <row r="738" spans="1:5" ht="12.75" x14ac:dyDescent="0.35">
      <c r="A738" s="12"/>
      <c r="B738" s="12"/>
      <c r="E738" s="49"/>
    </row>
    <row r="739" spans="1:5" ht="12.75" x14ac:dyDescent="0.35">
      <c r="A739" s="12"/>
      <c r="B739" s="12"/>
      <c r="E739" s="49"/>
    </row>
    <row r="740" spans="1:5" ht="12.75" x14ac:dyDescent="0.35">
      <c r="A740" s="12"/>
      <c r="B740" s="12"/>
      <c r="E740" s="49"/>
    </row>
    <row r="741" spans="1:5" ht="12.75" x14ac:dyDescent="0.35">
      <c r="A741" s="12"/>
      <c r="B741" s="12"/>
      <c r="E741" s="49"/>
    </row>
    <row r="742" spans="1:5" ht="12.75" x14ac:dyDescent="0.35">
      <c r="A742" s="12"/>
      <c r="B742" s="12"/>
      <c r="E742" s="49"/>
    </row>
    <row r="743" spans="1:5" ht="12.75" x14ac:dyDescent="0.35">
      <c r="A743" s="12"/>
      <c r="B743" s="12"/>
      <c r="E743" s="49"/>
    </row>
    <row r="744" spans="1:5" ht="12.75" x14ac:dyDescent="0.35">
      <c r="A744" s="12"/>
      <c r="B744" s="12"/>
      <c r="E744" s="49"/>
    </row>
    <row r="745" spans="1:5" ht="12.75" x14ac:dyDescent="0.35">
      <c r="A745" s="12"/>
      <c r="B745" s="12"/>
      <c r="E745" s="49"/>
    </row>
    <row r="746" spans="1:5" ht="12.75" x14ac:dyDescent="0.35">
      <c r="A746" s="12"/>
      <c r="B746" s="12"/>
      <c r="E746" s="49"/>
    </row>
    <row r="747" spans="1:5" ht="12.75" x14ac:dyDescent="0.35">
      <c r="A747" s="12"/>
      <c r="B747" s="12"/>
      <c r="E747" s="49"/>
    </row>
    <row r="748" spans="1:5" ht="12.75" x14ac:dyDescent="0.35">
      <c r="A748" s="12"/>
      <c r="B748" s="12"/>
      <c r="E748" s="49"/>
    </row>
    <row r="749" spans="1:5" ht="12.75" x14ac:dyDescent="0.35">
      <c r="A749" s="12"/>
      <c r="B749" s="12"/>
      <c r="E749" s="49"/>
    </row>
    <row r="750" spans="1:5" ht="12.75" x14ac:dyDescent="0.35">
      <c r="A750" s="12"/>
      <c r="B750" s="12"/>
      <c r="E750" s="49"/>
    </row>
    <row r="751" spans="1:5" ht="12.75" x14ac:dyDescent="0.35">
      <c r="A751" s="12"/>
      <c r="B751" s="12"/>
      <c r="E751" s="49"/>
    </row>
    <row r="752" spans="1:5" ht="12.75" x14ac:dyDescent="0.35">
      <c r="A752" s="12"/>
      <c r="B752" s="12"/>
      <c r="E752" s="49"/>
    </row>
    <row r="753" spans="1:5" ht="12.75" x14ac:dyDescent="0.35">
      <c r="A753" s="12"/>
      <c r="B753" s="12"/>
      <c r="E753" s="49"/>
    </row>
    <row r="754" spans="1:5" ht="12.75" x14ac:dyDescent="0.35">
      <c r="A754" s="12"/>
      <c r="B754" s="12"/>
      <c r="E754" s="49"/>
    </row>
    <row r="755" spans="1:5" ht="12.75" x14ac:dyDescent="0.35">
      <c r="A755" s="12"/>
      <c r="B755" s="12"/>
      <c r="E755" s="49"/>
    </row>
    <row r="756" spans="1:5" ht="12.75" x14ac:dyDescent="0.35">
      <c r="A756" s="12"/>
      <c r="B756" s="12"/>
      <c r="E756" s="49"/>
    </row>
    <row r="757" spans="1:5" ht="12.75" x14ac:dyDescent="0.35">
      <c r="A757" s="12"/>
      <c r="B757" s="12"/>
      <c r="E757" s="49"/>
    </row>
    <row r="758" spans="1:5" ht="12.75" x14ac:dyDescent="0.35">
      <c r="A758" s="12"/>
      <c r="B758" s="12"/>
      <c r="E758" s="49"/>
    </row>
    <row r="759" spans="1:5" ht="12.75" x14ac:dyDescent="0.35">
      <c r="A759" s="12"/>
      <c r="B759" s="12"/>
      <c r="E759" s="49"/>
    </row>
    <row r="760" spans="1:5" ht="12.75" x14ac:dyDescent="0.35">
      <c r="A760" s="12"/>
      <c r="B760" s="12"/>
      <c r="E760" s="49"/>
    </row>
    <row r="761" spans="1:5" ht="12.75" x14ac:dyDescent="0.35">
      <c r="A761" s="12"/>
      <c r="B761" s="12"/>
      <c r="E761" s="49"/>
    </row>
    <row r="762" spans="1:5" ht="12.75" x14ac:dyDescent="0.35">
      <c r="A762" s="12"/>
      <c r="B762" s="12"/>
      <c r="E762" s="49"/>
    </row>
    <row r="763" spans="1:5" ht="12.75" x14ac:dyDescent="0.35">
      <c r="A763" s="12"/>
      <c r="B763" s="12"/>
      <c r="E763" s="49"/>
    </row>
    <row r="764" spans="1:5" ht="12.75" x14ac:dyDescent="0.35">
      <c r="A764" s="12"/>
      <c r="B764" s="12"/>
      <c r="E764" s="49"/>
    </row>
    <row r="765" spans="1:5" ht="12.75" x14ac:dyDescent="0.35">
      <c r="A765" s="12"/>
      <c r="B765" s="12"/>
      <c r="E765" s="49"/>
    </row>
    <row r="766" spans="1:5" ht="12.75" x14ac:dyDescent="0.35">
      <c r="A766" s="12"/>
      <c r="B766" s="12"/>
      <c r="E766" s="49"/>
    </row>
    <row r="767" spans="1:5" ht="12.75" x14ac:dyDescent="0.35">
      <c r="A767" s="12"/>
      <c r="B767" s="12"/>
      <c r="E767" s="49"/>
    </row>
    <row r="768" spans="1:5" ht="12.75" x14ac:dyDescent="0.35">
      <c r="A768" s="12"/>
      <c r="B768" s="12"/>
      <c r="E768" s="49"/>
    </row>
    <row r="769" spans="1:5" ht="12.75" x14ac:dyDescent="0.35">
      <c r="A769" s="12"/>
      <c r="B769" s="12"/>
      <c r="E769" s="49"/>
    </row>
    <row r="770" spans="1:5" ht="12.75" x14ac:dyDescent="0.35">
      <c r="A770" s="12"/>
      <c r="B770" s="12"/>
      <c r="E770" s="49"/>
    </row>
    <row r="771" spans="1:5" ht="12.75" x14ac:dyDescent="0.35">
      <c r="A771" s="12"/>
      <c r="B771" s="12"/>
      <c r="E771" s="49"/>
    </row>
    <row r="772" spans="1:5" ht="12.75" x14ac:dyDescent="0.35">
      <c r="A772" s="12"/>
      <c r="B772" s="12"/>
      <c r="E772" s="49"/>
    </row>
    <row r="773" spans="1:5" ht="12.75" x14ac:dyDescent="0.35">
      <c r="A773" s="12"/>
      <c r="B773" s="12"/>
      <c r="E773" s="49"/>
    </row>
    <row r="774" spans="1:5" ht="12.75" x14ac:dyDescent="0.35">
      <c r="A774" s="12"/>
      <c r="B774" s="12"/>
      <c r="E774" s="49"/>
    </row>
    <row r="775" spans="1:5" ht="12.75" x14ac:dyDescent="0.35">
      <c r="A775" s="12"/>
      <c r="B775" s="12"/>
      <c r="E775" s="49"/>
    </row>
    <row r="776" spans="1:5" ht="12.75" x14ac:dyDescent="0.35">
      <c r="A776" s="12"/>
      <c r="B776" s="12"/>
      <c r="E776" s="49"/>
    </row>
    <row r="777" spans="1:5" ht="12.75" x14ac:dyDescent="0.35">
      <c r="A777" s="12"/>
      <c r="B777" s="12"/>
      <c r="E777" s="49"/>
    </row>
    <row r="778" spans="1:5" ht="12.75" x14ac:dyDescent="0.35">
      <c r="A778" s="12"/>
      <c r="B778" s="12"/>
      <c r="E778" s="49"/>
    </row>
    <row r="779" spans="1:5" ht="12.75" x14ac:dyDescent="0.35">
      <c r="A779" s="12"/>
      <c r="B779" s="12"/>
      <c r="E779" s="49"/>
    </row>
    <row r="780" spans="1:5" ht="12.75" x14ac:dyDescent="0.35">
      <c r="A780" s="12"/>
      <c r="B780" s="12"/>
      <c r="E780" s="49"/>
    </row>
    <row r="781" spans="1:5" ht="12.75" x14ac:dyDescent="0.35">
      <c r="A781" s="12"/>
      <c r="B781" s="12"/>
      <c r="E781" s="49"/>
    </row>
    <row r="782" spans="1:5" ht="12.75" x14ac:dyDescent="0.35">
      <c r="A782" s="12"/>
      <c r="B782" s="12"/>
      <c r="E782" s="49"/>
    </row>
    <row r="783" spans="1:5" ht="12.75" x14ac:dyDescent="0.35">
      <c r="A783" s="12"/>
      <c r="B783" s="12"/>
      <c r="E783" s="49"/>
    </row>
    <row r="784" spans="1:5" ht="12.75" x14ac:dyDescent="0.35">
      <c r="A784" s="12"/>
      <c r="B784" s="12"/>
      <c r="E784" s="49"/>
    </row>
    <row r="785" spans="1:5" ht="12.75" x14ac:dyDescent="0.35">
      <c r="A785" s="12"/>
      <c r="B785" s="12"/>
      <c r="E785" s="49"/>
    </row>
    <row r="786" spans="1:5" ht="12.75" x14ac:dyDescent="0.35">
      <c r="A786" s="12"/>
      <c r="B786" s="12"/>
      <c r="E786" s="49"/>
    </row>
    <row r="787" spans="1:5" ht="12.75" x14ac:dyDescent="0.35">
      <c r="A787" s="12"/>
      <c r="B787" s="12"/>
      <c r="E787" s="49"/>
    </row>
    <row r="788" spans="1:5" ht="12.75" x14ac:dyDescent="0.35">
      <c r="A788" s="12"/>
      <c r="B788" s="12"/>
      <c r="E788" s="49"/>
    </row>
    <row r="789" spans="1:5" ht="12.75" x14ac:dyDescent="0.35">
      <c r="A789" s="12"/>
      <c r="B789" s="12"/>
      <c r="E789" s="49"/>
    </row>
    <row r="790" spans="1:5" ht="12.75" x14ac:dyDescent="0.35">
      <c r="A790" s="12"/>
      <c r="B790" s="12"/>
      <c r="E790" s="49"/>
    </row>
    <row r="791" spans="1:5" ht="12.75" x14ac:dyDescent="0.35">
      <c r="A791" s="12"/>
      <c r="B791" s="12"/>
      <c r="E791" s="49"/>
    </row>
    <row r="792" spans="1:5" ht="12.75" x14ac:dyDescent="0.35">
      <c r="A792" s="12"/>
      <c r="B792" s="12"/>
      <c r="E792" s="49"/>
    </row>
    <row r="793" spans="1:5" ht="12.75" x14ac:dyDescent="0.35">
      <c r="A793" s="12"/>
      <c r="B793" s="12"/>
      <c r="E793" s="49"/>
    </row>
    <row r="794" spans="1:5" ht="12.75" x14ac:dyDescent="0.35">
      <c r="A794" s="12"/>
      <c r="B794" s="12"/>
      <c r="E794" s="49"/>
    </row>
    <row r="795" spans="1:5" ht="12.75" x14ac:dyDescent="0.35">
      <c r="A795" s="12"/>
      <c r="B795" s="12"/>
      <c r="E795" s="49"/>
    </row>
    <row r="796" spans="1:5" ht="12.75" x14ac:dyDescent="0.35">
      <c r="A796" s="12"/>
      <c r="B796" s="12"/>
      <c r="E796" s="49"/>
    </row>
    <row r="797" spans="1:5" ht="12.75" x14ac:dyDescent="0.35">
      <c r="A797" s="12"/>
      <c r="B797" s="12"/>
      <c r="E797" s="49"/>
    </row>
    <row r="798" spans="1:5" ht="12.75" x14ac:dyDescent="0.35">
      <c r="A798" s="12"/>
      <c r="B798" s="12"/>
      <c r="E798" s="49"/>
    </row>
    <row r="799" spans="1:5" ht="12.75" x14ac:dyDescent="0.35">
      <c r="A799" s="12"/>
      <c r="B799" s="12"/>
      <c r="E799" s="49"/>
    </row>
    <row r="800" spans="1:5" ht="12.75" x14ac:dyDescent="0.35">
      <c r="A800" s="12"/>
      <c r="B800" s="12"/>
      <c r="E800" s="49"/>
    </row>
    <row r="801" spans="1:5" ht="12.75" x14ac:dyDescent="0.35">
      <c r="A801" s="12"/>
      <c r="B801" s="12"/>
      <c r="E801" s="49"/>
    </row>
    <row r="802" spans="1:5" ht="12.75" x14ac:dyDescent="0.35">
      <c r="A802" s="12"/>
      <c r="B802" s="12"/>
      <c r="E802" s="49"/>
    </row>
    <row r="803" spans="1:5" ht="12.75" x14ac:dyDescent="0.35">
      <c r="A803" s="12"/>
      <c r="B803" s="12"/>
      <c r="E803" s="49"/>
    </row>
    <row r="804" spans="1:5" ht="12.75" x14ac:dyDescent="0.35">
      <c r="A804" s="12"/>
      <c r="B804" s="12"/>
      <c r="E804" s="49"/>
    </row>
    <row r="805" spans="1:5" ht="12.75" x14ac:dyDescent="0.35">
      <c r="A805" s="12"/>
      <c r="B805" s="12"/>
      <c r="E805" s="49"/>
    </row>
    <row r="806" spans="1:5" ht="12.75" x14ac:dyDescent="0.35">
      <c r="A806" s="12"/>
      <c r="B806" s="12"/>
      <c r="E806" s="49"/>
    </row>
    <row r="807" spans="1:5" ht="12.75" x14ac:dyDescent="0.35">
      <c r="A807" s="12"/>
      <c r="B807" s="12"/>
      <c r="E807" s="49"/>
    </row>
    <row r="808" spans="1:5" ht="12.75" x14ac:dyDescent="0.35">
      <c r="A808" s="12"/>
      <c r="B808" s="12"/>
      <c r="E808" s="49"/>
    </row>
    <row r="809" spans="1:5" ht="12.75" x14ac:dyDescent="0.35">
      <c r="A809" s="12"/>
      <c r="B809" s="12"/>
      <c r="E809" s="49"/>
    </row>
    <row r="810" spans="1:5" ht="12.75" x14ac:dyDescent="0.35">
      <c r="A810" s="12"/>
      <c r="B810" s="12"/>
      <c r="E810" s="49"/>
    </row>
    <row r="811" spans="1:5" ht="12.75" x14ac:dyDescent="0.35">
      <c r="A811" s="12"/>
      <c r="B811" s="12"/>
      <c r="E811" s="49"/>
    </row>
    <row r="812" spans="1:5" ht="12.75" x14ac:dyDescent="0.35">
      <c r="A812" s="12"/>
      <c r="B812" s="12"/>
      <c r="E812" s="49"/>
    </row>
    <row r="813" spans="1:5" ht="12.75" x14ac:dyDescent="0.35">
      <c r="A813" s="12"/>
      <c r="B813" s="12"/>
      <c r="E813" s="49"/>
    </row>
    <row r="814" spans="1:5" ht="12.75" x14ac:dyDescent="0.35">
      <c r="A814" s="12"/>
      <c r="B814" s="12"/>
      <c r="E814" s="49"/>
    </row>
    <row r="815" spans="1:5" ht="12.75" x14ac:dyDescent="0.35">
      <c r="A815" s="12"/>
      <c r="B815" s="12"/>
      <c r="E815" s="49"/>
    </row>
    <row r="816" spans="1:5" ht="12.75" x14ac:dyDescent="0.35">
      <c r="A816" s="12"/>
      <c r="B816" s="12"/>
      <c r="E816" s="49"/>
    </row>
    <row r="817" spans="1:5" ht="12.75" x14ac:dyDescent="0.35">
      <c r="A817" s="12"/>
      <c r="B817" s="12"/>
      <c r="E817" s="49"/>
    </row>
    <row r="818" spans="1:5" ht="12.75" x14ac:dyDescent="0.35">
      <c r="A818" s="12"/>
      <c r="B818" s="12"/>
      <c r="E818" s="49"/>
    </row>
    <row r="819" spans="1:5" ht="12.75" x14ac:dyDescent="0.35">
      <c r="A819" s="12"/>
      <c r="B819" s="12"/>
      <c r="E819" s="49"/>
    </row>
    <row r="820" spans="1:5" ht="12.75" x14ac:dyDescent="0.35">
      <c r="A820" s="12"/>
      <c r="B820" s="12"/>
      <c r="E820" s="49"/>
    </row>
    <row r="821" spans="1:5" ht="12.75" x14ac:dyDescent="0.35">
      <c r="A821" s="12"/>
      <c r="B821" s="12"/>
      <c r="E821" s="49"/>
    </row>
    <row r="822" spans="1:5" ht="12.75" x14ac:dyDescent="0.35">
      <c r="A822" s="12"/>
      <c r="B822" s="12"/>
      <c r="E822" s="49"/>
    </row>
    <row r="823" spans="1:5" ht="12.75" x14ac:dyDescent="0.35">
      <c r="A823" s="12"/>
      <c r="B823" s="12"/>
      <c r="E823" s="49"/>
    </row>
    <row r="824" spans="1:5" ht="12.75" x14ac:dyDescent="0.35">
      <c r="A824" s="12"/>
      <c r="B824" s="12"/>
      <c r="E824" s="49"/>
    </row>
    <row r="825" spans="1:5" ht="12.75" x14ac:dyDescent="0.35">
      <c r="A825" s="12"/>
      <c r="B825" s="12"/>
      <c r="E825" s="49"/>
    </row>
    <row r="826" spans="1:5" ht="12.75" x14ac:dyDescent="0.35">
      <c r="A826" s="12"/>
      <c r="B826" s="12"/>
      <c r="E826" s="49"/>
    </row>
    <row r="827" spans="1:5" ht="12.75" x14ac:dyDescent="0.35">
      <c r="A827" s="12"/>
      <c r="B827" s="12"/>
      <c r="E827" s="49"/>
    </row>
    <row r="828" spans="1:5" ht="12.75" x14ac:dyDescent="0.35">
      <c r="A828" s="12"/>
      <c r="B828" s="12"/>
      <c r="E828" s="49"/>
    </row>
    <row r="829" spans="1:5" ht="12.75" x14ac:dyDescent="0.35">
      <c r="A829" s="12"/>
      <c r="B829" s="12"/>
      <c r="E829" s="49"/>
    </row>
    <row r="830" spans="1:5" ht="12.75" x14ac:dyDescent="0.35">
      <c r="A830" s="12"/>
      <c r="B830" s="12"/>
      <c r="E830" s="49"/>
    </row>
    <row r="831" spans="1:5" ht="12.75" x14ac:dyDescent="0.35">
      <c r="A831" s="12"/>
      <c r="B831" s="12"/>
      <c r="E831" s="49"/>
    </row>
    <row r="832" spans="1:5" ht="12.75" x14ac:dyDescent="0.35">
      <c r="A832" s="12"/>
      <c r="B832" s="12"/>
      <c r="E832" s="49"/>
    </row>
    <row r="833" spans="1:5" ht="12.75" x14ac:dyDescent="0.35">
      <c r="A833" s="12"/>
      <c r="B833" s="12"/>
      <c r="E833" s="49"/>
    </row>
    <row r="834" spans="1:5" ht="12.75" x14ac:dyDescent="0.35">
      <c r="A834" s="12"/>
      <c r="B834" s="12"/>
      <c r="E834" s="49"/>
    </row>
    <row r="835" spans="1:5" ht="12.75" x14ac:dyDescent="0.35">
      <c r="A835" s="12"/>
      <c r="B835" s="12"/>
      <c r="E835" s="49"/>
    </row>
    <row r="836" spans="1:5" ht="12.75" x14ac:dyDescent="0.35">
      <c r="A836" s="12"/>
      <c r="B836" s="12"/>
      <c r="E836" s="49"/>
    </row>
    <row r="837" spans="1:5" ht="12.75" x14ac:dyDescent="0.35">
      <c r="A837" s="12"/>
      <c r="B837" s="12"/>
      <c r="E837" s="49"/>
    </row>
    <row r="838" spans="1:5" ht="12.75" x14ac:dyDescent="0.35">
      <c r="A838" s="12"/>
      <c r="B838" s="12"/>
      <c r="E838" s="49"/>
    </row>
    <row r="839" spans="1:5" ht="12.75" x14ac:dyDescent="0.35">
      <c r="A839" s="12"/>
      <c r="B839" s="12"/>
      <c r="E839" s="49"/>
    </row>
    <row r="840" spans="1:5" ht="12.75" x14ac:dyDescent="0.35">
      <c r="A840" s="12"/>
      <c r="B840" s="12"/>
      <c r="E840" s="49"/>
    </row>
    <row r="841" spans="1:5" ht="12.75" x14ac:dyDescent="0.35">
      <c r="A841" s="12"/>
      <c r="B841" s="12"/>
      <c r="E841" s="49"/>
    </row>
    <row r="842" spans="1:5" ht="12.75" x14ac:dyDescent="0.35">
      <c r="A842" s="12"/>
      <c r="B842" s="12"/>
      <c r="E842" s="49"/>
    </row>
    <row r="843" spans="1:5" ht="12.75" x14ac:dyDescent="0.35">
      <c r="A843" s="12"/>
      <c r="B843" s="12"/>
      <c r="E843" s="49"/>
    </row>
    <row r="844" spans="1:5" ht="12.75" x14ac:dyDescent="0.35">
      <c r="A844" s="12"/>
      <c r="B844" s="12"/>
      <c r="E844" s="49"/>
    </row>
    <row r="845" spans="1:5" ht="12.75" x14ac:dyDescent="0.35">
      <c r="A845" s="12"/>
      <c r="B845" s="12"/>
      <c r="E845" s="49"/>
    </row>
    <row r="846" spans="1:5" ht="12.75" x14ac:dyDescent="0.35">
      <c r="A846" s="12"/>
      <c r="B846" s="12"/>
      <c r="E846" s="49"/>
    </row>
    <row r="847" spans="1:5" ht="12.75" x14ac:dyDescent="0.35">
      <c r="A847" s="12"/>
      <c r="B847" s="12"/>
      <c r="E847" s="49"/>
    </row>
    <row r="848" spans="1:5" ht="12.75" x14ac:dyDescent="0.35">
      <c r="A848" s="12"/>
      <c r="B848" s="12"/>
      <c r="E848" s="49"/>
    </row>
    <row r="849" spans="1:5" ht="12.75" x14ac:dyDescent="0.35">
      <c r="A849" s="12"/>
      <c r="B849" s="12"/>
      <c r="E849" s="49"/>
    </row>
    <row r="850" spans="1:5" ht="12.75" x14ac:dyDescent="0.35">
      <c r="A850" s="12"/>
      <c r="B850" s="12"/>
      <c r="E850" s="49"/>
    </row>
    <row r="851" spans="1:5" ht="12.75" x14ac:dyDescent="0.35">
      <c r="A851" s="12"/>
      <c r="B851" s="12"/>
      <c r="E851" s="49"/>
    </row>
    <row r="852" spans="1:5" ht="12.75" x14ac:dyDescent="0.35">
      <c r="A852" s="12"/>
      <c r="B852" s="12"/>
      <c r="E852" s="49"/>
    </row>
    <row r="853" spans="1:5" ht="12.75" x14ac:dyDescent="0.35">
      <c r="A853" s="12"/>
      <c r="B853" s="12"/>
      <c r="E853" s="49"/>
    </row>
    <row r="854" spans="1:5" ht="12.75" x14ac:dyDescent="0.35">
      <c r="A854" s="12"/>
      <c r="B854" s="12"/>
      <c r="E854" s="49"/>
    </row>
    <row r="855" spans="1:5" ht="12.75" x14ac:dyDescent="0.35">
      <c r="A855" s="12"/>
      <c r="B855" s="12"/>
      <c r="E855" s="49"/>
    </row>
    <row r="856" spans="1:5" ht="12.75" x14ac:dyDescent="0.35">
      <c r="A856" s="12"/>
      <c r="B856" s="12"/>
      <c r="E856" s="49"/>
    </row>
    <row r="857" spans="1:5" ht="12.75" x14ac:dyDescent="0.35">
      <c r="A857" s="12"/>
      <c r="B857" s="12"/>
      <c r="E857" s="49"/>
    </row>
    <row r="858" spans="1:5" ht="12.75" x14ac:dyDescent="0.35">
      <c r="A858" s="12"/>
      <c r="B858" s="12"/>
      <c r="E858" s="49"/>
    </row>
    <row r="859" spans="1:5" ht="12.75" x14ac:dyDescent="0.35">
      <c r="A859" s="12"/>
      <c r="B859" s="12"/>
      <c r="E859" s="49"/>
    </row>
    <row r="860" spans="1:5" ht="12.75" x14ac:dyDescent="0.35">
      <c r="A860" s="12"/>
      <c r="B860" s="12"/>
      <c r="E860" s="49"/>
    </row>
    <row r="861" spans="1:5" ht="12.75" x14ac:dyDescent="0.35">
      <c r="A861" s="12"/>
      <c r="B861" s="12"/>
      <c r="E861" s="49"/>
    </row>
    <row r="862" spans="1:5" ht="12.75" x14ac:dyDescent="0.35">
      <c r="A862" s="12"/>
      <c r="B862" s="12"/>
      <c r="E862" s="49"/>
    </row>
    <row r="863" spans="1:5" ht="12.75" x14ac:dyDescent="0.35">
      <c r="A863" s="12"/>
      <c r="B863" s="12"/>
      <c r="E863" s="49"/>
    </row>
    <row r="864" spans="1:5" ht="12.75" x14ac:dyDescent="0.35">
      <c r="A864" s="12"/>
      <c r="B864" s="12"/>
      <c r="E864" s="49"/>
    </row>
    <row r="865" spans="1:5" ht="12.75" x14ac:dyDescent="0.35">
      <c r="A865" s="12"/>
      <c r="B865" s="12"/>
      <c r="E865" s="49"/>
    </row>
    <row r="866" spans="1:5" ht="12.75" x14ac:dyDescent="0.35">
      <c r="A866" s="12"/>
      <c r="B866" s="12"/>
      <c r="E866" s="49"/>
    </row>
    <row r="867" spans="1:5" ht="12.75" x14ac:dyDescent="0.35">
      <c r="A867" s="12"/>
      <c r="B867" s="12"/>
      <c r="E867" s="49"/>
    </row>
    <row r="868" spans="1:5" ht="12.75" x14ac:dyDescent="0.35">
      <c r="A868" s="12"/>
      <c r="B868" s="12"/>
      <c r="E868" s="49"/>
    </row>
    <row r="869" spans="1:5" ht="12.75" x14ac:dyDescent="0.35">
      <c r="A869" s="12"/>
      <c r="B869" s="12"/>
      <c r="E869" s="49"/>
    </row>
    <row r="870" spans="1:5" ht="12.75" x14ac:dyDescent="0.35">
      <c r="A870" s="12"/>
      <c r="B870" s="12"/>
      <c r="E870" s="49"/>
    </row>
    <row r="871" spans="1:5" ht="12.75" x14ac:dyDescent="0.35">
      <c r="A871" s="12"/>
      <c r="B871" s="12"/>
      <c r="E871" s="49"/>
    </row>
    <row r="872" spans="1:5" ht="12.75" x14ac:dyDescent="0.35">
      <c r="A872" s="12"/>
      <c r="B872" s="12"/>
      <c r="E872" s="49"/>
    </row>
    <row r="873" spans="1:5" ht="12.75" x14ac:dyDescent="0.35">
      <c r="A873" s="12"/>
      <c r="B873" s="12"/>
      <c r="E873" s="49"/>
    </row>
    <row r="874" spans="1:5" ht="12.75" x14ac:dyDescent="0.35">
      <c r="A874" s="12"/>
      <c r="B874" s="12"/>
      <c r="E874" s="49"/>
    </row>
    <row r="875" spans="1:5" ht="12.75" x14ac:dyDescent="0.35">
      <c r="A875" s="12"/>
      <c r="B875" s="12"/>
      <c r="E875" s="49"/>
    </row>
    <row r="876" spans="1:5" ht="12.75" x14ac:dyDescent="0.35">
      <c r="A876" s="12"/>
      <c r="B876" s="12"/>
      <c r="E876" s="49"/>
    </row>
    <row r="877" spans="1:5" ht="12.75" x14ac:dyDescent="0.35">
      <c r="A877" s="12"/>
      <c r="B877" s="12"/>
      <c r="E877" s="49"/>
    </row>
    <row r="878" spans="1:5" ht="12.75" x14ac:dyDescent="0.35">
      <c r="A878" s="12"/>
      <c r="B878" s="12"/>
      <c r="E878" s="49"/>
    </row>
    <row r="879" spans="1:5" ht="12.75" x14ac:dyDescent="0.35">
      <c r="A879" s="12"/>
      <c r="B879" s="12"/>
      <c r="E879" s="49"/>
    </row>
    <row r="880" spans="1:5" ht="12.75" x14ac:dyDescent="0.35">
      <c r="A880" s="12"/>
      <c r="B880" s="12"/>
      <c r="E880" s="49"/>
    </row>
    <row r="881" spans="1:5" ht="12.75" x14ac:dyDescent="0.35">
      <c r="A881" s="12"/>
      <c r="B881" s="12"/>
      <c r="E881" s="49"/>
    </row>
    <row r="882" spans="1:5" ht="12.75" x14ac:dyDescent="0.35">
      <c r="A882" s="12"/>
      <c r="B882" s="12"/>
      <c r="E882" s="49"/>
    </row>
    <row r="883" spans="1:5" ht="12.75" x14ac:dyDescent="0.35">
      <c r="A883" s="12"/>
      <c r="B883" s="12"/>
      <c r="E883" s="49"/>
    </row>
    <row r="884" spans="1:5" ht="12.75" x14ac:dyDescent="0.35">
      <c r="A884" s="12"/>
      <c r="B884" s="12"/>
      <c r="E884" s="49"/>
    </row>
    <row r="885" spans="1:5" ht="12.75" x14ac:dyDescent="0.35">
      <c r="A885" s="12"/>
      <c r="B885" s="12"/>
      <c r="E885" s="49"/>
    </row>
    <row r="886" spans="1:5" ht="12.75" x14ac:dyDescent="0.35">
      <c r="A886" s="12"/>
      <c r="B886" s="12"/>
      <c r="E886" s="49"/>
    </row>
    <row r="887" spans="1:5" ht="12.75" x14ac:dyDescent="0.35">
      <c r="A887" s="12"/>
      <c r="B887" s="12"/>
      <c r="E887" s="49"/>
    </row>
    <row r="888" spans="1:5" ht="12.75" x14ac:dyDescent="0.35">
      <c r="A888" s="12"/>
      <c r="B888" s="12"/>
      <c r="E888" s="49"/>
    </row>
    <row r="889" spans="1:5" ht="12.75" x14ac:dyDescent="0.35">
      <c r="A889" s="12"/>
      <c r="B889" s="12"/>
      <c r="E889" s="49"/>
    </row>
    <row r="890" spans="1:5" ht="12.75" x14ac:dyDescent="0.35">
      <c r="A890" s="12"/>
      <c r="B890" s="12"/>
      <c r="E890" s="49"/>
    </row>
    <row r="891" spans="1:5" ht="12.75" x14ac:dyDescent="0.35">
      <c r="A891" s="12"/>
      <c r="B891" s="12"/>
      <c r="E891" s="49"/>
    </row>
    <row r="892" spans="1:5" ht="12.75" x14ac:dyDescent="0.35">
      <c r="A892" s="12"/>
      <c r="B892" s="12"/>
      <c r="E892" s="49"/>
    </row>
    <row r="893" spans="1:5" ht="12.75" x14ac:dyDescent="0.35">
      <c r="A893" s="12"/>
      <c r="B893" s="12"/>
      <c r="E893" s="49"/>
    </row>
    <row r="894" spans="1:5" ht="12.75" x14ac:dyDescent="0.35">
      <c r="A894" s="12"/>
      <c r="B894" s="12"/>
      <c r="E894" s="49"/>
    </row>
    <row r="895" spans="1:5" ht="12.75" x14ac:dyDescent="0.35">
      <c r="A895" s="12"/>
      <c r="B895" s="12"/>
      <c r="E895" s="49"/>
    </row>
    <row r="896" spans="1:5" ht="12.75" x14ac:dyDescent="0.35">
      <c r="A896" s="12"/>
      <c r="B896" s="12"/>
      <c r="E896" s="49"/>
    </row>
    <row r="897" spans="1:5" ht="12.75" x14ac:dyDescent="0.35">
      <c r="A897" s="12"/>
      <c r="B897" s="12"/>
      <c r="E897" s="49"/>
    </row>
    <row r="898" spans="1:5" ht="12.75" x14ac:dyDescent="0.35">
      <c r="A898" s="12"/>
      <c r="B898" s="12"/>
      <c r="E898" s="49"/>
    </row>
    <row r="899" spans="1:5" ht="12.75" x14ac:dyDescent="0.35">
      <c r="A899" s="12"/>
      <c r="B899" s="12"/>
      <c r="E899" s="49"/>
    </row>
    <row r="900" spans="1:5" ht="12.75" x14ac:dyDescent="0.35">
      <c r="A900" s="12"/>
      <c r="B900" s="12"/>
      <c r="E900" s="49"/>
    </row>
    <row r="901" spans="1:5" ht="12.75" x14ac:dyDescent="0.35">
      <c r="A901" s="12"/>
      <c r="B901" s="12"/>
      <c r="E901" s="49"/>
    </row>
    <row r="902" spans="1:5" ht="12.75" x14ac:dyDescent="0.35">
      <c r="A902" s="12"/>
      <c r="B902" s="12"/>
      <c r="E902" s="49"/>
    </row>
    <row r="903" spans="1:5" ht="12.75" x14ac:dyDescent="0.35">
      <c r="A903" s="12"/>
      <c r="B903" s="12"/>
      <c r="E903" s="49"/>
    </row>
    <row r="904" spans="1:5" ht="12.75" x14ac:dyDescent="0.35">
      <c r="A904" s="12"/>
      <c r="B904" s="12"/>
      <c r="E904" s="49"/>
    </row>
    <row r="905" spans="1:5" ht="12.75" x14ac:dyDescent="0.35">
      <c r="A905" s="12"/>
      <c r="B905" s="12"/>
      <c r="E905" s="49"/>
    </row>
    <row r="906" spans="1:5" ht="12.75" x14ac:dyDescent="0.35">
      <c r="A906" s="12"/>
      <c r="B906" s="12"/>
      <c r="E906" s="49"/>
    </row>
    <row r="907" spans="1:5" ht="12.75" x14ac:dyDescent="0.35">
      <c r="A907" s="12"/>
      <c r="B907" s="12"/>
      <c r="E907" s="49"/>
    </row>
    <row r="908" spans="1:5" ht="12.75" x14ac:dyDescent="0.35">
      <c r="A908" s="12"/>
      <c r="B908" s="12"/>
      <c r="E908" s="49"/>
    </row>
    <row r="909" spans="1:5" ht="12.75" x14ac:dyDescent="0.35">
      <c r="A909" s="12"/>
      <c r="B909" s="12"/>
      <c r="E909" s="49"/>
    </row>
    <row r="910" spans="1:5" ht="12.75" x14ac:dyDescent="0.35">
      <c r="A910" s="12"/>
      <c r="B910" s="12"/>
      <c r="E910" s="49"/>
    </row>
    <row r="911" spans="1:5" ht="12.75" x14ac:dyDescent="0.35">
      <c r="A911" s="12"/>
      <c r="B911" s="12"/>
      <c r="E911" s="49"/>
    </row>
    <row r="912" spans="1:5" ht="12.75" x14ac:dyDescent="0.35">
      <c r="A912" s="12"/>
      <c r="B912" s="12"/>
      <c r="E912" s="49"/>
    </row>
    <row r="913" spans="1:5" ht="12.75" x14ac:dyDescent="0.35">
      <c r="A913" s="12"/>
      <c r="B913" s="12"/>
      <c r="E913" s="49"/>
    </row>
    <row r="914" spans="1:5" ht="12.75" x14ac:dyDescent="0.35">
      <c r="A914" s="12"/>
      <c r="B914" s="12"/>
      <c r="E914" s="49"/>
    </row>
    <row r="915" spans="1:5" ht="12.75" x14ac:dyDescent="0.35">
      <c r="A915" s="12"/>
      <c r="B915" s="12"/>
      <c r="E915" s="49"/>
    </row>
    <row r="916" spans="1:5" ht="12.75" x14ac:dyDescent="0.35">
      <c r="A916" s="12"/>
      <c r="B916" s="12"/>
      <c r="E916" s="49"/>
    </row>
    <row r="917" spans="1:5" ht="12.75" x14ac:dyDescent="0.35">
      <c r="A917" s="12"/>
      <c r="B917" s="12"/>
      <c r="E917" s="49"/>
    </row>
    <row r="918" spans="1:5" ht="12.75" x14ac:dyDescent="0.35">
      <c r="A918" s="12"/>
      <c r="B918" s="12"/>
      <c r="E918" s="49"/>
    </row>
    <row r="919" spans="1:5" ht="12.75" x14ac:dyDescent="0.35">
      <c r="A919" s="12"/>
      <c r="B919" s="12"/>
      <c r="E919" s="49"/>
    </row>
    <row r="920" spans="1:5" ht="12.75" x14ac:dyDescent="0.35">
      <c r="A920" s="12"/>
      <c r="B920" s="12"/>
      <c r="E920" s="49"/>
    </row>
    <row r="921" spans="1:5" ht="12.75" x14ac:dyDescent="0.35">
      <c r="A921" s="12"/>
      <c r="B921" s="12"/>
      <c r="E921" s="49"/>
    </row>
    <row r="922" spans="1:5" ht="12.75" x14ac:dyDescent="0.35">
      <c r="A922" s="12"/>
      <c r="B922" s="12"/>
      <c r="E922" s="49"/>
    </row>
    <row r="923" spans="1:5" ht="12.75" x14ac:dyDescent="0.35">
      <c r="A923" s="12"/>
      <c r="B923" s="12"/>
      <c r="E923" s="49"/>
    </row>
    <row r="924" spans="1:5" ht="12.75" x14ac:dyDescent="0.35">
      <c r="A924" s="12"/>
      <c r="B924" s="12"/>
      <c r="E924" s="49"/>
    </row>
    <row r="925" spans="1:5" ht="12.75" x14ac:dyDescent="0.35">
      <c r="A925" s="12"/>
      <c r="B925" s="12"/>
      <c r="E925" s="49"/>
    </row>
    <row r="926" spans="1:5" ht="12.75" x14ac:dyDescent="0.35">
      <c r="A926" s="12"/>
      <c r="B926" s="12"/>
      <c r="E926" s="49"/>
    </row>
    <row r="927" spans="1:5" ht="12.75" x14ac:dyDescent="0.35">
      <c r="A927" s="12"/>
      <c r="B927" s="12"/>
      <c r="E927" s="49"/>
    </row>
    <row r="928" spans="1:5" ht="12.75" x14ac:dyDescent="0.35">
      <c r="A928" s="12"/>
      <c r="B928" s="12"/>
      <c r="E928" s="49"/>
    </row>
    <row r="929" spans="1:5" ht="12.75" x14ac:dyDescent="0.35">
      <c r="A929" s="12"/>
      <c r="B929" s="12"/>
      <c r="E929" s="49"/>
    </row>
    <row r="930" spans="1:5" ht="12.75" x14ac:dyDescent="0.35">
      <c r="A930" s="12"/>
      <c r="B930" s="12"/>
      <c r="E930" s="49"/>
    </row>
    <row r="931" spans="1:5" ht="12.75" x14ac:dyDescent="0.35">
      <c r="A931" s="12"/>
      <c r="B931" s="12"/>
      <c r="E931" s="49"/>
    </row>
    <row r="932" spans="1:5" ht="12.75" x14ac:dyDescent="0.35">
      <c r="A932" s="12"/>
      <c r="B932" s="12"/>
      <c r="E932" s="49"/>
    </row>
    <row r="933" spans="1:5" ht="12.75" x14ac:dyDescent="0.35">
      <c r="A933" s="12"/>
      <c r="B933" s="12"/>
      <c r="E933" s="49"/>
    </row>
    <row r="934" spans="1:5" ht="12.75" x14ac:dyDescent="0.35">
      <c r="A934" s="12"/>
      <c r="B934" s="12"/>
      <c r="E934" s="49"/>
    </row>
    <row r="935" spans="1:5" ht="12.75" x14ac:dyDescent="0.35">
      <c r="A935" s="12"/>
      <c r="B935" s="12"/>
      <c r="E935" s="49"/>
    </row>
    <row r="936" spans="1:5" ht="12.75" x14ac:dyDescent="0.35">
      <c r="A936" s="12"/>
      <c r="B936" s="12"/>
      <c r="E936" s="49"/>
    </row>
    <row r="937" spans="1:5" ht="12.75" x14ac:dyDescent="0.35">
      <c r="A937" s="12"/>
      <c r="B937" s="12"/>
      <c r="E937" s="49"/>
    </row>
    <row r="938" spans="1:5" ht="12.75" x14ac:dyDescent="0.35">
      <c r="A938" s="12"/>
      <c r="B938" s="12"/>
      <c r="E938" s="49"/>
    </row>
    <row r="939" spans="1:5" ht="12.75" x14ac:dyDescent="0.35">
      <c r="A939" s="12"/>
      <c r="B939" s="12"/>
      <c r="E939" s="49"/>
    </row>
    <row r="940" spans="1:5" ht="12.75" x14ac:dyDescent="0.35">
      <c r="A940" s="12"/>
      <c r="B940" s="12"/>
      <c r="E940" s="49"/>
    </row>
    <row r="941" spans="1:5" ht="12.75" x14ac:dyDescent="0.35">
      <c r="A941" s="12"/>
      <c r="B941" s="12"/>
      <c r="E941" s="49"/>
    </row>
    <row r="942" spans="1:5" ht="12.75" x14ac:dyDescent="0.35">
      <c r="A942" s="12"/>
      <c r="B942" s="12"/>
      <c r="E942" s="49"/>
    </row>
    <row r="943" spans="1:5" ht="12.75" x14ac:dyDescent="0.35">
      <c r="A943" s="12"/>
      <c r="B943" s="12"/>
      <c r="E943" s="49"/>
    </row>
    <row r="944" spans="1:5" ht="12.75" x14ac:dyDescent="0.35">
      <c r="A944" s="12"/>
      <c r="B944" s="12"/>
      <c r="E944" s="49"/>
    </row>
    <row r="945" spans="1:5" ht="12.75" x14ac:dyDescent="0.35">
      <c r="A945" s="12"/>
      <c r="B945" s="12"/>
      <c r="E945" s="49"/>
    </row>
    <row r="946" spans="1:5" ht="12.75" x14ac:dyDescent="0.35">
      <c r="A946" s="12"/>
      <c r="B946" s="12"/>
      <c r="E946" s="49"/>
    </row>
    <row r="947" spans="1:5" ht="12.75" x14ac:dyDescent="0.35">
      <c r="A947" s="12"/>
      <c r="B947" s="12"/>
      <c r="E947" s="49"/>
    </row>
    <row r="948" spans="1:5" ht="12.75" x14ac:dyDescent="0.35">
      <c r="A948" s="12"/>
      <c r="B948" s="12"/>
      <c r="E948" s="49"/>
    </row>
    <row r="949" spans="1:5" ht="12.75" x14ac:dyDescent="0.35">
      <c r="A949" s="12"/>
      <c r="B949" s="12"/>
      <c r="E949" s="49"/>
    </row>
    <row r="950" spans="1:5" ht="12.75" x14ac:dyDescent="0.35">
      <c r="A950" s="12"/>
      <c r="B950" s="12"/>
      <c r="E950" s="49"/>
    </row>
    <row r="951" spans="1:5" ht="12.75" x14ac:dyDescent="0.35">
      <c r="A951" s="12"/>
      <c r="B951" s="12"/>
      <c r="E951" s="49"/>
    </row>
    <row r="952" spans="1:5" ht="12.75" x14ac:dyDescent="0.35">
      <c r="A952" s="12"/>
      <c r="B952" s="12"/>
      <c r="E952" s="49"/>
    </row>
    <row r="953" spans="1:5" ht="12.75" x14ac:dyDescent="0.35">
      <c r="A953" s="12"/>
      <c r="B953" s="12"/>
      <c r="E953" s="49"/>
    </row>
    <row r="954" spans="1:5" ht="12.75" x14ac:dyDescent="0.35">
      <c r="A954" s="12"/>
      <c r="B954" s="12"/>
      <c r="E954" s="49"/>
    </row>
    <row r="955" spans="1:5" ht="12.75" x14ac:dyDescent="0.35">
      <c r="A955" s="12"/>
      <c r="B955" s="12"/>
      <c r="E955" s="49"/>
    </row>
    <row r="956" spans="1:5" ht="12.75" x14ac:dyDescent="0.35">
      <c r="A956" s="12"/>
      <c r="B956" s="12"/>
      <c r="E956" s="49"/>
    </row>
    <row r="957" spans="1:5" ht="12.75" x14ac:dyDescent="0.35">
      <c r="A957" s="12"/>
      <c r="B957" s="12"/>
      <c r="E957" s="49"/>
    </row>
    <row r="958" spans="1:5" ht="12.75" x14ac:dyDescent="0.35">
      <c r="A958" s="12"/>
      <c r="B958" s="12"/>
      <c r="E958" s="49"/>
    </row>
    <row r="959" spans="1:5" ht="12.75" x14ac:dyDescent="0.35">
      <c r="A959" s="12"/>
      <c r="B959" s="12"/>
      <c r="E959" s="49"/>
    </row>
    <row r="960" spans="1:5" ht="12.75" x14ac:dyDescent="0.35">
      <c r="A960" s="12"/>
      <c r="B960" s="12"/>
      <c r="E960" s="49"/>
    </row>
    <row r="961" spans="1:5" ht="12.75" x14ac:dyDescent="0.35">
      <c r="A961" s="12"/>
      <c r="B961" s="12"/>
      <c r="E961" s="49"/>
    </row>
    <row r="962" spans="1:5" ht="12.75" x14ac:dyDescent="0.35">
      <c r="A962" s="12"/>
      <c r="B962" s="12"/>
      <c r="E962" s="49"/>
    </row>
    <row r="963" spans="1:5" ht="12.75" x14ac:dyDescent="0.35">
      <c r="A963" s="12"/>
      <c r="B963" s="12"/>
      <c r="E963" s="49"/>
    </row>
    <row r="964" spans="1:5" ht="12.75" x14ac:dyDescent="0.35">
      <c r="A964" s="12"/>
      <c r="B964" s="12"/>
      <c r="E964" s="49"/>
    </row>
    <row r="965" spans="1:5" ht="12.75" x14ac:dyDescent="0.35">
      <c r="A965" s="12"/>
      <c r="B965" s="12"/>
      <c r="E965" s="49"/>
    </row>
    <row r="966" spans="1:5" ht="12.75" x14ac:dyDescent="0.35">
      <c r="A966" s="12"/>
      <c r="B966" s="12"/>
      <c r="E966" s="49"/>
    </row>
    <row r="967" spans="1:5" ht="12.75" x14ac:dyDescent="0.35">
      <c r="A967" s="12"/>
      <c r="B967" s="12"/>
      <c r="E967" s="49"/>
    </row>
    <row r="968" spans="1:5" ht="12.75" x14ac:dyDescent="0.35">
      <c r="A968" s="12"/>
      <c r="B968" s="12"/>
      <c r="E968" s="49"/>
    </row>
    <row r="969" spans="1:5" ht="12.75" x14ac:dyDescent="0.35">
      <c r="A969" s="12"/>
      <c r="B969" s="12"/>
      <c r="E969" s="49"/>
    </row>
    <row r="970" spans="1:5" ht="12.75" x14ac:dyDescent="0.35">
      <c r="A970" s="12"/>
      <c r="B970" s="12"/>
      <c r="E970" s="49"/>
    </row>
    <row r="971" spans="1:5" ht="12.75" x14ac:dyDescent="0.35">
      <c r="A971" s="12"/>
      <c r="B971" s="12"/>
      <c r="E971" s="49"/>
    </row>
    <row r="972" spans="1:5" ht="12.75" x14ac:dyDescent="0.35">
      <c r="A972" s="12"/>
      <c r="B972" s="12"/>
      <c r="E972" s="49"/>
    </row>
    <row r="973" spans="1:5" ht="12.75" x14ac:dyDescent="0.35">
      <c r="A973" s="12"/>
      <c r="B973" s="12"/>
      <c r="E973" s="49"/>
    </row>
    <row r="974" spans="1:5" ht="12.75" x14ac:dyDescent="0.35">
      <c r="A974" s="12"/>
      <c r="B974" s="12"/>
      <c r="E974" s="49"/>
    </row>
    <row r="975" spans="1:5" ht="12.75" x14ac:dyDescent="0.35">
      <c r="A975" s="12"/>
      <c r="B975" s="12"/>
      <c r="E975" s="49"/>
    </row>
    <row r="976" spans="1:5" ht="12.75" x14ac:dyDescent="0.35">
      <c r="A976" s="12"/>
      <c r="B976" s="12"/>
      <c r="E976" s="49"/>
    </row>
    <row r="977" spans="1:5" ht="12.75" x14ac:dyDescent="0.35">
      <c r="A977" s="12"/>
      <c r="B977" s="12"/>
      <c r="E977" s="49"/>
    </row>
    <row r="978" spans="1:5" ht="12.75" x14ac:dyDescent="0.35">
      <c r="A978" s="12"/>
      <c r="B978" s="12"/>
      <c r="E978" s="49"/>
    </row>
    <row r="979" spans="1:5" ht="12.75" x14ac:dyDescent="0.35">
      <c r="A979" s="12"/>
      <c r="B979" s="12"/>
      <c r="E979" s="49"/>
    </row>
    <row r="980" spans="1:5" ht="12.75" x14ac:dyDescent="0.35">
      <c r="A980" s="12"/>
      <c r="B980" s="12"/>
      <c r="E980" s="49"/>
    </row>
    <row r="981" spans="1:5" ht="12.75" x14ac:dyDescent="0.35">
      <c r="A981" s="12"/>
      <c r="B981" s="12"/>
      <c r="E981" s="49"/>
    </row>
    <row r="982" spans="1:5" ht="12.75" x14ac:dyDescent="0.35">
      <c r="A982" s="12"/>
      <c r="B982" s="12"/>
      <c r="E982" s="49"/>
    </row>
    <row r="983" spans="1:5" ht="12.75" x14ac:dyDescent="0.35">
      <c r="A983" s="12"/>
      <c r="B983" s="12"/>
      <c r="E983" s="49"/>
    </row>
    <row r="984" spans="1:5" ht="12.75" x14ac:dyDescent="0.35">
      <c r="A984" s="12"/>
      <c r="B984" s="12"/>
      <c r="E984" s="49"/>
    </row>
    <row r="985" spans="1:5" ht="12.75" x14ac:dyDescent="0.35">
      <c r="A985" s="12"/>
      <c r="B985" s="12"/>
      <c r="E985" s="49"/>
    </row>
    <row r="986" spans="1:5" ht="12.75" x14ac:dyDescent="0.35">
      <c r="A986" s="12"/>
      <c r="B986" s="12"/>
      <c r="E986" s="49"/>
    </row>
    <row r="987" spans="1:5" ht="12.75" x14ac:dyDescent="0.35">
      <c r="A987" s="12"/>
      <c r="B987" s="12"/>
      <c r="E987" s="49"/>
    </row>
    <row r="988" spans="1:5" ht="12.75" x14ac:dyDescent="0.35">
      <c r="A988" s="12"/>
      <c r="B988" s="12"/>
      <c r="E988" s="49"/>
    </row>
    <row r="989" spans="1:5" ht="12.75" x14ac:dyDescent="0.35">
      <c r="A989" s="12"/>
      <c r="B989" s="12"/>
      <c r="E989" s="49"/>
    </row>
    <row r="990" spans="1:5" ht="12.75" x14ac:dyDescent="0.35">
      <c r="A990" s="12"/>
      <c r="B990" s="12"/>
      <c r="E990" s="49"/>
    </row>
    <row r="991" spans="1:5" ht="12.75" x14ac:dyDescent="0.35">
      <c r="A991" s="12"/>
      <c r="B991" s="12"/>
      <c r="E991" s="49"/>
    </row>
    <row r="992" spans="1:5" ht="12.75" x14ac:dyDescent="0.35">
      <c r="A992" s="12"/>
      <c r="B992" s="12"/>
      <c r="E992" s="49"/>
    </row>
    <row r="993" spans="1:5" ht="12.75" x14ac:dyDescent="0.35">
      <c r="A993" s="12"/>
      <c r="B993" s="12"/>
      <c r="E993" s="49"/>
    </row>
    <row r="994" spans="1:5" ht="12.75" x14ac:dyDescent="0.35">
      <c r="A994" s="12"/>
      <c r="B994" s="12"/>
      <c r="E994" s="49"/>
    </row>
    <row r="995" spans="1:5" ht="12.75" x14ac:dyDescent="0.35">
      <c r="A995" s="12"/>
      <c r="B995" s="12"/>
      <c r="E995" s="49"/>
    </row>
    <row r="996" spans="1:5" ht="12.75" x14ac:dyDescent="0.35">
      <c r="A996" s="12"/>
      <c r="B996" s="12"/>
      <c r="E996" s="49"/>
    </row>
    <row r="997" spans="1:5" ht="12.75" x14ac:dyDescent="0.35">
      <c r="A997" s="12"/>
      <c r="B997" s="12"/>
      <c r="E997" s="49"/>
    </row>
    <row r="998" spans="1:5" ht="12.75" x14ac:dyDescent="0.35">
      <c r="A998" s="12"/>
      <c r="B998" s="12"/>
      <c r="E998" s="49"/>
    </row>
    <row r="999" spans="1:5" ht="12.75" x14ac:dyDescent="0.35">
      <c r="A999" s="12"/>
      <c r="B999" s="12"/>
      <c r="E999" s="49"/>
    </row>
    <row r="1000" spans="1:5" ht="12.75" x14ac:dyDescent="0.35">
      <c r="A1000" s="12"/>
      <c r="B1000" s="12"/>
      <c r="E1000" s="49"/>
    </row>
    <row r="1001" spans="1:5" ht="12.75" x14ac:dyDescent="0.35">
      <c r="A1001" s="12"/>
      <c r="B1001" s="12"/>
      <c r="E1001" s="49"/>
    </row>
    <row r="1002" spans="1:5" ht="12.75" x14ac:dyDescent="0.35">
      <c r="A1002" s="12"/>
      <c r="B1002" s="12"/>
      <c r="E1002" s="49"/>
    </row>
    <row r="1003" spans="1:5" ht="12.75" x14ac:dyDescent="0.35">
      <c r="A1003" s="12"/>
      <c r="B1003" s="12"/>
      <c r="E1003" s="49"/>
    </row>
    <row r="1004" spans="1:5" ht="12.75" x14ac:dyDescent="0.35">
      <c r="A1004" s="12"/>
      <c r="B1004" s="12"/>
      <c r="E1004" s="49"/>
    </row>
    <row r="1005" spans="1:5" ht="12.75" x14ac:dyDescent="0.35">
      <c r="A1005" s="12"/>
      <c r="B1005" s="12"/>
      <c r="E1005" s="49"/>
    </row>
    <row r="1006" spans="1:5" ht="12.75" x14ac:dyDescent="0.35">
      <c r="A1006" s="12"/>
      <c r="B1006" s="12"/>
      <c r="E1006" s="49"/>
    </row>
    <row r="1007" spans="1:5" ht="12.75" x14ac:dyDescent="0.35">
      <c r="A1007" s="12"/>
      <c r="B1007" s="12"/>
      <c r="E1007" s="49"/>
    </row>
    <row r="1008" spans="1:5" ht="12.75" x14ac:dyDescent="0.35">
      <c r="A1008" s="12"/>
      <c r="B1008" s="12"/>
      <c r="E1008" s="49"/>
    </row>
    <row r="1009" spans="1:5" ht="12.75" x14ac:dyDescent="0.35">
      <c r="A1009" s="12"/>
      <c r="B1009" s="12"/>
      <c r="E1009" s="49"/>
    </row>
    <row r="1010" spans="1:5" ht="12.75" x14ac:dyDescent="0.35">
      <c r="A1010" s="12"/>
      <c r="B1010" s="12"/>
      <c r="E1010" s="49"/>
    </row>
    <row r="1011" spans="1:5" ht="12.75" x14ac:dyDescent="0.35">
      <c r="A1011" s="12"/>
      <c r="B1011" s="12"/>
      <c r="E1011" s="49"/>
    </row>
    <row r="1012" spans="1:5" ht="12.75" x14ac:dyDescent="0.35">
      <c r="A1012" s="12"/>
      <c r="B1012" s="12"/>
      <c r="E1012" s="49"/>
    </row>
    <row r="1013" spans="1:5" ht="12.75" x14ac:dyDescent="0.35">
      <c r="A1013" s="12"/>
      <c r="B1013" s="12"/>
      <c r="E1013" s="49"/>
    </row>
    <row r="1014" spans="1:5" ht="12.75" x14ac:dyDescent="0.35">
      <c r="A1014" s="12"/>
      <c r="B1014" s="12"/>
      <c r="E1014" s="49"/>
    </row>
    <row r="1015" spans="1:5" ht="12.75" x14ac:dyDescent="0.35">
      <c r="A1015" s="12"/>
      <c r="B1015" s="12"/>
      <c r="E1015" s="4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B1003"/>
  <sheetViews>
    <sheetView workbookViewId="0"/>
  </sheetViews>
  <sheetFormatPr defaultColWidth="14.3984375" defaultRowHeight="15.75" customHeight="1" x14ac:dyDescent="0.35"/>
  <cols>
    <col min="1" max="1" width="1.53125" customWidth="1"/>
    <col min="2" max="2" width="2.86328125" customWidth="1"/>
    <col min="3" max="132" width="1.53125" customWidth="1"/>
  </cols>
  <sheetData>
    <row r="1" spans="1:132" ht="9.75" customHeight="1" x14ac:dyDescent="0.35"/>
    <row r="2" spans="1:132" ht="9.75" customHeight="1" x14ac:dyDescent="0.35"/>
    <row r="3" spans="1:132" ht="9.75" customHeight="1" x14ac:dyDescent="0.35"/>
    <row r="4" spans="1:132" ht="9.75" customHeight="1" x14ac:dyDescent="0.35"/>
    <row r="5" spans="1:132" ht="9.75" customHeight="1" x14ac:dyDescent="0.35"/>
    <row r="6" spans="1:132" ht="9.75" customHeight="1" x14ac:dyDescent="0.35"/>
    <row r="7" spans="1:132" ht="13.5" customHeight="1" x14ac:dyDescent="0.35">
      <c r="A7" s="51"/>
      <c r="B7" s="51"/>
      <c r="C7" s="51"/>
      <c r="D7" s="51"/>
      <c r="E7" s="107" t="s">
        <v>69</v>
      </c>
      <c r="F7" s="98"/>
      <c r="G7" s="98"/>
      <c r="H7" s="98"/>
      <c r="I7" s="98"/>
      <c r="J7" s="98"/>
      <c r="K7" s="98"/>
      <c r="L7" s="98"/>
      <c r="M7" s="107" t="s">
        <v>70</v>
      </c>
      <c r="N7" s="98"/>
      <c r="O7" s="98"/>
      <c r="P7" s="98"/>
      <c r="Q7" s="98"/>
      <c r="R7" s="98"/>
      <c r="S7" s="98"/>
      <c r="T7" s="98"/>
      <c r="U7" s="107" t="s">
        <v>71</v>
      </c>
      <c r="V7" s="98"/>
      <c r="W7" s="98"/>
      <c r="X7" s="98"/>
      <c r="Y7" s="98"/>
      <c r="Z7" s="98"/>
      <c r="AA7" s="98"/>
      <c r="AB7" s="98"/>
      <c r="AC7" s="107" t="s">
        <v>72</v>
      </c>
      <c r="AD7" s="98"/>
      <c r="AE7" s="98"/>
      <c r="AF7" s="98"/>
      <c r="AG7" s="98"/>
      <c r="AH7" s="98"/>
      <c r="AI7" s="98"/>
      <c r="AJ7" s="98"/>
      <c r="AK7" s="107" t="s">
        <v>73</v>
      </c>
      <c r="AL7" s="98"/>
      <c r="AM7" s="98"/>
      <c r="AN7" s="98"/>
      <c r="AO7" s="98"/>
      <c r="AP7" s="98"/>
      <c r="AQ7" s="98"/>
      <c r="AR7" s="98"/>
      <c r="AS7" s="107" t="s">
        <v>74</v>
      </c>
      <c r="AT7" s="98"/>
      <c r="AU7" s="98"/>
      <c r="AV7" s="98"/>
      <c r="AW7" s="98"/>
      <c r="AX7" s="98"/>
      <c r="AY7" s="98"/>
      <c r="AZ7" s="98"/>
      <c r="BA7" s="107" t="s">
        <v>75</v>
      </c>
      <c r="BB7" s="98"/>
      <c r="BC7" s="98"/>
      <c r="BD7" s="98"/>
      <c r="BE7" s="98"/>
      <c r="BF7" s="98"/>
      <c r="BG7" s="98"/>
      <c r="BH7" s="98"/>
      <c r="BI7" s="107" t="s">
        <v>76</v>
      </c>
      <c r="BJ7" s="98"/>
      <c r="BK7" s="98"/>
      <c r="BL7" s="98"/>
      <c r="BM7" s="98"/>
      <c r="BN7" s="98"/>
      <c r="BO7" s="98"/>
      <c r="BP7" s="98"/>
      <c r="BQ7" s="107" t="s">
        <v>77</v>
      </c>
      <c r="BR7" s="98"/>
      <c r="BS7" s="98"/>
      <c r="BT7" s="98"/>
      <c r="BU7" s="98"/>
      <c r="BV7" s="98"/>
      <c r="BW7" s="98"/>
      <c r="BX7" s="98"/>
      <c r="BY7" s="107" t="s">
        <v>78</v>
      </c>
      <c r="BZ7" s="98"/>
      <c r="CA7" s="98"/>
      <c r="CB7" s="98"/>
      <c r="CC7" s="98"/>
      <c r="CD7" s="98"/>
      <c r="CE7" s="98"/>
      <c r="CF7" s="98"/>
      <c r="CG7" s="107" t="s">
        <v>79</v>
      </c>
      <c r="CH7" s="98"/>
      <c r="CI7" s="98"/>
      <c r="CJ7" s="98"/>
      <c r="CK7" s="98"/>
      <c r="CL7" s="98"/>
      <c r="CM7" s="98"/>
      <c r="CN7" s="98"/>
      <c r="CO7" s="107" t="s">
        <v>80</v>
      </c>
      <c r="CP7" s="98"/>
      <c r="CQ7" s="98"/>
      <c r="CR7" s="98"/>
      <c r="CS7" s="98"/>
      <c r="CT7" s="98"/>
      <c r="CU7" s="98"/>
      <c r="CV7" s="98"/>
      <c r="CW7" s="107" t="s">
        <v>81</v>
      </c>
      <c r="CX7" s="98"/>
      <c r="CY7" s="98"/>
      <c r="CZ7" s="98"/>
      <c r="DA7" s="98"/>
      <c r="DB7" s="98"/>
      <c r="DC7" s="98"/>
      <c r="DD7" s="98"/>
      <c r="DE7" s="107" t="s">
        <v>82</v>
      </c>
      <c r="DF7" s="98"/>
      <c r="DG7" s="98"/>
      <c r="DH7" s="98"/>
      <c r="DI7" s="98"/>
      <c r="DJ7" s="98"/>
      <c r="DK7" s="98"/>
      <c r="DL7" s="98"/>
      <c r="DM7" s="107" t="s">
        <v>83</v>
      </c>
      <c r="DN7" s="98"/>
      <c r="DO7" s="98"/>
      <c r="DP7" s="98"/>
      <c r="DQ7" s="98"/>
      <c r="DR7" s="98"/>
      <c r="DS7" s="98"/>
      <c r="DT7" s="98"/>
      <c r="DU7" s="107" t="s">
        <v>84</v>
      </c>
      <c r="DV7" s="98"/>
      <c r="DW7" s="98"/>
      <c r="DX7" s="98"/>
      <c r="DY7" s="98"/>
      <c r="DZ7" s="98"/>
      <c r="EA7" s="98"/>
      <c r="EB7" s="98"/>
    </row>
    <row r="8" spans="1:132" ht="12.75" x14ac:dyDescent="0.35">
      <c r="A8" s="51"/>
      <c r="B8" s="51"/>
      <c r="C8" s="51"/>
      <c r="D8" s="51"/>
      <c r="E8" s="106" t="s">
        <v>85</v>
      </c>
      <c r="F8" s="98"/>
      <c r="G8" s="98"/>
      <c r="H8" s="98"/>
      <c r="I8" s="106" t="s">
        <v>86</v>
      </c>
      <c r="J8" s="98"/>
      <c r="K8" s="98"/>
      <c r="L8" s="98"/>
      <c r="M8" s="106" t="s">
        <v>87</v>
      </c>
      <c r="N8" s="98"/>
      <c r="O8" s="98"/>
      <c r="P8" s="98"/>
      <c r="Q8" s="106" t="s">
        <v>88</v>
      </c>
      <c r="R8" s="98"/>
      <c r="S8" s="98"/>
      <c r="T8" s="98"/>
      <c r="U8" s="106" t="s">
        <v>89</v>
      </c>
      <c r="V8" s="98"/>
      <c r="W8" s="98"/>
      <c r="X8" s="98"/>
      <c r="Y8" s="106" t="s">
        <v>90</v>
      </c>
      <c r="Z8" s="98"/>
      <c r="AA8" s="98"/>
      <c r="AB8" s="98"/>
      <c r="AC8" s="106" t="s">
        <v>91</v>
      </c>
      <c r="AD8" s="98"/>
      <c r="AE8" s="98"/>
      <c r="AF8" s="98"/>
      <c r="AG8" s="106" t="s">
        <v>92</v>
      </c>
      <c r="AH8" s="98"/>
      <c r="AI8" s="98"/>
      <c r="AJ8" s="98"/>
      <c r="AK8" s="106" t="s">
        <v>93</v>
      </c>
      <c r="AL8" s="98"/>
      <c r="AM8" s="98"/>
      <c r="AN8" s="98"/>
      <c r="AO8" s="106" t="s">
        <v>94</v>
      </c>
      <c r="AP8" s="98"/>
      <c r="AQ8" s="98"/>
      <c r="AR8" s="98"/>
      <c r="AS8" s="106" t="s">
        <v>95</v>
      </c>
      <c r="AT8" s="98"/>
      <c r="AU8" s="98"/>
      <c r="AV8" s="98"/>
      <c r="AW8" s="106" t="s">
        <v>96</v>
      </c>
      <c r="AX8" s="98"/>
      <c r="AY8" s="98"/>
      <c r="AZ8" s="98"/>
      <c r="BA8" s="106" t="s">
        <v>97</v>
      </c>
      <c r="BB8" s="98"/>
      <c r="BC8" s="98"/>
      <c r="BD8" s="98"/>
      <c r="BE8" s="106" t="s">
        <v>98</v>
      </c>
      <c r="BF8" s="98"/>
      <c r="BG8" s="98"/>
      <c r="BH8" s="98"/>
      <c r="BI8" s="106" t="s">
        <v>99</v>
      </c>
      <c r="BJ8" s="98"/>
      <c r="BK8" s="98"/>
      <c r="BL8" s="98"/>
      <c r="BM8" s="106" t="s">
        <v>100</v>
      </c>
      <c r="BN8" s="98"/>
      <c r="BO8" s="98"/>
      <c r="BP8" s="98"/>
      <c r="BQ8" s="106" t="s">
        <v>101</v>
      </c>
      <c r="BR8" s="98"/>
      <c r="BS8" s="98"/>
      <c r="BT8" s="98"/>
      <c r="BU8" s="106" t="s">
        <v>102</v>
      </c>
      <c r="BV8" s="98"/>
      <c r="BW8" s="98"/>
      <c r="BX8" s="98"/>
      <c r="BY8" s="106" t="s">
        <v>103</v>
      </c>
      <c r="BZ8" s="98"/>
      <c r="CA8" s="98"/>
      <c r="CB8" s="98"/>
      <c r="CC8" s="106" t="s">
        <v>104</v>
      </c>
      <c r="CD8" s="98"/>
      <c r="CE8" s="98"/>
      <c r="CF8" s="98"/>
      <c r="CG8" s="106" t="s">
        <v>105</v>
      </c>
      <c r="CH8" s="98"/>
      <c r="CI8" s="98"/>
      <c r="CJ8" s="98"/>
      <c r="CK8" s="106" t="s">
        <v>106</v>
      </c>
      <c r="CL8" s="98"/>
      <c r="CM8" s="98"/>
      <c r="CN8" s="98"/>
      <c r="CO8" s="106" t="s">
        <v>107</v>
      </c>
      <c r="CP8" s="98"/>
      <c r="CQ8" s="98"/>
      <c r="CR8" s="98"/>
      <c r="CS8" s="106" t="s">
        <v>108</v>
      </c>
      <c r="CT8" s="98"/>
      <c r="CU8" s="98"/>
      <c r="CV8" s="98"/>
      <c r="CW8" s="106" t="s">
        <v>109</v>
      </c>
      <c r="CX8" s="98"/>
      <c r="CY8" s="98"/>
      <c r="CZ8" s="98"/>
      <c r="DA8" s="106" t="s">
        <v>110</v>
      </c>
      <c r="DB8" s="98"/>
      <c r="DC8" s="98"/>
      <c r="DD8" s="98"/>
      <c r="DE8" s="106" t="s">
        <v>111</v>
      </c>
      <c r="DF8" s="98"/>
      <c r="DG8" s="98"/>
      <c r="DH8" s="98"/>
      <c r="DI8" s="106" t="s">
        <v>112</v>
      </c>
      <c r="DJ8" s="98"/>
      <c r="DK8" s="98"/>
      <c r="DL8" s="98"/>
      <c r="DM8" s="106" t="s">
        <v>113</v>
      </c>
      <c r="DN8" s="98"/>
      <c r="DO8" s="98"/>
      <c r="DP8" s="98"/>
      <c r="DQ8" s="106" t="s">
        <v>114</v>
      </c>
      <c r="DR8" s="98"/>
      <c r="DS8" s="98"/>
      <c r="DT8" s="98"/>
      <c r="DU8" s="106" t="s">
        <v>115</v>
      </c>
      <c r="DV8" s="98"/>
      <c r="DW8" s="98"/>
      <c r="DX8" s="98"/>
      <c r="DY8" s="106" t="s">
        <v>116</v>
      </c>
      <c r="DZ8" s="98"/>
      <c r="EA8" s="98"/>
      <c r="EB8" s="98"/>
    </row>
    <row r="9" spans="1:132" ht="12.75" x14ac:dyDescent="0.35">
      <c r="A9" s="51"/>
      <c r="B9" s="51"/>
      <c r="C9" s="51"/>
      <c r="D9" s="51"/>
      <c r="E9" s="52">
        <v>0</v>
      </c>
      <c r="F9" s="52">
        <v>1</v>
      </c>
      <c r="G9" s="52">
        <v>2</v>
      </c>
      <c r="H9" s="52">
        <v>3</v>
      </c>
      <c r="I9" s="52">
        <v>0</v>
      </c>
      <c r="J9" s="52">
        <v>1</v>
      </c>
      <c r="K9" s="52">
        <v>2</v>
      </c>
      <c r="L9" s="52">
        <v>3</v>
      </c>
      <c r="M9" s="52">
        <v>0</v>
      </c>
      <c r="N9" s="52">
        <v>1</v>
      </c>
      <c r="O9" s="52">
        <v>2</v>
      </c>
      <c r="P9" s="52">
        <v>3</v>
      </c>
      <c r="Q9" s="52">
        <v>0</v>
      </c>
      <c r="R9" s="52">
        <v>1</v>
      </c>
      <c r="S9" s="52">
        <v>2</v>
      </c>
      <c r="T9" s="52">
        <v>3</v>
      </c>
      <c r="U9" s="52">
        <v>0</v>
      </c>
      <c r="V9" s="52">
        <v>1</v>
      </c>
      <c r="W9" s="52">
        <v>2</v>
      </c>
      <c r="X9" s="52">
        <v>3</v>
      </c>
      <c r="Y9" s="52">
        <v>0</v>
      </c>
      <c r="Z9" s="52">
        <v>1</v>
      </c>
      <c r="AA9" s="52">
        <v>2</v>
      </c>
      <c r="AB9" s="52">
        <v>3</v>
      </c>
      <c r="AC9" s="52">
        <v>0</v>
      </c>
      <c r="AD9" s="52">
        <v>1</v>
      </c>
      <c r="AE9" s="52">
        <v>2</v>
      </c>
      <c r="AF9" s="52">
        <v>3</v>
      </c>
      <c r="AG9" s="52">
        <v>0</v>
      </c>
      <c r="AH9" s="52">
        <v>1</v>
      </c>
      <c r="AI9" s="52">
        <v>2</v>
      </c>
      <c r="AJ9" s="52">
        <v>3</v>
      </c>
      <c r="AK9" s="52">
        <v>0</v>
      </c>
      <c r="AL9" s="52">
        <v>1</v>
      </c>
      <c r="AM9" s="52">
        <v>2</v>
      </c>
      <c r="AN9" s="52">
        <v>3</v>
      </c>
      <c r="AO9" s="52">
        <v>0</v>
      </c>
      <c r="AP9" s="52">
        <v>1</v>
      </c>
      <c r="AQ9" s="52">
        <v>2</v>
      </c>
      <c r="AR9" s="52">
        <v>3</v>
      </c>
      <c r="AS9" s="52">
        <v>0</v>
      </c>
      <c r="AT9" s="52">
        <v>1</v>
      </c>
      <c r="AU9" s="52">
        <v>2</v>
      </c>
      <c r="AV9" s="52">
        <v>3</v>
      </c>
      <c r="AW9" s="52">
        <v>0</v>
      </c>
      <c r="AX9" s="52">
        <v>1</v>
      </c>
      <c r="AY9" s="52">
        <v>2</v>
      </c>
      <c r="AZ9" s="52">
        <v>3</v>
      </c>
      <c r="BA9" s="52">
        <v>0</v>
      </c>
      <c r="BB9" s="52">
        <v>1</v>
      </c>
      <c r="BC9" s="52">
        <v>2</v>
      </c>
      <c r="BD9" s="52">
        <v>3</v>
      </c>
      <c r="BE9" s="52">
        <v>0</v>
      </c>
      <c r="BF9" s="52">
        <v>1</v>
      </c>
      <c r="BG9" s="52">
        <v>2</v>
      </c>
      <c r="BH9" s="52">
        <v>3</v>
      </c>
      <c r="BI9" s="52">
        <v>0</v>
      </c>
      <c r="BJ9" s="52">
        <v>1</v>
      </c>
      <c r="BK9" s="52">
        <v>2</v>
      </c>
      <c r="BL9" s="52">
        <v>3</v>
      </c>
      <c r="BM9" s="52">
        <v>0</v>
      </c>
      <c r="BN9" s="52">
        <v>1</v>
      </c>
      <c r="BO9" s="52">
        <v>2</v>
      </c>
      <c r="BP9" s="52">
        <v>3</v>
      </c>
      <c r="BQ9" s="52">
        <v>0</v>
      </c>
      <c r="BR9" s="52">
        <v>1</v>
      </c>
      <c r="BS9" s="52">
        <v>2</v>
      </c>
      <c r="BT9" s="52">
        <v>3</v>
      </c>
      <c r="BU9" s="52">
        <v>0</v>
      </c>
      <c r="BV9" s="52">
        <v>1</v>
      </c>
      <c r="BW9" s="52">
        <v>2</v>
      </c>
      <c r="BX9" s="52">
        <v>3</v>
      </c>
      <c r="BY9" s="52">
        <v>0</v>
      </c>
      <c r="BZ9" s="52">
        <v>1</v>
      </c>
      <c r="CA9" s="52">
        <v>2</v>
      </c>
      <c r="CB9" s="52">
        <v>3</v>
      </c>
      <c r="CC9" s="52">
        <v>0</v>
      </c>
      <c r="CD9" s="52">
        <v>1</v>
      </c>
      <c r="CE9" s="52">
        <v>2</v>
      </c>
      <c r="CF9" s="52">
        <v>3</v>
      </c>
      <c r="CG9" s="52">
        <v>0</v>
      </c>
      <c r="CH9" s="52">
        <v>1</v>
      </c>
      <c r="CI9" s="52">
        <v>2</v>
      </c>
      <c r="CJ9" s="52">
        <v>3</v>
      </c>
      <c r="CK9" s="52">
        <v>0</v>
      </c>
      <c r="CL9" s="52">
        <v>1</v>
      </c>
      <c r="CM9" s="52">
        <v>2</v>
      </c>
      <c r="CN9" s="52">
        <v>3</v>
      </c>
      <c r="CO9" s="52">
        <v>0</v>
      </c>
      <c r="CP9" s="52">
        <v>1</v>
      </c>
      <c r="CQ9" s="52">
        <v>2</v>
      </c>
      <c r="CR9" s="52">
        <v>3</v>
      </c>
      <c r="CS9" s="52">
        <v>0</v>
      </c>
      <c r="CT9" s="52">
        <v>1</v>
      </c>
      <c r="CU9" s="52">
        <v>2</v>
      </c>
      <c r="CV9" s="52">
        <v>3</v>
      </c>
      <c r="CW9" s="52">
        <v>0</v>
      </c>
      <c r="CX9" s="52">
        <v>1</v>
      </c>
      <c r="CY9" s="52">
        <v>2</v>
      </c>
      <c r="CZ9" s="52">
        <v>3</v>
      </c>
      <c r="DA9" s="52">
        <v>0</v>
      </c>
      <c r="DB9" s="52">
        <v>1</v>
      </c>
      <c r="DC9" s="52">
        <v>2</v>
      </c>
      <c r="DD9" s="52">
        <v>3</v>
      </c>
      <c r="DE9" s="52">
        <v>0</v>
      </c>
      <c r="DF9" s="52">
        <v>1</v>
      </c>
      <c r="DG9" s="52">
        <v>2</v>
      </c>
      <c r="DH9" s="52">
        <v>3</v>
      </c>
      <c r="DI9" s="52">
        <v>0</v>
      </c>
      <c r="DJ9" s="52">
        <v>1</v>
      </c>
      <c r="DK9" s="52">
        <v>2</v>
      </c>
      <c r="DL9" s="52">
        <v>3</v>
      </c>
      <c r="DM9" s="52">
        <v>0</v>
      </c>
      <c r="DN9" s="52">
        <v>1</v>
      </c>
      <c r="DO9" s="52">
        <v>2</v>
      </c>
      <c r="DP9" s="52">
        <v>3</v>
      </c>
      <c r="DQ9" s="52">
        <v>0</v>
      </c>
      <c r="DR9" s="52">
        <v>1</v>
      </c>
      <c r="DS9" s="52">
        <v>2</v>
      </c>
      <c r="DT9" s="52">
        <v>3</v>
      </c>
      <c r="DU9" s="52">
        <v>0</v>
      </c>
      <c r="DV9" s="52">
        <v>1</v>
      </c>
      <c r="DW9" s="52">
        <v>2</v>
      </c>
      <c r="DX9" s="52">
        <v>3</v>
      </c>
      <c r="DY9" s="52">
        <v>0</v>
      </c>
      <c r="DZ9" s="52">
        <v>1</v>
      </c>
      <c r="EA9" s="52">
        <v>2</v>
      </c>
      <c r="EB9" s="52">
        <v>3</v>
      </c>
    </row>
    <row r="10" spans="1:132" ht="9.75" customHeight="1" x14ac:dyDescent="0.35">
      <c r="B10" s="53">
        <v>0</v>
      </c>
      <c r="E10" s="54"/>
      <c r="F10" s="55"/>
      <c r="G10" s="55"/>
      <c r="H10" s="56"/>
      <c r="I10" s="57"/>
      <c r="J10" s="58"/>
      <c r="K10" s="58"/>
      <c r="L10" s="59"/>
      <c r="M10" s="54"/>
      <c r="N10" s="55"/>
      <c r="O10" s="55"/>
      <c r="P10" s="56"/>
      <c r="Q10" s="57"/>
      <c r="R10" s="58"/>
      <c r="S10" s="58"/>
      <c r="T10" s="59"/>
      <c r="U10" s="54"/>
      <c r="V10" s="55"/>
      <c r="W10" s="55"/>
      <c r="X10" s="56"/>
      <c r="Y10" s="57"/>
      <c r="Z10" s="58"/>
      <c r="AA10" s="58"/>
      <c r="AB10" s="59"/>
      <c r="AC10" s="54"/>
      <c r="AD10" s="55"/>
      <c r="AE10" s="55"/>
      <c r="AF10" s="56"/>
      <c r="AG10" s="57"/>
      <c r="AH10" s="58"/>
      <c r="AI10" s="58"/>
      <c r="AJ10" s="59"/>
      <c r="AK10" s="54"/>
      <c r="AL10" s="55"/>
      <c r="AM10" s="55"/>
      <c r="AN10" s="56"/>
      <c r="AO10" s="57"/>
      <c r="AP10" s="58"/>
      <c r="AQ10" s="58"/>
      <c r="AR10" s="59"/>
      <c r="AS10" s="54"/>
      <c r="AT10" s="55"/>
      <c r="AU10" s="55"/>
      <c r="AV10" s="56"/>
      <c r="AW10" s="57"/>
      <c r="AX10" s="58"/>
      <c r="AY10" s="58"/>
      <c r="AZ10" s="59"/>
      <c r="BA10" s="54"/>
      <c r="BB10" s="55"/>
      <c r="BC10" s="55"/>
      <c r="BD10" s="56"/>
      <c r="BE10" s="57"/>
      <c r="BF10" s="58"/>
      <c r="BG10" s="58"/>
      <c r="BH10" s="59"/>
      <c r="BI10" s="54"/>
      <c r="BJ10" s="55"/>
      <c r="BK10" s="55"/>
      <c r="BL10" s="56"/>
      <c r="BM10" s="57"/>
      <c r="BN10" s="58"/>
      <c r="BO10" s="58"/>
      <c r="BP10" s="59"/>
      <c r="BQ10" s="54"/>
      <c r="BR10" s="55"/>
      <c r="BS10" s="55"/>
      <c r="BT10" s="56"/>
      <c r="BU10" s="57"/>
      <c r="BV10" s="58"/>
      <c r="BW10" s="58"/>
      <c r="BX10" s="59"/>
      <c r="BY10" s="54"/>
      <c r="BZ10" s="55"/>
      <c r="CA10" s="55"/>
      <c r="CB10" s="56"/>
      <c r="CC10" s="57"/>
      <c r="CD10" s="58"/>
      <c r="CE10" s="58"/>
      <c r="CF10" s="59"/>
      <c r="CG10" s="54"/>
      <c r="CH10" s="55"/>
      <c r="CI10" s="55"/>
      <c r="CJ10" s="56"/>
      <c r="CK10" s="57"/>
      <c r="CL10" s="58"/>
      <c r="CM10" s="58"/>
      <c r="CN10" s="59"/>
      <c r="CO10" s="54"/>
      <c r="CP10" s="55"/>
      <c r="CQ10" s="55"/>
      <c r="CR10" s="56"/>
      <c r="CS10" s="57"/>
      <c r="CT10" s="58"/>
      <c r="CU10" s="58"/>
      <c r="CV10" s="59"/>
      <c r="CW10" s="54"/>
      <c r="CX10" s="55"/>
      <c r="CY10" s="55"/>
      <c r="CZ10" s="56"/>
      <c r="DA10" s="57"/>
      <c r="DB10" s="58"/>
      <c r="DC10" s="58"/>
      <c r="DD10" s="59"/>
      <c r="DE10" s="54"/>
      <c r="DF10" s="55"/>
      <c r="DG10" s="55"/>
      <c r="DH10" s="56"/>
      <c r="DI10" s="57"/>
      <c r="DJ10" s="58"/>
      <c r="DK10" s="58"/>
      <c r="DL10" s="59"/>
      <c r="DM10" s="54"/>
      <c r="DN10" s="55"/>
      <c r="DO10" s="55"/>
      <c r="DP10" s="56"/>
      <c r="DQ10" s="57"/>
      <c r="DR10" s="58"/>
      <c r="DS10" s="58"/>
      <c r="DT10" s="59"/>
      <c r="DU10" s="54"/>
      <c r="DV10" s="55"/>
      <c r="DW10" s="55"/>
      <c r="DX10" s="56"/>
      <c r="DY10" s="57"/>
      <c r="DZ10" s="58"/>
      <c r="EA10" s="58"/>
      <c r="EB10" s="59"/>
    </row>
    <row r="11" spans="1:132" ht="9.75" customHeight="1" x14ac:dyDescent="0.35">
      <c r="B11" s="53">
        <v>1</v>
      </c>
      <c r="E11" s="60"/>
      <c r="F11" s="61"/>
      <c r="G11" s="61"/>
      <c r="H11" s="62"/>
      <c r="I11" s="63"/>
      <c r="J11" s="61"/>
      <c r="K11" s="61"/>
      <c r="L11" s="64"/>
      <c r="M11" s="60"/>
      <c r="N11" s="61"/>
      <c r="O11" s="61"/>
      <c r="P11" s="62"/>
      <c r="Q11" s="63"/>
      <c r="R11" s="61"/>
      <c r="S11" s="61"/>
      <c r="T11" s="64"/>
      <c r="U11" s="60"/>
      <c r="V11" s="61"/>
      <c r="W11" s="61"/>
      <c r="X11" s="62"/>
      <c r="Y11" s="63"/>
      <c r="Z11" s="61"/>
      <c r="AA11" s="61"/>
      <c r="AB11" s="64"/>
      <c r="AC11" s="60"/>
      <c r="AD11" s="61"/>
      <c r="AE11" s="61"/>
      <c r="AF11" s="62"/>
      <c r="AG11" s="63"/>
      <c r="AH11" s="61"/>
      <c r="AI11" s="61"/>
      <c r="AJ11" s="64"/>
      <c r="AK11" s="60"/>
      <c r="AL11" s="61"/>
      <c r="AM11" s="61"/>
      <c r="AN11" s="62"/>
      <c r="AO11" s="63"/>
      <c r="AP11" s="61"/>
      <c r="AQ11" s="61"/>
      <c r="AR11" s="64"/>
      <c r="AS11" s="60"/>
      <c r="AT11" s="61"/>
      <c r="AU11" s="61"/>
      <c r="AV11" s="62"/>
      <c r="AW11" s="63"/>
      <c r="AX11" s="61"/>
      <c r="AY11" s="61"/>
      <c r="AZ11" s="64"/>
      <c r="BA11" s="60"/>
      <c r="BB11" s="61"/>
      <c r="BC11" s="61"/>
      <c r="BD11" s="62"/>
      <c r="BE11" s="63"/>
      <c r="BF11" s="61"/>
      <c r="BG11" s="61"/>
      <c r="BH11" s="64"/>
      <c r="BI11" s="60"/>
      <c r="BJ11" s="61"/>
      <c r="BK11" s="61"/>
      <c r="BL11" s="62"/>
      <c r="BM11" s="63"/>
      <c r="BN11" s="61"/>
      <c r="BO11" s="61"/>
      <c r="BP11" s="64"/>
      <c r="BQ11" s="60"/>
      <c r="BR11" s="61"/>
      <c r="BS11" s="61"/>
      <c r="BT11" s="62"/>
      <c r="BU11" s="63"/>
      <c r="BV11" s="61"/>
      <c r="BW11" s="61"/>
      <c r="BX11" s="64"/>
      <c r="BY11" s="60"/>
      <c r="BZ11" s="61"/>
      <c r="CA11" s="61"/>
      <c r="CB11" s="62"/>
      <c r="CC11" s="63"/>
      <c r="CD11" s="61"/>
      <c r="CE11" s="61"/>
      <c r="CF11" s="64"/>
      <c r="CG11" s="60"/>
      <c r="CH11" s="61"/>
      <c r="CI11" s="61"/>
      <c r="CJ11" s="62"/>
      <c r="CK11" s="63"/>
      <c r="CL11" s="61"/>
      <c r="CM11" s="61"/>
      <c r="CN11" s="64"/>
      <c r="CO11" s="60"/>
      <c r="CP11" s="61"/>
      <c r="CQ11" s="61"/>
      <c r="CR11" s="62"/>
      <c r="CS11" s="63"/>
      <c r="CT11" s="61"/>
      <c r="CU11" s="61"/>
      <c r="CV11" s="64"/>
      <c r="CW11" s="60"/>
      <c r="CX11" s="61"/>
      <c r="CY11" s="61"/>
      <c r="CZ11" s="62"/>
      <c r="DA11" s="63"/>
      <c r="DB11" s="61"/>
      <c r="DC11" s="61"/>
      <c r="DD11" s="64"/>
      <c r="DE11" s="60"/>
      <c r="DF11" s="61"/>
      <c r="DG11" s="61"/>
      <c r="DH11" s="62"/>
      <c r="DI11" s="63"/>
      <c r="DJ11" s="61"/>
      <c r="DK11" s="61"/>
      <c r="DL11" s="64"/>
      <c r="DM11" s="60"/>
      <c r="DN11" s="61"/>
      <c r="DO11" s="61"/>
      <c r="DP11" s="62"/>
      <c r="DQ11" s="63"/>
      <c r="DR11" s="61"/>
      <c r="DS11" s="61"/>
      <c r="DT11" s="64"/>
      <c r="DU11" s="60"/>
      <c r="DV11" s="61"/>
      <c r="DW11" s="61"/>
      <c r="DX11" s="62"/>
      <c r="DY11" s="63"/>
      <c r="DZ11" s="61"/>
      <c r="EA11" s="61"/>
      <c r="EB11" s="64"/>
    </row>
    <row r="12" spans="1:132" ht="9.75" customHeight="1" x14ac:dyDescent="0.35">
      <c r="B12" s="53">
        <v>2</v>
      </c>
      <c r="E12" s="60"/>
      <c r="F12" s="61"/>
      <c r="G12" s="61"/>
      <c r="H12" s="62"/>
      <c r="I12" s="63"/>
      <c r="J12" s="61"/>
      <c r="K12" s="61"/>
      <c r="L12" s="64"/>
      <c r="M12" s="60"/>
      <c r="N12" s="61"/>
      <c r="O12" s="61"/>
      <c r="P12" s="62"/>
      <c r="Q12" s="63"/>
      <c r="R12" s="61"/>
      <c r="S12" s="61"/>
      <c r="T12" s="64"/>
      <c r="U12" s="60"/>
      <c r="V12" s="61"/>
      <c r="W12" s="61"/>
      <c r="X12" s="62"/>
      <c r="Y12" s="63"/>
      <c r="Z12" s="61"/>
      <c r="AA12" s="61"/>
      <c r="AB12" s="64"/>
      <c r="AC12" s="60"/>
      <c r="AD12" s="61"/>
      <c r="AE12" s="61"/>
      <c r="AF12" s="62"/>
      <c r="AG12" s="63"/>
      <c r="AH12" s="61"/>
      <c r="AI12" s="61"/>
      <c r="AJ12" s="64"/>
      <c r="AK12" s="60"/>
      <c r="AL12" s="61"/>
      <c r="AM12" s="61"/>
      <c r="AN12" s="62"/>
      <c r="AO12" s="63"/>
      <c r="AP12" s="61"/>
      <c r="AQ12" s="61"/>
      <c r="AR12" s="64"/>
      <c r="AS12" s="60"/>
      <c r="AT12" s="61"/>
      <c r="AU12" s="61"/>
      <c r="AV12" s="62"/>
      <c r="AW12" s="63"/>
      <c r="AX12" s="61"/>
      <c r="AY12" s="61"/>
      <c r="AZ12" s="64"/>
      <c r="BA12" s="60"/>
      <c r="BB12" s="61"/>
      <c r="BC12" s="61"/>
      <c r="BD12" s="62"/>
      <c r="BE12" s="63"/>
      <c r="BF12" s="61"/>
      <c r="BG12" s="61"/>
      <c r="BH12" s="64"/>
      <c r="BI12" s="60"/>
      <c r="BJ12" s="61"/>
      <c r="BK12" s="61"/>
      <c r="BL12" s="62"/>
      <c r="BM12" s="63"/>
      <c r="BN12" s="61"/>
      <c r="BO12" s="61"/>
      <c r="BP12" s="64"/>
      <c r="BQ12" s="60"/>
      <c r="BR12" s="61"/>
      <c r="BS12" s="61"/>
      <c r="BT12" s="62"/>
      <c r="BU12" s="63"/>
      <c r="BV12" s="61"/>
      <c r="BW12" s="61"/>
      <c r="BX12" s="64"/>
      <c r="BY12" s="60"/>
      <c r="BZ12" s="61"/>
      <c r="CA12" s="61"/>
      <c r="CB12" s="62"/>
      <c r="CC12" s="63"/>
      <c r="CD12" s="61"/>
      <c r="CE12" s="61"/>
      <c r="CF12" s="64"/>
      <c r="CG12" s="60"/>
      <c r="CH12" s="61"/>
      <c r="CI12" s="61"/>
      <c r="CJ12" s="62"/>
      <c r="CK12" s="63"/>
      <c r="CL12" s="61"/>
      <c r="CM12" s="61"/>
      <c r="CN12" s="64"/>
      <c r="CO12" s="60"/>
      <c r="CP12" s="61"/>
      <c r="CQ12" s="61"/>
      <c r="CR12" s="62"/>
      <c r="CS12" s="63"/>
      <c r="CT12" s="61"/>
      <c r="CU12" s="61"/>
      <c r="CV12" s="64"/>
      <c r="CW12" s="60"/>
      <c r="CX12" s="61"/>
      <c r="CY12" s="61"/>
      <c r="CZ12" s="62"/>
      <c r="DA12" s="63"/>
      <c r="DB12" s="61"/>
      <c r="DC12" s="61"/>
      <c r="DD12" s="64"/>
      <c r="DE12" s="60"/>
      <c r="DF12" s="61"/>
      <c r="DG12" s="61"/>
      <c r="DH12" s="62"/>
      <c r="DI12" s="63"/>
      <c r="DJ12" s="61"/>
      <c r="DK12" s="61"/>
      <c r="DL12" s="64"/>
      <c r="DM12" s="60"/>
      <c r="DN12" s="61"/>
      <c r="DO12" s="61"/>
      <c r="DP12" s="62"/>
      <c r="DQ12" s="63"/>
      <c r="DR12" s="61"/>
      <c r="DS12" s="61"/>
      <c r="DT12" s="64"/>
      <c r="DU12" s="60"/>
      <c r="DV12" s="61"/>
      <c r="DW12" s="61"/>
      <c r="DX12" s="62"/>
      <c r="DY12" s="63"/>
      <c r="DZ12" s="61"/>
      <c r="EA12" s="61"/>
      <c r="EB12" s="64"/>
    </row>
    <row r="13" spans="1:132" ht="9.75" customHeight="1" x14ac:dyDescent="0.35">
      <c r="B13" s="53">
        <v>3</v>
      </c>
      <c r="E13" s="65"/>
      <c r="F13" s="66"/>
      <c r="G13" s="66"/>
      <c r="H13" s="67"/>
      <c r="I13" s="68"/>
      <c r="J13" s="66"/>
      <c r="K13" s="66"/>
      <c r="L13" s="69"/>
      <c r="M13" s="65"/>
      <c r="N13" s="66"/>
      <c r="O13" s="66"/>
      <c r="P13" s="67"/>
      <c r="Q13" s="68"/>
      <c r="R13" s="66"/>
      <c r="S13" s="66"/>
      <c r="T13" s="69"/>
      <c r="U13" s="65"/>
      <c r="V13" s="66"/>
      <c r="W13" s="66"/>
      <c r="X13" s="67"/>
      <c r="Y13" s="68"/>
      <c r="Z13" s="66"/>
      <c r="AA13" s="66"/>
      <c r="AB13" s="69"/>
      <c r="AC13" s="65"/>
      <c r="AD13" s="66"/>
      <c r="AE13" s="66"/>
      <c r="AF13" s="67"/>
      <c r="AG13" s="68"/>
      <c r="AH13" s="66"/>
      <c r="AI13" s="66"/>
      <c r="AJ13" s="69"/>
      <c r="AK13" s="65"/>
      <c r="AL13" s="66"/>
      <c r="AM13" s="66"/>
      <c r="AN13" s="67"/>
      <c r="AO13" s="68"/>
      <c r="AP13" s="66"/>
      <c r="AQ13" s="66"/>
      <c r="AR13" s="69"/>
      <c r="AS13" s="65"/>
      <c r="AT13" s="66"/>
      <c r="AU13" s="66"/>
      <c r="AV13" s="67"/>
      <c r="AW13" s="68"/>
      <c r="AX13" s="66"/>
      <c r="AY13" s="66"/>
      <c r="AZ13" s="69"/>
      <c r="BA13" s="65"/>
      <c r="BB13" s="66"/>
      <c r="BC13" s="66"/>
      <c r="BD13" s="67"/>
      <c r="BE13" s="68"/>
      <c r="BF13" s="66"/>
      <c r="BG13" s="66"/>
      <c r="BH13" s="69"/>
      <c r="BI13" s="65"/>
      <c r="BJ13" s="66"/>
      <c r="BK13" s="66"/>
      <c r="BL13" s="67"/>
      <c r="BM13" s="68"/>
      <c r="BN13" s="66"/>
      <c r="BO13" s="66"/>
      <c r="BP13" s="69"/>
      <c r="BQ13" s="65"/>
      <c r="BR13" s="66"/>
      <c r="BS13" s="66"/>
      <c r="BT13" s="67"/>
      <c r="BU13" s="68"/>
      <c r="BV13" s="66"/>
      <c r="BW13" s="66"/>
      <c r="BX13" s="69"/>
      <c r="BY13" s="65"/>
      <c r="BZ13" s="66"/>
      <c r="CA13" s="66"/>
      <c r="CB13" s="67"/>
      <c r="CC13" s="68"/>
      <c r="CD13" s="66"/>
      <c r="CE13" s="66"/>
      <c r="CF13" s="69"/>
      <c r="CG13" s="65"/>
      <c r="CH13" s="66"/>
      <c r="CI13" s="66"/>
      <c r="CJ13" s="67"/>
      <c r="CK13" s="68"/>
      <c r="CL13" s="66"/>
      <c r="CM13" s="66"/>
      <c r="CN13" s="69"/>
      <c r="CO13" s="65"/>
      <c r="CP13" s="66"/>
      <c r="CQ13" s="66"/>
      <c r="CR13" s="67"/>
      <c r="CS13" s="68"/>
      <c r="CT13" s="66"/>
      <c r="CU13" s="66"/>
      <c r="CV13" s="69"/>
      <c r="CW13" s="65"/>
      <c r="CX13" s="66"/>
      <c r="CY13" s="66"/>
      <c r="CZ13" s="67"/>
      <c r="DA13" s="68"/>
      <c r="DB13" s="66"/>
      <c r="DC13" s="66"/>
      <c r="DD13" s="69"/>
      <c r="DE13" s="65"/>
      <c r="DF13" s="66"/>
      <c r="DG13" s="66"/>
      <c r="DH13" s="67"/>
      <c r="DI13" s="68"/>
      <c r="DJ13" s="66"/>
      <c r="DK13" s="66"/>
      <c r="DL13" s="69"/>
      <c r="DM13" s="65"/>
      <c r="DN13" s="66"/>
      <c r="DO13" s="66"/>
      <c r="DP13" s="67"/>
      <c r="DQ13" s="68"/>
      <c r="DR13" s="66"/>
      <c r="DS13" s="66"/>
      <c r="DT13" s="69"/>
      <c r="DU13" s="65"/>
      <c r="DV13" s="66"/>
      <c r="DW13" s="66"/>
      <c r="DX13" s="67"/>
      <c r="DY13" s="68"/>
      <c r="DZ13" s="66"/>
      <c r="EA13" s="66"/>
      <c r="EB13" s="69"/>
    </row>
    <row r="14" spans="1:132" ht="9.75" customHeight="1" x14ac:dyDescent="0.35">
      <c r="B14" s="53">
        <v>4</v>
      </c>
      <c r="E14" s="54"/>
      <c r="F14" s="55"/>
      <c r="G14" s="55"/>
      <c r="H14" s="56"/>
      <c r="I14" s="57"/>
      <c r="J14" s="58"/>
      <c r="K14" s="58"/>
      <c r="L14" s="59"/>
      <c r="M14" s="54"/>
      <c r="N14" s="55"/>
      <c r="O14" s="55"/>
      <c r="P14" s="56"/>
      <c r="Q14" s="57"/>
      <c r="R14" s="58"/>
      <c r="S14" s="58"/>
      <c r="T14" s="59"/>
      <c r="U14" s="54"/>
      <c r="V14" s="55"/>
      <c r="W14" s="55"/>
      <c r="X14" s="56"/>
      <c r="Y14" s="57"/>
      <c r="Z14" s="58"/>
      <c r="AA14" s="58"/>
      <c r="AB14" s="59"/>
      <c r="AC14" s="54"/>
      <c r="AD14" s="55"/>
      <c r="AE14" s="55"/>
      <c r="AF14" s="56"/>
      <c r="AG14" s="57"/>
      <c r="AH14" s="58"/>
      <c r="AI14" s="58"/>
      <c r="AJ14" s="59"/>
      <c r="AK14" s="54"/>
      <c r="AL14" s="55"/>
      <c r="AM14" s="55"/>
      <c r="AN14" s="56"/>
      <c r="AO14" s="57"/>
      <c r="AP14" s="58"/>
      <c r="AQ14" s="58"/>
      <c r="AR14" s="59"/>
      <c r="AS14" s="54"/>
      <c r="AT14" s="55"/>
      <c r="AU14" s="55"/>
      <c r="AV14" s="56"/>
      <c r="AW14" s="57"/>
      <c r="AX14" s="58"/>
      <c r="AY14" s="58"/>
      <c r="AZ14" s="59"/>
      <c r="BA14" s="54"/>
      <c r="BB14" s="55"/>
      <c r="BC14" s="55"/>
      <c r="BD14" s="56"/>
      <c r="BE14" s="57"/>
      <c r="BF14" s="58"/>
      <c r="BG14" s="58"/>
      <c r="BH14" s="59"/>
      <c r="BI14" s="54"/>
      <c r="BJ14" s="55"/>
      <c r="BK14" s="55"/>
      <c r="BL14" s="56"/>
      <c r="BM14" s="57"/>
      <c r="BN14" s="58"/>
      <c r="BO14" s="58"/>
      <c r="BP14" s="59"/>
      <c r="BQ14" s="54"/>
      <c r="BR14" s="55"/>
      <c r="BS14" s="55"/>
      <c r="BT14" s="56"/>
      <c r="BU14" s="57"/>
      <c r="BV14" s="58"/>
      <c r="BW14" s="58"/>
      <c r="BX14" s="59"/>
      <c r="BY14" s="54"/>
      <c r="BZ14" s="55"/>
      <c r="CA14" s="55"/>
      <c r="CB14" s="56"/>
      <c r="CC14" s="57"/>
      <c r="CD14" s="58"/>
      <c r="CE14" s="58"/>
      <c r="CF14" s="59"/>
      <c r="CG14" s="54"/>
      <c r="CH14" s="55"/>
      <c r="CI14" s="55"/>
      <c r="CJ14" s="56"/>
      <c r="CK14" s="57"/>
      <c r="CL14" s="58"/>
      <c r="CM14" s="58"/>
      <c r="CN14" s="59"/>
      <c r="CO14" s="54"/>
      <c r="CP14" s="55"/>
      <c r="CQ14" s="55"/>
      <c r="CR14" s="56"/>
      <c r="CS14" s="57"/>
      <c r="CT14" s="58"/>
      <c r="CU14" s="58"/>
      <c r="CV14" s="59"/>
      <c r="CW14" s="54"/>
      <c r="CX14" s="55"/>
      <c r="CY14" s="55"/>
      <c r="CZ14" s="56"/>
      <c r="DA14" s="57"/>
      <c r="DB14" s="58"/>
      <c r="DC14" s="58"/>
      <c r="DD14" s="59"/>
      <c r="DE14" s="54"/>
      <c r="DF14" s="55"/>
      <c r="DG14" s="55"/>
      <c r="DH14" s="56"/>
      <c r="DI14" s="57"/>
      <c r="DJ14" s="58"/>
      <c r="DK14" s="58"/>
      <c r="DL14" s="59"/>
      <c r="DM14" s="54"/>
      <c r="DN14" s="55"/>
      <c r="DO14" s="55"/>
      <c r="DP14" s="56"/>
      <c r="DQ14" s="57"/>
      <c r="DR14" s="58"/>
      <c r="DS14" s="58"/>
      <c r="DT14" s="59"/>
      <c r="DU14" s="54"/>
      <c r="DV14" s="55"/>
      <c r="DW14" s="55"/>
      <c r="DX14" s="56"/>
      <c r="DY14" s="57"/>
      <c r="DZ14" s="58"/>
      <c r="EA14" s="58"/>
      <c r="EB14" s="59"/>
    </row>
    <row r="15" spans="1:132" ht="9.75" customHeight="1" x14ac:dyDescent="0.35">
      <c r="B15" s="53">
        <v>5</v>
      </c>
      <c r="E15" s="60"/>
      <c r="F15" s="61"/>
      <c r="G15" s="61"/>
      <c r="H15" s="62"/>
      <c r="I15" s="63"/>
      <c r="J15" s="61"/>
      <c r="K15" s="61"/>
      <c r="L15" s="64"/>
      <c r="M15" s="60"/>
      <c r="N15" s="61"/>
      <c r="O15" s="61"/>
      <c r="P15" s="62"/>
      <c r="Q15" s="63"/>
      <c r="R15" s="61"/>
      <c r="S15" s="61"/>
      <c r="T15" s="64"/>
      <c r="U15" s="60"/>
      <c r="V15" s="61"/>
      <c r="W15" s="61"/>
      <c r="X15" s="62"/>
      <c r="Y15" s="63"/>
      <c r="Z15" s="61"/>
      <c r="AA15" s="61"/>
      <c r="AB15" s="64"/>
      <c r="AC15" s="60"/>
      <c r="AD15" s="61"/>
      <c r="AE15" s="61"/>
      <c r="AF15" s="62"/>
      <c r="AG15" s="63"/>
      <c r="AH15" s="61"/>
      <c r="AI15" s="61"/>
      <c r="AJ15" s="64"/>
      <c r="AK15" s="60"/>
      <c r="AL15" s="61"/>
      <c r="AM15" s="61"/>
      <c r="AN15" s="62"/>
      <c r="AO15" s="63"/>
      <c r="AP15" s="61"/>
      <c r="AQ15" s="61"/>
      <c r="AR15" s="64"/>
      <c r="AS15" s="60"/>
      <c r="AT15" s="61"/>
      <c r="AU15" s="61"/>
      <c r="AV15" s="62"/>
      <c r="AW15" s="63"/>
      <c r="AX15" s="61"/>
      <c r="AY15" s="61"/>
      <c r="AZ15" s="64"/>
      <c r="BA15" s="60"/>
      <c r="BB15" s="61"/>
      <c r="BC15" s="61"/>
      <c r="BD15" s="62"/>
      <c r="BE15" s="63"/>
      <c r="BF15" s="61"/>
      <c r="BG15" s="61"/>
      <c r="BH15" s="64"/>
      <c r="BI15" s="60"/>
      <c r="BJ15" s="61"/>
      <c r="BK15" s="61"/>
      <c r="BL15" s="62"/>
      <c r="BM15" s="63"/>
      <c r="BN15" s="61"/>
      <c r="BO15" s="61"/>
      <c r="BP15" s="64"/>
      <c r="BQ15" s="60"/>
      <c r="BR15" s="61"/>
      <c r="BS15" s="61"/>
      <c r="BT15" s="62"/>
      <c r="BU15" s="63"/>
      <c r="BV15" s="61"/>
      <c r="BW15" s="61"/>
      <c r="BX15" s="64"/>
      <c r="BY15" s="60"/>
      <c r="BZ15" s="61"/>
      <c r="CA15" s="61"/>
      <c r="CB15" s="62"/>
      <c r="CC15" s="63"/>
      <c r="CD15" s="61"/>
      <c r="CE15" s="61"/>
      <c r="CF15" s="64"/>
      <c r="CG15" s="60"/>
      <c r="CH15" s="61"/>
      <c r="CI15" s="61"/>
      <c r="CJ15" s="62"/>
      <c r="CK15" s="63"/>
      <c r="CL15" s="61"/>
      <c r="CM15" s="61"/>
      <c r="CN15" s="64"/>
      <c r="CO15" s="60"/>
      <c r="CP15" s="61"/>
      <c r="CQ15" s="61"/>
      <c r="CR15" s="62"/>
      <c r="CS15" s="63"/>
      <c r="CT15" s="61"/>
      <c r="CU15" s="61"/>
      <c r="CV15" s="64"/>
      <c r="CW15" s="60"/>
      <c r="CX15" s="61"/>
      <c r="CY15" s="61"/>
      <c r="CZ15" s="62"/>
      <c r="DA15" s="63"/>
      <c r="DB15" s="61"/>
      <c r="DC15" s="61"/>
      <c r="DD15" s="64"/>
      <c r="DE15" s="60"/>
      <c r="DF15" s="61"/>
      <c r="DG15" s="61"/>
      <c r="DH15" s="62"/>
      <c r="DI15" s="63"/>
      <c r="DJ15" s="61"/>
      <c r="DK15" s="61"/>
      <c r="DL15" s="64"/>
      <c r="DM15" s="60"/>
      <c r="DN15" s="61"/>
      <c r="DO15" s="61"/>
      <c r="DP15" s="62"/>
      <c r="DQ15" s="63"/>
      <c r="DR15" s="61"/>
      <c r="DS15" s="61"/>
      <c r="DT15" s="64"/>
      <c r="DU15" s="60"/>
      <c r="DV15" s="61"/>
      <c r="DW15" s="61"/>
      <c r="DX15" s="62"/>
      <c r="DY15" s="63"/>
      <c r="DZ15" s="61"/>
      <c r="EA15" s="61"/>
      <c r="EB15" s="64"/>
    </row>
    <row r="16" spans="1:132" ht="9.75" customHeight="1" x14ac:dyDescent="0.35">
      <c r="B16" s="53">
        <v>6</v>
      </c>
      <c r="E16" s="60"/>
      <c r="F16" s="61"/>
      <c r="G16" s="61"/>
      <c r="H16" s="62"/>
      <c r="I16" s="63"/>
      <c r="J16" s="61"/>
      <c r="K16" s="61"/>
      <c r="L16" s="64"/>
      <c r="M16" s="60"/>
      <c r="N16" s="61"/>
      <c r="O16" s="61"/>
      <c r="P16" s="62"/>
      <c r="Q16" s="63"/>
      <c r="R16" s="61"/>
      <c r="S16" s="61"/>
      <c r="T16" s="64"/>
      <c r="U16" s="60"/>
      <c r="V16" s="61"/>
      <c r="W16" s="61"/>
      <c r="X16" s="62"/>
      <c r="Y16" s="63"/>
      <c r="Z16" s="61"/>
      <c r="AA16" s="61"/>
      <c r="AB16" s="64"/>
      <c r="AC16" s="60"/>
      <c r="AD16" s="61"/>
      <c r="AE16" s="61"/>
      <c r="AF16" s="62"/>
      <c r="AG16" s="63"/>
      <c r="AH16" s="61"/>
      <c r="AI16" s="61"/>
      <c r="AJ16" s="64"/>
      <c r="AK16" s="60"/>
      <c r="AL16" s="61"/>
      <c r="AM16" s="61"/>
      <c r="AN16" s="62"/>
      <c r="AO16" s="63"/>
      <c r="AP16" s="61"/>
      <c r="AQ16" s="61"/>
      <c r="AR16" s="64"/>
      <c r="AS16" s="60"/>
      <c r="AT16" s="61"/>
      <c r="AU16" s="61"/>
      <c r="AV16" s="62"/>
      <c r="AW16" s="63"/>
      <c r="AX16" s="61"/>
      <c r="AY16" s="61"/>
      <c r="AZ16" s="64"/>
      <c r="BA16" s="60"/>
      <c r="BB16" s="61"/>
      <c r="BC16" s="61"/>
      <c r="BD16" s="62"/>
      <c r="BE16" s="63"/>
      <c r="BF16" s="61"/>
      <c r="BG16" s="61"/>
      <c r="BH16" s="64"/>
      <c r="BI16" s="60"/>
      <c r="BJ16" s="61"/>
      <c r="BK16" s="61"/>
      <c r="BL16" s="62"/>
      <c r="BM16" s="63"/>
      <c r="BN16" s="61"/>
      <c r="BO16" s="61"/>
      <c r="BP16" s="64"/>
      <c r="BQ16" s="60"/>
      <c r="BR16" s="61"/>
      <c r="BS16" s="61"/>
      <c r="BT16" s="62"/>
      <c r="BU16" s="63"/>
      <c r="BV16" s="61"/>
      <c r="BW16" s="61"/>
      <c r="BX16" s="64"/>
      <c r="BY16" s="60"/>
      <c r="BZ16" s="61"/>
      <c r="CA16" s="61"/>
      <c r="CB16" s="62"/>
      <c r="CC16" s="63"/>
      <c r="CD16" s="61"/>
      <c r="CE16" s="61"/>
      <c r="CF16" s="64"/>
      <c r="CG16" s="60"/>
      <c r="CH16" s="61"/>
      <c r="CI16" s="61"/>
      <c r="CJ16" s="62"/>
      <c r="CK16" s="63"/>
      <c r="CL16" s="61"/>
      <c r="CM16" s="61"/>
      <c r="CN16" s="64"/>
      <c r="CO16" s="60"/>
      <c r="CP16" s="61"/>
      <c r="CQ16" s="61"/>
      <c r="CR16" s="62"/>
      <c r="CS16" s="63"/>
      <c r="CT16" s="61"/>
      <c r="CU16" s="61"/>
      <c r="CV16" s="64"/>
      <c r="CW16" s="60"/>
      <c r="CX16" s="61"/>
      <c r="CY16" s="61"/>
      <c r="CZ16" s="62"/>
      <c r="DA16" s="63"/>
      <c r="DB16" s="61"/>
      <c r="DC16" s="61"/>
      <c r="DD16" s="64"/>
      <c r="DE16" s="60"/>
      <c r="DF16" s="61"/>
      <c r="DG16" s="61"/>
      <c r="DH16" s="62"/>
      <c r="DI16" s="63"/>
      <c r="DJ16" s="61"/>
      <c r="DK16" s="61"/>
      <c r="DL16" s="64"/>
      <c r="DM16" s="60"/>
      <c r="DN16" s="61"/>
      <c r="DO16" s="61"/>
      <c r="DP16" s="62"/>
      <c r="DQ16" s="63"/>
      <c r="DR16" s="61"/>
      <c r="DS16" s="61"/>
      <c r="DT16" s="64"/>
      <c r="DU16" s="60"/>
      <c r="DV16" s="61"/>
      <c r="DW16" s="61"/>
      <c r="DX16" s="62"/>
      <c r="DY16" s="63"/>
      <c r="DZ16" s="61"/>
      <c r="EA16" s="61"/>
      <c r="EB16" s="64"/>
    </row>
    <row r="17" spans="2:132" ht="9.75" customHeight="1" x14ac:dyDescent="0.35">
      <c r="B17" s="53">
        <v>7</v>
      </c>
      <c r="E17" s="65"/>
      <c r="F17" s="66"/>
      <c r="G17" s="66"/>
      <c r="H17" s="67"/>
      <c r="I17" s="68"/>
      <c r="J17" s="66"/>
      <c r="K17" s="66"/>
      <c r="L17" s="69"/>
      <c r="M17" s="65"/>
      <c r="N17" s="66"/>
      <c r="O17" s="66"/>
      <c r="P17" s="67"/>
      <c r="Q17" s="68"/>
      <c r="R17" s="66"/>
      <c r="S17" s="66"/>
      <c r="T17" s="69"/>
      <c r="U17" s="65"/>
      <c r="V17" s="66"/>
      <c r="W17" s="66"/>
      <c r="X17" s="67"/>
      <c r="Y17" s="68"/>
      <c r="Z17" s="66"/>
      <c r="AA17" s="66"/>
      <c r="AB17" s="69"/>
      <c r="AC17" s="65"/>
      <c r="AD17" s="66"/>
      <c r="AE17" s="66"/>
      <c r="AF17" s="67"/>
      <c r="AG17" s="68"/>
      <c r="AH17" s="66"/>
      <c r="AI17" s="66"/>
      <c r="AJ17" s="69"/>
      <c r="AK17" s="65"/>
      <c r="AL17" s="66"/>
      <c r="AM17" s="66"/>
      <c r="AN17" s="67"/>
      <c r="AO17" s="68"/>
      <c r="AP17" s="66"/>
      <c r="AQ17" s="66"/>
      <c r="AR17" s="69"/>
      <c r="AS17" s="65"/>
      <c r="AT17" s="66"/>
      <c r="AU17" s="66"/>
      <c r="AV17" s="67"/>
      <c r="AW17" s="68"/>
      <c r="AX17" s="66"/>
      <c r="AY17" s="66"/>
      <c r="AZ17" s="69"/>
      <c r="BA17" s="65"/>
      <c r="BB17" s="66"/>
      <c r="BC17" s="66"/>
      <c r="BD17" s="67"/>
      <c r="BE17" s="68"/>
      <c r="BF17" s="66"/>
      <c r="BG17" s="66"/>
      <c r="BH17" s="69"/>
      <c r="BI17" s="65"/>
      <c r="BJ17" s="66"/>
      <c r="BK17" s="66"/>
      <c r="BL17" s="67"/>
      <c r="BM17" s="68"/>
      <c r="BN17" s="66"/>
      <c r="BO17" s="66"/>
      <c r="BP17" s="69"/>
      <c r="BQ17" s="65"/>
      <c r="BR17" s="66"/>
      <c r="BS17" s="66"/>
      <c r="BT17" s="67"/>
      <c r="BU17" s="68"/>
      <c r="BV17" s="66"/>
      <c r="BW17" s="66"/>
      <c r="BX17" s="69"/>
      <c r="BY17" s="65"/>
      <c r="BZ17" s="66"/>
      <c r="CA17" s="66"/>
      <c r="CB17" s="67"/>
      <c r="CC17" s="68"/>
      <c r="CD17" s="66"/>
      <c r="CE17" s="66"/>
      <c r="CF17" s="69"/>
      <c r="CG17" s="65"/>
      <c r="CH17" s="66"/>
      <c r="CI17" s="66"/>
      <c r="CJ17" s="67"/>
      <c r="CK17" s="68"/>
      <c r="CL17" s="66"/>
      <c r="CM17" s="66"/>
      <c r="CN17" s="69"/>
      <c r="CO17" s="65"/>
      <c r="CP17" s="66"/>
      <c r="CQ17" s="66"/>
      <c r="CR17" s="67"/>
      <c r="CS17" s="68"/>
      <c r="CT17" s="66"/>
      <c r="CU17" s="66"/>
      <c r="CV17" s="69"/>
      <c r="CW17" s="65"/>
      <c r="CX17" s="66"/>
      <c r="CY17" s="66"/>
      <c r="CZ17" s="67"/>
      <c r="DA17" s="68"/>
      <c r="DB17" s="66"/>
      <c r="DC17" s="66"/>
      <c r="DD17" s="69"/>
      <c r="DE17" s="65"/>
      <c r="DF17" s="66"/>
      <c r="DG17" s="66"/>
      <c r="DH17" s="67"/>
      <c r="DI17" s="68"/>
      <c r="DJ17" s="66"/>
      <c r="DK17" s="66"/>
      <c r="DL17" s="69"/>
      <c r="DM17" s="65"/>
      <c r="DN17" s="66"/>
      <c r="DO17" s="66"/>
      <c r="DP17" s="67"/>
      <c r="DQ17" s="68"/>
      <c r="DR17" s="66"/>
      <c r="DS17" s="66"/>
      <c r="DT17" s="69"/>
      <c r="DU17" s="65"/>
      <c r="DV17" s="66"/>
      <c r="DW17" s="66"/>
      <c r="DX17" s="67"/>
      <c r="DY17" s="68"/>
      <c r="DZ17" s="66"/>
      <c r="EA17" s="66"/>
      <c r="EB17" s="69"/>
    </row>
    <row r="18" spans="2:132" ht="9.75" customHeight="1" x14ac:dyDescent="0.35">
      <c r="B18" s="53">
        <v>8</v>
      </c>
      <c r="E18" s="54"/>
      <c r="F18" s="55"/>
      <c r="G18" s="55"/>
      <c r="H18" s="56"/>
      <c r="I18" s="57"/>
      <c r="J18" s="58"/>
      <c r="K18" s="58"/>
      <c r="L18" s="59"/>
      <c r="M18" s="54"/>
      <c r="N18" s="55"/>
      <c r="O18" s="55"/>
      <c r="P18" s="56"/>
      <c r="Q18" s="57"/>
      <c r="R18" s="58"/>
      <c r="S18" s="58"/>
      <c r="T18" s="59"/>
      <c r="U18" s="54"/>
      <c r="V18" s="55"/>
      <c r="W18" s="55"/>
      <c r="X18" s="56"/>
      <c r="Y18" s="57"/>
      <c r="Z18" s="58"/>
      <c r="AA18" s="58"/>
      <c r="AB18" s="59"/>
      <c r="AC18" s="54"/>
      <c r="AD18" s="55"/>
      <c r="AE18" s="55"/>
      <c r="AF18" s="56"/>
      <c r="AG18" s="57"/>
      <c r="AH18" s="58"/>
      <c r="AI18" s="58"/>
      <c r="AJ18" s="59"/>
      <c r="AK18" s="54"/>
      <c r="AL18" s="55"/>
      <c r="AM18" s="55"/>
      <c r="AN18" s="56"/>
      <c r="AO18" s="57"/>
      <c r="AP18" s="58"/>
      <c r="AQ18" s="58"/>
      <c r="AR18" s="59"/>
      <c r="AS18" s="54"/>
      <c r="AT18" s="55"/>
      <c r="AU18" s="55"/>
      <c r="AV18" s="56"/>
      <c r="AW18" s="57"/>
      <c r="AX18" s="58"/>
      <c r="AY18" s="58"/>
      <c r="AZ18" s="59"/>
      <c r="BA18" s="54"/>
      <c r="BB18" s="55"/>
      <c r="BC18" s="55"/>
      <c r="BD18" s="56"/>
      <c r="BE18" s="57"/>
      <c r="BF18" s="58"/>
      <c r="BG18" s="58"/>
      <c r="BH18" s="59"/>
      <c r="BI18" s="54"/>
      <c r="BJ18" s="55"/>
      <c r="BK18" s="55"/>
      <c r="BL18" s="56"/>
      <c r="BM18" s="57"/>
      <c r="BN18" s="58"/>
      <c r="BO18" s="58"/>
      <c r="BP18" s="59"/>
      <c r="BQ18" s="54"/>
      <c r="BR18" s="55"/>
      <c r="BS18" s="55"/>
      <c r="BT18" s="56"/>
      <c r="BU18" s="57"/>
      <c r="BV18" s="58"/>
      <c r="BW18" s="58"/>
      <c r="BX18" s="59"/>
      <c r="BY18" s="54"/>
      <c r="BZ18" s="55"/>
      <c r="CA18" s="55"/>
      <c r="CB18" s="56"/>
      <c r="CC18" s="57"/>
      <c r="CD18" s="58"/>
      <c r="CE18" s="58"/>
      <c r="CF18" s="59"/>
      <c r="CG18" s="54"/>
      <c r="CH18" s="55"/>
      <c r="CI18" s="55"/>
      <c r="CJ18" s="56"/>
      <c r="CK18" s="57"/>
      <c r="CL18" s="58"/>
      <c r="CM18" s="58"/>
      <c r="CN18" s="59"/>
      <c r="CO18" s="54"/>
      <c r="CP18" s="55"/>
      <c r="CQ18" s="55"/>
      <c r="CR18" s="56"/>
      <c r="CS18" s="57"/>
      <c r="CT18" s="58"/>
      <c r="CU18" s="58"/>
      <c r="CV18" s="59"/>
      <c r="CW18" s="54"/>
      <c r="CX18" s="55"/>
      <c r="CY18" s="55"/>
      <c r="CZ18" s="56"/>
      <c r="DA18" s="57"/>
      <c r="DB18" s="58"/>
      <c r="DC18" s="58"/>
      <c r="DD18" s="59"/>
      <c r="DE18" s="54"/>
      <c r="DF18" s="55"/>
      <c r="DG18" s="55"/>
      <c r="DH18" s="56"/>
      <c r="DI18" s="57"/>
      <c r="DJ18" s="58"/>
      <c r="DK18" s="58"/>
      <c r="DL18" s="59"/>
      <c r="DM18" s="54"/>
      <c r="DN18" s="55"/>
      <c r="DO18" s="55"/>
      <c r="DP18" s="56"/>
      <c r="DQ18" s="57"/>
      <c r="DR18" s="58"/>
      <c r="DS18" s="58"/>
      <c r="DT18" s="59"/>
      <c r="DU18" s="54"/>
      <c r="DV18" s="55"/>
      <c r="DW18" s="55"/>
      <c r="DX18" s="56"/>
      <c r="DY18" s="57"/>
      <c r="DZ18" s="58"/>
      <c r="EA18" s="58"/>
      <c r="EB18" s="59"/>
    </row>
    <row r="19" spans="2:132" ht="9.75" customHeight="1" x14ac:dyDescent="0.35">
      <c r="B19" s="53">
        <v>9</v>
      </c>
      <c r="E19" s="60"/>
      <c r="F19" s="61"/>
      <c r="G19" s="61"/>
      <c r="H19" s="62"/>
      <c r="I19" s="63"/>
      <c r="J19" s="61"/>
      <c r="K19" s="61"/>
      <c r="L19" s="64"/>
      <c r="M19" s="60"/>
      <c r="N19" s="61"/>
      <c r="O19" s="61"/>
      <c r="P19" s="62"/>
      <c r="Q19" s="63"/>
      <c r="R19" s="61"/>
      <c r="S19" s="61"/>
      <c r="T19" s="64"/>
      <c r="U19" s="60"/>
      <c r="V19" s="61"/>
      <c r="W19" s="61"/>
      <c r="X19" s="62"/>
      <c r="Y19" s="63"/>
      <c r="Z19" s="61"/>
      <c r="AA19" s="61"/>
      <c r="AB19" s="64"/>
      <c r="AC19" s="60"/>
      <c r="AD19" s="61"/>
      <c r="AE19" s="61"/>
      <c r="AF19" s="62"/>
      <c r="AG19" s="63"/>
      <c r="AH19" s="61"/>
      <c r="AI19" s="61"/>
      <c r="AJ19" s="64"/>
      <c r="AK19" s="60"/>
      <c r="AL19" s="61"/>
      <c r="AM19" s="61"/>
      <c r="AN19" s="62"/>
      <c r="AO19" s="63"/>
      <c r="AP19" s="61"/>
      <c r="AQ19" s="61"/>
      <c r="AR19" s="64"/>
      <c r="AS19" s="60"/>
      <c r="AT19" s="61"/>
      <c r="AU19" s="61"/>
      <c r="AV19" s="62"/>
      <c r="AW19" s="63"/>
      <c r="AX19" s="61"/>
      <c r="AY19" s="61"/>
      <c r="AZ19" s="64"/>
      <c r="BA19" s="60"/>
      <c r="BB19" s="61"/>
      <c r="BC19" s="61"/>
      <c r="BD19" s="62"/>
      <c r="BE19" s="63"/>
      <c r="BF19" s="61"/>
      <c r="BG19" s="61"/>
      <c r="BH19" s="64"/>
      <c r="BI19" s="60"/>
      <c r="BJ19" s="61"/>
      <c r="BK19" s="61"/>
      <c r="BL19" s="62"/>
      <c r="BM19" s="63"/>
      <c r="BN19" s="61"/>
      <c r="BO19" s="61"/>
      <c r="BP19" s="64"/>
      <c r="BQ19" s="60"/>
      <c r="BR19" s="61"/>
      <c r="BS19" s="61"/>
      <c r="BT19" s="62"/>
      <c r="BU19" s="63"/>
      <c r="BV19" s="61"/>
      <c r="BW19" s="61"/>
      <c r="BX19" s="64"/>
      <c r="BY19" s="60"/>
      <c r="BZ19" s="61"/>
      <c r="CA19" s="61"/>
      <c r="CB19" s="62"/>
      <c r="CC19" s="63"/>
      <c r="CD19" s="61"/>
      <c r="CE19" s="61"/>
      <c r="CF19" s="64"/>
      <c r="CG19" s="60"/>
      <c r="CH19" s="61"/>
      <c r="CI19" s="61"/>
      <c r="CJ19" s="62"/>
      <c r="CK19" s="63"/>
      <c r="CL19" s="61"/>
      <c r="CM19" s="61"/>
      <c r="CN19" s="64"/>
      <c r="CO19" s="60"/>
      <c r="CP19" s="61"/>
      <c r="CQ19" s="61"/>
      <c r="CR19" s="62"/>
      <c r="CS19" s="63"/>
      <c r="CT19" s="61"/>
      <c r="CU19" s="61"/>
      <c r="CV19" s="64"/>
      <c r="CW19" s="60"/>
      <c r="CX19" s="61"/>
      <c r="CY19" s="61"/>
      <c r="CZ19" s="62"/>
      <c r="DA19" s="63"/>
      <c r="DB19" s="61"/>
      <c r="DC19" s="61"/>
      <c r="DD19" s="64"/>
      <c r="DE19" s="60"/>
      <c r="DF19" s="61"/>
      <c r="DG19" s="61"/>
      <c r="DH19" s="62"/>
      <c r="DI19" s="63"/>
      <c r="DJ19" s="61"/>
      <c r="DK19" s="61"/>
      <c r="DL19" s="64"/>
      <c r="DM19" s="60"/>
      <c r="DN19" s="61"/>
      <c r="DO19" s="61"/>
      <c r="DP19" s="62"/>
      <c r="DQ19" s="63"/>
      <c r="DR19" s="61"/>
      <c r="DS19" s="61"/>
      <c r="DT19" s="64"/>
      <c r="DU19" s="60"/>
      <c r="DV19" s="61"/>
      <c r="DW19" s="61"/>
      <c r="DX19" s="62"/>
      <c r="DY19" s="63"/>
      <c r="DZ19" s="61"/>
      <c r="EA19" s="61"/>
      <c r="EB19" s="64"/>
    </row>
    <row r="20" spans="2:132" ht="9.75" customHeight="1" x14ac:dyDescent="0.35">
      <c r="B20" s="53">
        <v>10</v>
      </c>
      <c r="E20" s="60"/>
      <c r="F20" s="61"/>
      <c r="G20" s="61"/>
      <c r="H20" s="62"/>
      <c r="I20" s="63"/>
      <c r="J20" s="61"/>
      <c r="K20" s="61"/>
      <c r="L20" s="64"/>
      <c r="M20" s="60"/>
      <c r="N20" s="61"/>
      <c r="O20" s="61"/>
      <c r="P20" s="62"/>
      <c r="Q20" s="63"/>
      <c r="R20" s="61"/>
      <c r="S20" s="61"/>
      <c r="T20" s="64"/>
      <c r="U20" s="60"/>
      <c r="V20" s="61"/>
      <c r="W20" s="61"/>
      <c r="X20" s="62"/>
      <c r="Y20" s="63"/>
      <c r="Z20" s="61"/>
      <c r="AA20" s="61"/>
      <c r="AB20" s="64"/>
      <c r="AC20" s="60"/>
      <c r="AD20" s="61"/>
      <c r="AE20" s="61"/>
      <c r="AF20" s="62"/>
      <c r="AG20" s="63"/>
      <c r="AH20" s="61"/>
      <c r="AI20" s="61"/>
      <c r="AJ20" s="64"/>
      <c r="AK20" s="60"/>
      <c r="AL20" s="61"/>
      <c r="AM20" s="61"/>
      <c r="AN20" s="62"/>
      <c r="AO20" s="63"/>
      <c r="AP20" s="61"/>
      <c r="AQ20" s="61"/>
      <c r="AR20" s="64"/>
      <c r="AS20" s="60"/>
      <c r="AT20" s="61"/>
      <c r="AU20" s="61"/>
      <c r="AV20" s="62"/>
      <c r="AW20" s="63"/>
      <c r="AX20" s="61"/>
      <c r="AY20" s="61"/>
      <c r="AZ20" s="64"/>
      <c r="BA20" s="60"/>
      <c r="BB20" s="61"/>
      <c r="BC20" s="61"/>
      <c r="BD20" s="62"/>
      <c r="BE20" s="63"/>
      <c r="BF20" s="61"/>
      <c r="BG20" s="61"/>
      <c r="BH20" s="64"/>
      <c r="BI20" s="60"/>
      <c r="BJ20" s="61"/>
      <c r="BK20" s="61"/>
      <c r="BL20" s="62"/>
      <c r="BM20" s="63"/>
      <c r="BN20" s="61"/>
      <c r="BO20" s="61"/>
      <c r="BP20" s="64"/>
      <c r="BQ20" s="60"/>
      <c r="BR20" s="61"/>
      <c r="BS20" s="61"/>
      <c r="BT20" s="62"/>
      <c r="BU20" s="63"/>
      <c r="BV20" s="61"/>
      <c r="BW20" s="61"/>
      <c r="BX20" s="64"/>
      <c r="BY20" s="60"/>
      <c r="BZ20" s="61"/>
      <c r="CA20" s="61"/>
      <c r="CB20" s="62"/>
      <c r="CC20" s="63"/>
      <c r="CD20" s="61"/>
      <c r="CE20" s="61"/>
      <c r="CF20" s="64"/>
      <c r="CG20" s="60"/>
      <c r="CH20" s="61"/>
      <c r="CI20" s="61"/>
      <c r="CJ20" s="62"/>
      <c r="CK20" s="63"/>
      <c r="CL20" s="61"/>
      <c r="CM20" s="61"/>
      <c r="CN20" s="64"/>
      <c r="CO20" s="60"/>
      <c r="CP20" s="61"/>
      <c r="CQ20" s="61"/>
      <c r="CR20" s="62"/>
      <c r="CS20" s="63"/>
      <c r="CT20" s="61"/>
      <c r="CU20" s="61"/>
      <c r="CV20" s="64"/>
      <c r="CW20" s="60"/>
      <c r="CX20" s="61"/>
      <c r="CY20" s="61"/>
      <c r="CZ20" s="62"/>
      <c r="DA20" s="63"/>
      <c r="DB20" s="61"/>
      <c r="DC20" s="61"/>
      <c r="DD20" s="64"/>
      <c r="DE20" s="60"/>
      <c r="DF20" s="61"/>
      <c r="DG20" s="61"/>
      <c r="DH20" s="62"/>
      <c r="DI20" s="63"/>
      <c r="DJ20" s="61"/>
      <c r="DK20" s="61"/>
      <c r="DL20" s="64"/>
      <c r="DM20" s="60"/>
      <c r="DN20" s="61"/>
      <c r="DO20" s="61"/>
      <c r="DP20" s="62"/>
      <c r="DQ20" s="63"/>
      <c r="DR20" s="61"/>
      <c r="DS20" s="61"/>
      <c r="DT20" s="64"/>
      <c r="DU20" s="60"/>
      <c r="DV20" s="61"/>
      <c r="DW20" s="61"/>
      <c r="DX20" s="62"/>
      <c r="DY20" s="63"/>
      <c r="DZ20" s="61"/>
      <c r="EA20" s="61"/>
      <c r="EB20" s="64"/>
    </row>
    <row r="21" spans="2:132" ht="9.75" customHeight="1" x14ac:dyDescent="0.35">
      <c r="B21" s="53">
        <v>11</v>
      </c>
      <c r="E21" s="65"/>
      <c r="F21" s="66"/>
      <c r="G21" s="66"/>
      <c r="H21" s="67"/>
      <c r="I21" s="68"/>
      <c r="J21" s="66"/>
      <c r="K21" s="66"/>
      <c r="L21" s="69"/>
      <c r="M21" s="65"/>
      <c r="N21" s="66"/>
      <c r="O21" s="66"/>
      <c r="P21" s="67"/>
      <c r="Q21" s="68"/>
      <c r="R21" s="66"/>
      <c r="S21" s="66"/>
      <c r="T21" s="69"/>
      <c r="U21" s="65"/>
      <c r="V21" s="66"/>
      <c r="W21" s="66"/>
      <c r="X21" s="67"/>
      <c r="Y21" s="68"/>
      <c r="Z21" s="66"/>
      <c r="AA21" s="66"/>
      <c r="AB21" s="69"/>
      <c r="AC21" s="65"/>
      <c r="AD21" s="66"/>
      <c r="AE21" s="66"/>
      <c r="AF21" s="67"/>
      <c r="AG21" s="68"/>
      <c r="AH21" s="66"/>
      <c r="AI21" s="66"/>
      <c r="AJ21" s="69"/>
      <c r="AK21" s="65"/>
      <c r="AL21" s="66"/>
      <c r="AM21" s="66"/>
      <c r="AN21" s="67"/>
      <c r="AO21" s="68"/>
      <c r="AP21" s="66"/>
      <c r="AQ21" s="66"/>
      <c r="AR21" s="69"/>
      <c r="AS21" s="65"/>
      <c r="AT21" s="66"/>
      <c r="AU21" s="66"/>
      <c r="AV21" s="67"/>
      <c r="AW21" s="68"/>
      <c r="AX21" s="66"/>
      <c r="AY21" s="66"/>
      <c r="AZ21" s="69"/>
      <c r="BA21" s="65"/>
      <c r="BB21" s="66"/>
      <c r="BC21" s="66"/>
      <c r="BD21" s="67"/>
      <c r="BE21" s="68"/>
      <c r="BF21" s="66"/>
      <c r="BG21" s="66"/>
      <c r="BH21" s="69"/>
      <c r="BI21" s="65"/>
      <c r="BJ21" s="66"/>
      <c r="BK21" s="66"/>
      <c r="BL21" s="67"/>
      <c r="BM21" s="68"/>
      <c r="BN21" s="66"/>
      <c r="BO21" s="66"/>
      <c r="BP21" s="69"/>
      <c r="BQ21" s="65"/>
      <c r="BR21" s="66"/>
      <c r="BS21" s="66"/>
      <c r="BT21" s="67"/>
      <c r="BU21" s="68"/>
      <c r="BV21" s="66"/>
      <c r="BW21" s="66"/>
      <c r="BX21" s="69"/>
      <c r="BY21" s="65"/>
      <c r="BZ21" s="66"/>
      <c r="CA21" s="66"/>
      <c r="CB21" s="67"/>
      <c r="CC21" s="68"/>
      <c r="CD21" s="66"/>
      <c r="CE21" s="66"/>
      <c r="CF21" s="69"/>
      <c r="CG21" s="65"/>
      <c r="CH21" s="66"/>
      <c r="CI21" s="66"/>
      <c r="CJ21" s="67"/>
      <c r="CK21" s="68"/>
      <c r="CL21" s="66"/>
      <c r="CM21" s="66"/>
      <c r="CN21" s="69"/>
      <c r="CO21" s="65"/>
      <c r="CP21" s="66"/>
      <c r="CQ21" s="66"/>
      <c r="CR21" s="67"/>
      <c r="CS21" s="68"/>
      <c r="CT21" s="66"/>
      <c r="CU21" s="66"/>
      <c r="CV21" s="69"/>
      <c r="CW21" s="65"/>
      <c r="CX21" s="66"/>
      <c r="CY21" s="66"/>
      <c r="CZ21" s="67"/>
      <c r="DA21" s="68"/>
      <c r="DB21" s="66"/>
      <c r="DC21" s="66"/>
      <c r="DD21" s="69"/>
      <c r="DE21" s="65"/>
      <c r="DF21" s="66"/>
      <c r="DG21" s="66"/>
      <c r="DH21" s="67"/>
      <c r="DI21" s="68"/>
      <c r="DJ21" s="66"/>
      <c r="DK21" s="66"/>
      <c r="DL21" s="69"/>
      <c r="DM21" s="65"/>
      <c r="DN21" s="66"/>
      <c r="DO21" s="66"/>
      <c r="DP21" s="67"/>
      <c r="DQ21" s="68"/>
      <c r="DR21" s="66"/>
      <c r="DS21" s="66"/>
      <c r="DT21" s="69"/>
      <c r="DU21" s="65"/>
      <c r="DV21" s="66"/>
      <c r="DW21" s="66"/>
      <c r="DX21" s="67"/>
      <c r="DY21" s="68"/>
      <c r="DZ21" s="66"/>
      <c r="EA21" s="66"/>
      <c r="EB21" s="69"/>
    </row>
    <row r="22" spans="2:132" ht="9.75" customHeight="1" x14ac:dyDescent="0.35">
      <c r="B22" s="53">
        <v>12</v>
      </c>
      <c r="E22" s="54"/>
      <c r="F22" s="55"/>
      <c r="G22" s="55"/>
      <c r="H22" s="56"/>
      <c r="I22" s="57"/>
      <c r="J22" s="58"/>
      <c r="K22" s="58"/>
      <c r="L22" s="59"/>
      <c r="M22" s="54"/>
      <c r="N22" s="55"/>
      <c r="O22" s="55"/>
      <c r="P22" s="56"/>
      <c r="Q22" s="57"/>
      <c r="R22" s="58"/>
      <c r="S22" s="58"/>
      <c r="T22" s="59"/>
      <c r="U22" s="54"/>
      <c r="V22" s="55"/>
      <c r="W22" s="55"/>
      <c r="X22" s="56"/>
      <c r="Y22" s="57"/>
      <c r="Z22" s="58"/>
      <c r="AA22" s="58"/>
      <c r="AB22" s="59"/>
      <c r="AC22" s="54"/>
      <c r="AD22" s="55"/>
      <c r="AE22" s="55"/>
      <c r="AF22" s="56"/>
      <c r="AG22" s="57"/>
      <c r="AH22" s="58"/>
      <c r="AI22" s="58"/>
      <c r="AJ22" s="59"/>
      <c r="AK22" s="54"/>
      <c r="AL22" s="55"/>
      <c r="AM22" s="55"/>
      <c r="AN22" s="56"/>
      <c r="AO22" s="57"/>
      <c r="AP22" s="58"/>
      <c r="AQ22" s="58"/>
      <c r="AR22" s="59"/>
      <c r="AS22" s="54"/>
      <c r="AT22" s="55"/>
      <c r="AU22" s="55"/>
      <c r="AV22" s="56"/>
      <c r="AW22" s="57"/>
      <c r="AX22" s="58"/>
      <c r="AY22" s="58"/>
      <c r="AZ22" s="59"/>
      <c r="BA22" s="54"/>
      <c r="BB22" s="55"/>
      <c r="BC22" s="55"/>
      <c r="BD22" s="56"/>
      <c r="BE22" s="57"/>
      <c r="BF22" s="58"/>
      <c r="BG22" s="58"/>
      <c r="BH22" s="59"/>
      <c r="BI22" s="54"/>
      <c r="BJ22" s="55"/>
      <c r="BK22" s="55"/>
      <c r="BL22" s="56"/>
      <c r="BM22" s="57"/>
      <c r="BN22" s="58"/>
      <c r="BO22" s="58"/>
      <c r="BP22" s="59"/>
      <c r="BQ22" s="54"/>
      <c r="BR22" s="55"/>
      <c r="BS22" s="55"/>
      <c r="BT22" s="56"/>
      <c r="BU22" s="57"/>
      <c r="BV22" s="58"/>
      <c r="BW22" s="58"/>
      <c r="BX22" s="59"/>
      <c r="BY22" s="54"/>
      <c r="BZ22" s="55"/>
      <c r="CA22" s="55"/>
      <c r="CB22" s="56"/>
      <c r="CC22" s="57"/>
      <c r="CD22" s="58"/>
      <c r="CE22" s="58"/>
      <c r="CF22" s="59"/>
      <c r="CG22" s="54"/>
      <c r="CH22" s="55"/>
      <c r="CI22" s="55"/>
      <c r="CJ22" s="56"/>
      <c r="CK22" s="57"/>
      <c r="CL22" s="58"/>
      <c r="CM22" s="58"/>
      <c r="CN22" s="59"/>
      <c r="CO22" s="54"/>
      <c r="CP22" s="55"/>
      <c r="CQ22" s="55"/>
      <c r="CR22" s="56"/>
      <c r="CS22" s="57"/>
      <c r="CT22" s="58"/>
      <c r="CU22" s="58"/>
      <c r="CV22" s="59"/>
      <c r="CW22" s="54"/>
      <c r="CX22" s="55"/>
      <c r="CY22" s="55"/>
      <c r="CZ22" s="56"/>
      <c r="DA22" s="57"/>
      <c r="DB22" s="58"/>
      <c r="DC22" s="58"/>
      <c r="DD22" s="59"/>
      <c r="DE22" s="54"/>
      <c r="DF22" s="55"/>
      <c r="DG22" s="55"/>
      <c r="DH22" s="56"/>
      <c r="DI22" s="57"/>
      <c r="DJ22" s="58"/>
      <c r="DK22" s="58"/>
      <c r="DL22" s="59"/>
      <c r="DM22" s="54"/>
      <c r="DN22" s="55"/>
      <c r="DO22" s="55"/>
      <c r="DP22" s="56"/>
      <c r="DQ22" s="57"/>
      <c r="DR22" s="58"/>
      <c r="DS22" s="58"/>
      <c r="DT22" s="59"/>
      <c r="DU22" s="54"/>
      <c r="DV22" s="55"/>
      <c r="DW22" s="55"/>
      <c r="DX22" s="56"/>
      <c r="DY22" s="57"/>
      <c r="DZ22" s="58"/>
      <c r="EA22" s="58"/>
      <c r="EB22" s="59"/>
    </row>
    <row r="23" spans="2:132" ht="9.75" customHeight="1" x14ac:dyDescent="0.35">
      <c r="B23" s="53">
        <v>13</v>
      </c>
      <c r="E23" s="60"/>
      <c r="F23" s="61"/>
      <c r="G23" s="61"/>
      <c r="H23" s="62"/>
      <c r="I23" s="63"/>
      <c r="J23" s="61"/>
      <c r="K23" s="61"/>
      <c r="L23" s="64"/>
      <c r="M23" s="60"/>
      <c r="N23" s="61"/>
      <c r="O23" s="61"/>
      <c r="P23" s="62"/>
      <c r="Q23" s="63"/>
      <c r="R23" s="61"/>
      <c r="S23" s="61"/>
      <c r="T23" s="64"/>
      <c r="U23" s="60"/>
      <c r="V23" s="61"/>
      <c r="W23" s="61"/>
      <c r="X23" s="62"/>
      <c r="Y23" s="63"/>
      <c r="Z23" s="61"/>
      <c r="AA23" s="61"/>
      <c r="AB23" s="64"/>
      <c r="AC23" s="60"/>
      <c r="AD23" s="61"/>
      <c r="AE23" s="61"/>
      <c r="AF23" s="62"/>
      <c r="AG23" s="63"/>
      <c r="AH23" s="61"/>
      <c r="AI23" s="61"/>
      <c r="AJ23" s="64"/>
      <c r="AK23" s="60"/>
      <c r="AL23" s="61"/>
      <c r="AM23" s="61"/>
      <c r="AN23" s="62"/>
      <c r="AO23" s="63"/>
      <c r="AP23" s="61"/>
      <c r="AQ23" s="61"/>
      <c r="AR23" s="64"/>
      <c r="AS23" s="60"/>
      <c r="AT23" s="61"/>
      <c r="AU23" s="61"/>
      <c r="AV23" s="62"/>
      <c r="AW23" s="63"/>
      <c r="AX23" s="61"/>
      <c r="AY23" s="61"/>
      <c r="AZ23" s="64"/>
      <c r="BA23" s="60"/>
      <c r="BB23" s="61"/>
      <c r="BC23" s="61"/>
      <c r="BD23" s="62"/>
      <c r="BE23" s="63"/>
      <c r="BF23" s="61"/>
      <c r="BG23" s="61"/>
      <c r="BH23" s="64"/>
      <c r="BI23" s="60"/>
      <c r="BJ23" s="61"/>
      <c r="BK23" s="61"/>
      <c r="BL23" s="62"/>
      <c r="BM23" s="63"/>
      <c r="BN23" s="61"/>
      <c r="BO23" s="61"/>
      <c r="BP23" s="64"/>
      <c r="BQ23" s="60"/>
      <c r="BR23" s="61"/>
      <c r="BS23" s="61"/>
      <c r="BT23" s="62"/>
      <c r="BU23" s="63"/>
      <c r="BV23" s="61"/>
      <c r="BW23" s="61"/>
      <c r="BX23" s="64"/>
      <c r="BY23" s="60"/>
      <c r="BZ23" s="61"/>
      <c r="CA23" s="61"/>
      <c r="CB23" s="62"/>
      <c r="CC23" s="63"/>
      <c r="CD23" s="61"/>
      <c r="CE23" s="61"/>
      <c r="CF23" s="64"/>
      <c r="CG23" s="60"/>
      <c r="CH23" s="61"/>
      <c r="CI23" s="61"/>
      <c r="CJ23" s="62"/>
      <c r="CK23" s="63"/>
      <c r="CL23" s="61"/>
      <c r="CM23" s="61"/>
      <c r="CN23" s="64"/>
      <c r="CO23" s="60"/>
      <c r="CP23" s="61"/>
      <c r="CQ23" s="61"/>
      <c r="CR23" s="62"/>
      <c r="CS23" s="63"/>
      <c r="CT23" s="61"/>
      <c r="CU23" s="61"/>
      <c r="CV23" s="64"/>
      <c r="CW23" s="60"/>
      <c r="CX23" s="61"/>
      <c r="CY23" s="61"/>
      <c r="CZ23" s="62"/>
      <c r="DA23" s="63"/>
      <c r="DB23" s="61"/>
      <c r="DC23" s="61"/>
      <c r="DD23" s="64"/>
      <c r="DE23" s="60"/>
      <c r="DF23" s="61"/>
      <c r="DG23" s="61"/>
      <c r="DH23" s="62"/>
      <c r="DI23" s="63"/>
      <c r="DJ23" s="61"/>
      <c r="DK23" s="61"/>
      <c r="DL23" s="64"/>
      <c r="DM23" s="60"/>
      <c r="DN23" s="61"/>
      <c r="DO23" s="61"/>
      <c r="DP23" s="62"/>
      <c r="DQ23" s="63"/>
      <c r="DR23" s="61"/>
      <c r="DS23" s="61"/>
      <c r="DT23" s="64"/>
      <c r="DU23" s="60"/>
      <c r="DV23" s="61"/>
      <c r="DW23" s="61"/>
      <c r="DX23" s="62"/>
      <c r="DY23" s="63"/>
      <c r="DZ23" s="61"/>
      <c r="EA23" s="61"/>
      <c r="EB23" s="64"/>
    </row>
    <row r="24" spans="2:132" ht="9.75" customHeight="1" x14ac:dyDescent="0.35">
      <c r="B24" s="53">
        <v>14</v>
      </c>
      <c r="E24" s="60"/>
      <c r="F24" s="61"/>
      <c r="G24" s="61"/>
      <c r="H24" s="62"/>
      <c r="I24" s="63"/>
      <c r="J24" s="61"/>
      <c r="K24" s="61"/>
      <c r="L24" s="64"/>
      <c r="M24" s="60"/>
      <c r="N24" s="61"/>
      <c r="O24" s="61"/>
      <c r="P24" s="62"/>
      <c r="Q24" s="63"/>
      <c r="R24" s="61"/>
      <c r="S24" s="61"/>
      <c r="T24" s="64"/>
      <c r="U24" s="60"/>
      <c r="V24" s="61"/>
      <c r="W24" s="61"/>
      <c r="X24" s="62"/>
      <c r="Y24" s="63"/>
      <c r="Z24" s="61"/>
      <c r="AA24" s="61"/>
      <c r="AB24" s="64"/>
      <c r="AC24" s="60"/>
      <c r="AD24" s="61"/>
      <c r="AE24" s="61"/>
      <c r="AF24" s="62"/>
      <c r="AG24" s="63"/>
      <c r="AH24" s="61"/>
      <c r="AI24" s="61"/>
      <c r="AJ24" s="64"/>
      <c r="AK24" s="60"/>
      <c r="AL24" s="61"/>
      <c r="AM24" s="61"/>
      <c r="AN24" s="62"/>
      <c r="AO24" s="63"/>
      <c r="AP24" s="61"/>
      <c r="AQ24" s="61"/>
      <c r="AR24" s="64"/>
      <c r="AS24" s="60"/>
      <c r="AT24" s="61"/>
      <c r="AU24" s="61"/>
      <c r="AV24" s="62"/>
      <c r="AW24" s="63"/>
      <c r="AX24" s="61"/>
      <c r="AY24" s="61"/>
      <c r="AZ24" s="64"/>
      <c r="BA24" s="60"/>
      <c r="BB24" s="61"/>
      <c r="BC24" s="61"/>
      <c r="BD24" s="62"/>
      <c r="BE24" s="63"/>
      <c r="BF24" s="61"/>
      <c r="BG24" s="61"/>
      <c r="BH24" s="64"/>
      <c r="BI24" s="60"/>
      <c r="BJ24" s="61"/>
      <c r="BK24" s="61"/>
      <c r="BL24" s="62"/>
      <c r="BM24" s="63"/>
      <c r="BN24" s="61"/>
      <c r="BO24" s="61"/>
      <c r="BP24" s="64"/>
      <c r="BQ24" s="60"/>
      <c r="BR24" s="61"/>
      <c r="BS24" s="61"/>
      <c r="BT24" s="62"/>
      <c r="BU24" s="63"/>
      <c r="BV24" s="61"/>
      <c r="BW24" s="61"/>
      <c r="BX24" s="64"/>
      <c r="BY24" s="60"/>
      <c r="BZ24" s="61"/>
      <c r="CA24" s="61"/>
      <c r="CB24" s="62"/>
      <c r="CC24" s="63"/>
      <c r="CD24" s="61"/>
      <c r="CE24" s="61"/>
      <c r="CF24" s="64"/>
      <c r="CG24" s="60"/>
      <c r="CH24" s="61"/>
      <c r="CI24" s="61"/>
      <c r="CJ24" s="62"/>
      <c r="CK24" s="63"/>
      <c r="CL24" s="61"/>
      <c r="CM24" s="61"/>
      <c r="CN24" s="64"/>
      <c r="CO24" s="60"/>
      <c r="CP24" s="61"/>
      <c r="CQ24" s="61"/>
      <c r="CR24" s="62"/>
      <c r="CS24" s="63"/>
      <c r="CT24" s="61"/>
      <c r="CU24" s="61"/>
      <c r="CV24" s="64"/>
      <c r="CW24" s="60"/>
      <c r="CX24" s="61"/>
      <c r="CY24" s="61"/>
      <c r="CZ24" s="62"/>
      <c r="DA24" s="63"/>
      <c r="DB24" s="61"/>
      <c r="DC24" s="61"/>
      <c r="DD24" s="64"/>
      <c r="DE24" s="60"/>
      <c r="DF24" s="61"/>
      <c r="DG24" s="61"/>
      <c r="DH24" s="62"/>
      <c r="DI24" s="63"/>
      <c r="DJ24" s="61"/>
      <c r="DK24" s="61"/>
      <c r="DL24" s="64"/>
      <c r="DM24" s="60"/>
      <c r="DN24" s="61"/>
      <c r="DO24" s="61"/>
      <c r="DP24" s="62"/>
      <c r="DQ24" s="63"/>
      <c r="DR24" s="61"/>
      <c r="DS24" s="61"/>
      <c r="DT24" s="64"/>
      <c r="DU24" s="60"/>
      <c r="DV24" s="61"/>
      <c r="DW24" s="61"/>
      <c r="DX24" s="62"/>
      <c r="DY24" s="63"/>
      <c r="DZ24" s="61"/>
      <c r="EA24" s="61"/>
      <c r="EB24" s="64"/>
    </row>
    <row r="25" spans="2:132" ht="9.75" customHeight="1" x14ac:dyDescent="0.35">
      <c r="B25" s="53">
        <v>15</v>
      </c>
      <c r="E25" s="65"/>
      <c r="F25" s="66"/>
      <c r="G25" s="66"/>
      <c r="H25" s="67"/>
      <c r="I25" s="68"/>
      <c r="J25" s="66"/>
      <c r="K25" s="66"/>
      <c r="L25" s="69"/>
      <c r="M25" s="65"/>
      <c r="N25" s="66"/>
      <c r="O25" s="66"/>
      <c r="P25" s="67"/>
      <c r="Q25" s="68"/>
      <c r="R25" s="66"/>
      <c r="S25" s="66"/>
      <c r="T25" s="69"/>
      <c r="U25" s="65"/>
      <c r="V25" s="66"/>
      <c r="W25" s="66"/>
      <c r="X25" s="67"/>
      <c r="Y25" s="68"/>
      <c r="Z25" s="66"/>
      <c r="AA25" s="66"/>
      <c r="AB25" s="69"/>
      <c r="AC25" s="65"/>
      <c r="AD25" s="66"/>
      <c r="AE25" s="66"/>
      <c r="AF25" s="67"/>
      <c r="AG25" s="68"/>
      <c r="AH25" s="66"/>
      <c r="AI25" s="66"/>
      <c r="AJ25" s="69"/>
      <c r="AK25" s="65"/>
      <c r="AL25" s="66"/>
      <c r="AM25" s="66"/>
      <c r="AN25" s="67"/>
      <c r="AO25" s="68"/>
      <c r="AP25" s="66"/>
      <c r="AQ25" s="66"/>
      <c r="AR25" s="69"/>
      <c r="AS25" s="65"/>
      <c r="AT25" s="66"/>
      <c r="AU25" s="66"/>
      <c r="AV25" s="67"/>
      <c r="AW25" s="68"/>
      <c r="AX25" s="66"/>
      <c r="AY25" s="66"/>
      <c r="AZ25" s="69"/>
      <c r="BA25" s="65"/>
      <c r="BB25" s="66"/>
      <c r="BC25" s="66"/>
      <c r="BD25" s="67"/>
      <c r="BE25" s="68"/>
      <c r="BF25" s="66"/>
      <c r="BG25" s="66"/>
      <c r="BH25" s="69"/>
      <c r="BI25" s="65"/>
      <c r="BJ25" s="66"/>
      <c r="BK25" s="66"/>
      <c r="BL25" s="67"/>
      <c r="BM25" s="68"/>
      <c r="BN25" s="66"/>
      <c r="BO25" s="66"/>
      <c r="BP25" s="69"/>
      <c r="BQ25" s="65"/>
      <c r="BR25" s="66"/>
      <c r="BS25" s="66"/>
      <c r="BT25" s="67"/>
      <c r="BU25" s="68"/>
      <c r="BV25" s="66"/>
      <c r="BW25" s="66"/>
      <c r="BX25" s="69"/>
      <c r="BY25" s="65"/>
      <c r="BZ25" s="66"/>
      <c r="CA25" s="66"/>
      <c r="CB25" s="67"/>
      <c r="CC25" s="68"/>
      <c r="CD25" s="66"/>
      <c r="CE25" s="66"/>
      <c r="CF25" s="69"/>
      <c r="CG25" s="65"/>
      <c r="CH25" s="66"/>
      <c r="CI25" s="66"/>
      <c r="CJ25" s="67"/>
      <c r="CK25" s="68"/>
      <c r="CL25" s="66"/>
      <c r="CM25" s="66"/>
      <c r="CN25" s="69"/>
      <c r="CO25" s="65"/>
      <c r="CP25" s="66"/>
      <c r="CQ25" s="66"/>
      <c r="CR25" s="67"/>
      <c r="CS25" s="68"/>
      <c r="CT25" s="66"/>
      <c r="CU25" s="66"/>
      <c r="CV25" s="69"/>
      <c r="CW25" s="65"/>
      <c r="CX25" s="66"/>
      <c r="CY25" s="66"/>
      <c r="CZ25" s="67"/>
      <c r="DA25" s="68"/>
      <c r="DB25" s="66"/>
      <c r="DC25" s="66"/>
      <c r="DD25" s="69"/>
      <c r="DE25" s="65"/>
      <c r="DF25" s="66"/>
      <c r="DG25" s="66"/>
      <c r="DH25" s="67"/>
      <c r="DI25" s="68"/>
      <c r="DJ25" s="66"/>
      <c r="DK25" s="66"/>
      <c r="DL25" s="69"/>
      <c r="DM25" s="65"/>
      <c r="DN25" s="66"/>
      <c r="DO25" s="66"/>
      <c r="DP25" s="67"/>
      <c r="DQ25" s="68"/>
      <c r="DR25" s="66"/>
      <c r="DS25" s="66"/>
      <c r="DT25" s="69"/>
      <c r="DU25" s="65"/>
      <c r="DV25" s="66"/>
      <c r="DW25" s="66"/>
      <c r="DX25" s="67"/>
      <c r="DY25" s="68"/>
      <c r="DZ25" s="66"/>
      <c r="EA25" s="66"/>
      <c r="EB25" s="69"/>
    </row>
    <row r="26" spans="2:132" ht="9.75" customHeight="1" x14ac:dyDescent="0.35">
      <c r="B26" s="53">
        <v>16</v>
      </c>
      <c r="E26" s="54"/>
      <c r="F26" s="55"/>
      <c r="G26" s="55"/>
      <c r="H26" s="56"/>
      <c r="I26" s="57"/>
      <c r="J26" s="58"/>
      <c r="K26" s="58"/>
      <c r="L26" s="59"/>
      <c r="M26" s="54"/>
      <c r="N26" s="55"/>
      <c r="O26" s="55"/>
      <c r="P26" s="56"/>
      <c r="Q26" s="57"/>
      <c r="R26" s="58"/>
      <c r="S26" s="58"/>
      <c r="T26" s="59"/>
      <c r="U26" s="54"/>
      <c r="V26" s="55"/>
      <c r="W26" s="55"/>
      <c r="X26" s="56"/>
      <c r="Y26" s="57"/>
      <c r="Z26" s="58"/>
      <c r="AA26" s="58"/>
      <c r="AB26" s="59"/>
      <c r="AC26" s="54"/>
      <c r="AD26" s="55"/>
      <c r="AE26" s="55"/>
      <c r="AF26" s="56"/>
      <c r="AG26" s="57"/>
      <c r="AH26" s="58"/>
      <c r="AI26" s="58"/>
      <c r="AJ26" s="59"/>
      <c r="AK26" s="54"/>
      <c r="AL26" s="55"/>
      <c r="AM26" s="55"/>
      <c r="AN26" s="56"/>
      <c r="AO26" s="57"/>
      <c r="AP26" s="58"/>
      <c r="AQ26" s="58"/>
      <c r="AR26" s="59"/>
      <c r="AS26" s="54"/>
      <c r="AT26" s="55"/>
      <c r="AU26" s="55"/>
      <c r="AV26" s="56"/>
      <c r="AW26" s="57"/>
      <c r="AX26" s="58"/>
      <c r="AY26" s="58"/>
      <c r="AZ26" s="59"/>
      <c r="BA26" s="54"/>
      <c r="BB26" s="55"/>
      <c r="BC26" s="55"/>
      <c r="BD26" s="56"/>
      <c r="BE26" s="57"/>
      <c r="BF26" s="58"/>
      <c r="BG26" s="58"/>
      <c r="BH26" s="59"/>
      <c r="BI26" s="54"/>
      <c r="BJ26" s="55"/>
      <c r="BK26" s="55"/>
      <c r="BL26" s="56"/>
      <c r="BM26" s="57"/>
      <c r="BN26" s="58"/>
      <c r="BO26" s="58"/>
      <c r="BP26" s="59"/>
      <c r="BQ26" s="54"/>
      <c r="BR26" s="55"/>
      <c r="BS26" s="55"/>
      <c r="BT26" s="56"/>
      <c r="BU26" s="57"/>
      <c r="BV26" s="58"/>
      <c r="BW26" s="58"/>
      <c r="BX26" s="59"/>
      <c r="BY26" s="54"/>
      <c r="BZ26" s="55"/>
      <c r="CA26" s="55"/>
      <c r="CB26" s="56"/>
      <c r="CC26" s="57"/>
      <c r="CD26" s="58"/>
      <c r="CE26" s="58"/>
      <c r="CF26" s="59"/>
      <c r="CG26" s="54"/>
      <c r="CH26" s="55"/>
      <c r="CI26" s="55"/>
      <c r="CJ26" s="56"/>
      <c r="CK26" s="57"/>
      <c r="CL26" s="58"/>
      <c r="CM26" s="58"/>
      <c r="CN26" s="59"/>
      <c r="CO26" s="54"/>
      <c r="CP26" s="55"/>
      <c r="CQ26" s="55"/>
      <c r="CR26" s="56"/>
      <c r="CS26" s="57"/>
      <c r="CT26" s="58"/>
      <c r="CU26" s="58"/>
      <c r="CV26" s="59"/>
      <c r="CW26" s="54"/>
      <c r="CX26" s="55"/>
      <c r="CY26" s="55"/>
      <c r="CZ26" s="56"/>
      <c r="DA26" s="57"/>
      <c r="DB26" s="58"/>
      <c r="DC26" s="58"/>
      <c r="DD26" s="59"/>
      <c r="DE26" s="54"/>
      <c r="DF26" s="55"/>
      <c r="DG26" s="55"/>
      <c r="DH26" s="56"/>
      <c r="DI26" s="57"/>
      <c r="DJ26" s="58"/>
      <c r="DK26" s="58"/>
      <c r="DL26" s="59"/>
      <c r="DM26" s="54"/>
      <c r="DN26" s="55"/>
      <c r="DO26" s="55"/>
      <c r="DP26" s="56"/>
      <c r="DQ26" s="57"/>
      <c r="DR26" s="58"/>
      <c r="DS26" s="58"/>
      <c r="DT26" s="59"/>
      <c r="DU26" s="54"/>
      <c r="DV26" s="55"/>
      <c r="DW26" s="55"/>
      <c r="DX26" s="56"/>
      <c r="DY26" s="57"/>
      <c r="DZ26" s="58"/>
      <c r="EA26" s="58"/>
      <c r="EB26" s="59"/>
    </row>
    <row r="27" spans="2:132" ht="9.75" customHeight="1" x14ac:dyDescent="0.35">
      <c r="B27" s="53">
        <v>17</v>
      </c>
      <c r="E27" s="60"/>
      <c r="F27" s="61"/>
      <c r="G27" s="61"/>
      <c r="H27" s="62"/>
      <c r="I27" s="63"/>
      <c r="J27" s="61"/>
      <c r="K27" s="61"/>
      <c r="L27" s="64"/>
      <c r="M27" s="60"/>
      <c r="N27" s="61"/>
      <c r="O27" s="61"/>
      <c r="P27" s="62"/>
      <c r="Q27" s="63"/>
      <c r="R27" s="61"/>
      <c r="S27" s="61"/>
      <c r="T27" s="64"/>
      <c r="U27" s="60"/>
      <c r="V27" s="61"/>
      <c r="W27" s="61"/>
      <c r="X27" s="62"/>
      <c r="Y27" s="63"/>
      <c r="Z27" s="61"/>
      <c r="AA27" s="61"/>
      <c r="AB27" s="64"/>
      <c r="AC27" s="60"/>
      <c r="AD27" s="61"/>
      <c r="AE27" s="61"/>
      <c r="AF27" s="62"/>
      <c r="AG27" s="63"/>
      <c r="AH27" s="61"/>
      <c r="AI27" s="61"/>
      <c r="AJ27" s="64"/>
      <c r="AK27" s="60"/>
      <c r="AL27" s="61"/>
      <c r="AM27" s="61"/>
      <c r="AN27" s="62"/>
      <c r="AO27" s="63"/>
      <c r="AP27" s="61"/>
      <c r="AQ27" s="61"/>
      <c r="AR27" s="64"/>
      <c r="AS27" s="60"/>
      <c r="AT27" s="61"/>
      <c r="AU27" s="61"/>
      <c r="AV27" s="62"/>
      <c r="AW27" s="63"/>
      <c r="AX27" s="61"/>
      <c r="AY27" s="61"/>
      <c r="AZ27" s="64"/>
      <c r="BA27" s="60"/>
      <c r="BB27" s="61"/>
      <c r="BC27" s="61"/>
      <c r="BD27" s="62"/>
      <c r="BE27" s="63"/>
      <c r="BF27" s="61"/>
      <c r="BG27" s="61"/>
      <c r="BH27" s="64"/>
      <c r="BI27" s="60"/>
      <c r="BJ27" s="61"/>
      <c r="BK27" s="61"/>
      <c r="BL27" s="62"/>
      <c r="BM27" s="63"/>
      <c r="BN27" s="61"/>
      <c r="BO27" s="61"/>
      <c r="BP27" s="64"/>
      <c r="BQ27" s="60"/>
      <c r="BR27" s="61"/>
      <c r="BS27" s="61"/>
      <c r="BT27" s="62"/>
      <c r="BU27" s="63"/>
      <c r="BV27" s="61"/>
      <c r="BW27" s="61"/>
      <c r="BX27" s="64"/>
      <c r="BY27" s="60"/>
      <c r="BZ27" s="61"/>
      <c r="CA27" s="61"/>
      <c r="CB27" s="62"/>
      <c r="CC27" s="63"/>
      <c r="CD27" s="61"/>
      <c r="CE27" s="61"/>
      <c r="CF27" s="64"/>
      <c r="CG27" s="60"/>
      <c r="CH27" s="61"/>
      <c r="CI27" s="61"/>
      <c r="CJ27" s="62"/>
      <c r="CK27" s="63"/>
      <c r="CL27" s="61"/>
      <c r="CM27" s="61"/>
      <c r="CN27" s="64"/>
      <c r="CO27" s="60"/>
      <c r="CP27" s="61"/>
      <c r="CQ27" s="61"/>
      <c r="CR27" s="62"/>
      <c r="CS27" s="63"/>
      <c r="CT27" s="61"/>
      <c r="CU27" s="61"/>
      <c r="CV27" s="64"/>
      <c r="CW27" s="60"/>
      <c r="CX27" s="61"/>
      <c r="CY27" s="61"/>
      <c r="CZ27" s="62"/>
      <c r="DA27" s="63"/>
      <c r="DB27" s="61"/>
      <c r="DC27" s="61"/>
      <c r="DD27" s="64"/>
      <c r="DE27" s="60"/>
      <c r="DF27" s="61"/>
      <c r="DG27" s="61"/>
      <c r="DH27" s="62"/>
      <c r="DI27" s="63"/>
      <c r="DJ27" s="61"/>
      <c r="DK27" s="61"/>
      <c r="DL27" s="64"/>
      <c r="DM27" s="60"/>
      <c r="DN27" s="61"/>
      <c r="DO27" s="61"/>
      <c r="DP27" s="62"/>
      <c r="DQ27" s="63"/>
      <c r="DR27" s="61"/>
      <c r="DS27" s="61"/>
      <c r="DT27" s="64"/>
      <c r="DU27" s="60"/>
      <c r="DV27" s="61"/>
      <c r="DW27" s="61"/>
      <c r="DX27" s="62"/>
      <c r="DY27" s="63"/>
      <c r="DZ27" s="61"/>
      <c r="EA27" s="61"/>
      <c r="EB27" s="64"/>
    </row>
    <row r="28" spans="2:132" ht="9.75" customHeight="1" x14ac:dyDescent="0.35">
      <c r="B28" s="53">
        <v>18</v>
      </c>
      <c r="E28" s="60"/>
      <c r="F28" s="61"/>
      <c r="G28" s="61"/>
      <c r="H28" s="62"/>
      <c r="I28" s="63"/>
      <c r="J28" s="61"/>
      <c r="K28" s="61"/>
      <c r="L28" s="64"/>
      <c r="M28" s="60"/>
      <c r="N28" s="61"/>
      <c r="O28" s="61"/>
      <c r="P28" s="62"/>
      <c r="Q28" s="63"/>
      <c r="R28" s="61"/>
      <c r="S28" s="61"/>
      <c r="T28" s="64"/>
      <c r="U28" s="60"/>
      <c r="V28" s="61"/>
      <c r="W28" s="61"/>
      <c r="X28" s="62"/>
      <c r="Y28" s="63"/>
      <c r="Z28" s="61"/>
      <c r="AA28" s="61"/>
      <c r="AB28" s="64"/>
      <c r="AC28" s="60"/>
      <c r="AD28" s="61"/>
      <c r="AE28" s="61"/>
      <c r="AF28" s="62"/>
      <c r="AG28" s="63"/>
      <c r="AH28" s="61"/>
      <c r="AI28" s="61"/>
      <c r="AJ28" s="64"/>
      <c r="AK28" s="60"/>
      <c r="AL28" s="61"/>
      <c r="AM28" s="61"/>
      <c r="AN28" s="62"/>
      <c r="AO28" s="63"/>
      <c r="AP28" s="61"/>
      <c r="AQ28" s="61"/>
      <c r="AR28" s="64"/>
      <c r="AS28" s="60"/>
      <c r="AT28" s="61"/>
      <c r="AU28" s="61"/>
      <c r="AV28" s="62"/>
      <c r="AW28" s="63"/>
      <c r="AX28" s="61"/>
      <c r="AY28" s="61"/>
      <c r="AZ28" s="64"/>
      <c r="BA28" s="60"/>
      <c r="BB28" s="61"/>
      <c r="BC28" s="61"/>
      <c r="BD28" s="62"/>
      <c r="BE28" s="63"/>
      <c r="BF28" s="61"/>
      <c r="BG28" s="61"/>
      <c r="BH28" s="64"/>
      <c r="BI28" s="60"/>
      <c r="BJ28" s="61"/>
      <c r="BK28" s="61"/>
      <c r="BL28" s="62"/>
      <c r="BM28" s="63"/>
      <c r="BN28" s="61"/>
      <c r="BO28" s="61"/>
      <c r="BP28" s="64"/>
      <c r="BQ28" s="60"/>
      <c r="BR28" s="61"/>
      <c r="BS28" s="61"/>
      <c r="BT28" s="62"/>
      <c r="BU28" s="63"/>
      <c r="BV28" s="61"/>
      <c r="BW28" s="61"/>
      <c r="BX28" s="64"/>
      <c r="BY28" s="60"/>
      <c r="BZ28" s="61"/>
      <c r="CA28" s="61"/>
      <c r="CB28" s="62"/>
      <c r="CC28" s="63"/>
      <c r="CD28" s="61"/>
      <c r="CE28" s="61"/>
      <c r="CF28" s="64"/>
      <c r="CG28" s="60"/>
      <c r="CH28" s="61"/>
      <c r="CI28" s="61"/>
      <c r="CJ28" s="62"/>
      <c r="CK28" s="63"/>
      <c r="CL28" s="61"/>
      <c r="CM28" s="61"/>
      <c r="CN28" s="64"/>
      <c r="CO28" s="60"/>
      <c r="CP28" s="61"/>
      <c r="CQ28" s="61"/>
      <c r="CR28" s="62"/>
      <c r="CS28" s="63"/>
      <c r="CT28" s="61"/>
      <c r="CU28" s="61"/>
      <c r="CV28" s="64"/>
      <c r="CW28" s="60"/>
      <c r="CX28" s="61"/>
      <c r="CY28" s="61"/>
      <c r="CZ28" s="62"/>
      <c r="DA28" s="63"/>
      <c r="DB28" s="61"/>
      <c r="DC28" s="61"/>
      <c r="DD28" s="64"/>
      <c r="DE28" s="60"/>
      <c r="DF28" s="61"/>
      <c r="DG28" s="61"/>
      <c r="DH28" s="62"/>
      <c r="DI28" s="63"/>
      <c r="DJ28" s="61"/>
      <c r="DK28" s="61"/>
      <c r="DL28" s="64"/>
      <c r="DM28" s="60"/>
      <c r="DN28" s="61"/>
      <c r="DO28" s="61"/>
      <c r="DP28" s="62"/>
      <c r="DQ28" s="63"/>
      <c r="DR28" s="61"/>
      <c r="DS28" s="61"/>
      <c r="DT28" s="64"/>
      <c r="DU28" s="60"/>
      <c r="DV28" s="61"/>
      <c r="DW28" s="61"/>
      <c r="DX28" s="62"/>
      <c r="DY28" s="63"/>
      <c r="DZ28" s="61"/>
      <c r="EA28" s="61"/>
      <c r="EB28" s="64"/>
    </row>
    <row r="29" spans="2:132" ht="9.75" customHeight="1" x14ac:dyDescent="0.35">
      <c r="B29" s="53">
        <v>19</v>
      </c>
      <c r="E29" s="65"/>
      <c r="F29" s="66"/>
      <c r="G29" s="66"/>
      <c r="H29" s="67"/>
      <c r="I29" s="68"/>
      <c r="J29" s="66"/>
      <c r="K29" s="66"/>
      <c r="L29" s="69"/>
      <c r="M29" s="65"/>
      <c r="N29" s="66"/>
      <c r="O29" s="66"/>
      <c r="P29" s="67"/>
      <c r="Q29" s="68"/>
      <c r="R29" s="66"/>
      <c r="S29" s="66"/>
      <c r="T29" s="69"/>
      <c r="U29" s="65"/>
      <c r="V29" s="66"/>
      <c r="W29" s="66"/>
      <c r="X29" s="67"/>
      <c r="Y29" s="68"/>
      <c r="Z29" s="66"/>
      <c r="AA29" s="66"/>
      <c r="AB29" s="69"/>
      <c r="AC29" s="65"/>
      <c r="AD29" s="66"/>
      <c r="AE29" s="66"/>
      <c r="AF29" s="67"/>
      <c r="AG29" s="68"/>
      <c r="AH29" s="66"/>
      <c r="AI29" s="66"/>
      <c r="AJ29" s="69"/>
      <c r="AK29" s="65"/>
      <c r="AL29" s="66"/>
      <c r="AM29" s="66"/>
      <c r="AN29" s="67"/>
      <c r="AO29" s="68"/>
      <c r="AP29" s="66"/>
      <c r="AQ29" s="66"/>
      <c r="AR29" s="69"/>
      <c r="AS29" s="65"/>
      <c r="AT29" s="66"/>
      <c r="AU29" s="66"/>
      <c r="AV29" s="67"/>
      <c r="AW29" s="68"/>
      <c r="AX29" s="66"/>
      <c r="AY29" s="66"/>
      <c r="AZ29" s="69"/>
      <c r="BA29" s="65"/>
      <c r="BB29" s="66"/>
      <c r="BC29" s="66"/>
      <c r="BD29" s="67"/>
      <c r="BE29" s="68"/>
      <c r="BF29" s="66"/>
      <c r="BG29" s="66"/>
      <c r="BH29" s="69"/>
      <c r="BI29" s="65"/>
      <c r="BJ29" s="66"/>
      <c r="BK29" s="66"/>
      <c r="BL29" s="67"/>
      <c r="BM29" s="68"/>
      <c r="BN29" s="66"/>
      <c r="BO29" s="66"/>
      <c r="BP29" s="69"/>
      <c r="BQ29" s="65"/>
      <c r="BR29" s="66"/>
      <c r="BS29" s="66"/>
      <c r="BT29" s="67"/>
      <c r="BU29" s="68"/>
      <c r="BV29" s="66"/>
      <c r="BW29" s="66"/>
      <c r="BX29" s="69"/>
      <c r="BY29" s="65"/>
      <c r="BZ29" s="66"/>
      <c r="CA29" s="66"/>
      <c r="CB29" s="67"/>
      <c r="CC29" s="68"/>
      <c r="CD29" s="66"/>
      <c r="CE29" s="66"/>
      <c r="CF29" s="69"/>
      <c r="CG29" s="65"/>
      <c r="CH29" s="66"/>
      <c r="CI29" s="66"/>
      <c r="CJ29" s="67"/>
      <c r="CK29" s="68"/>
      <c r="CL29" s="66"/>
      <c r="CM29" s="66"/>
      <c r="CN29" s="69"/>
      <c r="CO29" s="65"/>
      <c r="CP29" s="66"/>
      <c r="CQ29" s="66"/>
      <c r="CR29" s="67"/>
      <c r="CS29" s="68"/>
      <c r="CT29" s="66"/>
      <c r="CU29" s="66"/>
      <c r="CV29" s="69"/>
      <c r="CW29" s="65"/>
      <c r="CX29" s="66"/>
      <c r="CY29" s="66"/>
      <c r="CZ29" s="67"/>
      <c r="DA29" s="68"/>
      <c r="DB29" s="66"/>
      <c r="DC29" s="66"/>
      <c r="DD29" s="69"/>
      <c r="DE29" s="65"/>
      <c r="DF29" s="66"/>
      <c r="DG29" s="66"/>
      <c r="DH29" s="67"/>
      <c r="DI29" s="68"/>
      <c r="DJ29" s="66"/>
      <c r="DK29" s="66"/>
      <c r="DL29" s="69"/>
      <c r="DM29" s="65"/>
      <c r="DN29" s="66"/>
      <c r="DO29" s="66"/>
      <c r="DP29" s="67"/>
      <c r="DQ29" s="68"/>
      <c r="DR29" s="66"/>
      <c r="DS29" s="66"/>
      <c r="DT29" s="69"/>
      <c r="DU29" s="65"/>
      <c r="DV29" s="66"/>
      <c r="DW29" s="66"/>
      <c r="DX29" s="67"/>
      <c r="DY29" s="68"/>
      <c r="DZ29" s="66"/>
      <c r="EA29" s="66"/>
      <c r="EB29" s="69"/>
    </row>
    <row r="30" spans="2:132" ht="9.75" customHeight="1" x14ac:dyDescent="0.35">
      <c r="B30" s="53">
        <v>20</v>
      </c>
      <c r="E30" s="54"/>
      <c r="F30" s="55"/>
      <c r="G30" s="55"/>
      <c r="H30" s="56"/>
      <c r="I30" s="57"/>
      <c r="J30" s="58"/>
      <c r="K30" s="58"/>
      <c r="L30" s="59"/>
      <c r="M30" s="54"/>
      <c r="N30" s="55"/>
      <c r="O30" s="55"/>
      <c r="P30" s="56"/>
      <c r="Q30" s="57"/>
      <c r="R30" s="58"/>
      <c r="S30" s="58"/>
      <c r="T30" s="59"/>
      <c r="U30" s="54"/>
      <c r="V30" s="55"/>
      <c r="W30" s="55"/>
      <c r="X30" s="56"/>
      <c r="Y30" s="57"/>
      <c r="Z30" s="58"/>
      <c r="AA30" s="58"/>
      <c r="AB30" s="59"/>
      <c r="AC30" s="54"/>
      <c r="AD30" s="55"/>
      <c r="AE30" s="55"/>
      <c r="AF30" s="56"/>
      <c r="AG30" s="57"/>
      <c r="AH30" s="58"/>
      <c r="AI30" s="58"/>
      <c r="AJ30" s="59"/>
      <c r="AK30" s="54"/>
      <c r="AL30" s="55"/>
      <c r="AM30" s="55"/>
      <c r="AN30" s="56"/>
      <c r="AO30" s="57"/>
      <c r="AP30" s="58"/>
      <c r="AQ30" s="58"/>
      <c r="AR30" s="59"/>
      <c r="AS30" s="54"/>
      <c r="AT30" s="55"/>
      <c r="AU30" s="55"/>
      <c r="AV30" s="56"/>
      <c r="AW30" s="57"/>
      <c r="AX30" s="58"/>
      <c r="AY30" s="58"/>
      <c r="AZ30" s="59"/>
      <c r="BA30" s="54"/>
      <c r="BB30" s="55"/>
      <c r="BC30" s="55"/>
      <c r="BD30" s="56"/>
      <c r="BE30" s="57"/>
      <c r="BF30" s="58"/>
      <c r="BG30" s="58"/>
      <c r="BH30" s="59"/>
      <c r="BI30" s="54"/>
      <c r="BJ30" s="55"/>
      <c r="BK30" s="55"/>
      <c r="BL30" s="56"/>
      <c r="BM30" s="57"/>
      <c r="BN30" s="58"/>
      <c r="BO30" s="58"/>
      <c r="BP30" s="59"/>
      <c r="BQ30" s="54"/>
      <c r="BR30" s="55"/>
      <c r="BS30" s="55"/>
      <c r="BT30" s="56"/>
      <c r="BU30" s="57"/>
      <c r="BV30" s="58"/>
      <c r="BW30" s="58"/>
      <c r="BX30" s="59"/>
      <c r="BY30" s="54"/>
      <c r="BZ30" s="55"/>
      <c r="CA30" s="55"/>
      <c r="CB30" s="56"/>
      <c r="CC30" s="57"/>
      <c r="CD30" s="58"/>
      <c r="CE30" s="58"/>
      <c r="CF30" s="59"/>
      <c r="CG30" s="54"/>
      <c r="CH30" s="55"/>
      <c r="CI30" s="55"/>
      <c r="CJ30" s="56"/>
      <c r="CK30" s="57"/>
      <c r="CL30" s="58"/>
      <c r="CM30" s="58"/>
      <c r="CN30" s="59"/>
      <c r="CO30" s="54"/>
      <c r="CP30" s="55"/>
      <c r="CQ30" s="55"/>
      <c r="CR30" s="56"/>
      <c r="CS30" s="57"/>
      <c r="CT30" s="58"/>
      <c r="CU30" s="58"/>
      <c r="CV30" s="59"/>
      <c r="CW30" s="54"/>
      <c r="CX30" s="55"/>
      <c r="CY30" s="55"/>
      <c r="CZ30" s="56"/>
      <c r="DA30" s="57"/>
      <c r="DB30" s="58"/>
      <c r="DC30" s="58"/>
      <c r="DD30" s="59"/>
      <c r="DE30" s="54"/>
      <c r="DF30" s="55"/>
      <c r="DG30" s="55"/>
      <c r="DH30" s="56"/>
      <c r="DI30" s="57"/>
      <c r="DJ30" s="58"/>
      <c r="DK30" s="58"/>
      <c r="DL30" s="59"/>
      <c r="DM30" s="54"/>
      <c r="DN30" s="55"/>
      <c r="DO30" s="55"/>
      <c r="DP30" s="56"/>
      <c r="DQ30" s="57"/>
      <c r="DR30" s="58"/>
      <c r="DS30" s="58"/>
      <c r="DT30" s="59"/>
      <c r="DU30" s="54"/>
      <c r="DV30" s="55"/>
      <c r="DW30" s="55"/>
      <c r="DX30" s="56"/>
      <c r="DY30" s="57"/>
      <c r="DZ30" s="58"/>
      <c r="EA30" s="58"/>
      <c r="EB30" s="59"/>
    </row>
    <row r="31" spans="2:132" ht="9.75" customHeight="1" x14ac:dyDescent="0.35">
      <c r="B31" s="53">
        <v>21</v>
      </c>
      <c r="E31" s="60"/>
      <c r="F31" s="61"/>
      <c r="G31" s="61"/>
      <c r="H31" s="62"/>
      <c r="I31" s="63"/>
      <c r="J31" s="61"/>
      <c r="K31" s="61"/>
      <c r="L31" s="64"/>
      <c r="M31" s="60"/>
      <c r="N31" s="61"/>
      <c r="O31" s="61"/>
      <c r="P31" s="62"/>
      <c r="Q31" s="63"/>
      <c r="R31" s="61"/>
      <c r="S31" s="61"/>
      <c r="T31" s="64"/>
      <c r="U31" s="60"/>
      <c r="V31" s="61"/>
      <c r="W31" s="61"/>
      <c r="X31" s="62"/>
      <c r="Y31" s="63"/>
      <c r="Z31" s="61"/>
      <c r="AA31" s="61"/>
      <c r="AB31" s="64"/>
      <c r="AC31" s="60"/>
      <c r="AD31" s="61"/>
      <c r="AE31" s="61"/>
      <c r="AF31" s="62"/>
      <c r="AG31" s="63"/>
      <c r="AH31" s="61"/>
      <c r="AI31" s="61"/>
      <c r="AJ31" s="64"/>
      <c r="AK31" s="60"/>
      <c r="AL31" s="61"/>
      <c r="AM31" s="61"/>
      <c r="AN31" s="62"/>
      <c r="AO31" s="63"/>
      <c r="AP31" s="61"/>
      <c r="AQ31" s="61"/>
      <c r="AR31" s="64"/>
      <c r="AS31" s="60"/>
      <c r="AT31" s="61"/>
      <c r="AU31" s="61"/>
      <c r="AV31" s="62"/>
      <c r="AW31" s="63"/>
      <c r="AX31" s="61"/>
      <c r="AY31" s="61"/>
      <c r="AZ31" s="64"/>
      <c r="BA31" s="60"/>
      <c r="BB31" s="61"/>
      <c r="BC31" s="61"/>
      <c r="BD31" s="62"/>
      <c r="BE31" s="63"/>
      <c r="BF31" s="61"/>
      <c r="BG31" s="61"/>
      <c r="BH31" s="64"/>
      <c r="BI31" s="60"/>
      <c r="BJ31" s="61"/>
      <c r="BK31" s="61"/>
      <c r="BL31" s="62"/>
      <c r="BM31" s="63"/>
      <c r="BN31" s="61"/>
      <c r="BO31" s="61"/>
      <c r="BP31" s="64"/>
      <c r="BQ31" s="60"/>
      <c r="BR31" s="61"/>
      <c r="BS31" s="61"/>
      <c r="BT31" s="62"/>
      <c r="BU31" s="63"/>
      <c r="BV31" s="61"/>
      <c r="BW31" s="61"/>
      <c r="BX31" s="64"/>
      <c r="BY31" s="60"/>
      <c r="BZ31" s="61"/>
      <c r="CA31" s="61"/>
      <c r="CB31" s="62"/>
      <c r="CC31" s="63"/>
      <c r="CD31" s="61"/>
      <c r="CE31" s="61"/>
      <c r="CF31" s="64"/>
      <c r="CG31" s="60"/>
      <c r="CH31" s="61"/>
      <c r="CI31" s="61"/>
      <c r="CJ31" s="62"/>
      <c r="CK31" s="63"/>
      <c r="CL31" s="61"/>
      <c r="CM31" s="61"/>
      <c r="CN31" s="64"/>
      <c r="CO31" s="60"/>
      <c r="CP31" s="61"/>
      <c r="CQ31" s="61"/>
      <c r="CR31" s="62"/>
      <c r="CS31" s="63"/>
      <c r="CT31" s="61"/>
      <c r="CU31" s="61"/>
      <c r="CV31" s="64"/>
      <c r="CW31" s="60"/>
      <c r="CX31" s="61"/>
      <c r="CY31" s="61"/>
      <c r="CZ31" s="62"/>
      <c r="DA31" s="63"/>
      <c r="DB31" s="61"/>
      <c r="DC31" s="61"/>
      <c r="DD31" s="64"/>
      <c r="DE31" s="60"/>
      <c r="DF31" s="61"/>
      <c r="DG31" s="61"/>
      <c r="DH31" s="62"/>
      <c r="DI31" s="63"/>
      <c r="DJ31" s="61"/>
      <c r="DK31" s="61"/>
      <c r="DL31" s="64"/>
      <c r="DM31" s="60"/>
      <c r="DN31" s="61"/>
      <c r="DO31" s="61"/>
      <c r="DP31" s="62"/>
      <c r="DQ31" s="63"/>
      <c r="DR31" s="61"/>
      <c r="DS31" s="61"/>
      <c r="DT31" s="64"/>
      <c r="DU31" s="60"/>
      <c r="DV31" s="61"/>
      <c r="DW31" s="61"/>
      <c r="DX31" s="62"/>
      <c r="DY31" s="63"/>
      <c r="DZ31" s="61"/>
      <c r="EA31" s="61"/>
      <c r="EB31" s="64"/>
    </row>
    <row r="32" spans="2:132" ht="9.75" customHeight="1" x14ac:dyDescent="0.35">
      <c r="B32" s="53">
        <v>22</v>
      </c>
      <c r="E32" s="60"/>
      <c r="F32" s="61"/>
      <c r="G32" s="61"/>
      <c r="H32" s="62"/>
      <c r="I32" s="63"/>
      <c r="J32" s="61"/>
      <c r="K32" s="61"/>
      <c r="L32" s="64"/>
      <c r="M32" s="60"/>
      <c r="N32" s="61"/>
      <c r="O32" s="61"/>
      <c r="P32" s="62"/>
      <c r="Q32" s="63"/>
      <c r="R32" s="61"/>
      <c r="S32" s="61"/>
      <c r="T32" s="64"/>
      <c r="U32" s="60"/>
      <c r="V32" s="61"/>
      <c r="W32" s="61"/>
      <c r="X32" s="62"/>
      <c r="Y32" s="63"/>
      <c r="Z32" s="61"/>
      <c r="AA32" s="61"/>
      <c r="AB32" s="64"/>
      <c r="AC32" s="60"/>
      <c r="AD32" s="61"/>
      <c r="AE32" s="61"/>
      <c r="AF32" s="62"/>
      <c r="AG32" s="63"/>
      <c r="AH32" s="61"/>
      <c r="AI32" s="61"/>
      <c r="AJ32" s="64"/>
      <c r="AK32" s="60"/>
      <c r="AL32" s="61"/>
      <c r="AM32" s="61"/>
      <c r="AN32" s="62"/>
      <c r="AO32" s="63"/>
      <c r="AP32" s="61"/>
      <c r="AQ32" s="61"/>
      <c r="AR32" s="64"/>
      <c r="AS32" s="60"/>
      <c r="AT32" s="61"/>
      <c r="AU32" s="61"/>
      <c r="AV32" s="62"/>
      <c r="AW32" s="63"/>
      <c r="AX32" s="61"/>
      <c r="AY32" s="61"/>
      <c r="AZ32" s="64"/>
      <c r="BA32" s="60"/>
      <c r="BB32" s="61"/>
      <c r="BC32" s="61"/>
      <c r="BD32" s="62"/>
      <c r="BE32" s="63"/>
      <c r="BF32" s="61"/>
      <c r="BG32" s="61"/>
      <c r="BH32" s="64"/>
      <c r="BI32" s="60"/>
      <c r="BJ32" s="61"/>
      <c r="BK32" s="61"/>
      <c r="BL32" s="62"/>
      <c r="BM32" s="63"/>
      <c r="BN32" s="61"/>
      <c r="BO32" s="61"/>
      <c r="BP32" s="64"/>
      <c r="BQ32" s="60"/>
      <c r="BR32" s="61"/>
      <c r="BS32" s="61"/>
      <c r="BT32" s="62"/>
      <c r="BU32" s="63"/>
      <c r="BV32" s="61"/>
      <c r="BW32" s="61"/>
      <c r="BX32" s="64"/>
      <c r="BY32" s="60"/>
      <c r="BZ32" s="61"/>
      <c r="CA32" s="61"/>
      <c r="CB32" s="62"/>
      <c r="CC32" s="63"/>
      <c r="CD32" s="61"/>
      <c r="CE32" s="61"/>
      <c r="CF32" s="64"/>
      <c r="CG32" s="60"/>
      <c r="CH32" s="61"/>
      <c r="CI32" s="61"/>
      <c r="CJ32" s="62"/>
      <c r="CK32" s="63"/>
      <c r="CL32" s="61"/>
      <c r="CM32" s="61"/>
      <c r="CN32" s="64"/>
      <c r="CO32" s="60"/>
      <c r="CP32" s="61"/>
      <c r="CQ32" s="61"/>
      <c r="CR32" s="62"/>
      <c r="CS32" s="63"/>
      <c r="CT32" s="61"/>
      <c r="CU32" s="61"/>
      <c r="CV32" s="64"/>
      <c r="CW32" s="60"/>
      <c r="CX32" s="61"/>
      <c r="CY32" s="61"/>
      <c r="CZ32" s="62"/>
      <c r="DA32" s="63"/>
      <c r="DB32" s="61"/>
      <c r="DC32" s="61"/>
      <c r="DD32" s="64"/>
      <c r="DE32" s="60"/>
      <c r="DF32" s="61"/>
      <c r="DG32" s="61"/>
      <c r="DH32" s="62"/>
      <c r="DI32" s="63"/>
      <c r="DJ32" s="61"/>
      <c r="DK32" s="61"/>
      <c r="DL32" s="64"/>
      <c r="DM32" s="60"/>
      <c r="DN32" s="61"/>
      <c r="DO32" s="61"/>
      <c r="DP32" s="62"/>
      <c r="DQ32" s="63"/>
      <c r="DR32" s="61"/>
      <c r="DS32" s="61"/>
      <c r="DT32" s="64"/>
      <c r="DU32" s="60"/>
      <c r="DV32" s="61"/>
      <c r="DW32" s="61"/>
      <c r="DX32" s="62"/>
      <c r="DY32" s="63"/>
      <c r="DZ32" s="61"/>
      <c r="EA32" s="61"/>
      <c r="EB32" s="64"/>
    </row>
    <row r="33" spans="2:132" ht="9.75" customHeight="1" x14ac:dyDescent="0.35">
      <c r="B33" s="53">
        <v>23</v>
      </c>
      <c r="E33" s="65"/>
      <c r="F33" s="66"/>
      <c r="G33" s="66"/>
      <c r="H33" s="67"/>
      <c r="I33" s="68"/>
      <c r="J33" s="66"/>
      <c r="K33" s="66"/>
      <c r="L33" s="69"/>
      <c r="M33" s="65"/>
      <c r="N33" s="66"/>
      <c r="O33" s="66"/>
      <c r="P33" s="67"/>
      <c r="Q33" s="68"/>
      <c r="R33" s="66"/>
      <c r="S33" s="66"/>
      <c r="T33" s="69"/>
      <c r="U33" s="65"/>
      <c r="V33" s="66"/>
      <c r="W33" s="66"/>
      <c r="X33" s="67"/>
      <c r="Y33" s="68"/>
      <c r="Z33" s="66"/>
      <c r="AA33" s="66"/>
      <c r="AB33" s="69"/>
      <c r="AC33" s="65"/>
      <c r="AD33" s="66"/>
      <c r="AE33" s="66"/>
      <c r="AF33" s="67"/>
      <c r="AG33" s="68"/>
      <c r="AH33" s="66"/>
      <c r="AI33" s="66"/>
      <c r="AJ33" s="69"/>
      <c r="AK33" s="65"/>
      <c r="AL33" s="66"/>
      <c r="AM33" s="66"/>
      <c r="AN33" s="67"/>
      <c r="AO33" s="68"/>
      <c r="AP33" s="66"/>
      <c r="AQ33" s="66"/>
      <c r="AR33" s="69"/>
      <c r="AS33" s="65"/>
      <c r="AT33" s="66"/>
      <c r="AU33" s="66"/>
      <c r="AV33" s="67"/>
      <c r="AW33" s="68"/>
      <c r="AX33" s="66"/>
      <c r="AY33" s="66"/>
      <c r="AZ33" s="69"/>
      <c r="BA33" s="65"/>
      <c r="BB33" s="66"/>
      <c r="BC33" s="66"/>
      <c r="BD33" s="67"/>
      <c r="BE33" s="68"/>
      <c r="BF33" s="66"/>
      <c r="BG33" s="66"/>
      <c r="BH33" s="69"/>
      <c r="BI33" s="65"/>
      <c r="BJ33" s="66"/>
      <c r="BK33" s="66"/>
      <c r="BL33" s="67"/>
      <c r="BM33" s="68"/>
      <c r="BN33" s="66"/>
      <c r="BO33" s="66"/>
      <c r="BP33" s="69"/>
      <c r="BQ33" s="65"/>
      <c r="BR33" s="66"/>
      <c r="BS33" s="66"/>
      <c r="BT33" s="67"/>
      <c r="BU33" s="68"/>
      <c r="BV33" s="66"/>
      <c r="BW33" s="66"/>
      <c r="BX33" s="69"/>
      <c r="BY33" s="65"/>
      <c r="BZ33" s="66"/>
      <c r="CA33" s="66"/>
      <c r="CB33" s="67"/>
      <c r="CC33" s="68"/>
      <c r="CD33" s="66"/>
      <c r="CE33" s="66"/>
      <c r="CF33" s="69"/>
      <c r="CG33" s="65"/>
      <c r="CH33" s="66"/>
      <c r="CI33" s="66"/>
      <c r="CJ33" s="67"/>
      <c r="CK33" s="68"/>
      <c r="CL33" s="66"/>
      <c r="CM33" s="66"/>
      <c r="CN33" s="69"/>
      <c r="CO33" s="65"/>
      <c r="CP33" s="66"/>
      <c r="CQ33" s="66"/>
      <c r="CR33" s="67"/>
      <c r="CS33" s="68"/>
      <c r="CT33" s="66"/>
      <c r="CU33" s="66"/>
      <c r="CV33" s="69"/>
      <c r="CW33" s="65"/>
      <c r="CX33" s="66"/>
      <c r="CY33" s="66"/>
      <c r="CZ33" s="67"/>
      <c r="DA33" s="68"/>
      <c r="DB33" s="66"/>
      <c r="DC33" s="66"/>
      <c r="DD33" s="69"/>
      <c r="DE33" s="65"/>
      <c r="DF33" s="66"/>
      <c r="DG33" s="66"/>
      <c r="DH33" s="67"/>
      <c r="DI33" s="68"/>
      <c r="DJ33" s="66"/>
      <c r="DK33" s="66"/>
      <c r="DL33" s="69"/>
      <c r="DM33" s="65"/>
      <c r="DN33" s="66"/>
      <c r="DO33" s="66"/>
      <c r="DP33" s="67"/>
      <c r="DQ33" s="68"/>
      <c r="DR33" s="66"/>
      <c r="DS33" s="66"/>
      <c r="DT33" s="69"/>
      <c r="DU33" s="65"/>
      <c r="DV33" s="66"/>
      <c r="DW33" s="66"/>
      <c r="DX33" s="67"/>
      <c r="DY33" s="68"/>
      <c r="DZ33" s="66"/>
      <c r="EA33" s="66"/>
      <c r="EB33" s="69"/>
    </row>
    <row r="34" spans="2:132" ht="9.75" customHeight="1" x14ac:dyDescent="0.35">
      <c r="B34" s="53">
        <v>24</v>
      </c>
      <c r="E34" s="54"/>
      <c r="F34" s="55"/>
      <c r="G34" s="55"/>
      <c r="H34" s="56"/>
      <c r="I34" s="57"/>
      <c r="J34" s="58"/>
      <c r="K34" s="58"/>
      <c r="L34" s="59"/>
      <c r="M34" s="54"/>
      <c r="N34" s="55"/>
      <c r="O34" s="55"/>
      <c r="P34" s="56"/>
      <c r="Q34" s="57"/>
      <c r="R34" s="58"/>
      <c r="S34" s="58"/>
      <c r="T34" s="59"/>
      <c r="U34" s="54"/>
      <c r="V34" s="55"/>
      <c r="W34" s="55"/>
      <c r="X34" s="56"/>
      <c r="Y34" s="57"/>
      <c r="Z34" s="58"/>
      <c r="AA34" s="58"/>
      <c r="AB34" s="59"/>
      <c r="AC34" s="54"/>
      <c r="AD34" s="55"/>
      <c r="AE34" s="55"/>
      <c r="AF34" s="56"/>
      <c r="AG34" s="57"/>
      <c r="AH34" s="58"/>
      <c r="AI34" s="58"/>
      <c r="AJ34" s="59"/>
      <c r="AK34" s="54"/>
      <c r="AL34" s="55"/>
      <c r="AM34" s="55"/>
      <c r="AN34" s="56"/>
      <c r="AO34" s="57"/>
      <c r="AP34" s="58"/>
      <c r="AQ34" s="58"/>
      <c r="AR34" s="59"/>
      <c r="AS34" s="54"/>
      <c r="AT34" s="55"/>
      <c r="AU34" s="55"/>
      <c r="AV34" s="56"/>
      <c r="AW34" s="57"/>
      <c r="AX34" s="58"/>
      <c r="AY34" s="58"/>
      <c r="AZ34" s="59"/>
      <c r="BA34" s="54"/>
      <c r="BB34" s="55"/>
      <c r="BC34" s="55"/>
      <c r="BD34" s="56"/>
      <c r="BE34" s="57"/>
      <c r="BF34" s="58"/>
      <c r="BG34" s="58"/>
      <c r="BH34" s="59"/>
      <c r="BI34" s="54"/>
      <c r="BJ34" s="55"/>
      <c r="BK34" s="55"/>
      <c r="BL34" s="56"/>
      <c r="BM34" s="57"/>
      <c r="BN34" s="58"/>
      <c r="BO34" s="58"/>
      <c r="BP34" s="59"/>
      <c r="BQ34" s="54"/>
      <c r="BR34" s="55"/>
      <c r="BS34" s="55"/>
      <c r="BT34" s="56"/>
      <c r="BU34" s="57"/>
      <c r="BV34" s="58"/>
      <c r="BW34" s="58"/>
      <c r="BX34" s="59"/>
      <c r="BY34" s="54"/>
      <c r="BZ34" s="55"/>
      <c r="CA34" s="55"/>
      <c r="CB34" s="56"/>
      <c r="CC34" s="57"/>
      <c r="CD34" s="58"/>
      <c r="CE34" s="58"/>
      <c r="CF34" s="59"/>
      <c r="CG34" s="54"/>
      <c r="CH34" s="55"/>
      <c r="CI34" s="55"/>
      <c r="CJ34" s="56"/>
      <c r="CK34" s="57"/>
      <c r="CL34" s="58"/>
      <c r="CM34" s="58"/>
      <c r="CN34" s="59"/>
      <c r="CO34" s="54"/>
      <c r="CP34" s="55"/>
      <c r="CQ34" s="55"/>
      <c r="CR34" s="56"/>
      <c r="CS34" s="57"/>
      <c r="CT34" s="58"/>
      <c r="CU34" s="58"/>
      <c r="CV34" s="59"/>
      <c r="CW34" s="54"/>
      <c r="CX34" s="55"/>
      <c r="CY34" s="55"/>
      <c r="CZ34" s="56"/>
      <c r="DA34" s="57"/>
      <c r="DB34" s="58"/>
      <c r="DC34" s="58"/>
      <c r="DD34" s="59"/>
      <c r="DE34" s="54"/>
      <c r="DF34" s="55"/>
      <c r="DG34" s="55"/>
      <c r="DH34" s="56"/>
      <c r="DI34" s="57"/>
      <c r="DJ34" s="58"/>
      <c r="DK34" s="58"/>
      <c r="DL34" s="59"/>
      <c r="DM34" s="54"/>
      <c r="DN34" s="55"/>
      <c r="DO34" s="55"/>
      <c r="DP34" s="56"/>
      <c r="DQ34" s="57"/>
      <c r="DR34" s="58"/>
      <c r="DS34" s="58"/>
      <c r="DT34" s="59"/>
      <c r="DU34" s="54"/>
      <c r="DV34" s="55"/>
      <c r="DW34" s="55"/>
      <c r="DX34" s="56"/>
      <c r="DY34" s="57"/>
      <c r="DZ34" s="58"/>
      <c r="EA34" s="58"/>
      <c r="EB34" s="59"/>
    </row>
    <row r="35" spans="2:132" ht="9.75" customHeight="1" x14ac:dyDescent="0.35">
      <c r="B35" s="53">
        <v>25</v>
      </c>
      <c r="E35" s="60"/>
      <c r="F35" s="61"/>
      <c r="G35" s="61"/>
      <c r="H35" s="62"/>
      <c r="I35" s="63"/>
      <c r="J35" s="61"/>
      <c r="K35" s="61"/>
      <c r="L35" s="64"/>
      <c r="M35" s="60"/>
      <c r="N35" s="61"/>
      <c r="O35" s="61"/>
      <c r="P35" s="62"/>
      <c r="Q35" s="63"/>
      <c r="R35" s="61"/>
      <c r="S35" s="61"/>
      <c r="T35" s="64"/>
      <c r="U35" s="60"/>
      <c r="V35" s="61"/>
      <c r="W35" s="61"/>
      <c r="X35" s="62"/>
      <c r="Y35" s="63"/>
      <c r="Z35" s="61"/>
      <c r="AA35" s="61"/>
      <c r="AB35" s="64"/>
      <c r="AC35" s="60"/>
      <c r="AD35" s="61"/>
      <c r="AE35" s="61"/>
      <c r="AF35" s="62"/>
      <c r="AG35" s="63"/>
      <c r="AH35" s="61"/>
      <c r="AI35" s="61"/>
      <c r="AJ35" s="64"/>
      <c r="AK35" s="60"/>
      <c r="AL35" s="61"/>
      <c r="AM35" s="61"/>
      <c r="AN35" s="62"/>
      <c r="AO35" s="63"/>
      <c r="AP35" s="61"/>
      <c r="AQ35" s="61"/>
      <c r="AR35" s="64"/>
      <c r="AS35" s="60"/>
      <c r="AT35" s="61"/>
      <c r="AU35" s="61"/>
      <c r="AV35" s="62"/>
      <c r="AW35" s="63"/>
      <c r="AX35" s="61"/>
      <c r="AY35" s="61"/>
      <c r="AZ35" s="64"/>
      <c r="BA35" s="60"/>
      <c r="BB35" s="61"/>
      <c r="BC35" s="61"/>
      <c r="BD35" s="62"/>
      <c r="BE35" s="63"/>
      <c r="BF35" s="61"/>
      <c r="BG35" s="61"/>
      <c r="BH35" s="64"/>
      <c r="BI35" s="60"/>
      <c r="BJ35" s="61"/>
      <c r="BK35" s="61"/>
      <c r="BL35" s="62"/>
      <c r="BM35" s="63"/>
      <c r="BN35" s="61"/>
      <c r="BO35" s="61"/>
      <c r="BP35" s="64"/>
      <c r="BQ35" s="60"/>
      <c r="BR35" s="61"/>
      <c r="BS35" s="61"/>
      <c r="BT35" s="62"/>
      <c r="BU35" s="63"/>
      <c r="BV35" s="61"/>
      <c r="BW35" s="61"/>
      <c r="BX35" s="64"/>
      <c r="BY35" s="60"/>
      <c r="BZ35" s="61"/>
      <c r="CA35" s="61"/>
      <c r="CB35" s="62"/>
      <c r="CC35" s="63"/>
      <c r="CD35" s="61"/>
      <c r="CE35" s="61"/>
      <c r="CF35" s="64"/>
      <c r="CG35" s="60"/>
      <c r="CH35" s="61"/>
      <c r="CI35" s="61"/>
      <c r="CJ35" s="62"/>
      <c r="CK35" s="63"/>
      <c r="CL35" s="61"/>
      <c r="CM35" s="61"/>
      <c r="CN35" s="64"/>
      <c r="CO35" s="60"/>
      <c r="CP35" s="61"/>
      <c r="CQ35" s="61"/>
      <c r="CR35" s="62"/>
      <c r="CS35" s="63"/>
      <c r="CT35" s="61"/>
      <c r="CU35" s="61"/>
      <c r="CV35" s="64"/>
      <c r="CW35" s="60"/>
      <c r="CX35" s="61"/>
      <c r="CY35" s="61"/>
      <c r="CZ35" s="62"/>
      <c r="DA35" s="63"/>
      <c r="DB35" s="61"/>
      <c r="DC35" s="61"/>
      <c r="DD35" s="64"/>
      <c r="DE35" s="60"/>
      <c r="DF35" s="61"/>
      <c r="DG35" s="61"/>
      <c r="DH35" s="62"/>
      <c r="DI35" s="63"/>
      <c r="DJ35" s="61"/>
      <c r="DK35" s="61"/>
      <c r="DL35" s="64"/>
      <c r="DM35" s="60"/>
      <c r="DN35" s="61"/>
      <c r="DO35" s="61"/>
      <c r="DP35" s="62"/>
      <c r="DQ35" s="63"/>
      <c r="DR35" s="61"/>
      <c r="DS35" s="61"/>
      <c r="DT35" s="64"/>
      <c r="DU35" s="60"/>
      <c r="DV35" s="61"/>
      <c r="DW35" s="61"/>
      <c r="DX35" s="62"/>
      <c r="DY35" s="63"/>
      <c r="DZ35" s="61"/>
      <c r="EA35" s="61"/>
      <c r="EB35" s="64"/>
    </row>
    <row r="36" spans="2:132" ht="9.75" customHeight="1" x14ac:dyDescent="0.35">
      <c r="B36" s="53">
        <v>26</v>
      </c>
      <c r="E36" s="60"/>
      <c r="F36" s="61"/>
      <c r="G36" s="61"/>
      <c r="H36" s="62"/>
      <c r="I36" s="63"/>
      <c r="J36" s="61"/>
      <c r="K36" s="61"/>
      <c r="L36" s="64"/>
      <c r="M36" s="60"/>
      <c r="N36" s="61"/>
      <c r="O36" s="61"/>
      <c r="P36" s="62"/>
      <c r="Q36" s="63"/>
      <c r="R36" s="61"/>
      <c r="S36" s="61"/>
      <c r="T36" s="64"/>
      <c r="U36" s="60"/>
      <c r="V36" s="61"/>
      <c r="W36" s="61"/>
      <c r="X36" s="62"/>
      <c r="Y36" s="63"/>
      <c r="Z36" s="61"/>
      <c r="AA36" s="61"/>
      <c r="AB36" s="64"/>
      <c r="AC36" s="60"/>
      <c r="AD36" s="61"/>
      <c r="AE36" s="61"/>
      <c r="AF36" s="62"/>
      <c r="AG36" s="63"/>
      <c r="AH36" s="61"/>
      <c r="AI36" s="61"/>
      <c r="AJ36" s="64"/>
      <c r="AK36" s="60"/>
      <c r="AL36" s="61"/>
      <c r="AM36" s="61"/>
      <c r="AN36" s="62"/>
      <c r="AO36" s="63"/>
      <c r="AP36" s="61"/>
      <c r="AQ36" s="61"/>
      <c r="AR36" s="64"/>
      <c r="AS36" s="60"/>
      <c r="AT36" s="61"/>
      <c r="AU36" s="61"/>
      <c r="AV36" s="62"/>
      <c r="AW36" s="63"/>
      <c r="AX36" s="61"/>
      <c r="AY36" s="61"/>
      <c r="AZ36" s="64"/>
      <c r="BA36" s="60"/>
      <c r="BB36" s="61"/>
      <c r="BC36" s="61"/>
      <c r="BD36" s="62"/>
      <c r="BE36" s="63"/>
      <c r="BF36" s="61"/>
      <c r="BG36" s="61"/>
      <c r="BH36" s="64"/>
      <c r="BI36" s="60"/>
      <c r="BJ36" s="61"/>
      <c r="BK36" s="61"/>
      <c r="BL36" s="62"/>
      <c r="BM36" s="63"/>
      <c r="BN36" s="61"/>
      <c r="BO36" s="61"/>
      <c r="BP36" s="64"/>
      <c r="BQ36" s="60"/>
      <c r="BR36" s="61"/>
      <c r="BS36" s="61"/>
      <c r="BT36" s="62"/>
      <c r="BU36" s="63"/>
      <c r="BV36" s="61"/>
      <c r="BW36" s="61"/>
      <c r="BX36" s="64"/>
      <c r="BY36" s="60"/>
      <c r="BZ36" s="61"/>
      <c r="CA36" s="61"/>
      <c r="CB36" s="62"/>
      <c r="CC36" s="63"/>
      <c r="CD36" s="61"/>
      <c r="CE36" s="61"/>
      <c r="CF36" s="64"/>
      <c r="CG36" s="60"/>
      <c r="CH36" s="61"/>
      <c r="CI36" s="61"/>
      <c r="CJ36" s="62"/>
      <c r="CK36" s="63"/>
      <c r="CL36" s="61"/>
      <c r="CM36" s="61"/>
      <c r="CN36" s="64"/>
      <c r="CO36" s="60"/>
      <c r="CP36" s="61"/>
      <c r="CQ36" s="61"/>
      <c r="CR36" s="62"/>
      <c r="CS36" s="63"/>
      <c r="CT36" s="61"/>
      <c r="CU36" s="61"/>
      <c r="CV36" s="64"/>
      <c r="CW36" s="60"/>
      <c r="CX36" s="61"/>
      <c r="CY36" s="61"/>
      <c r="CZ36" s="62"/>
      <c r="DA36" s="63"/>
      <c r="DB36" s="61"/>
      <c r="DC36" s="61"/>
      <c r="DD36" s="64"/>
      <c r="DE36" s="60"/>
      <c r="DF36" s="61"/>
      <c r="DG36" s="61"/>
      <c r="DH36" s="62"/>
      <c r="DI36" s="63"/>
      <c r="DJ36" s="61"/>
      <c r="DK36" s="61"/>
      <c r="DL36" s="64"/>
      <c r="DM36" s="60"/>
      <c r="DN36" s="61"/>
      <c r="DO36" s="61"/>
      <c r="DP36" s="62"/>
      <c r="DQ36" s="63"/>
      <c r="DR36" s="61"/>
      <c r="DS36" s="61"/>
      <c r="DT36" s="64"/>
      <c r="DU36" s="60"/>
      <c r="DV36" s="61"/>
      <c r="DW36" s="61"/>
      <c r="DX36" s="62"/>
      <c r="DY36" s="63"/>
      <c r="DZ36" s="61"/>
      <c r="EA36" s="61"/>
      <c r="EB36" s="64"/>
    </row>
    <row r="37" spans="2:132" ht="9.75" customHeight="1" x14ac:dyDescent="0.35">
      <c r="B37" s="53">
        <v>27</v>
      </c>
      <c r="E37" s="65"/>
      <c r="F37" s="66"/>
      <c r="G37" s="66"/>
      <c r="H37" s="67"/>
      <c r="I37" s="68"/>
      <c r="J37" s="66"/>
      <c r="K37" s="66"/>
      <c r="L37" s="69"/>
      <c r="M37" s="65"/>
      <c r="N37" s="66"/>
      <c r="O37" s="66"/>
      <c r="P37" s="67"/>
      <c r="Q37" s="68"/>
      <c r="R37" s="66"/>
      <c r="S37" s="66"/>
      <c r="T37" s="69"/>
      <c r="U37" s="65"/>
      <c r="V37" s="66"/>
      <c r="W37" s="66"/>
      <c r="X37" s="67"/>
      <c r="Y37" s="68"/>
      <c r="Z37" s="66"/>
      <c r="AA37" s="66"/>
      <c r="AB37" s="69"/>
      <c r="AC37" s="65"/>
      <c r="AD37" s="66"/>
      <c r="AE37" s="66"/>
      <c r="AF37" s="67"/>
      <c r="AG37" s="68"/>
      <c r="AH37" s="66"/>
      <c r="AI37" s="66"/>
      <c r="AJ37" s="69"/>
      <c r="AK37" s="65"/>
      <c r="AL37" s="66"/>
      <c r="AM37" s="66"/>
      <c r="AN37" s="67"/>
      <c r="AO37" s="68"/>
      <c r="AP37" s="66"/>
      <c r="AQ37" s="66"/>
      <c r="AR37" s="69"/>
      <c r="AS37" s="65"/>
      <c r="AT37" s="66"/>
      <c r="AU37" s="66"/>
      <c r="AV37" s="67"/>
      <c r="AW37" s="68"/>
      <c r="AX37" s="66"/>
      <c r="AY37" s="66"/>
      <c r="AZ37" s="69"/>
      <c r="BA37" s="65"/>
      <c r="BB37" s="66"/>
      <c r="BC37" s="66"/>
      <c r="BD37" s="67"/>
      <c r="BE37" s="68"/>
      <c r="BF37" s="66"/>
      <c r="BG37" s="66"/>
      <c r="BH37" s="69"/>
      <c r="BI37" s="65"/>
      <c r="BJ37" s="66"/>
      <c r="BK37" s="66"/>
      <c r="BL37" s="67"/>
      <c r="BM37" s="68"/>
      <c r="BN37" s="66"/>
      <c r="BO37" s="66"/>
      <c r="BP37" s="69"/>
      <c r="BQ37" s="65"/>
      <c r="BR37" s="66"/>
      <c r="BS37" s="66"/>
      <c r="BT37" s="67"/>
      <c r="BU37" s="68"/>
      <c r="BV37" s="66"/>
      <c r="BW37" s="66"/>
      <c r="BX37" s="69"/>
      <c r="BY37" s="65"/>
      <c r="BZ37" s="66"/>
      <c r="CA37" s="66"/>
      <c r="CB37" s="67"/>
      <c r="CC37" s="68"/>
      <c r="CD37" s="66"/>
      <c r="CE37" s="66"/>
      <c r="CF37" s="69"/>
      <c r="CG37" s="65"/>
      <c r="CH37" s="66"/>
      <c r="CI37" s="66"/>
      <c r="CJ37" s="67"/>
      <c r="CK37" s="68"/>
      <c r="CL37" s="66"/>
      <c r="CM37" s="66"/>
      <c r="CN37" s="69"/>
      <c r="CO37" s="65"/>
      <c r="CP37" s="66"/>
      <c r="CQ37" s="66"/>
      <c r="CR37" s="67"/>
      <c r="CS37" s="68"/>
      <c r="CT37" s="66"/>
      <c r="CU37" s="66"/>
      <c r="CV37" s="69"/>
      <c r="CW37" s="65"/>
      <c r="CX37" s="66"/>
      <c r="CY37" s="66"/>
      <c r="CZ37" s="67"/>
      <c r="DA37" s="68"/>
      <c r="DB37" s="66"/>
      <c r="DC37" s="66"/>
      <c r="DD37" s="69"/>
      <c r="DE37" s="65"/>
      <c r="DF37" s="66"/>
      <c r="DG37" s="66"/>
      <c r="DH37" s="67"/>
      <c r="DI37" s="68"/>
      <c r="DJ37" s="66"/>
      <c r="DK37" s="66"/>
      <c r="DL37" s="69"/>
      <c r="DM37" s="65"/>
      <c r="DN37" s="66"/>
      <c r="DO37" s="66"/>
      <c r="DP37" s="67"/>
      <c r="DQ37" s="68"/>
      <c r="DR37" s="66"/>
      <c r="DS37" s="66"/>
      <c r="DT37" s="69"/>
      <c r="DU37" s="65"/>
      <c r="DV37" s="66"/>
      <c r="DW37" s="66"/>
      <c r="DX37" s="67"/>
      <c r="DY37" s="68"/>
      <c r="DZ37" s="66"/>
      <c r="EA37" s="66"/>
      <c r="EB37" s="69"/>
    </row>
    <row r="38" spans="2:132" ht="9.75" customHeight="1" x14ac:dyDescent="0.35">
      <c r="B38" s="53">
        <v>28</v>
      </c>
      <c r="E38" s="54"/>
      <c r="F38" s="55"/>
      <c r="G38" s="55"/>
      <c r="H38" s="56"/>
      <c r="I38" s="57"/>
      <c r="J38" s="58"/>
      <c r="K38" s="58"/>
      <c r="L38" s="59"/>
      <c r="M38" s="54"/>
      <c r="N38" s="55"/>
      <c r="O38" s="55"/>
      <c r="P38" s="56"/>
      <c r="Q38" s="57"/>
      <c r="R38" s="58"/>
      <c r="S38" s="58"/>
      <c r="T38" s="59"/>
      <c r="U38" s="54"/>
      <c r="V38" s="55"/>
      <c r="W38" s="55"/>
      <c r="X38" s="56"/>
      <c r="Y38" s="57"/>
      <c r="Z38" s="58"/>
      <c r="AA38" s="58"/>
      <c r="AB38" s="59"/>
      <c r="AC38" s="54"/>
      <c r="AD38" s="55"/>
      <c r="AE38" s="55"/>
      <c r="AF38" s="56"/>
      <c r="AG38" s="57"/>
      <c r="AH38" s="58"/>
      <c r="AI38" s="58"/>
      <c r="AJ38" s="59"/>
      <c r="AK38" s="54"/>
      <c r="AL38" s="55"/>
      <c r="AM38" s="55"/>
      <c r="AN38" s="56"/>
      <c r="AO38" s="57"/>
      <c r="AP38" s="58"/>
      <c r="AQ38" s="58"/>
      <c r="AR38" s="59"/>
      <c r="AS38" s="54"/>
      <c r="AT38" s="55"/>
      <c r="AU38" s="55"/>
      <c r="AV38" s="56"/>
      <c r="AW38" s="57"/>
      <c r="AX38" s="58"/>
      <c r="AY38" s="58"/>
      <c r="AZ38" s="59"/>
      <c r="BA38" s="54"/>
      <c r="BB38" s="55"/>
      <c r="BC38" s="55"/>
      <c r="BD38" s="56"/>
      <c r="BE38" s="57"/>
      <c r="BF38" s="58"/>
      <c r="BG38" s="58"/>
      <c r="BH38" s="59"/>
      <c r="BI38" s="54"/>
      <c r="BJ38" s="55"/>
      <c r="BK38" s="55"/>
      <c r="BL38" s="56"/>
      <c r="BM38" s="57"/>
      <c r="BN38" s="58"/>
      <c r="BO38" s="58"/>
      <c r="BP38" s="59"/>
      <c r="BQ38" s="54"/>
      <c r="BR38" s="55"/>
      <c r="BS38" s="55"/>
      <c r="BT38" s="56"/>
      <c r="BU38" s="57"/>
      <c r="BV38" s="58"/>
      <c r="BW38" s="58"/>
      <c r="BX38" s="59"/>
      <c r="BY38" s="54"/>
      <c r="BZ38" s="55"/>
      <c r="CA38" s="55"/>
      <c r="CB38" s="56"/>
      <c r="CC38" s="57"/>
      <c r="CD38" s="58"/>
      <c r="CE38" s="58"/>
      <c r="CF38" s="59"/>
      <c r="CG38" s="54"/>
      <c r="CH38" s="55"/>
      <c r="CI38" s="55"/>
      <c r="CJ38" s="56"/>
      <c r="CK38" s="57"/>
      <c r="CL38" s="58"/>
      <c r="CM38" s="58"/>
      <c r="CN38" s="59"/>
      <c r="CO38" s="54"/>
      <c r="CP38" s="55"/>
      <c r="CQ38" s="55"/>
      <c r="CR38" s="56"/>
      <c r="CS38" s="57"/>
      <c r="CT38" s="58"/>
      <c r="CU38" s="58"/>
      <c r="CV38" s="59"/>
      <c r="CW38" s="54"/>
      <c r="CX38" s="55"/>
      <c r="CY38" s="55"/>
      <c r="CZ38" s="56"/>
      <c r="DA38" s="57"/>
      <c r="DB38" s="58"/>
      <c r="DC38" s="58"/>
      <c r="DD38" s="59"/>
      <c r="DE38" s="54"/>
      <c r="DF38" s="55"/>
      <c r="DG38" s="55"/>
      <c r="DH38" s="56"/>
      <c r="DI38" s="57"/>
      <c r="DJ38" s="58"/>
      <c r="DK38" s="58"/>
      <c r="DL38" s="59"/>
      <c r="DM38" s="54"/>
      <c r="DN38" s="55"/>
      <c r="DO38" s="55"/>
      <c r="DP38" s="56"/>
      <c r="DQ38" s="57"/>
      <c r="DR38" s="58"/>
      <c r="DS38" s="58"/>
      <c r="DT38" s="59"/>
      <c r="DU38" s="54"/>
      <c r="DV38" s="55"/>
      <c r="DW38" s="55"/>
      <c r="DX38" s="56"/>
      <c r="DY38" s="57"/>
      <c r="DZ38" s="58"/>
      <c r="EA38" s="58"/>
      <c r="EB38" s="59"/>
    </row>
    <row r="39" spans="2:132" ht="9.75" customHeight="1" x14ac:dyDescent="0.35">
      <c r="B39" s="53">
        <v>29</v>
      </c>
      <c r="E39" s="60"/>
      <c r="F39" s="61"/>
      <c r="G39" s="61"/>
      <c r="H39" s="62"/>
      <c r="I39" s="63"/>
      <c r="J39" s="61"/>
      <c r="K39" s="61"/>
      <c r="L39" s="64"/>
      <c r="M39" s="60"/>
      <c r="N39" s="61"/>
      <c r="O39" s="61"/>
      <c r="P39" s="62"/>
      <c r="Q39" s="63"/>
      <c r="R39" s="61"/>
      <c r="S39" s="61"/>
      <c r="T39" s="64"/>
      <c r="U39" s="60"/>
      <c r="V39" s="61"/>
      <c r="W39" s="61"/>
      <c r="X39" s="62"/>
      <c r="Y39" s="63"/>
      <c r="Z39" s="61"/>
      <c r="AA39" s="61"/>
      <c r="AB39" s="64"/>
      <c r="AC39" s="60"/>
      <c r="AD39" s="61"/>
      <c r="AE39" s="61"/>
      <c r="AF39" s="62"/>
      <c r="AG39" s="63"/>
      <c r="AH39" s="61"/>
      <c r="AI39" s="61"/>
      <c r="AJ39" s="64"/>
      <c r="AK39" s="60"/>
      <c r="AL39" s="61"/>
      <c r="AM39" s="61"/>
      <c r="AN39" s="62"/>
      <c r="AO39" s="63"/>
      <c r="AP39" s="61"/>
      <c r="AQ39" s="61"/>
      <c r="AR39" s="64"/>
      <c r="AS39" s="60"/>
      <c r="AT39" s="61"/>
      <c r="AU39" s="61"/>
      <c r="AV39" s="62"/>
      <c r="AW39" s="63"/>
      <c r="AX39" s="61"/>
      <c r="AY39" s="61"/>
      <c r="AZ39" s="64"/>
      <c r="BA39" s="60"/>
      <c r="BB39" s="61"/>
      <c r="BC39" s="61"/>
      <c r="BD39" s="62"/>
      <c r="BE39" s="63"/>
      <c r="BF39" s="61"/>
      <c r="BG39" s="61"/>
      <c r="BH39" s="64"/>
      <c r="BI39" s="60"/>
      <c r="BJ39" s="61"/>
      <c r="BK39" s="61"/>
      <c r="BL39" s="62"/>
      <c r="BM39" s="63"/>
      <c r="BN39" s="61"/>
      <c r="BO39" s="61"/>
      <c r="BP39" s="64"/>
      <c r="BQ39" s="60"/>
      <c r="BR39" s="61"/>
      <c r="BS39" s="61"/>
      <c r="BT39" s="62"/>
      <c r="BU39" s="63"/>
      <c r="BV39" s="61"/>
      <c r="BW39" s="61"/>
      <c r="BX39" s="64"/>
      <c r="BY39" s="60"/>
      <c r="BZ39" s="61"/>
      <c r="CA39" s="61"/>
      <c r="CB39" s="62"/>
      <c r="CC39" s="63"/>
      <c r="CD39" s="61"/>
      <c r="CE39" s="61"/>
      <c r="CF39" s="64"/>
      <c r="CG39" s="60"/>
      <c r="CH39" s="61"/>
      <c r="CI39" s="61"/>
      <c r="CJ39" s="62"/>
      <c r="CK39" s="63"/>
      <c r="CL39" s="61"/>
      <c r="CM39" s="61"/>
      <c r="CN39" s="64"/>
      <c r="CO39" s="60"/>
      <c r="CP39" s="61"/>
      <c r="CQ39" s="61"/>
      <c r="CR39" s="62"/>
      <c r="CS39" s="63"/>
      <c r="CT39" s="61"/>
      <c r="CU39" s="61"/>
      <c r="CV39" s="64"/>
      <c r="CW39" s="60"/>
      <c r="CX39" s="61"/>
      <c r="CY39" s="61"/>
      <c r="CZ39" s="62"/>
      <c r="DA39" s="63"/>
      <c r="DB39" s="61"/>
      <c r="DC39" s="61"/>
      <c r="DD39" s="64"/>
      <c r="DE39" s="60"/>
      <c r="DF39" s="61"/>
      <c r="DG39" s="61"/>
      <c r="DH39" s="62"/>
      <c r="DI39" s="63"/>
      <c r="DJ39" s="61"/>
      <c r="DK39" s="61"/>
      <c r="DL39" s="64"/>
      <c r="DM39" s="60"/>
      <c r="DN39" s="61"/>
      <c r="DO39" s="61"/>
      <c r="DP39" s="62"/>
      <c r="DQ39" s="63"/>
      <c r="DR39" s="61"/>
      <c r="DS39" s="61"/>
      <c r="DT39" s="64"/>
      <c r="DU39" s="60"/>
      <c r="DV39" s="61"/>
      <c r="DW39" s="61"/>
      <c r="DX39" s="62"/>
      <c r="DY39" s="63"/>
      <c r="DZ39" s="61"/>
      <c r="EA39" s="61"/>
      <c r="EB39" s="64"/>
    </row>
    <row r="40" spans="2:132" ht="9.75" customHeight="1" x14ac:dyDescent="0.35">
      <c r="B40" s="53">
        <v>30</v>
      </c>
      <c r="E40" s="60"/>
      <c r="F40" s="61"/>
      <c r="G40" s="61"/>
      <c r="H40" s="62"/>
      <c r="I40" s="63"/>
      <c r="J40" s="61"/>
      <c r="K40" s="61"/>
      <c r="L40" s="64"/>
      <c r="M40" s="60"/>
      <c r="N40" s="61"/>
      <c r="O40" s="61"/>
      <c r="P40" s="62"/>
      <c r="Q40" s="63"/>
      <c r="R40" s="61"/>
      <c r="S40" s="61"/>
      <c r="T40" s="64"/>
      <c r="U40" s="60"/>
      <c r="V40" s="61"/>
      <c r="W40" s="61"/>
      <c r="X40" s="62"/>
      <c r="Y40" s="63"/>
      <c r="Z40" s="61"/>
      <c r="AA40" s="61"/>
      <c r="AB40" s="64"/>
      <c r="AC40" s="60"/>
      <c r="AD40" s="61"/>
      <c r="AE40" s="61"/>
      <c r="AF40" s="62"/>
      <c r="AG40" s="63"/>
      <c r="AH40" s="61"/>
      <c r="AI40" s="61"/>
      <c r="AJ40" s="64"/>
      <c r="AK40" s="60"/>
      <c r="AL40" s="61"/>
      <c r="AM40" s="61"/>
      <c r="AN40" s="62"/>
      <c r="AO40" s="63"/>
      <c r="AP40" s="61"/>
      <c r="AQ40" s="61"/>
      <c r="AR40" s="64"/>
      <c r="AS40" s="60"/>
      <c r="AT40" s="61"/>
      <c r="AU40" s="61"/>
      <c r="AV40" s="62"/>
      <c r="AW40" s="63"/>
      <c r="AX40" s="61"/>
      <c r="AY40" s="61"/>
      <c r="AZ40" s="64"/>
      <c r="BA40" s="60"/>
      <c r="BB40" s="61"/>
      <c r="BC40" s="61"/>
      <c r="BD40" s="62"/>
      <c r="BE40" s="63"/>
      <c r="BF40" s="61"/>
      <c r="BG40" s="61"/>
      <c r="BH40" s="64"/>
      <c r="BI40" s="60"/>
      <c r="BJ40" s="61"/>
      <c r="BK40" s="61"/>
      <c r="BL40" s="62"/>
      <c r="BM40" s="63"/>
      <c r="BN40" s="61"/>
      <c r="BO40" s="61"/>
      <c r="BP40" s="64"/>
      <c r="BQ40" s="60"/>
      <c r="BR40" s="61"/>
      <c r="BS40" s="61"/>
      <c r="BT40" s="62"/>
      <c r="BU40" s="63"/>
      <c r="BV40" s="61"/>
      <c r="BW40" s="61"/>
      <c r="BX40" s="64"/>
      <c r="BY40" s="60"/>
      <c r="BZ40" s="61"/>
      <c r="CA40" s="61"/>
      <c r="CB40" s="62"/>
      <c r="CC40" s="63"/>
      <c r="CD40" s="61"/>
      <c r="CE40" s="61"/>
      <c r="CF40" s="64"/>
      <c r="CG40" s="60"/>
      <c r="CH40" s="61"/>
      <c r="CI40" s="61"/>
      <c r="CJ40" s="62"/>
      <c r="CK40" s="63"/>
      <c r="CL40" s="61"/>
      <c r="CM40" s="61"/>
      <c r="CN40" s="64"/>
      <c r="CO40" s="60"/>
      <c r="CP40" s="61"/>
      <c r="CQ40" s="61"/>
      <c r="CR40" s="62"/>
      <c r="CS40" s="63"/>
      <c r="CT40" s="61"/>
      <c r="CU40" s="61"/>
      <c r="CV40" s="64"/>
      <c r="CW40" s="60"/>
      <c r="CX40" s="61"/>
      <c r="CY40" s="61"/>
      <c r="CZ40" s="62"/>
      <c r="DA40" s="63"/>
      <c r="DB40" s="61"/>
      <c r="DC40" s="61"/>
      <c r="DD40" s="64"/>
      <c r="DE40" s="60"/>
      <c r="DF40" s="61"/>
      <c r="DG40" s="61"/>
      <c r="DH40" s="62"/>
      <c r="DI40" s="63"/>
      <c r="DJ40" s="61"/>
      <c r="DK40" s="61"/>
      <c r="DL40" s="64"/>
      <c r="DM40" s="60"/>
      <c r="DN40" s="61"/>
      <c r="DO40" s="61"/>
      <c r="DP40" s="62"/>
      <c r="DQ40" s="63"/>
      <c r="DR40" s="61"/>
      <c r="DS40" s="61"/>
      <c r="DT40" s="64"/>
      <c r="DU40" s="60"/>
      <c r="DV40" s="61"/>
      <c r="DW40" s="61"/>
      <c r="DX40" s="62"/>
      <c r="DY40" s="63"/>
      <c r="DZ40" s="61"/>
      <c r="EA40" s="61"/>
      <c r="EB40" s="64"/>
    </row>
    <row r="41" spans="2:132" ht="9.75" customHeight="1" x14ac:dyDescent="0.35">
      <c r="B41" s="53">
        <v>31</v>
      </c>
      <c r="E41" s="65"/>
      <c r="F41" s="66"/>
      <c r="G41" s="66"/>
      <c r="H41" s="67"/>
      <c r="I41" s="68"/>
      <c r="J41" s="66"/>
      <c r="K41" s="66"/>
      <c r="L41" s="69"/>
      <c r="M41" s="65"/>
      <c r="N41" s="66"/>
      <c r="O41" s="66"/>
      <c r="P41" s="67"/>
      <c r="Q41" s="68"/>
      <c r="R41" s="66"/>
      <c r="S41" s="66"/>
      <c r="T41" s="69"/>
      <c r="U41" s="65"/>
      <c r="V41" s="66"/>
      <c r="W41" s="66"/>
      <c r="X41" s="67"/>
      <c r="Y41" s="68"/>
      <c r="Z41" s="66"/>
      <c r="AA41" s="66"/>
      <c r="AB41" s="69"/>
      <c r="AC41" s="65"/>
      <c r="AD41" s="66"/>
      <c r="AE41" s="66"/>
      <c r="AF41" s="67"/>
      <c r="AG41" s="68"/>
      <c r="AH41" s="66"/>
      <c r="AI41" s="66"/>
      <c r="AJ41" s="69"/>
      <c r="AK41" s="65"/>
      <c r="AL41" s="66"/>
      <c r="AM41" s="66"/>
      <c r="AN41" s="67"/>
      <c r="AO41" s="68"/>
      <c r="AP41" s="66"/>
      <c r="AQ41" s="66"/>
      <c r="AR41" s="69"/>
      <c r="AS41" s="65"/>
      <c r="AT41" s="66"/>
      <c r="AU41" s="66"/>
      <c r="AV41" s="67"/>
      <c r="AW41" s="68"/>
      <c r="AX41" s="66"/>
      <c r="AY41" s="66"/>
      <c r="AZ41" s="69"/>
      <c r="BA41" s="65"/>
      <c r="BB41" s="66"/>
      <c r="BC41" s="66"/>
      <c r="BD41" s="67"/>
      <c r="BE41" s="68"/>
      <c r="BF41" s="66"/>
      <c r="BG41" s="66"/>
      <c r="BH41" s="69"/>
      <c r="BI41" s="65"/>
      <c r="BJ41" s="66"/>
      <c r="BK41" s="66"/>
      <c r="BL41" s="67"/>
      <c r="BM41" s="68"/>
      <c r="BN41" s="66"/>
      <c r="BO41" s="66"/>
      <c r="BP41" s="69"/>
      <c r="BQ41" s="65"/>
      <c r="BR41" s="66"/>
      <c r="BS41" s="66"/>
      <c r="BT41" s="67"/>
      <c r="BU41" s="68"/>
      <c r="BV41" s="66"/>
      <c r="BW41" s="66"/>
      <c r="BX41" s="69"/>
      <c r="BY41" s="65"/>
      <c r="BZ41" s="66"/>
      <c r="CA41" s="66"/>
      <c r="CB41" s="67"/>
      <c r="CC41" s="68"/>
      <c r="CD41" s="66"/>
      <c r="CE41" s="66"/>
      <c r="CF41" s="69"/>
      <c r="CG41" s="65"/>
      <c r="CH41" s="66"/>
      <c r="CI41" s="66"/>
      <c r="CJ41" s="67"/>
      <c r="CK41" s="68"/>
      <c r="CL41" s="66"/>
      <c r="CM41" s="66"/>
      <c r="CN41" s="69"/>
      <c r="CO41" s="65"/>
      <c r="CP41" s="66"/>
      <c r="CQ41" s="66"/>
      <c r="CR41" s="67"/>
      <c r="CS41" s="68"/>
      <c r="CT41" s="66"/>
      <c r="CU41" s="66"/>
      <c r="CV41" s="69"/>
      <c r="CW41" s="65"/>
      <c r="CX41" s="66"/>
      <c r="CY41" s="66"/>
      <c r="CZ41" s="67"/>
      <c r="DA41" s="68"/>
      <c r="DB41" s="66"/>
      <c r="DC41" s="66"/>
      <c r="DD41" s="69"/>
      <c r="DE41" s="65"/>
      <c r="DF41" s="66"/>
      <c r="DG41" s="66"/>
      <c r="DH41" s="67"/>
      <c r="DI41" s="68"/>
      <c r="DJ41" s="66"/>
      <c r="DK41" s="66"/>
      <c r="DL41" s="69"/>
      <c r="DM41" s="65"/>
      <c r="DN41" s="66"/>
      <c r="DO41" s="66"/>
      <c r="DP41" s="67"/>
      <c r="DQ41" s="68"/>
      <c r="DR41" s="66"/>
      <c r="DS41" s="66"/>
      <c r="DT41" s="69"/>
      <c r="DU41" s="65"/>
      <c r="DV41" s="66"/>
      <c r="DW41" s="66"/>
      <c r="DX41" s="67"/>
      <c r="DY41" s="68"/>
      <c r="DZ41" s="66"/>
      <c r="EA41" s="66"/>
      <c r="EB41" s="69"/>
    </row>
    <row r="42" spans="2:132" ht="9.75" customHeight="1" x14ac:dyDescent="0.35">
      <c r="B42" s="53">
        <v>32</v>
      </c>
      <c r="E42" s="54"/>
      <c r="F42" s="55"/>
      <c r="G42" s="55"/>
      <c r="H42" s="56"/>
      <c r="I42" s="57"/>
      <c r="J42" s="58"/>
      <c r="K42" s="58"/>
      <c r="L42" s="59"/>
      <c r="M42" s="54"/>
      <c r="N42" s="55"/>
      <c r="O42" s="55"/>
      <c r="P42" s="56"/>
      <c r="Q42" s="57"/>
      <c r="R42" s="58"/>
      <c r="S42" s="58"/>
      <c r="T42" s="59"/>
      <c r="U42" s="54"/>
      <c r="V42" s="55"/>
      <c r="W42" s="55"/>
      <c r="X42" s="56"/>
      <c r="Y42" s="57"/>
      <c r="Z42" s="58"/>
      <c r="AA42" s="58"/>
      <c r="AB42" s="59"/>
      <c r="AC42" s="54"/>
      <c r="AD42" s="55"/>
      <c r="AE42" s="55"/>
      <c r="AF42" s="56"/>
      <c r="AG42" s="57"/>
      <c r="AH42" s="58"/>
      <c r="AI42" s="58"/>
      <c r="AJ42" s="59"/>
      <c r="AK42" s="54"/>
      <c r="AL42" s="55"/>
      <c r="AM42" s="55"/>
      <c r="AN42" s="56"/>
      <c r="AO42" s="57"/>
      <c r="AP42" s="58"/>
      <c r="AQ42" s="58"/>
      <c r="AR42" s="59"/>
      <c r="AS42" s="54"/>
      <c r="AT42" s="55"/>
      <c r="AU42" s="55"/>
      <c r="AV42" s="56"/>
      <c r="AW42" s="57"/>
      <c r="AX42" s="58"/>
      <c r="AY42" s="58"/>
      <c r="AZ42" s="59"/>
      <c r="BA42" s="54"/>
      <c r="BB42" s="55"/>
      <c r="BC42" s="55"/>
      <c r="BD42" s="56"/>
      <c r="BE42" s="57"/>
      <c r="BF42" s="58"/>
      <c r="BG42" s="58"/>
      <c r="BH42" s="59"/>
      <c r="BI42" s="54"/>
      <c r="BJ42" s="55"/>
      <c r="BK42" s="55"/>
      <c r="BL42" s="56"/>
      <c r="BM42" s="57"/>
      <c r="BN42" s="58"/>
      <c r="BO42" s="58"/>
      <c r="BP42" s="59"/>
      <c r="BQ42" s="54"/>
      <c r="BR42" s="55"/>
      <c r="BS42" s="55"/>
      <c r="BT42" s="56"/>
      <c r="BU42" s="57"/>
      <c r="BV42" s="58"/>
      <c r="BW42" s="58"/>
      <c r="BX42" s="59"/>
      <c r="BY42" s="54"/>
      <c r="BZ42" s="55"/>
      <c r="CA42" s="55"/>
      <c r="CB42" s="56"/>
      <c r="CC42" s="57"/>
      <c r="CD42" s="58"/>
      <c r="CE42" s="58"/>
      <c r="CF42" s="59"/>
      <c r="CG42" s="54"/>
      <c r="CH42" s="55"/>
      <c r="CI42" s="55"/>
      <c r="CJ42" s="56"/>
      <c r="CK42" s="57"/>
      <c r="CL42" s="58"/>
      <c r="CM42" s="58"/>
      <c r="CN42" s="59"/>
      <c r="CO42" s="54"/>
      <c r="CP42" s="55"/>
      <c r="CQ42" s="55"/>
      <c r="CR42" s="56"/>
      <c r="CS42" s="57"/>
      <c r="CT42" s="58"/>
      <c r="CU42" s="58"/>
      <c r="CV42" s="59"/>
      <c r="CW42" s="54"/>
      <c r="CX42" s="55"/>
      <c r="CY42" s="55"/>
      <c r="CZ42" s="56"/>
      <c r="DA42" s="57"/>
      <c r="DB42" s="58"/>
      <c r="DC42" s="58"/>
      <c r="DD42" s="59"/>
      <c r="DE42" s="54"/>
      <c r="DF42" s="55"/>
      <c r="DG42" s="55"/>
      <c r="DH42" s="56"/>
      <c r="DI42" s="57"/>
      <c r="DJ42" s="58"/>
      <c r="DK42" s="58"/>
      <c r="DL42" s="59"/>
      <c r="DM42" s="54"/>
      <c r="DN42" s="55"/>
      <c r="DO42" s="55"/>
      <c r="DP42" s="56"/>
      <c r="DQ42" s="57"/>
      <c r="DR42" s="58"/>
      <c r="DS42" s="58"/>
      <c r="DT42" s="59"/>
      <c r="DU42" s="54"/>
      <c r="DV42" s="55"/>
      <c r="DW42" s="55"/>
      <c r="DX42" s="56"/>
      <c r="DY42" s="57"/>
      <c r="DZ42" s="58"/>
      <c r="EA42" s="58"/>
      <c r="EB42" s="59"/>
    </row>
    <row r="43" spans="2:132" ht="9.75" customHeight="1" x14ac:dyDescent="0.35">
      <c r="B43" s="53">
        <v>33</v>
      </c>
      <c r="E43" s="60"/>
      <c r="F43" s="61"/>
      <c r="G43" s="61"/>
      <c r="H43" s="62"/>
      <c r="I43" s="63"/>
      <c r="J43" s="61"/>
      <c r="K43" s="61"/>
      <c r="L43" s="64"/>
      <c r="M43" s="60"/>
      <c r="N43" s="61"/>
      <c r="O43" s="61"/>
      <c r="P43" s="62"/>
      <c r="Q43" s="63"/>
      <c r="R43" s="61"/>
      <c r="S43" s="61"/>
      <c r="T43" s="64"/>
      <c r="U43" s="60"/>
      <c r="V43" s="61"/>
      <c r="W43" s="61"/>
      <c r="X43" s="62"/>
      <c r="Y43" s="63"/>
      <c r="Z43" s="61"/>
      <c r="AA43" s="61"/>
      <c r="AB43" s="64"/>
      <c r="AC43" s="60"/>
      <c r="AD43" s="61"/>
      <c r="AE43" s="61"/>
      <c r="AF43" s="62"/>
      <c r="AG43" s="63"/>
      <c r="AH43" s="61"/>
      <c r="AI43" s="61"/>
      <c r="AJ43" s="64"/>
      <c r="AK43" s="60"/>
      <c r="AL43" s="61"/>
      <c r="AM43" s="61"/>
      <c r="AN43" s="62"/>
      <c r="AO43" s="63"/>
      <c r="AP43" s="61"/>
      <c r="AQ43" s="61"/>
      <c r="AR43" s="64"/>
      <c r="AS43" s="60"/>
      <c r="AT43" s="61"/>
      <c r="AU43" s="61"/>
      <c r="AV43" s="62"/>
      <c r="AW43" s="63"/>
      <c r="AX43" s="61"/>
      <c r="AY43" s="61"/>
      <c r="AZ43" s="64"/>
      <c r="BA43" s="60"/>
      <c r="BB43" s="61"/>
      <c r="BC43" s="61"/>
      <c r="BD43" s="62"/>
      <c r="BE43" s="63"/>
      <c r="BF43" s="61"/>
      <c r="BG43" s="61"/>
      <c r="BH43" s="64"/>
      <c r="BI43" s="60"/>
      <c r="BJ43" s="61"/>
      <c r="BK43" s="61"/>
      <c r="BL43" s="62"/>
      <c r="BM43" s="63"/>
      <c r="BN43" s="61"/>
      <c r="BO43" s="61"/>
      <c r="BP43" s="64"/>
      <c r="BQ43" s="60"/>
      <c r="BR43" s="61"/>
      <c r="BS43" s="61"/>
      <c r="BT43" s="62"/>
      <c r="BU43" s="63"/>
      <c r="BV43" s="61"/>
      <c r="BW43" s="61"/>
      <c r="BX43" s="64"/>
      <c r="BY43" s="60"/>
      <c r="BZ43" s="61"/>
      <c r="CA43" s="61"/>
      <c r="CB43" s="62"/>
      <c r="CC43" s="63"/>
      <c r="CD43" s="61"/>
      <c r="CE43" s="61"/>
      <c r="CF43" s="64"/>
      <c r="CG43" s="60"/>
      <c r="CH43" s="61"/>
      <c r="CI43" s="61"/>
      <c r="CJ43" s="62"/>
      <c r="CK43" s="63"/>
      <c r="CL43" s="61"/>
      <c r="CM43" s="61"/>
      <c r="CN43" s="64"/>
      <c r="CO43" s="60"/>
      <c r="CP43" s="61"/>
      <c r="CQ43" s="61"/>
      <c r="CR43" s="62"/>
      <c r="CS43" s="63"/>
      <c r="CT43" s="61"/>
      <c r="CU43" s="61"/>
      <c r="CV43" s="64"/>
      <c r="CW43" s="60"/>
      <c r="CX43" s="61"/>
      <c r="CY43" s="61"/>
      <c r="CZ43" s="62"/>
      <c r="DA43" s="63"/>
      <c r="DB43" s="61"/>
      <c r="DC43" s="61"/>
      <c r="DD43" s="64"/>
      <c r="DE43" s="60"/>
      <c r="DF43" s="61"/>
      <c r="DG43" s="61"/>
      <c r="DH43" s="62"/>
      <c r="DI43" s="63"/>
      <c r="DJ43" s="61"/>
      <c r="DK43" s="61"/>
      <c r="DL43" s="64"/>
      <c r="DM43" s="60"/>
      <c r="DN43" s="61"/>
      <c r="DO43" s="61"/>
      <c r="DP43" s="62"/>
      <c r="DQ43" s="63"/>
      <c r="DR43" s="61"/>
      <c r="DS43" s="61"/>
      <c r="DT43" s="64"/>
      <c r="DU43" s="60"/>
      <c r="DV43" s="61"/>
      <c r="DW43" s="61"/>
      <c r="DX43" s="62"/>
      <c r="DY43" s="63"/>
      <c r="DZ43" s="61"/>
      <c r="EA43" s="61"/>
      <c r="EB43" s="64"/>
    </row>
    <row r="44" spans="2:132" ht="9.75" customHeight="1" x14ac:dyDescent="0.35">
      <c r="B44" s="53">
        <v>34</v>
      </c>
      <c r="E44" s="60"/>
      <c r="F44" s="61"/>
      <c r="G44" s="61"/>
      <c r="H44" s="62"/>
      <c r="I44" s="63"/>
      <c r="J44" s="61"/>
      <c r="K44" s="61"/>
      <c r="L44" s="64"/>
      <c r="M44" s="60"/>
      <c r="N44" s="61"/>
      <c r="O44" s="61"/>
      <c r="P44" s="62"/>
      <c r="Q44" s="63"/>
      <c r="R44" s="61"/>
      <c r="S44" s="61"/>
      <c r="T44" s="64"/>
      <c r="U44" s="60"/>
      <c r="V44" s="61"/>
      <c r="W44" s="61"/>
      <c r="X44" s="62"/>
      <c r="Y44" s="63"/>
      <c r="Z44" s="61"/>
      <c r="AA44" s="61"/>
      <c r="AB44" s="64"/>
      <c r="AC44" s="60"/>
      <c r="AD44" s="61"/>
      <c r="AE44" s="61"/>
      <c r="AF44" s="62"/>
      <c r="AG44" s="63"/>
      <c r="AH44" s="61"/>
      <c r="AI44" s="61"/>
      <c r="AJ44" s="64"/>
      <c r="AK44" s="60"/>
      <c r="AL44" s="61"/>
      <c r="AM44" s="61"/>
      <c r="AN44" s="62"/>
      <c r="AO44" s="63"/>
      <c r="AP44" s="61"/>
      <c r="AQ44" s="61"/>
      <c r="AR44" s="64"/>
      <c r="AS44" s="60"/>
      <c r="AT44" s="61"/>
      <c r="AU44" s="61"/>
      <c r="AV44" s="62"/>
      <c r="AW44" s="63"/>
      <c r="AX44" s="61"/>
      <c r="AY44" s="61"/>
      <c r="AZ44" s="64"/>
      <c r="BA44" s="60"/>
      <c r="BB44" s="61"/>
      <c r="BC44" s="61"/>
      <c r="BD44" s="62"/>
      <c r="BE44" s="63"/>
      <c r="BF44" s="61"/>
      <c r="BG44" s="61"/>
      <c r="BH44" s="64"/>
      <c r="BI44" s="60"/>
      <c r="BJ44" s="61"/>
      <c r="BK44" s="61"/>
      <c r="BL44" s="62"/>
      <c r="BM44" s="63"/>
      <c r="BN44" s="61"/>
      <c r="BO44" s="61"/>
      <c r="BP44" s="64"/>
      <c r="BQ44" s="60"/>
      <c r="BR44" s="61"/>
      <c r="BS44" s="61"/>
      <c r="BT44" s="62"/>
      <c r="BU44" s="63"/>
      <c r="BV44" s="61"/>
      <c r="BW44" s="61"/>
      <c r="BX44" s="64"/>
      <c r="BY44" s="60"/>
      <c r="BZ44" s="61"/>
      <c r="CA44" s="61"/>
      <c r="CB44" s="62"/>
      <c r="CC44" s="63"/>
      <c r="CD44" s="61"/>
      <c r="CE44" s="61"/>
      <c r="CF44" s="64"/>
      <c r="CG44" s="60"/>
      <c r="CH44" s="61"/>
      <c r="CI44" s="61"/>
      <c r="CJ44" s="62"/>
      <c r="CK44" s="63"/>
      <c r="CL44" s="61"/>
      <c r="CM44" s="61"/>
      <c r="CN44" s="64"/>
      <c r="CO44" s="60"/>
      <c r="CP44" s="61"/>
      <c r="CQ44" s="61"/>
      <c r="CR44" s="62"/>
      <c r="CS44" s="63"/>
      <c r="CT44" s="61"/>
      <c r="CU44" s="61"/>
      <c r="CV44" s="64"/>
      <c r="CW44" s="60"/>
      <c r="CX44" s="61"/>
      <c r="CY44" s="61"/>
      <c r="CZ44" s="62"/>
      <c r="DA44" s="63"/>
      <c r="DB44" s="61"/>
      <c r="DC44" s="61"/>
      <c r="DD44" s="64"/>
      <c r="DE44" s="60"/>
      <c r="DF44" s="61"/>
      <c r="DG44" s="61"/>
      <c r="DH44" s="62"/>
      <c r="DI44" s="63"/>
      <c r="DJ44" s="61"/>
      <c r="DK44" s="61"/>
      <c r="DL44" s="64"/>
      <c r="DM44" s="60"/>
      <c r="DN44" s="61"/>
      <c r="DO44" s="61"/>
      <c r="DP44" s="62"/>
      <c r="DQ44" s="63"/>
      <c r="DR44" s="61"/>
      <c r="DS44" s="61"/>
      <c r="DT44" s="64"/>
      <c r="DU44" s="60"/>
      <c r="DV44" s="61"/>
      <c r="DW44" s="61"/>
      <c r="DX44" s="62"/>
      <c r="DY44" s="63"/>
      <c r="DZ44" s="61"/>
      <c r="EA44" s="61"/>
      <c r="EB44" s="64"/>
    </row>
    <row r="45" spans="2:132" ht="9.75" customHeight="1" x14ac:dyDescent="0.35">
      <c r="B45" s="53">
        <v>35</v>
      </c>
      <c r="E45" s="65"/>
      <c r="F45" s="66"/>
      <c r="G45" s="66"/>
      <c r="H45" s="67"/>
      <c r="I45" s="68"/>
      <c r="J45" s="66"/>
      <c r="K45" s="66"/>
      <c r="L45" s="69"/>
      <c r="M45" s="65"/>
      <c r="N45" s="66"/>
      <c r="O45" s="66"/>
      <c r="P45" s="67"/>
      <c r="Q45" s="68"/>
      <c r="R45" s="66"/>
      <c r="S45" s="66"/>
      <c r="T45" s="69"/>
      <c r="U45" s="65"/>
      <c r="V45" s="66"/>
      <c r="W45" s="66"/>
      <c r="X45" s="67"/>
      <c r="Y45" s="68"/>
      <c r="Z45" s="66"/>
      <c r="AA45" s="66"/>
      <c r="AB45" s="69"/>
      <c r="AC45" s="65"/>
      <c r="AD45" s="66"/>
      <c r="AE45" s="66"/>
      <c r="AF45" s="67"/>
      <c r="AG45" s="68"/>
      <c r="AH45" s="66"/>
      <c r="AI45" s="66"/>
      <c r="AJ45" s="69"/>
      <c r="AK45" s="65"/>
      <c r="AL45" s="66"/>
      <c r="AM45" s="66"/>
      <c r="AN45" s="67"/>
      <c r="AO45" s="68"/>
      <c r="AP45" s="66"/>
      <c r="AQ45" s="66"/>
      <c r="AR45" s="69"/>
      <c r="AS45" s="65"/>
      <c r="AT45" s="66"/>
      <c r="AU45" s="66"/>
      <c r="AV45" s="67"/>
      <c r="AW45" s="68"/>
      <c r="AX45" s="66"/>
      <c r="AY45" s="66"/>
      <c r="AZ45" s="69"/>
      <c r="BA45" s="65"/>
      <c r="BB45" s="66"/>
      <c r="BC45" s="66"/>
      <c r="BD45" s="67"/>
      <c r="BE45" s="68"/>
      <c r="BF45" s="66"/>
      <c r="BG45" s="66"/>
      <c r="BH45" s="69"/>
      <c r="BI45" s="65"/>
      <c r="BJ45" s="66"/>
      <c r="BK45" s="66"/>
      <c r="BL45" s="67"/>
      <c r="BM45" s="68"/>
      <c r="BN45" s="66"/>
      <c r="BO45" s="66"/>
      <c r="BP45" s="69"/>
      <c r="BQ45" s="65"/>
      <c r="BR45" s="66"/>
      <c r="BS45" s="66"/>
      <c r="BT45" s="67"/>
      <c r="BU45" s="68"/>
      <c r="BV45" s="66"/>
      <c r="BW45" s="66"/>
      <c r="BX45" s="69"/>
      <c r="BY45" s="65"/>
      <c r="BZ45" s="66"/>
      <c r="CA45" s="66"/>
      <c r="CB45" s="67"/>
      <c r="CC45" s="68"/>
      <c r="CD45" s="66"/>
      <c r="CE45" s="66"/>
      <c r="CF45" s="69"/>
      <c r="CG45" s="65"/>
      <c r="CH45" s="66"/>
      <c r="CI45" s="66"/>
      <c r="CJ45" s="67"/>
      <c r="CK45" s="68"/>
      <c r="CL45" s="66"/>
      <c r="CM45" s="66"/>
      <c r="CN45" s="69"/>
      <c r="CO45" s="65"/>
      <c r="CP45" s="66"/>
      <c r="CQ45" s="66"/>
      <c r="CR45" s="67"/>
      <c r="CS45" s="68"/>
      <c r="CT45" s="66"/>
      <c r="CU45" s="66"/>
      <c r="CV45" s="69"/>
      <c r="CW45" s="65"/>
      <c r="CX45" s="66"/>
      <c r="CY45" s="66"/>
      <c r="CZ45" s="67"/>
      <c r="DA45" s="68"/>
      <c r="DB45" s="66"/>
      <c r="DC45" s="66"/>
      <c r="DD45" s="69"/>
      <c r="DE45" s="65"/>
      <c r="DF45" s="66"/>
      <c r="DG45" s="66"/>
      <c r="DH45" s="67"/>
      <c r="DI45" s="68"/>
      <c r="DJ45" s="66"/>
      <c r="DK45" s="66"/>
      <c r="DL45" s="69"/>
      <c r="DM45" s="65"/>
      <c r="DN45" s="66"/>
      <c r="DO45" s="66"/>
      <c r="DP45" s="67"/>
      <c r="DQ45" s="68"/>
      <c r="DR45" s="66"/>
      <c r="DS45" s="66"/>
      <c r="DT45" s="69"/>
      <c r="DU45" s="65"/>
      <c r="DV45" s="66"/>
      <c r="DW45" s="66"/>
      <c r="DX45" s="67"/>
      <c r="DY45" s="68"/>
      <c r="DZ45" s="66"/>
      <c r="EA45" s="66"/>
      <c r="EB45" s="69"/>
    </row>
    <row r="46" spans="2:132" ht="9.75" customHeight="1" x14ac:dyDescent="0.35">
      <c r="B46" s="53">
        <v>36</v>
      </c>
      <c r="E46" s="54"/>
      <c r="F46" s="55"/>
      <c r="G46" s="55"/>
      <c r="H46" s="56"/>
      <c r="I46" s="57"/>
      <c r="J46" s="58"/>
      <c r="K46" s="58"/>
      <c r="L46" s="59"/>
      <c r="M46" s="54"/>
      <c r="N46" s="55"/>
      <c r="O46" s="55"/>
      <c r="P46" s="56"/>
      <c r="Q46" s="57"/>
      <c r="R46" s="58"/>
      <c r="S46" s="58"/>
      <c r="T46" s="59"/>
      <c r="U46" s="54"/>
      <c r="V46" s="55"/>
      <c r="W46" s="55"/>
      <c r="X46" s="56"/>
      <c r="Y46" s="57"/>
      <c r="Z46" s="58"/>
      <c r="AA46" s="58"/>
      <c r="AB46" s="59"/>
      <c r="AC46" s="54"/>
      <c r="AD46" s="55"/>
      <c r="AE46" s="55"/>
      <c r="AF46" s="56"/>
      <c r="AG46" s="57"/>
      <c r="AH46" s="58"/>
      <c r="AI46" s="58"/>
      <c r="AJ46" s="59"/>
      <c r="AK46" s="54"/>
      <c r="AL46" s="55"/>
      <c r="AM46" s="55"/>
      <c r="AN46" s="56"/>
      <c r="AO46" s="57"/>
      <c r="AP46" s="58"/>
      <c r="AQ46" s="58"/>
      <c r="AR46" s="59"/>
      <c r="AS46" s="54"/>
      <c r="AT46" s="55"/>
      <c r="AU46" s="55"/>
      <c r="AV46" s="56"/>
      <c r="AW46" s="57"/>
      <c r="AX46" s="58"/>
      <c r="AY46" s="58"/>
      <c r="AZ46" s="59"/>
      <c r="BA46" s="54"/>
      <c r="BB46" s="55"/>
      <c r="BC46" s="55"/>
      <c r="BD46" s="56"/>
      <c r="BE46" s="57"/>
      <c r="BF46" s="58"/>
      <c r="BG46" s="58"/>
      <c r="BH46" s="59"/>
      <c r="BI46" s="54"/>
      <c r="BJ46" s="55"/>
      <c r="BK46" s="55"/>
      <c r="BL46" s="56"/>
      <c r="BM46" s="57"/>
      <c r="BN46" s="58"/>
      <c r="BO46" s="58"/>
      <c r="BP46" s="59"/>
      <c r="BQ46" s="54"/>
      <c r="BR46" s="55"/>
      <c r="BS46" s="55"/>
      <c r="BT46" s="56"/>
      <c r="BU46" s="57"/>
      <c r="BV46" s="58"/>
      <c r="BW46" s="58"/>
      <c r="BX46" s="59"/>
      <c r="BY46" s="54"/>
      <c r="BZ46" s="55"/>
      <c r="CA46" s="55"/>
      <c r="CB46" s="56"/>
      <c r="CC46" s="57"/>
      <c r="CD46" s="58"/>
      <c r="CE46" s="58"/>
      <c r="CF46" s="59"/>
      <c r="CG46" s="54"/>
      <c r="CH46" s="55"/>
      <c r="CI46" s="55"/>
      <c r="CJ46" s="56"/>
      <c r="CK46" s="57"/>
      <c r="CL46" s="58"/>
      <c r="CM46" s="58"/>
      <c r="CN46" s="59"/>
      <c r="CO46" s="54"/>
      <c r="CP46" s="55"/>
      <c r="CQ46" s="55"/>
      <c r="CR46" s="56"/>
      <c r="CS46" s="57"/>
      <c r="CT46" s="58"/>
      <c r="CU46" s="58"/>
      <c r="CV46" s="59"/>
      <c r="CW46" s="54"/>
      <c r="CX46" s="55"/>
      <c r="CY46" s="55"/>
      <c r="CZ46" s="56"/>
      <c r="DA46" s="57"/>
      <c r="DB46" s="58"/>
      <c r="DC46" s="58"/>
      <c r="DD46" s="59"/>
      <c r="DE46" s="54"/>
      <c r="DF46" s="55"/>
      <c r="DG46" s="55"/>
      <c r="DH46" s="56"/>
      <c r="DI46" s="57"/>
      <c r="DJ46" s="58"/>
      <c r="DK46" s="58"/>
      <c r="DL46" s="59"/>
      <c r="DM46" s="54"/>
      <c r="DN46" s="55"/>
      <c r="DO46" s="55"/>
      <c r="DP46" s="56"/>
      <c r="DQ46" s="57"/>
      <c r="DR46" s="58"/>
      <c r="DS46" s="58"/>
      <c r="DT46" s="59"/>
      <c r="DU46" s="54"/>
      <c r="DV46" s="55"/>
      <c r="DW46" s="55"/>
      <c r="DX46" s="56"/>
      <c r="DY46" s="57"/>
      <c r="DZ46" s="58"/>
      <c r="EA46" s="58"/>
      <c r="EB46" s="59"/>
    </row>
    <row r="47" spans="2:132" ht="9.75" customHeight="1" x14ac:dyDescent="0.35">
      <c r="B47" s="53">
        <v>37</v>
      </c>
      <c r="E47" s="60"/>
      <c r="F47" s="61"/>
      <c r="G47" s="61"/>
      <c r="H47" s="62"/>
      <c r="I47" s="63"/>
      <c r="J47" s="61"/>
      <c r="K47" s="61"/>
      <c r="L47" s="64"/>
      <c r="M47" s="60"/>
      <c r="N47" s="61"/>
      <c r="O47" s="61"/>
      <c r="P47" s="62"/>
      <c r="Q47" s="63"/>
      <c r="R47" s="61"/>
      <c r="S47" s="61"/>
      <c r="T47" s="64"/>
      <c r="U47" s="60"/>
      <c r="V47" s="61"/>
      <c r="W47" s="61"/>
      <c r="X47" s="62"/>
      <c r="Y47" s="63"/>
      <c r="Z47" s="61"/>
      <c r="AA47" s="61"/>
      <c r="AB47" s="64"/>
      <c r="AC47" s="60"/>
      <c r="AD47" s="61"/>
      <c r="AE47" s="61"/>
      <c r="AF47" s="62"/>
      <c r="AG47" s="63"/>
      <c r="AH47" s="61"/>
      <c r="AI47" s="61"/>
      <c r="AJ47" s="64"/>
      <c r="AK47" s="60"/>
      <c r="AL47" s="61"/>
      <c r="AM47" s="61"/>
      <c r="AN47" s="62"/>
      <c r="AO47" s="63"/>
      <c r="AP47" s="61"/>
      <c r="AQ47" s="61"/>
      <c r="AR47" s="64"/>
      <c r="AS47" s="60"/>
      <c r="AT47" s="61"/>
      <c r="AU47" s="61"/>
      <c r="AV47" s="62"/>
      <c r="AW47" s="63"/>
      <c r="AX47" s="61"/>
      <c r="AY47" s="61"/>
      <c r="AZ47" s="64"/>
      <c r="BA47" s="60"/>
      <c r="BB47" s="61"/>
      <c r="BC47" s="61"/>
      <c r="BD47" s="62"/>
      <c r="BE47" s="63"/>
      <c r="BF47" s="61"/>
      <c r="BG47" s="61"/>
      <c r="BH47" s="64"/>
      <c r="BI47" s="60"/>
      <c r="BJ47" s="61"/>
      <c r="BK47" s="61"/>
      <c r="BL47" s="62"/>
      <c r="BM47" s="63"/>
      <c r="BN47" s="61"/>
      <c r="BO47" s="61"/>
      <c r="BP47" s="64"/>
      <c r="BQ47" s="60"/>
      <c r="BR47" s="61"/>
      <c r="BS47" s="61"/>
      <c r="BT47" s="62"/>
      <c r="BU47" s="63"/>
      <c r="BV47" s="61"/>
      <c r="BW47" s="61"/>
      <c r="BX47" s="64"/>
      <c r="BY47" s="60"/>
      <c r="BZ47" s="61"/>
      <c r="CA47" s="61"/>
      <c r="CB47" s="62"/>
      <c r="CC47" s="63"/>
      <c r="CD47" s="61"/>
      <c r="CE47" s="61"/>
      <c r="CF47" s="64"/>
      <c r="CG47" s="60"/>
      <c r="CH47" s="61"/>
      <c r="CI47" s="61"/>
      <c r="CJ47" s="62"/>
      <c r="CK47" s="63"/>
      <c r="CL47" s="61"/>
      <c r="CM47" s="61"/>
      <c r="CN47" s="64"/>
      <c r="CO47" s="60"/>
      <c r="CP47" s="61"/>
      <c r="CQ47" s="61"/>
      <c r="CR47" s="62"/>
      <c r="CS47" s="63"/>
      <c r="CT47" s="61"/>
      <c r="CU47" s="61"/>
      <c r="CV47" s="64"/>
      <c r="CW47" s="60"/>
      <c r="CX47" s="61"/>
      <c r="CY47" s="61"/>
      <c r="CZ47" s="62"/>
      <c r="DA47" s="63"/>
      <c r="DB47" s="61"/>
      <c r="DC47" s="61"/>
      <c r="DD47" s="64"/>
      <c r="DE47" s="60"/>
      <c r="DF47" s="61"/>
      <c r="DG47" s="61"/>
      <c r="DH47" s="62"/>
      <c r="DI47" s="63"/>
      <c r="DJ47" s="61"/>
      <c r="DK47" s="61"/>
      <c r="DL47" s="64"/>
      <c r="DM47" s="60"/>
      <c r="DN47" s="61"/>
      <c r="DO47" s="61"/>
      <c r="DP47" s="62"/>
      <c r="DQ47" s="63"/>
      <c r="DR47" s="61"/>
      <c r="DS47" s="61"/>
      <c r="DT47" s="64"/>
      <c r="DU47" s="60"/>
      <c r="DV47" s="61"/>
      <c r="DW47" s="61"/>
      <c r="DX47" s="62"/>
      <c r="DY47" s="63"/>
      <c r="DZ47" s="61"/>
      <c r="EA47" s="61"/>
      <c r="EB47" s="64"/>
    </row>
    <row r="48" spans="2:132" ht="9.75" customHeight="1" x14ac:dyDescent="0.35">
      <c r="B48" s="53">
        <v>38</v>
      </c>
      <c r="E48" s="60"/>
      <c r="F48" s="61"/>
      <c r="G48" s="61"/>
      <c r="H48" s="62"/>
      <c r="I48" s="63"/>
      <c r="J48" s="61"/>
      <c r="K48" s="61"/>
      <c r="L48" s="64"/>
      <c r="M48" s="60"/>
      <c r="N48" s="61"/>
      <c r="O48" s="61"/>
      <c r="P48" s="62"/>
      <c r="Q48" s="63"/>
      <c r="R48" s="61"/>
      <c r="S48" s="61"/>
      <c r="T48" s="64"/>
      <c r="U48" s="60"/>
      <c r="V48" s="61"/>
      <c r="W48" s="61"/>
      <c r="X48" s="62"/>
      <c r="Y48" s="63"/>
      <c r="Z48" s="61"/>
      <c r="AA48" s="61"/>
      <c r="AB48" s="64"/>
      <c r="AC48" s="60"/>
      <c r="AD48" s="61"/>
      <c r="AE48" s="61"/>
      <c r="AF48" s="62"/>
      <c r="AG48" s="63"/>
      <c r="AH48" s="61"/>
      <c r="AI48" s="61"/>
      <c r="AJ48" s="64"/>
      <c r="AK48" s="60"/>
      <c r="AL48" s="61"/>
      <c r="AM48" s="61"/>
      <c r="AN48" s="62"/>
      <c r="AO48" s="63"/>
      <c r="AP48" s="61"/>
      <c r="AQ48" s="61"/>
      <c r="AR48" s="64"/>
      <c r="AS48" s="60"/>
      <c r="AT48" s="61"/>
      <c r="AU48" s="61"/>
      <c r="AV48" s="62"/>
      <c r="AW48" s="63"/>
      <c r="AX48" s="61"/>
      <c r="AY48" s="61"/>
      <c r="AZ48" s="64"/>
      <c r="BA48" s="60"/>
      <c r="BB48" s="61"/>
      <c r="BC48" s="61"/>
      <c r="BD48" s="62"/>
      <c r="BE48" s="63"/>
      <c r="BF48" s="61"/>
      <c r="BG48" s="61"/>
      <c r="BH48" s="64"/>
      <c r="BI48" s="60"/>
      <c r="BJ48" s="61"/>
      <c r="BK48" s="61"/>
      <c r="BL48" s="62"/>
      <c r="BM48" s="63"/>
      <c r="BN48" s="61"/>
      <c r="BO48" s="61"/>
      <c r="BP48" s="64"/>
      <c r="BQ48" s="60"/>
      <c r="BR48" s="61"/>
      <c r="BS48" s="61"/>
      <c r="BT48" s="62"/>
      <c r="BU48" s="63"/>
      <c r="BV48" s="61"/>
      <c r="BW48" s="61"/>
      <c r="BX48" s="64"/>
      <c r="BY48" s="60"/>
      <c r="BZ48" s="61"/>
      <c r="CA48" s="61"/>
      <c r="CB48" s="62"/>
      <c r="CC48" s="63"/>
      <c r="CD48" s="61"/>
      <c r="CE48" s="61"/>
      <c r="CF48" s="64"/>
      <c r="CG48" s="60"/>
      <c r="CH48" s="61"/>
      <c r="CI48" s="61"/>
      <c r="CJ48" s="62"/>
      <c r="CK48" s="63"/>
      <c r="CL48" s="61"/>
      <c r="CM48" s="61"/>
      <c r="CN48" s="64"/>
      <c r="CO48" s="60"/>
      <c r="CP48" s="61"/>
      <c r="CQ48" s="61"/>
      <c r="CR48" s="62"/>
      <c r="CS48" s="63"/>
      <c r="CT48" s="61"/>
      <c r="CU48" s="61"/>
      <c r="CV48" s="64"/>
      <c r="CW48" s="60"/>
      <c r="CX48" s="61"/>
      <c r="CY48" s="61"/>
      <c r="CZ48" s="62"/>
      <c r="DA48" s="63"/>
      <c r="DB48" s="61"/>
      <c r="DC48" s="61"/>
      <c r="DD48" s="64"/>
      <c r="DE48" s="60"/>
      <c r="DF48" s="61"/>
      <c r="DG48" s="61"/>
      <c r="DH48" s="62"/>
      <c r="DI48" s="63"/>
      <c r="DJ48" s="61"/>
      <c r="DK48" s="61"/>
      <c r="DL48" s="64"/>
      <c r="DM48" s="60"/>
      <c r="DN48" s="61"/>
      <c r="DO48" s="61"/>
      <c r="DP48" s="62"/>
      <c r="DQ48" s="63"/>
      <c r="DR48" s="61"/>
      <c r="DS48" s="61"/>
      <c r="DT48" s="64"/>
      <c r="DU48" s="60"/>
      <c r="DV48" s="61"/>
      <c r="DW48" s="61"/>
      <c r="DX48" s="62"/>
      <c r="DY48" s="63"/>
      <c r="DZ48" s="61"/>
      <c r="EA48" s="61"/>
      <c r="EB48" s="64"/>
    </row>
    <row r="49" spans="2:132" ht="9.75" customHeight="1" x14ac:dyDescent="0.35">
      <c r="B49" s="53">
        <v>39</v>
      </c>
      <c r="E49" s="65"/>
      <c r="F49" s="66"/>
      <c r="G49" s="66"/>
      <c r="H49" s="67"/>
      <c r="I49" s="68"/>
      <c r="J49" s="66"/>
      <c r="K49" s="66"/>
      <c r="L49" s="69"/>
      <c r="M49" s="65"/>
      <c r="N49" s="66"/>
      <c r="O49" s="66"/>
      <c r="P49" s="67"/>
      <c r="Q49" s="68"/>
      <c r="R49" s="66"/>
      <c r="S49" s="66"/>
      <c r="T49" s="69"/>
      <c r="U49" s="65"/>
      <c r="V49" s="66"/>
      <c r="W49" s="66"/>
      <c r="X49" s="67"/>
      <c r="Y49" s="68"/>
      <c r="Z49" s="66"/>
      <c r="AA49" s="66"/>
      <c r="AB49" s="69"/>
      <c r="AC49" s="65"/>
      <c r="AD49" s="66"/>
      <c r="AE49" s="66"/>
      <c r="AF49" s="67"/>
      <c r="AG49" s="68"/>
      <c r="AH49" s="66"/>
      <c r="AI49" s="66"/>
      <c r="AJ49" s="69"/>
      <c r="AK49" s="65"/>
      <c r="AL49" s="66"/>
      <c r="AM49" s="66"/>
      <c r="AN49" s="67"/>
      <c r="AO49" s="68"/>
      <c r="AP49" s="66"/>
      <c r="AQ49" s="66"/>
      <c r="AR49" s="69"/>
      <c r="AS49" s="65"/>
      <c r="AT49" s="66"/>
      <c r="AU49" s="66"/>
      <c r="AV49" s="67"/>
      <c r="AW49" s="68"/>
      <c r="AX49" s="66"/>
      <c r="AY49" s="66"/>
      <c r="AZ49" s="69"/>
      <c r="BA49" s="65"/>
      <c r="BB49" s="66"/>
      <c r="BC49" s="66"/>
      <c r="BD49" s="67"/>
      <c r="BE49" s="68"/>
      <c r="BF49" s="66"/>
      <c r="BG49" s="66"/>
      <c r="BH49" s="69"/>
      <c r="BI49" s="65"/>
      <c r="BJ49" s="66"/>
      <c r="BK49" s="66"/>
      <c r="BL49" s="67"/>
      <c r="BM49" s="68"/>
      <c r="BN49" s="66"/>
      <c r="BO49" s="66"/>
      <c r="BP49" s="69"/>
      <c r="BQ49" s="65"/>
      <c r="BR49" s="66"/>
      <c r="BS49" s="66"/>
      <c r="BT49" s="67"/>
      <c r="BU49" s="68"/>
      <c r="BV49" s="66"/>
      <c r="BW49" s="66"/>
      <c r="BX49" s="69"/>
      <c r="BY49" s="65"/>
      <c r="BZ49" s="66"/>
      <c r="CA49" s="66"/>
      <c r="CB49" s="67"/>
      <c r="CC49" s="68"/>
      <c r="CD49" s="66"/>
      <c r="CE49" s="66"/>
      <c r="CF49" s="69"/>
      <c r="CG49" s="65"/>
      <c r="CH49" s="66"/>
      <c r="CI49" s="66"/>
      <c r="CJ49" s="67"/>
      <c r="CK49" s="68"/>
      <c r="CL49" s="66"/>
      <c r="CM49" s="66"/>
      <c r="CN49" s="69"/>
      <c r="CO49" s="65"/>
      <c r="CP49" s="66"/>
      <c r="CQ49" s="66"/>
      <c r="CR49" s="67"/>
      <c r="CS49" s="68"/>
      <c r="CT49" s="66"/>
      <c r="CU49" s="66"/>
      <c r="CV49" s="69"/>
      <c r="CW49" s="65"/>
      <c r="CX49" s="66"/>
      <c r="CY49" s="66"/>
      <c r="CZ49" s="67"/>
      <c r="DA49" s="68"/>
      <c r="DB49" s="66"/>
      <c r="DC49" s="66"/>
      <c r="DD49" s="69"/>
      <c r="DE49" s="65"/>
      <c r="DF49" s="66"/>
      <c r="DG49" s="66"/>
      <c r="DH49" s="67"/>
      <c r="DI49" s="68"/>
      <c r="DJ49" s="66"/>
      <c r="DK49" s="66"/>
      <c r="DL49" s="69"/>
      <c r="DM49" s="65"/>
      <c r="DN49" s="66"/>
      <c r="DO49" s="66"/>
      <c r="DP49" s="67"/>
      <c r="DQ49" s="68"/>
      <c r="DR49" s="66"/>
      <c r="DS49" s="66"/>
      <c r="DT49" s="69"/>
      <c r="DU49" s="65"/>
      <c r="DV49" s="66"/>
      <c r="DW49" s="66"/>
      <c r="DX49" s="67"/>
      <c r="DY49" s="68"/>
      <c r="DZ49" s="66"/>
      <c r="EA49" s="66"/>
      <c r="EB49" s="69"/>
    </row>
    <row r="50" spans="2:132" ht="9.75" customHeight="1" x14ac:dyDescent="0.35">
      <c r="B50" s="53">
        <v>40</v>
      </c>
      <c r="E50" s="54"/>
      <c r="F50" s="55"/>
      <c r="G50" s="55"/>
      <c r="H50" s="56"/>
      <c r="I50" s="57"/>
      <c r="J50" s="58"/>
      <c r="K50" s="58"/>
      <c r="L50" s="59"/>
      <c r="M50" s="54"/>
      <c r="N50" s="55"/>
      <c r="O50" s="55"/>
      <c r="P50" s="56"/>
      <c r="Q50" s="57"/>
      <c r="R50" s="58"/>
      <c r="S50" s="58"/>
      <c r="T50" s="59"/>
      <c r="U50" s="54"/>
      <c r="V50" s="55"/>
      <c r="W50" s="55"/>
      <c r="X50" s="56"/>
      <c r="Y50" s="57"/>
      <c r="Z50" s="58"/>
      <c r="AA50" s="58"/>
      <c r="AB50" s="59"/>
      <c r="AC50" s="54"/>
      <c r="AD50" s="55"/>
      <c r="AE50" s="55"/>
      <c r="AF50" s="56"/>
      <c r="AG50" s="57"/>
      <c r="AH50" s="58"/>
      <c r="AI50" s="58"/>
      <c r="AJ50" s="59"/>
      <c r="AK50" s="54"/>
      <c r="AL50" s="55"/>
      <c r="AM50" s="55"/>
      <c r="AN50" s="56"/>
      <c r="AO50" s="57"/>
      <c r="AP50" s="58"/>
      <c r="AQ50" s="58"/>
      <c r="AR50" s="59"/>
      <c r="AS50" s="54"/>
      <c r="AT50" s="55"/>
      <c r="AU50" s="55"/>
      <c r="AV50" s="56"/>
      <c r="AW50" s="57"/>
      <c r="AX50" s="58"/>
      <c r="AY50" s="58"/>
      <c r="AZ50" s="59"/>
      <c r="BA50" s="54"/>
      <c r="BB50" s="55"/>
      <c r="BC50" s="55"/>
      <c r="BD50" s="56"/>
      <c r="BE50" s="57"/>
      <c r="BF50" s="58"/>
      <c r="BG50" s="58"/>
      <c r="BH50" s="59"/>
      <c r="BI50" s="54"/>
      <c r="BJ50" s="55"/>
      <c r="BK50" s="55"/>
      <c r="BL50" s="56"/>
      <c r="BM50" s="57"/>
      <c r="BN50" s="58"/>
      <c r="BO50" s="58"/>
      <c r="BP50" s="59"/>
      <c r="BQ50" s="54"/>
      <c r="BR50" s="55"/>
      <c r="BS50" s="55"/>
      <c r="BT50" s="56"/>
      <c r="BU50" s="57"/>
      <c r="BV50" s="58"/>
      <c r="BW50" s="58"/>
      <c r="BX50" s="59"/>
      <c r="BY50" s="54"/>
      <c r="BZ50" s="55"/>
      <c r="CA50" s="55"/>
      <c r="CB50" s="56"/>
      <c r="CC50" s="57"/>
      <c r="CD50" s="58"/>
      <c r="CE50" s="58"/>
      <c r="CF50" s="59"/>
      <c r="CG50" s="54"/>
      <c r="CH50" s="55"/>
      <c r="CI50" s="55"/>
      <c r="CJ50" s="56"/>
      <c r="CK50" s="57"/>
      <c r="CL50" s="58"/>
      <c r="CM50" s="58"/>
      <c r="CN50" s="59"/>
      <c r="CO50" s="54"/>
      <c r="CP50" s="55"/>
      <c r="CQ50" s="55"/>
      <c r="CR50" s="56"/>
      <c r="CS50" s="57"/>
      <c r="CT50" s="58"/>
      <c r="CU50" s="58"/>
      <c r="CV50" s="59"/>
      <c r="CW50" s="54"/>
      <c r="CX50" s="55"/>
      <c r="CY50" s="55"/>
      <c r="CZ50" s="56"/>
      <c r="DA50" s="57"/>
      <c r="DB50" s="58"/>
      <c r="DC50" s="58"/>
      <c r="DD50" s="59"/>
      <c r="DE50" s="54"/>
      <c r="DF50" s="55"/>
      <c r="DG50" s="55"/>
      <c r="DH50" s="56"/>
      <c r="DI50" s="57"/>
      <c r="DJ50" s="58"/>
      <c r="DK50" s="58"/>
      <c r="DL50" s="59"/>
      <c r="DM50" s="54"/>
      <c r="DN50" s="55"/>
      <c r="DO50" s="55"/>
      <c r="DP50" s="56"/>
      <c r="DQ50" s="57"/>
      <c r="DR50" s="58"/>
      <c r="DS50" s="58"/>
      <c r="DT50" s="59"/>
      <c r="DU50" s="54"/>
      <c r="DV50" s="55"/>
      <c r="DW50" s="55"/>
      <c r="DX50" s="56"/>
      <c r="DY50" s="57"/>
      <c r="DZ50" s="58"/>
      <c r="EA50" s="58"/>
      <c r="EB50" s="59"/>
    </row>
    <row r="51" spans="2:132" ht="9.75" customHeight="1" x14ac:dyDescent="0.35">
      <c r="B51" s="53">
        <v>41</v>
      </c>
      <c r="E51" s="60"/>
      <c r="F51" s="61"/>
      <c r="G51" s="61"/>
      <c r="H51" s="62"/>
      <c r="I51" s="63"/>
      <c r="J51" s="61"/>
      <c r="K51" s="61"/>
      <c r="L51" s="64"/>
      <c r="M51" s="60"/>
      <c r="N51" s="61"/>
      <c r="O51" s="61"/>
      <c r="P51" s="62"/>
      <c r="Q51" s="63"/>
      <c r="R51" s="61"/>
      <c r="S51" s="61"/>
      <c r="T51" s="64"/>
      <c r="U51" s="60"/>
      <c r="V51" s="61"/>
      <c r="W51" s="61"/>
      <c r="X51" s="62"/>
      <c r="Y51" s="63"/>
      <c r="Z51" s="61"/>
      <c r="AA51" s="61"/>
      <c r="AB51" s="64"/>
      <c r="AC51" s="60"/>
      <c r="AD51" s="61"/>
      <c r="AE51" s="61"/>
      <c r="AF51" s="62"/>
      <c r="AG51" s="63"/>
      <c r="AH51" s="61"/>
      <c r="AI51" s="61"/>
      <c r="AJ51" s="64"/>
      <c r="AK51" s="60"/>
      <c r="AL51" s="61"/>
      <c r="AM51" s="61"/>
      <c r="AN51" s="62"/>
      <c r="AO51" s="63"/>
      <c r="AP51" s="61"/>
      <c r="AQ51" s="61"/>
      <c r="AR51" s="64"/>
      <c r="AS51" s="60"/>
      <c r="AT51" s="61"/>
      <c r="AU51" s="61"/>
      <c r="AV51" s="62"/>
      <c r="AW51" s="63"/>
      <c r="AX51" s="61"/>
      <c r="AY51" s="61"/>
      <c r="AZ51" s="64"/>
      <c r="BA51" s="60"/>
      <c r="BB51" s="61"/>
      <c r="BC51" s="61"/>
      <c r="BD51" s="62"/>
      <c r="BE51" s="63"/>
      <c r="BF51" s="61"/>
      <c r="BG51" s="61"/>
      <c r="BH51" s="64"/>
      <c r="BI51" s="60"/>
      <c r="BJ51" s="61"/>
      <c r="BK51" s="61"/>
      <c r="BL51" s="62"/>
      <c r="BM51" s="63"/>
      <c r="BN51" s="61"/>
      <c r="BO51" s="61"/>
      <c r="BP51" s="64"/>
      <c r="BQ51" s="60"/>
      <c r="BR51" s="61"/>
      <c r="BS51" s="61"/>
      <c r="BT51" s="62"/>
      <c r="BU51" s="63"/>
      <c r="BV51" s="61"/>
      <c r="BW51" s="61"/>
      <c r="BX51" s="64"/>
      <c r="BY51" s="60"/>
      <c r="BZ51" s="61"/>
      <c r="CA51" s="61"/>
      <c r="CB51" s="62"/>
      <c r="CC51" s="63"/>
      <c r="CD51" s="61"/>
      <c r="CE51" s="61"/>
      <c r="CF51" s="64"/>
      <c r="CG51" s="60"/>
      <c r="CH51" s="61"/>
      <c r="CI51" s="61"/>
      <c r="CJ51" s="62"/>
      <c r="CK51" s="63"/>
      <c r="CL51" s="61"/>
      <c r="CM51" s="61"/>
      <c r="CN51" s="64"/>
      <c r="CO51" s="60"/>
      <c r="CP51" s="61"/>
      <c r="CQ51" s="61"/>
      <c r="CR51" s="62"/>
      <c r="CS51" s="63"/>
      <c r="CT51" s="61"/>
      <c r="CU51" s="61"/>
      <c r="CV51" s="64"/>
      <c r="CW51" s="60"/>
      <c r="CX51" s="61"/>
      <c r="CY51" s="61"/>
      <c r="CZ51" s="62"/>
      <c r="DA51" s="63"/>
      <c r="DB51" s="61"/>
      <c r="DC51" s="61"/>
      <c r="DD51" s="64"/>
      <c r="DE51" s="60"/>
      <c r="DF51" s="61"/>
      <c r="DG51" s="61"/>
      <c r="DH51" s="62"/>
      <c r="DI51" s="63"/>
      <c r="DJ51" s="61"/>
      <c r="DK51" s="61"/>
      <c r="DL51" s="64"/>
      <c r="DM51" s="60"/>
      <c r="DN51" s="61"/>
      <c r="DO51" s="61"/>
      <c r="DP51" s="62"/>
      <c r="DQ51" s="63"/>
      <c r="DR51" s="61"/>
      <c r="DS51" s="61"/>
      <c r="DT51" s="64"/>
      <c r="DU51" s="60"/>
      <c r="DV51" s="61"/>
      <c r="DW51" s="61"/>
      <c r="DX51" s="62"/>
      <c r="DY51" s="63"/>
      <c r="DZ51" s="61"/>
      <c r="EA51" s="61"/>
      <c r="EB51" s="64"/>
    </row>
    <row r="52" spans="2:132" ht="9.75" customHeight="1" x14ac:dyDescent="0.35">
      <c r="B52" s="53">
        <v>42</v>
      </c>
      <c r="E52" s="60"/>
      <c r="F52" s="61"/>
      <c r="G52" s="61"/>
      <c r="H52" s="62"/>
      <c r="I52" s="63"/>
      <c r="J52" s="61"/>
      <c r="K52" s="61"/>
      <c r="L52" s="64"/>
      <c r="M52" s="60"/>
      <c r="N52" s="61"/>
      <c r="O52" s="61"/>
      <c r="P52" s="62"/>
      <c r="Q52" s="63"/>
      <c r="R52" s="61"/>
      <c r="S52" s="61"/>
      <c r="T52" s="64"/>
      <c r="U52" s="60"/>
      <c r="V52" s="61"/>
      <c r="W52" s="61"/>
      <c r="X52" s="62"/>
      <c r="Y52" s="63"/>
      <c r="Z52" s="61"/>
      <c r="AA52" s="61"/>
      <c r="AB52" s="64"/>
      <c r="AC52" s="60"/>
      <c r="AD52" s="61"/>
      <c r="AE52" s="61"/>
      <c r="AF52" s="62"/>
      <c r="AG52" s="63"/>
      <c r="AH52" s="61"/>
      <c r="AI52" s="61"/>
      <c r="AJ52" s="64"/>
      <c r="AK52" s="60"/>
      <c r="AL52" s="61"/>
      <c r="AM52" s="61"/>
      <c r="AN52" s="62"/>
      <c r="AO52" s="63"/>
      <c r="AP52" s="61"/>
      <c r="AQ52" s="61"/>
      <c r="AR52" s="64"/>
      <c r="AS52" s="60"/>
      <c r="AT52" s="61"/>
      <c r="AU52" s="61"/>
      <c r="AV52" s="62"/>
      <c r="AW52" s="63"/>
      <c r="AX52" s="61"/>
      <c r="AY52" s="61"/>
      <c r="AZ52" s="64"/>
      <c r="BA52" s="60"/>
      <c r="BB52" s="61"/>
      <c r="BC52" s="61"/>
      <c r="BD52" s="62"/>
      <c r="BE52" s="63"/>
      <c r="BF52" s="61"/>
      <c r="BG52" s="61"/>
      <c r="BH52" s="64"/>
      <c r="BI52" s="60"/>
      <c r="BJ52" s="61"/>
      <c r="BK52" s="61"/>
      <c r="BL52" s="62"/>
      <c r="BM52" s="63"/>
      <c r="BN52" s="61"/>
      <c r="BO52" s="61"/>
      <c r="BP52" s="64"/>
      <c r="BQ52" s="60"/>
      <c r="BR52" s="61"/>
      <c r="BS52" s="61"/>
      <c r="BT52" s="62"/>
      <c r="BU52" s="63"/>
      <c r="BV52" s="61"/>
      <c r="BW52" s="61"/>
      <c r="BX52" s="64"/>
      <c r="BY52" s="60"/>
      <c r="BZ52" s="61"/>
      <c r="CA52" s="61"/>
      <c r="CB52" s="62"/>
      <c r="CC52" s="63"/>
      <c r="CD52" s="61"/>
      <c r="CE52" s="61"/>
      <c r="CF52" s="64"/>
      <c r="CG52" s="60"/>
      <c r="CH52" s="61"/>
      <c r="CI52" s="61"/>
      <c r="CJ52" s="62"/>
      <c r="CK52" s="63"/>
      <c r="CL52" s="61"/>
      <c r="CM52" s="61"/>
      <c r="CN52" s="64"/>
      <c r="CO52" s="60"/>
      <c r="CP52" s="61"/>
      <c r="CQ52" s="61"/>
      <c r="CR52" s="62"/>
      <c r="CS52" s="63"/>
      <c r="CT52" s="61"/>
      <c r="CU52" s="61"/>
      <c r="CV52" s="64"/>
      <c r="CW52" s="60"/>
      <c r="CX52" s="61"/>
      <c r="CY52" s="61"/>
      <c r="CZ52" s="62"/>
      <c r="DA52" s="63"/>
      <c r="DB52" s="61"/>
      <c r="DC52" s="61"/>
      <c r="DD52" s="64"/>
      <c r="DE52" s="60"/>
      <c r="DF52" s="61"/>
      <c r="DG52" s="61"/>
      <c r="DH52" s="62"/>
      <c r="DI52" s="63"/>
      <c r="DJ52" s="61"/>
      <c r="DK52" s="61"/>
      <c r="DL52" s="64"/>
      <c r="DM52" s="60"/>
      <c r="DN52" s="61"/>
      <c r="DO52" s="61"/>
      <c r="DP52" s="62"/>
      <c r="DQ52" s="63"/>
      <c r="DR52" s="61"/>
      <c r="DS52" s="61"/>
      <c r="DT52" s="64"/>
      <c r="DU52" s="60"/>
      <c r="DV52" s="61"/>
      <c r="DW52" s="61"/>
      <c r="DX52" s="62"/>
      <c r="DY52" s="63"/>
      <c r="DZ52" s="61"/>
      <c r="EA52" s="61"/>
      <c r="EB52" s="64"/>
    </row>
    <row r="53" spans="2:132" ht="9.75" customHeight="1" x14ac:dyDescent="0.35">
      <c r="B53" s="53">
        <v>43</v>
      </c>
      <c r="E53" s="65"/>
      <c r="F53" s="66"/>
      <c r="G53" s="66"/>
      <c r="H53" s="67"/>
      <c r="I53" s="68"/>
      <c r="J53" s="66"/>
      <c r="K53" s="66"/>
      <c r="L53" s="69"/>
      <c r="M53" s="65"/>
      <c r="N53" s="66"/>
      <c r="O53" s="66"/>
      <c r="P53" s="67"/>
      <c r="Q53" s="68"/>
      <c r="R53" s="66"/>
      <c r="S53" s="66"/>
      <c r="T53" s="69"/>
      <c r="U53" s="65"/>
      <c r="V53" s="66"/>
      <c r="W53" s="66"/>
      <c r="X53" s="67"/>
      <c r="Y53" s="68"/>
      <c r="Z53" s="66"/>
      <c r="AA53" s="66"/>
      <c r="AB53" s="69"/>
      <c r="AC53" s="65"/>
      <c r="AD53" s="66"/>
      <c r="AE53" s="66"/>
      <c r="AF53" s="67"/>
      <c r="AG53" s="68"/>
      <c r="AH53" s="66"/>
      <c r="AI53" s="66"/>
      <c r="AJ53" s="69"/>
      <c r="AK53" s="65"/>
      <c r="AL53" s="66"/>
      <c r="AM53" s="66"/>
      <c r="AN53" s="67"/>
      <c r="AO53" s="68"/>
      <c r="AP53" s="66"/>
      <c r="AQ53" s="66"/>
      <c r="AR53" s="69"/>
      <c r="AS53" s="65"/>
      <c r="AT53" s="66"/>
      <c r="AU53" s="66"/>
      <c r="AV53" s="67"/>
      <c r="AW53" s="68"/>
      <c r="AX53" s="66"/>
      <c r="AY53" s="66"/>
      <c r="AZ53" s="69"/>
      <c r="BA53" s="65"/>
      <c r="BB53" s="66"/>
      <c r="BC53" s="66"/>
      <c r="BD53" s="67"/>
      <c r="BE53" s="68"/>
      <c r="BF53" s="66"/>
      <c r="BG53" s="66"/>
      <c r="BH53" s="69"/>
      <c r="BI53" s="65"/>
      <c r="BJ53" s="66"/>
      <c r="BK53" s="66"/>
      <c r="BL53" s="67"/>
      <c r="BM53" s="68"/>
      <c r="BN53" s="66"/>
      <c r="BO53" s="66"/>
      <c r="BP53" s="69"/>
      <c r="BQ53" s="65"/>
      <c r="BR53" s="66"/>
      <c r="BS53" s="66"/>
      <c r="BT53" s="67"/>
      <c r="BU53" s="68"/>
      <c r="BV53" s="66"/>
      <c r="BW53" s="66"/>
      <c r="BX53" s="69"/>
      <c r="BY53" s="65"/>
      <c r="BZ53" s="66"/>
      <c r="CA53" s="66"/>
      <c r="CB53" s="67"/>
      <c r="CC53" s="68"/>
      <c r="CD53" s="66"/>
      <c r="CE53" s="66"/>
      <c r="CF53" s="69"/>
      <c r="CG53" s="65"/>
      <c r="CH53" s="66"/>
      <c r="CI53" s="66"/>
      <c r="CJ53" s="67"/>
      <c r="CK53" s="68"/>
      <c r="CL53" s="66"/>
      <c r="CM53" s="66"/>
      <c r="CN53" s="69"/>
      <c r="CO53" s="65"/>
      <c r="CP53" s="66"/>
      <c r="CQ53" s="66"/>
      <c r="CR53" s="67"/>
      <c r="CS53" s="68"/>
      <c r="CT53" s="66"/>
      <c r="CU53" s="66"/>
      <c r="CV53" s="69"/>
      <c r="CW53" s="65"/>
      <c r="CX53" s="66"/>
      <c r="CY53" s="66"/>
      <c r="CZ53" s="67"/>
      <c r="DA53" s="68"/>
      <c r="DB53" s="66"/>
      <c r="DC53" s="66"/>
      <c r="DD53" s="69"/>
      <c r="DE53" s="65"/>
      <c r="DF53" s="66"/>
      <c r="DG53" s="66"/>
      <c r="DH53" s="67"/>
      <c r="DI53" s="68"/>
      <c r="DJ53" s="66"/>
      <c r="DK53" s="66"/>
      <c r="DL53" s="69"/>
      <c r="DM53" s="65"/>
      <c r="DN53" s="66"/>
      <c r="DO53" s="66"/>
      <c r="DP53" s="67"/>
      <c r="DQ53" s="68"/>
      <c r="DR53" s="66"/>
      <c r="DS53" s="66"/>
      <c r="DT53" s="69"/>
      <c r="DU53" s="65"/>
      <c r="DV53" s="66"/>
      <c r="DW53" s="66"/>
      <c r="DX53" s="67"/>
      <c r="DY53" s="68"/>
      <c r="DZ53" s="66"/>
      <c r="EA53" s="66"/>
      <c r="EB53" s="69"/>
    </row>
    <row r="54" spans="2:132" ht="9.75" customHeight="1" x14ac:dyDescent="0.35">
      <c r="B54" s="53">
        <v>44</v>
      </c>
      <c r="E54" s="54"/>
      <c r="F54" s="55"/>
      <c r="G54" s="55"/>
      <c r="H54" s="56"/>
      <c r="I54" s="57"/>
      <c r="J54" s="58"/>
      <c r="K54" s="58"/>
      <c r="L54" s="59"/>
      <c r="M54" s="54"/>
      <c r="N54" s="55"/>
      <c r="O54" s="55"/>
      <c r="P54" s="56"/>
      <c r="Q54" s="57"/>
      <c r="R54" s="58"/>
      <c r="S54" s="58"/>
      <c r="T54" s="59"/>
      <c r="U54" s="54"/>
      <c r="V54" s="55"/>
      <c r="W54" s="55"/>
      <c r="X54" s="56"/>
      <c r="Y54" s="57"/>
      <c r="Z54" s="58"/>
      <c r="AA54" s="58"/>
      <c r="AB54" s="59"/>
      <c r="AC54" s="54"/>
      <c r="AD54" s="55"/>
      <c r="AE54" s="55"/>
      <c r="AF54" s="56"/>
      <c r="AG54" s="57"/>
      <c r="AH54" s="58"/>
      <c r="AI54" s="58"/>
      <c r="AJ54" s="59"/>
      <c r="AK54" s="54"/>
      <c r="AL54" s="55"/>
      <c r="AM54" s="55"/>
      <c r="AN54" s="56"/>
      <c r="AO54" s="57"/>
      <c r="AP54" s="58"/>
      <c r="AQ54" s="58"/>
      <c r="AR54" s="59"/>
      <c r="AS54" s="54"/>
      <c r="AT54" s="55"/>
      <c r="AU54" s="55"/>
      <c r="AV54" s="56"/>
      <c r="AW54" s="57"/>
      <c r="AX54" s="58"/>
      <c r="AY54" s="58"/>
      <c r="AZ54" s="59"/>
      <c r="BA54" s="54"/>
      <c r="BB54" s="55"/>
      <c r="BC54" s="55"/>
      <c r="BD54" s="56"/>
      <c r="BE54" s="57"/>
      <c r="BF54" s="58"/>
      <c r="BG54" s="58"/>
      <c r="BH54" s="59"/>
      <c r="BI54" s="54"/>
      <c r="BJ54" s="55"/>
      <c r="BK54" s="55"/>
      <c r="BL54" s="56"/>
      <c r="BM54" s="57"/>
      <c r="BN54" s="58"/>
      <c r="BO54" s="58"/>
      <c r="BP54" s="59"/>
      <c r="BQ54" s="54"/>
      <c r="BR54" s="55"/>
      <c r="BS54" s="55"/>
      <c r="BT54" s="56"/>
      <c r="BU54" s="57"/>
      <c r="BV54" s="58"/>
      <c r="BW54" s="58"/>
      <c r="BX54" s="59"/>
      <c r="BY54" s="54"/>
      <c r="BZ54" s="55"/>
      <c r="CA54" s="55"/>
      <c r="CB54" s="56"/>
      <c r="CC54" s="57"/>
      <c r="CD54" s="58"/>
      <c r="CE54" s="58"/>
      <c r="CF54" s="59"/>
      <c r="CG54" s="54"/>
      <c r="CH54" s="55"/>
      <c r="CI54" s="55"/>
      <c r="CJ54" s="56"/>
      <c r="CK54" s="57"/>
      <c r="CL54" s="58"/>
      <c r="CM54" s="58"/>
      <c r="CN54" s="59"/>
      <c r="CO54" s="54"/>
      <c r="CP54" s="55"/>
      <c r="CQ54" s="55"/>
      <c r="CR54" s="56"/>
      <c r="CS54" s="57"/>
      <c r="CT54" s="58"/>
      <c r="CU54" s="58"/>
      <c r="CV54" s="59"/>
      <c r="CW54" s="54"/>
      <c r="CX54" s="55"/>
      <c r="CY54" s="55"/>
      <c r="CZ54" s="56"/>
      <c r="DA54" s="57"/>
      <c r="DB54" s="58"/>
      <c r="DC54" s="58"/>
      <c r="DD54" s="59"/>
      <c r="DE54" s="54"/>
      <c r="DF54" s="55"/>
      <c r="DG54" s="55"/>
      <c r="DH54" s="56"/>
      <c r="DI54" s="57"/>
      <c r="DJ54" s="58"/>
      <c r="DK54" s="58"/>
      <c r="DL54" s="59"/>
      <c r="DM54" s="54"/>
      <c r="DN54" s="55"/>
      <c r="DO54" s="55"/>
      <c r="DP54" s="56"/>
      <c r="DQ54" s="57"/>
      <c r="DR54" s="58"/>
      <c r="DS54" s="58"/>
      <c r="DT54" s="59"/>
      <c r="DU54" s="54"/>
      <c r="DV54" s="55"/>
      <c r="DW54" s="55"/>
      <c r="DX54" s="56"/>
      <c r="DY54" s="57"/>
      <c r="DZ54" s="58"/>
      <c r="EA54" s="58"/>
      <c r="EB54" s="59"/>
    </row>
    <row r="55" spans="2:132" ht="9.75" customHeight="1" x14ac:dyDescent="0.35">
      <c r="B55" s="53">
        <v>45</v>
      </c>
      <c r="E55" s="60"/>
      <c r="F55" s="61"/>
      <c r="G55" s="61"/>
      <c r="H55" s="62"/>
      <c r="I55" s="63"/>
      <c r="J55" s="61"/>
      <c r="K55" s="61"/>
      <c r="L55" s="64"/>
      <c r="M55" s="60"/>
      <c r="N55" s="61"/>
      <c r="O55" s="61"/>
      <c r="P55" s="62"/>
      <c r="Q55" s="63"/>
      <c r="R55" s="61"/>
      <c r="S55" s="61"/>
      <c r="T55" s="64"/>
      <c r="U55" s="60"/>
      <c r="V55" s="61"/>
      <c r="W55" s="61"/>
      <c r="X55" s="62"/>
      <c r="Y55" s="63"/>
      <c r="Z55" s="61"/>
      <c r="AA55" s="61"/>
      <c r="AB55" s="64"/>
      <c r="AC55" s="60"/>
      <c r="AD55" s="61"/>
      <c r="AE55" s="61"/>
      <c r="AF55" s="62"/>
      <c r="AG55" s="63"/>
      <c r="AH55" s="61"/>
      <c r="AI55" s="61"/>
      <c r="AJ55" s="64"/>
      <c r="AK55" s="60"/>
      <c r="AL55" s="61"/>
      <c r="AM55" s="61"/>
      <c r="AN55" s="62"/>
      <c r="AO55" s="63"/>
      <c r="AP55" s="61"/>
      <c r="AQ55" s="61"/>
      <c r="AR55" s="64"/>
      <c r="AS55" s="60"/>
      <c r="AT55" s="61"/>
      <c r="AU55" s="61"/>
      <c r="AV55" s="62"/>
      <c r="AW55" s="63"/>
      <c r="AX55" s="61"/>
      <c r="AY55" s="61"/>
      <c r="AZ55" s="64"/>
      <c r="BA55" s="60"/>
      <c r="BB55" s="61"/>
      <c r="BC55" s="61"/>
      <c r="BD55" s="62"/>
      <c r="BE55" s="63"/>
      <c r="BF55" s="61"/>
      <c r="BG55" s="61"/>
      <c r="BH55" s="64"/>
      <c r="BI55" s="60"/>
      <c r="BJ55" s="61"/>
      <c r="BK55" s="61"/>
      <c r="BL55" s="62"/>
      <c r="BM55" s="63"/>
      <c r="BN55" s="61"/>
      <c r="BO55" s="61"/>
      <c r="BP55" s="64"/>
      <c r="BQ55" s="60"/>
      <c r="BR55" s="61"/>
      <c r="BS55" s="61"/>
      <c r="BT55" s="62"/>
      <c r="BU55" s="63"/>
      <c r="BV55" s="61"/>
      <c r="BW55" s="61"/>
      <c r="BX55" s="64"/>
      <c r="BY55" s="60"/>
      <c r="BZ55" s="61"/>
      <c r="CA55" s="61"/>
      <c r="CB55" s="62"/>
      <c r="CC55" s="63"/>
      <c r="CD55" s="61"/>
      <c r="CE55" s="61"/>
      <c r="CF55" s="64"/>
      <c r="CG55" s="60"/>
      <c r="CH55" s="61"/>
      <c r="CI55" s="61"/>
      <c r="CJ55" s="62"/>
      <c r="CK55" s="63"/>
      <c r="CL55" s="61"/>
      <c r="CM55" s="61"/>
      <c r="CN55" s="64"/>
      <c r="CO55" s="60"/>
      <c r="CP55" s="61"/>
      <c r="CQ55" s="61"/>
      <c r="CR55" s="62"/>
      <c r="CS55" s="63"/>
      <c r="CT55" s="61"/>
      <c r="CU55" s="61"/>
      <c r="CV55" s="64"/>
      <c r="CW55" s="60"/>
      <c r="CX55" s="61"/>
      <c r="CY55" s="61"/>
      <c r="CZ55" s="62"/>
      <c r="DA55" s="63"/>
      <c r="DB55" s="61"/>
      <c r="DC55" s="61"/>
      <c r="DD55" s="64"/>
      <c r="DE55" s="60"/>
      <c r="DF55" s="61"/>
      <c r="DG55" s="61"/>
      <c r="DH55" s="62"/>
      <c r="DI55" s="63"/>
      <c r="DJ55" s="61"/>
      <c r="DK55" s="61"/>
      <c r="DL55" s="64"/>
      <c r="DM55" s="60"/>
      <c r="DN55" s="61"/>
      <c r="DO55" s="61"/>
      <c r="DP55" s="62"/>
      <c r="DQ55" s="63"/>
      <c r="DR55" s="61"/>
      <c r="DS55" s="61"/>
      <c r="DT55" s="64"/>
      <c r="DU55" s="60"/>
      <c r="DV55" s="61"/>
      <c r="DW55" s="61"/>
      <c r="DX55" s="62"/>
      <c r="DY55" s="63"/>
      <c r="DZ55" s="61"/>
      <c r="EA55" s="61"/>
      <c r="EB55" s="64"/>
    </row>
    <row r="56" spans="2:132" ht="9.75" customHeight="1" x14ac:dyDescent="0.35">
      <c r="B56" s="53">
        <v>46</v>
      </c>
      <c r="E56" s="60"/>
      <c r="F56" s="61"/>
      <c r="G56" s="61"/>
      <c r="H56" s="62"/>
      <c r="I56" s="63"/>
      <c r="J56" s="61"/>
      <c r="K56" s="61"/>
      <c r="L56" s="64"/>
      <c r="M56" s="60"/>
      <c r="N56" s="61"/>
      <c r="O56" s="61"/>
      <c r="P56" s="62"/>
      <c r="Q56" s="63"/>
      <c r="R56" s="61"/>
      <c r="S56" s="61"/>
      <c r="T56" s="64"/>
      <c r="U56" s="60"/>
      <c r="V56" s="61"/>
      <c r="W56" s="61"/>
      <c r="X56" s="62"/>
      <c r="Y56" s="63"/>
      <c r="Z56" s="61"/>
      <c r="AA56" s="61"/>
      <c r="AB56" s="64"/>
      <c r="AC56" s="60"/>
      <c r="AD56" s="61"/>
      <c r="AE56" s="61"/>
      <c r="AF56" s="62"/>
      <c r="AG56" s="63"/>
      <c r="AH56" s="61"/>
      <c r="AI56" s="61"/>
      <c r="AJ56" s="64"/>
      <c r="AK56" s="60"/>
      <c r="AL56" s="61"/>
      <c r="AM56" s="61"/>
      <c r="AN56" s="62"/>
      <c r="AO56" s="63"/>
      <c r="AP56" s="61"/>
      <c r="AQ56" s="61"/>
      <c r="AR56" s="64"/>
      <c r="AS56" s="60"/>
      <c r="AT56" s="61"/>
      <c r="AU56" s="61"/>
      <c r="AV56" s="62"/>
      <c r="AW56" s="63"/>
      <c r="AX56" s="61"/>
      <c r="AY56" s="61"/>
      <c r="AZ56" s="64"/>
      <c r="BA56" s="60"/>
      <c r="BB56" s="61"/>
      <c r="BC56" s="61"/>
      <c r="BD56" s="62"/>
      <c r="BE56" s="63"/>
      <c r="BF56" s="61"/>
      <c r="BG56" s="61"/>
      <c r="BH56" s="64"/>
      <c r="BI56" s="60"/>
      <c r="BJ56" s="61"/>
      <c r="BK56" s="61"/>
      <c r="BL56" s="62"/>
      <c r="BM56" s="63"/>
      <c r="BN56" s="61"/>
      <c r="BO56" s="61"/>
      <c r="BP56" s="64"/>
      <c r="BQ56" s="60"/>
      <c r="BR56" s="61"/>
      <c r="BS56" s="61"/>
      <c r="BT56" s="62"/>
      <c r="BU56" s="63"/>
      <c r="BV56" s="61"/>
      <c r="BW56" s="61"/>
      <c r="BX56" s="64"/>
      <c r="BY56" s="60"/>
      <c r="BZ56" s="61"/>
      <c r="CA56" s="61"/>
      <c r="CB56" s="62"/>
      <c r="CC56" s="63"/>
      <c r="CD56" s="61"/>
      <c r="CE56" s="61"/>
      <c r="CF56" s="64"/>
      <c r="CG56" s="60"/>
      <c r="CH56" s="61"/>
      <c r="CI56" s="61"/>
      <c r="CJ56" s="62"/>
      <c r="CK56" s="63"/>
      <c r="CL56" s="61"/>
      <c r="CM56" s="61"/>
      <c r="CN56" s="64"/>
      <c r="CO56" s="60"/>
      <c r="CP56" s="61"/>
      <c r="CQ56" s="61"/>
      <c r="CR56" s="62"/>
      <c r="CS56" s="63"/>
      <c r="CT56" s="61"/>
      <c r="CU56" s="61"/>
      <c r="CV56" s="64"/>
      <c r="CW56" s="60"/>
      <c r="CX56" s="61"/>
      <c r="CY56" s="61"/>
      <c r="CZ56" s="62"/>
      <c r="DA56" s="63"/>
      <c r="DB56" s="61"/>
      <c r="DC56" s="61"/>
      <c r="DD56" s="64"/>
      <c r="DE56" s="60"/>
      <c r="DF56" s="61"/>
      <c r="DG56" s="61"/>
      <c r="DH56" s="62"/>
      <c r="DI56" s="63"/>
      <c r="DJ56" s="61"/>
      <c r="DK56" s="61"/>
      <c r="DL56" s="64"/>
      <c r="DM56" s="60"/>
      <c r="DN56" s="61"/>
      <c r="DO56" s="61"/>
      <c r="DP56" s="62"/>
      <c r="DQ56" s="63"/>
      <c r="DR56" s="61"/>
      <c r="DS56" s="61"/>
      <c r="DT56" s="64"/>
      <c r="DU56" s="60"/>
      <c r="DV56" s="61"/>
      <c r="DW56" s="61"/>
      <c r="DX56" s="62"/>
      <c r="DY56" s="63"/>
      <c r="DZ56" s="61"/>
      <c r="EA56" s="61"/>
      <c r="EB56" s="64"/>
    </row>
    <row r="57" spans="2:132" ht="9.75" customHeight="1" x14ac:dyDescent="0.35">
      <c r="B57" s="53">
        <v>47</v>
      </c>
      <c r="E57" s="65"/>
      <c r="F57" s="66"/>
      <c r="G57" s="66"/>
      <c r="H57" s="67"/>
      <c r="I57" s="68"/>
      <c r="J57" s="66"/>
      <c r="K57" s="66"/>
      <c r="L57" s="69"/>
      <c r="M57" s="65"/>
      <c r="N57" s="66"/>
      <c r="O57" s="66"/>
      <c r="P57" s="67"/>
      <c r="Q57" s="68"/>
      <c r="R57" s="66"/>
      <c r="S57" s="66"/>
      <c r="T57" s="69"/>
      <c r="U57" s="65"/>
      <c r="V57" s="66"/>
      <c r="W57" s="66"/>
      <c r="X57" s="67"/>
      <c r="Y57" s="68"/>
      <c r="Z57" s="66"/>
      <c r="AA57" s="66"/>
      <c r="AB57" s="69"/>
      <c r="AC57" s="65"/>
      <c r="AD57" s="66"/>
      <c r="AE57" s="66"/>
      <c r="AF57" s="67"/>
      <c r="AG57" s="68"/>
      <c r="AH57" s="66"/>
      <c r="AI57" s="66"/>
      <c r="AJ57" s="69"/>
      <c r="AK57" s="65"/>
      <c r="AL57" s="66"/>
      <c r="AM57" s="66"/>
      <c r="AN57" s="67"/>
      <c r="AO57" s="68"/>
      <c r="AP57" s="66"/>
      <c r="AQ57" s="66"/>
      <c r="AR57" s="69"/>
      <c r="AS57" s="65"/>
      <c r="AT57" s="66"/>
      <c r="AU57" s="66"/>
      <c r="AV57" s="67"/>
      <c r="AW57" s="68"/>
      <c r="AX57" s="66"/>
      <c r="AY57" s="66"/>
      <c r="AZ57" s="69"/>
      <c r="BA57" s="65"/>
      <c r="BB57" s="66"/>
      <c r="BC57" s="66"/>
      <c r="BD57" s="67"/>
      <c r="BE57" s="68"/>
      <c r="BF57" s="66"/>
      <c r="BG57" s="66"/>
      <c r="BH57" s="69"/>
      <c r="BI57" s="65"/>
      <c r="BJ57" s="66"/>
      <c r="BK57" s="66"/>
      <c r="BL57" s="67"/>
      <c r="BM57" s="68"/>
      <c r="BN57" s="66"/>
      <c r="BO57" s="66"/>
      <c r="BP57" s="69"/>
      <c r="BQ57" s="65"/>
      <c r="BR57" s="66"/>
      <c r="BS57" s="66"/>
      <c r="BT57" s="67"/>
      <c r="BU57" s="68"/>
      <c r="BV57" s="66"/>
      <c r="BW57" s="66"/>
      <c r="BX57" s="69"/>
      <c r="BY57" s="65"/>
      <c r="BZ57" s="66"/>
      <c r="CA57" s="66"/>
      <c r="CB57" s="67"/>
      <c r="CC57" s="68"/>
      <c r="CD57" s="66"/>
      <c r="CE57" s="66"/>
      <c r="CF57" s="69"/>
      <c r="CG57" s="65"/>
      <c r="CH57" s="66"/>
      <c r="CI57" s="66"/>
      <c r="CJ57" s="67"/>
      <c r="CK57" s="68"/>
      <c r="CL57" s="66"/>
      <c r="CM57" s="66"/>
      <c r="CN57" s="69"/>
      <c r="CO57" s="65"/>
      <c r="CP57" s="66"/>
      <c r="CQ57" s="66"/>
      <c r="CR57" s="67"/>
      <c r="CS57" s="68"/>
      <c r="CT57" s="66"/>
      <c r="CU57" s="66"/>
      <c r="CV57" s="69"/>
      <c r="CW57" s="65"/>
      <c r="CX57" s="66"/>
      <c r="CY57" s="66"/>
      <c r="CZ57" s="67"/>
      <c r="DA57" s="68"/>
      <c r="DB57" s="66"/>
      <c r="DC57" s="66"/>
      <c r="DD57" s="69"/>
      <c r="DE57" s="65"/>
      <c r="DF57" s="66"/>
      <c r="DG57" s="66"/>
      <c r="DH57" s="67"/>
      <c r="DI57" s="68"/>
      <c r="DJ57" s="66"/>
      <c r="DK57" s="66"/>
      <c r="DL57" s="69"/>
      <c r="DM57" s="65"/>
      <c r="DN57" s="66"/>
      <c r="DO57" s="66"/>
      <c r="DP57" s="67"/>
      <c r="DQ57" s="68"/>
      <c r="DR57" s="66"/>
      <c r="DS57" s="66"/>
      <c r="DT57" s="69"/>
      <c r="DU57" s="65"/>
      <c r="DV57" s="66"/>
      <c r="DW57" s="66"/>
      <c r="DX57" s="67"/>
      <c r="DY57" s="68"/>
      <c r="DZ57" s="66"/>
      <c r="EA57" s="66"/>
      <c r="EB57" s="69"/>
    </row>
    <row r="58" spans="2:132" ht="9.75" customHeight="1" x14ac:dyDescent="0.35">
      <c r="B58" s="53">
        <v>48</v>
      </c>
      <c r="E58" s="54"/>
      <c r="F58" s="55"/>
      <c r="G58" s="55"/>
      <c r="H58" s="56"/>
      <c r="I58" s="57"/>
      <c r="J58" s="58"/>
      <c r="K58" s="58"/>
      <c r="L58" s="59"/>
      <c r="M58" s="54"/>
      <c r="N58" s="55"/>
      <c r="O58" s="55"/>
      <c r="P58" s="56"/>
      <c r="Q58" s="57"/>
      <c r="R58" s="58"/>
      <c r="S58" s="58"/>
      <c r="T58" s="59"/>
      <c r="U58" s="54"/>
      <c r="V58" s="55"/>
      <c r="W58" s="55"/>
      <c r="X58" s="56"/>
      <c r="Y58" s="57"/>
      <c r="Z58" s="58"/>
      <c r="AA58" s="58"/>
      <c r="AB58" s="59"/>
      <c r="AC58" s="54"/>
      <c r="AD58" s="55"/>
      <c r="AE58" s="55"/>
      <c r="AF58" s="56"/>
      <c r="AG58" s="57"/>
      <c r="AH58" s="58"/>
      <c r="AI58" s="58"/>
      <c r="AJ58" s="59"/>
      <c r="AK58" s="54"/>
      <c r="AL58" s="55"/>
      <c r="AM58" s="55"/>
      <c r="AN58" s="56"/>
      <c r="AO58" s="57"/>
      <c r="AP58" s="58"/>
      <c r="AQ58" s="58"/>
      <c r="AR58" s="59"/>
      <c r="AS58" s="54"/>
      <c r="AT58" s="55"/>
      <c r="AU58" s="55"/>
      <c r="AV58" s="56"/>
      <c r="AW58" s="57"/>
      <c r="AX58" s="58"/>
      <c r="AY58" s="58"/>
      <c r="AZ58" s="59"/>
      <c r="BA58" s="54"/>
      <c r="BB58" s="55"/>
      <c r="BC58" s="55"/>
      <c r="BD58" s="56"/>
      <c r="BE58" s="57"/>
      <c r="BF58" s="58"/>
      <c r="BG58" s="58"/>
      <c r="BH58" s="59"/>
      <c r="BI58" s="54"/>
      <c r="BJ58" s="55"/>
      <c r="BK58" s="55"/>
      <c r="BL58" s="56"/>
      <c r="BM58" s="57"/>
      <c r="BN58" s="58"/>
      <c r="BO58" s="58"/>
      <c r="BP58" s="59"/>
      <c r="BQ58" s="54"/>
      <c r="BR58" s="55"/>
      <c r="BS58" s="55"/>
      <c r="BT58" s="56"/>
      <c r="BU58" s="57"/>
      <c r="BV58" s="58"/>
      <c r="BW58" s="58"/>
      <c r="BX58" s="59"/>
      <c r="BY58" s="54"/>
      <c r="BZ58" s="55"/>
      <c r="CA58" s="55"/>
      <c r="CB58" s="56"/>
      <c r="CC58" s="57"/>
      <c r="CD58" s="58"/>
      <c r="CE58" s="58"/>
      <c r="CF58" s="59"/>
      <c r="CG58" s="54"/>
      <c r="CH58" s="55"/>
      <c r="CI58" s="55"/>
      <c r="CJ58" s="56"/>
      <c r="CK58" s="57"/>
      <c r="CL58" s="58"/>
      <c r="CM58" s="58"/>
      <c r="CN58" s="59"/>
      <c r="CO58" s="54"/>
      <c r="CP58" s="55"/>
      <c r="CQ58" s="55"/>
      <c r="CR58" s="56"/>
      <c r="CS58" s="57"/>
      <c r="CT58" s="58"/>
      <c r="CU58" s="58"/>
      <c r="CV58" s="59"/>
      <c r="CW58" s="54"/>
      <c r="CX58" s="55"/>
      <c r="CY58" s="55"/>
      <c r="CZ58" s="56"/>
      <c r="DA58" s="57"/>
      <c r="DB58" s="58"/>
      <c r="DC58" s="58"/>
      <c r="DD58" s="59"/>
      <c r="DE58" s="54"/>
      <c r="DF58" s="55"/>
      <c r="DG58" s="55"/>
      <c r="DH58" s="56"/>
      <c r="DI58" s="57"/>
      <c r="DJ58" s="58"/>
      <c r="DK58" s="58"/>
      <c r="DL58" s="59"/>
      <c r="DM58" s="54"/>
      <c r="DN58" s="55"/>
      <c r="DO58" s="55"/>
      <c r="DP58" s="56"/>
      <c r="DQ58" s="57"/>
      <c r="DR58" s="58"/>
      <c r="DS58" s="58"/>
      <c r="DT58" s="59"/>
      <c r="DU58" s="54"/>
      <c r="DV58" s="55"/>
      <c r="DW58" s="55"/>
      <c r="DX58" s="56"/>
      <c r="DY58" s="57"/>
      <c r="DZ58" s="58"/>
      <c r="EA58" s="58"/>
      <c r="EB58" s="59"/>
    </row>
    <row r="59" spans="2:132" ht="9.75" customHeight="1" x14ac:dyDescent="0.35">
      <c r="B59" s="53">
        <v>49</v>
      </c>
      <c r="E59" s="60"/>
      <c r="F59" s="61"/>
      <c r="G59" s="61"/>
      <c r="H59" s="62"/>
      <c r="I59" s="63"/>
      <c r="J59" s="61"/>
      <c r="K59" s="61"/>
      <c r="L59" s="64"/>
      <c r="M59" s="60"/>
      <c r="N59" s="61"/>
      <c r="O59" s="61"/>
      <c r="P59" s="62"/>
      <c r="Q59" s="63"/>
      <c r="R59" s="61"/>
      <c r="S59" s="61"/>
      <c r="T59" s="64"/>
      <c r="U59" s="60"/>
      <c r="V59" s="61"/>
      <c r="W59" s="61"/>
      <c r="X59" s="62"/>
      <c r="Y59" s="63"/>
      <c r="Z59" s="61"/>
      <c r="AA59" s="61"/>
      <c r="AB59" s="64"/>
      <c r="AC59" s="60"/>
      <c r="AD59" s="61"/>
      <c r="AE59" s="61"/>
      <c r="AF59" s="62"/>
      <c r="AG59" s="63"/>
      <c r="AH59" s="61"/>
      <c r="AI59" s="61"/>
      <c r="AJ59" s="64"/>
      <c r="AK59" s="60"/>
      <c r="AL59" s="61"/>
      <c r="AM59" s="61"/>
      <c r="AN59" s="62"/>
      <c r="AO59" s="63"/>
      <c r="AP59" s="61"/>
      <c r="AQ59" s="61"/>
      <c r="AR59" s="64"/>
      <c r="AS59" s="60"/>
      <c r="AT59" s="61"/>
      <c r="AU59" s="61"/>
      <c r="AV59" s="62"/>
      <c r="AW59" s="63"/>
      <c r="AX59" s="61"/>
      <c r="AY59" s="61"/>
      <c r="AZ59" s="64"/>
      <c r="BA59" s="60"/>
      <c r="BB59" s="61"/>
      <c r="BC59" s="61"/>
      <c r="BD59" s="62"/>
      <c r="BE59" s="63"/>
      <c r="BF59" s="61"/>
      <c r="BG59" s="61"/>
      <c r="BH59" s="64"/>
      <c r="BI59" s="60"/>
      <c r="BJ59" s="61"/>
      <c r="BK59" s="61"/>
      <c r="BL59" s="62"/>
      <c r="BM59" s="63"/>
      <c r="BN59" s="61"/>
      <c r="BO59" s="61"/>
      <c r="BP59" s="64"/>
      <c r="BQ59" s="60"/>
      <c r="BR59" s="61"/>
      <c r="BS59" s="61"/>
      <c r="BT59" s="62"/>
      <c r="BU59" s="63"/>
      <c r="BV59" s="61"/>
      <c r="BW59" s="61"/>
      <c r="BX59" s="64"/>
      <c r="BY59" s="60"/>
      <c r="BZ59" s="61"/>
      <c r="CA59" s="61"/>
      <c r="CB59" s="62"/>
      <c r="CC59" s="63"/>
      <c r="CD59" s="61"/>
      <c r="CE59" s="61"/>
      <c r="CF59" s="64"/>
      <c r="CG59" s="60"/>
      <c r="CH59" s="61"/>
      <c r="CI59" s="61"/>
      <c r="CJ59" s="62"/>
      <c r="CK59" s="63"/>
      <c r="CL59" s="61"/>
      <c r="CM59" s="61"/>
      <c r="CN59" s="64"/>
      <c r="CO59" s="60"/>
      <c r="CP59" s="61"/>
      <c r="CQ59" s="61"/>
      <c r="CR59" s="62"/>
      <c r="CS59" s="63"/>
      <c r="CT59" s="61"/>
      <c r="CU59" s="61"/>
      <c r="CV59" s="64"/>
      <c r="CW59" s="60"/>
      <c r="CX59" s="61"/>
      <c r="CY59" s="61"/>
      <c r="CZ59" s="62"/>
      <c r="DA59" s="63"/>
      <c r="DB59" s="61"/>
      <c r="DC59" s="61"/>
      <c r="DD59" s="64"/>
      <c r="DE59" s="60"/>
      <c r="DF59" s="61"/>
      <c r="DG59" s="61"/>
      <c r="DH59" s="62"/>
      <c r="DI59" s="63"/>
      <c r="DJ59" s="61"/>
      <c r="DK59" s="61"/>
      <c r="DL59" s="64"/>
      <c r="DM59" s="60"/>
      <c r="DN59" s="61"/>
      <c r="DO59" s="61"/>
      <c r="DP59" s="62"/>
      <c r="DQ59" s="63"/>
      <c r="DR59" s="61"/>
      <c r="DS59" s="61"/>
      <c r="DT59" s="64"/>
      <c r="DU59" s="60"/>
      <c r="DV59" s="61"/>
      <c r="DW59" s="61"/>
      <c r="DX59" s="62"/>
      <c r="DY59" s="63"/>
      <c r="DZ59" s="61"/>
      <c r="EA59" s="61"/>
      <c r="EB59" s="64"/>
    </row>
    <row r="60" spans="2:132" ht="9.75" customHeight="1" x14ac:dyDescent="0.35">
      <c r="B60" s="53">
        <v>50</v>
      </c>
      <c r="E60" s="60"/>
      <c r="F60" s="61"/>
      <c r="G60" s="61"/>
      <c r="H60" s="62"/>
      <c r="I60" s="63"/>
      <c r="J60" s="61"/>
      <c r="K60" s="61"/>
      <c r="L60" s="64"/>
      <c r="M60" s="60"/>
      <c r="N60" s="61"/>
      <c r="O60" s="61"/>
      <c r="P60" s="62"/>
      <c r="Q60" s="63"/>
      <c r="R60" s="61"/>
      <c r="S60" s="61"/>
      <c r="T60" s="64"/>
      <c r="U60" s="60"/>
      <c r="V60" s="61"/>
      <c r="W60" s="61"/>
      <c r="X60" s="62"/>
      <c r="Y60" s="63"/>
      <c r="Z60" s="61"/>
      <c r="AA60" s="61"/>
      <c r="AB60" s="64"/>
      <c r="AC60" s="60"/>
      <c r="AD60" s="61"/>
      <c r="AE60" s="61"/>
      <c r="AF60" s="62"/>
      <c r="AG60" s="63"/>
      <c r="AH60" s="61"/>
      <c r="AI60" s="61"/>
      <c r="AJ60" s="64"/>
      <c r="AK60" s="60"/>
      <c r="AL60" s="61"/>
      <c r="AM60" s="61"/>
      <c r="AN60" s="62"/>
      <c r="AO60" s="63"/>
      <c r="AP60" s="61"/>
      <c r="AQ60" s="61"/>
      <c r="AR60" s="64"/>
      <c r="AS60" s="60"/>
      <c r="AT60" s="61"/>
      <c r="AU60" s="61"/>
      <c r="AV60" s="62"/>
      <c r="AW60" s="63"/>
      <c r="AX60" s="61"/>
      <c r="AY60" s="61"/>
      <c r="AZ60" s="64"/>
      <c r="BA60" s="60"/>
      <c r="BB60" s="61"/>
      <c r="BC60" s="61"/>
      <c r="BD60" s="62"/>
      <c r="BE60" s="63"/>
      <c r="BF60" s="61"/>
      <c r="BG60" s="61"/>
      <c r="BH60" s="64"/>
      <c r="BI60" s="60"/>
      <c r="BJ60" s="61"/>
      <c r="BK60" s="61"/>
      <c r="BL60" s="62"/>
      <c r="BM60" s="63"/>
      <c r="BN60" s="61"/>
      <c r="BO60" s="61"/>
      <c r="BP60" s="64"/>
      <c r="BQ60" s="60"/>
      <c r="BR60" s="61"/>
      <c r="BS60" s="61"/>
      <c r="BT60" s="62"/>
      <c r="BU60" s="63"/>
      <c r="BV60" s="61"/>
      <c r="BW60" s="61"/>
      <c r="BX60" s="64"/>
      <c r="BY60" s="60"/>
      <c r="BZ60" s="61"/>
      <c r="CA60" s="61"/>
      <c r="CB60" s="62"/>
      <c r="CC60" s="63"/>
      <c r="CD60" s="61"/>
      <c r="CE60" s="61"/>
      <c r="CF60" s="64"/>
      <c r="CG60" s="60"/>
      <c r="CH60" s="61"/>
      <c r="CI60" s="61"/>
      <c r="CJ60" s="62"/>
      <c r="CK60" s="63"/>
      <c r="CL60" s="61"/>
      <c r="CM60" s="61"/>
      <c r="CN60" s="64"/>
      <c r="CO60" s="60"/>
      <c r="CP60" s="61"/>
      <c r="CQ60" s="61"/>
      <c r="CR60" s="62"/>
      <c r="CS60" s="63"/>
      <c r="CT60" s="61"/>
      <c r="CU60" s="61"/>
      <c r="CV60" s="64"/>
      <c r="CW60" s="60"/>
      <c r="CX60" s="61"/>
      <c r="CY60" s="61"/>
      <c r="CZ60" s="62"/>
      <c r="DA60" s="63"/>
      <c r="DB60" s="61"/>
      <c r="DC60" s="61"/>
      <c r="DD60" s="64"/>
      <c r="DE60" s="60"/>
      <c r="DF60" s="61"/>
      <c r="DG60" s="61"/>
      <c r="DH60" s="62"/>
      <c r="DI60" s="63"/>
      <c r="DJ60" s="61"/>
      <c r="DK60" s="61"/>
      <c r="DL60" s="64"/>
      <c r="DM60" s="60"/>
      <c r="DN60" s="61"/>
      <c r="DO60" s="61"/>
      <c r="DP60" s="62"/>
      <c r="DQ60" s="63"/>
      <c r="DR60" s="61"/>
      <c r="DS60" s="61"/>
      <c r="DT60" s="64"/>
      <c r="DU60" s="60"/>
      <c r="DV60" s="61"/>
      <c r="DW60" s="61"/>
      <c r="DX60" s="62"/>
      <c r="DY60" s="63"/>
      <c r="DZ60" s="61"/>
      <c r="EA60" s="61"/>
      <c r="EB60" s="64"/>
    </row>
    <row r="61" spans="2:132" ht="9.75" customHeight="1" x14ac:dyDescent="0.35">
      <c r="B61" s="53">
        <v>51</v>
      </c>
      <c r="E61" s="65"/>
      <c r="F61" s="66"/>
      <c r="G61" s="66"/>
      <c r="H61" s="67"/>
      <c r="I61" s="68"/>
      <c r="J61" s="66"/>
      <c r="K61" s="66"/>
      <c r="L61" s="69"/>
      <c r="M61" s="65"/>
      <c r="N61" s="66"/>
      <c r="O61" s="66"/>
      <c r="P61" s="67"/>
      <c r="Q61" s="68"/>
      <c r="R61" s="66"/>
      <c r="S61" s="66"/>
      <c r="T61" s="69"/>
      <c r="U61" s="65"/>
      <c r="V61" s="66"/>
      <c r="W61" s="66"/>
      <c r="X61" s="67"/>
      <c r="Y61" s="68"/>
      <c r="Z61" s="66"/>
      <c r="AA61" s="66"/>
      <c r="AB61" s="69"/>
      <c r="AC61" s="65"/>
      <c r="AD61" s="66"/>
      <c r="AE61" s="66"/>
      <c r="AF61" s="67"/>
      <c r="AG61" s="68"/>
      <c r="AH61" s="66"/>
      <c r="AI61" s="66"/>
      <c r="AJ61" s="69"/>
      <c r="AK61" s="65"/>
      <c r="AL61" s="66"/>
      <c r="AM61" s="66"/>
      <c r="AN61" s="67"/>
      <c r="AO61" s="68"/>
      <c r="AP61" s="66"/>
      <c r="AQ61" s="66"/>
      <c r="AR61" s="69"/>
      <c r="AS61" s="65"/>
      <c r="AT61" s="66"/>
      <c r="AU61" s="66"/>
      <c r="AV61" s="67"/>
      <c r="AW61" s="68"/>
      <c r="AX61" s="66"/>
      <c r="AY61" s="66"/>
      <c r="AZ61" s="69"/>
      <c r="BA61" s="65"/>
      <c r="BB61" s="66"/>
      <c r="BC61" s="66"/>
      <c r="BD61" s="67"/>
      <c r="BE61" s="68"/>
      <c r="BF61" s="66"/>
      <c r="BG61" s="66"/>
      <c r="BH61" s="69"/>
      <c r="BI61" s="65"/>
      <c r="BJ61" s="66"/>
      <c r="BK61" s="66"/>
      <c r="BL61" s="67"/>
      <c r="BM61" s="68"/>
      <c r="BN61" s="66"/>
      <c r="BO61" s="66"/>
      <c r="BP61" s="69"/>
      <c r="BQ61" s="65"/>
      <c r="BR61" s="66"/>
      <c r="BS61" s="66"/>
      <c r="BT61" s="67"/>
      <c r="BU61" s="68"/>
      <c r="BV61" s="66"/>
      <c r="BW61" s="66"/>
      <c r="BX61" s="69"/>
      <c r="BY61" s="65"/>
      <c r="BZ61" s="66"/>
      <c r="CA61" s="66"/>
      <c r="CB61" s="67"/>
      <c r="CC61" s="68"/>
      <c r="CD61" s="66"/>
      <c r="CE61" s="66"/>
      <c r="CF61" s="69"/>
      <c r="CG61" s="65"/>
      <c r="CH61" s="66"/>
      <c r="CI61" s="66"/>
      <c r="CJ61" s="67"/>
      <c r="CK61" s="68"/>
      <c r="CL61" s="66"/>
      <c r="CM61" s="66"/>
      <c r="CN61" s="69"/>
      <c r="CO61" s="65"/>
      <c r="CP61" s="66"/>
      <c r="CQ61" s="66"/>
      <c r="CR61" s="67"/>
      <c r="CS61" s="68"/>
      <c r="CT61" s="66"/>
      <c r="CU61" s="66"/>
      <c r="CV61" s="69"/>
      <c r="CW61" s="65"/>
      <c r="CX61" s="66"/>
      <c r="CY61" s="66"/>
      <c r="CZ61" s="67"/>
      <c r="DA61" s="68"/>
      <c r="DB61" s="66"/>
      <c r="DC61" s="66"/>
      <c r="DD61" s="69"/>
      <c r="DE61" s="65"/>
      <c r="DF61" s="66"/>
      <c r="DG61" s="66"/>
      <c r="DH61" s="67"/>
      <c r="DI61" s="68"/>
      <c r="DJ61" s="66"/>
      <c r="DK61" s="66"/>
      <c r="DL61" s="69"/>
      <c r="DM61" s="65"/>
      <c r="DN61" s="66"/>
      <c r="DO61" s="66"/>
      <c r="DP61" s="67"/>
      <c r="DQ61" s="68"/>
      <c r="DR61" s="66"/>
      <c r="DS61" s="66"/>
      <c r="DT61" s="69"/>
      <c r="DU61" s="65"/>
      <c r="DV61" s="66"/>
      <c r="DW61" s="66"/>
      <c r="DX61" s="67"/>
      <c r="DY61" s="68"/>
      <c r="DZ61" s="66"/>
      <c r="EA61" s="66"/>
      <c r="EB61" s="69"/>
    </row>
    <row r="62" spans="2:132" ht="9.75" customHeight="1" x14ac:dyDescent="0.35">
      <c r="B62" s="53">
        <v>52</v>
      </c>
      <c r="E62" s="54"/>
      <c r="F62" s="55"/>
      <c r="G62" s="55"/>
      <c r="H62" s="56"/>
      <c r="I62" s="57"/>
      <c r="J62" s="58"/>
      <c r="K62" s="58"/>
      <c r="L62" s="59"/>
      <c r="M62" s="54"/>
      <c r="N62" s="55"/>
      <c r="O62" s="55"/>
      <c r="P62" s="56"/>
      <c r="Q62" s="57"/>
      <c r="R62" s="58"/>
      <c r="S62" s="58"/>
      <c r="T62" s="59"/>
      <c r="U62" s="54"/>
      <c r="V62" s="55"/>
      <c r="W62" s="55"/>
      <c r="X62" s="56"/>
      <c r="Y62" s="57"/>
      <c r="Z62" s="58"/>
      <c r="AA62" s="58"/>
      <c r="AB62" s="59"/>
      <c r="AC62" s="54"/>
      <c r="AD62" s="55"/>
      <c r="AE62" s="55"/>
      <c r="AF62" s="56"/>
      <c r="AG62" s="57"/>
      <c r="AH62" s="58"/>
      <c r="AI62" s="58"/>
      <c r="AJ62" s="59"/>
      <c r="AK62" s="54"/>
      <c r="AL62" s="55"/>
      <c r="AM62" s="55"/>
      <c r="AN62" s="56"/>
      <c r="AO62" s="57"/>
      <c r="AP62" s="58"/>
      <c r="AQ62" s="58"/>
      <c r="AR62" s="59"/>
      <c r="AS62" s="54"/>
      <c r="AT62" s="55"/>
      <c r="AU62" s="55"/>
      <c r="AV62" s="56"/>
      <c r="AW62" s="57"/>
      <c r="AX62" s="58"/>
      <c r="AY62" s="58"/>
      <c r="AZ62" s="59"/>
      <c r="BA62" s="54"/>
      <c r="BB62" s="55"/>
      <c r="BC62" s="55"/>
      <c r="BD62" s="56"/>
      <c r="BE62" s="57"/>
      <c r="BF62" s="58"/>
      <c r="BG62" s="58"/>
      <c r="BH62" s="59"/>
      <c r="BI62" s="54"/>
      <c r="BJ62" s="55"/>
      <c r="BK62" s="55"/>
      <c r="BL62" s="56"/>
      <c r="BM62" s="57"/>
      <c r="BN62" s="58"/>
      <c r="BO62" s="58"/>
      <c r="BP62" s="59"/>
      <c r="BQ62" s="54"/>
      <c r="BR62" s="55"/>
      <c r="BS62" s="55"/>
      <c r="BT62" s="56"/>
      <c r="BU62" s="57"/>
      <c r="BV62" s="58"/>
      <c r="BW62" s="58"/>
      <c r="BX62" s="59"/>
      <c r="BY62" s="54"/>
      <c r="BZ62" s="55"/>
      <c r="CA62" s="55"/>
      <c r="CB62" s="56"/>
      <c r="CC62" s="57"/>
      <c r="CD62" s="58"/>
      <c r="CE62" s="58"/>
      <c r="CF62" s="59"/>
      <c r="CG62" s="54"/>
      <c r="CH62" s="55"/>
      <c r="CI62" s="55"/>
      <c r="CJ62" s="56"/>
      <c r="CK62" s="57"/>
      <c r="CL62" s="58"/>
      <c r="CM62" s="58"/>
      <c r="CN62" s="59"/>
      <c r="CO62" s="54"/>
      <c r="CP62" s="55"/>
      <c r="CQ62" s="55"/>
      <c r="CR62" s="56"/>
      <c r="CS62" s="57"/>
      <c r="CT62" s="58"/>
      <c r="CU62" s="58"/>
      <c r="CV62" s="59"/>
      <c r="CW62" s="54"/>
      <c r="CX62" s="55"/>
      <c r="CY62" s="55"/>
      <c r="CZ62" s="56"/>
      <c r="DA62" s="57"/>
      <c r="DB62" s="58"/>
      <c r="DC62" s="58"/>
      <c r="DD62" s="59"/>
      <c r="DE62" s="54"/>
      <c r="DF62" s="55"/>
      <c r="DG62" s="55"/>
      <c r="DH62" s="56"/>
      <c r="DI62" s="57"/>
      <c r="DJ62" s="58"/>
      <c r="DK62" s="58"/>
      <c r="DL62" s="59"/>
      <c r="DM62" s="54"/>
      <c r="DN62" s="55"/>
      <c r="DO62" s="55"/>
      <c r="DP62" s="56"/>
      <c r="DQ62" s="57"/>
      <c r="DR62" s="58"/>
      <c r="DS62" s="58"/>
      <c r="DT62" s="59"/>
      <c r="DU62" s="54"/>
      <c r="DV62" s="55"/>
      <c r="DW62" s="55"/>
      <c r="DX62" s="56"/>
      <c r="DY62" s="57"/>
      <c r="DZ62" s="58"/>
      <c r="EA62" s="58"/>
      <c r="EB62" s="59"/>
    </row>
    <row r="63" spans="2:132" ht="9.75" customHeight="1" x14ac:dyDescent="0.35">
      <c r="B63" s="53">
        <v>53</v>
      </c>
      <c r="E63" s="60"/>
      <c r="F63" s="61"/>
      <c r="G63" s="61"/>
      <c r="H63" s="62"/>
      <c r="I63" s="63"/>
      <c r="J63" s="61"/>
      <c r="K63" s="61"/>
      <c r="L63" s="64"/>
      <c r="M63" s="60"/>
      <c r="N63" s="61"/>
      <c r="O63" s="61"/>
      <c r="P63" s="62"/>
      <c r="Q63" s="63"/>
      <c r="R63" s="61"/>
      <c r="S63" s="61"/>
      <c r="T63" s="64"/>
      <c r="U63" s="60"/>
      <c r="V63" s="61"/>
      <c r="W63" s="61"/>
      <c r="X63" s="62"/>
      <c r="Y63" s="63"/>
      <c r="Z63" s="61"/>
      <c r="AA63" s="61"/>
      <c r="AB63" s="64"/>
      <c r="AC63" s="60"/>
      <c r="AD63" s="61"/>
      <c r="AE63" s="61"/>
      <c r="AF63" s="62"/>
      <c r="AG63" s="63"/>
      <c r="AH63" s="61"/>
      <c r="AI63" s="61"/>
      <c r="AJ63" s="64"/>
      <c r="AK63" s="60"/>
      <c r="AL63" s="61"/>
      <c r="AM63" s="61"/>
      <c r="AN63" s="62"/>
      <c r="AO63" s="63"/>
      <c r="AP63" s="61"/>
      <c r="AQ63" s="61"/>
      <c r="AR63" s="64"/>
      <c r="AS63" s="60"/>
      <c r="AT63" s="61"/>
      <c r="AU63" s="61"/>
      <c r="AV63" s="62"/>
      <c r="AW63" s="63"/>
      <c r="AX63" s="61"/>
      <c r="AY63" s="61"/>
      <c r="AZ63" s="64"/>
      <c r="BA63" s="60"/>
      <c r="BB63" s="61"/>
      <c r="BC63" s="61"/>
      <c r="BD63" s="62"/>
      <c r="BE63" s="63"/>
      <c r="BF63" s="61"/>
      <c r="BG63" s="61"/>
      <c r="BH63" s="64"/>
      <c r="BI63" s="60"/>
      <c r="BJ63" s="61"/>
      <c r="BK63" s="61"/>
      <c r="BL63" s="62"/>
      <c r="BM63" s="63"/>
      <c r="BN63" s="61"/>
      <c r="BO63" s="61"/>
      <c r="BP63" s="64"/>
      <c r="BQ63" s="60"/>
      <c r="BR63" s="61"/>
      <c r="BS63" s="61"/>
      <c r="BT63" s="62"/>
      <c r="BU63" s="63"/>
      <c r="BV63" s="61"/>
      <c r="BW63" s="61"/>
      <c r="BX63" s="64"/>
      <c r="BY63" s="60"/>
      <c r="BZ63" s="61"/>
      <c r="CA63" s="61"/>
      <c r="CB63" s="62"/>
      <c r="CC63" s="63"/>
      <c r="CD63" s="61"/>
      <c r="CE63" s="61"/>
      <c r="CF63" s="64"/>
      <c r="CG63" s="60"/>
      <c r="CH63" s="61"/>
      <c r="CI63" s="61"/>
      <c r="CJ63" s="62"/>
      <c r="CK63" s="63"/>
      <c r="CL63" s="61"/>
      <c r="CM63" s="61"/>
      <c r="CN63" s="64"/>
      <c r="CO63" s="60"/>
      <c r="CP63" s="61"/>
      <c r="CQ63" s="61"/>
      <c r="CR63" s="62"/>
      <c r="CS63" s="63"/>
      <c r="CT63" s="61"/>
      <c r="CU63" s="61"/>
      <c r="CV63" s="64"/>
      <c r="CW63" s="60"/>
      <c r="CX63" s="61"/>
      <c r="CY63" s="61"/>
      <c r="CZ63" s="62"/>
      <c r="DA63" s="63"/>
      <c r="DB63" s="61"/>
      <c r="DC63" s="61"/>
      <c r="DD63" s="64"/>
      <c r="DE63" s="60"/>
      <c r="DF63" s="61"/>
      <c r="DG63" s="61"/>
      <c r="DH63" s="62"/>
      <c r="DI63" s="63"/>
      <c r="DJ63" s="61"/>
      <c r="DK63" s="61"/>
      <c r="DL63" s="64"/>
      <c r="DM63" s="60"/>
      <c r="DN63" s="61"/>
      <c r="DO63" s="61"/>
      <c r="DP63" s="62"/>
      <c r="DQ63" s="63"/>
      <c r="DR63" s="61"/>
      <c r="DS63" s="61"/>
      <c r="DT63" s="64"/>
      <c r="DU63" s="60"/>
      <c r="DV63" s="61"/>
      <c r="DW63" s="61"/>
      <c r="DX63" s="62"/>
      <c r="DY63" s="63"/>
      <c r="DZ63" s="61"/>
      <c r="EA63" s="61"/>
      <c r="EB63" s="64"/>
    </row>
    <row r="64" spans="2:132" ht="9.75" customHeight="1" x14ac:dyDescent="0.35">
      <c r="B64" s="53">
        <v>54</v>
      </c>
      <c r="E64" s="60"/>
      <c r="F64" s="61"/>
      <c r="G64" s="61"/>
      <c r="H64" s="62"/>
      <c r="I64" s="63"/>
      <c r="J64" s="61"/>
      <c r="K64" s="61"/>
      <c r="L64" s="64"/>
      <c r="M64" s="60"/>
      <c r="N64" s="61"/>
      <c r="O64" s="61"/>
      <c r="P64" s="62"/>
      <c r="Q64" s="63"/>
      <c r="R64" s="61"/>
      <c r="S64" s="61"/>
      <c r="T64" s="64"/>
      <c r="U64" s="60"/>
      <c r="V64" s="61"/>
      <c r="W64" s="61"/>
      <c r="X64" s="62"/>
      <c r="Y64" s="63"/>
      <c r="Z64" s="61"/>
      <c r="AA64" s="61"/>
      <c r="AB64" s="64"/>
      <c r="AC64" s="60"/>
      <c r="AD64" s="61"/>
      <c r="AE64" s="61"/>
      <c r="AF64" s="62"/>
      <c r="AG64" s="63"/>
      <c r="AH64" s="61"/>
      <c r="AI64" s="61"/>
      <c r="AJ64" s="64"/>
      <c r="AK64" s="60"/>
      <c r="AL64" s="61"/>
      <c r="AM64" s="61"/>
      <c r="AN64" s="62"/>
      <c r="AO64" s="63"/>
      <c r="AP64" s="61"/>
      <c r="AQ64" s="61"/>
      <c r="AR64" s="64"/>
      <c r="AS64" s="60"/>
      <c r="AT64" s="61"/>
      <c r="AU64" s="61"/>
      <c r="AV64" s="62"/>
      <c r="AW64" s="63"/>
      <c r="AX64" s="61"/>
      <c r="AY64" s="61"/>
      <c r="AZ64" s="64"/>
      <c r="BA64" s="60"/>
      <c r="BB64" s="61"/>
      <c r="BC64" s="61"/>
      <c r="BD64" s="62"/>
      <c r="BE64" s="63"/>
      <c r="BF64" s="61"/>
      <c r="BG64" s="61"/>
      <c r="BH64" s="64"/>
      <c r="BI64" s="60"/>
      <c r="BJ64" s="61"/>
      <c r="BK64" s="61"/>
      <c r="BL64" s="62"/>
      <c r="BM64" s="63"/>
      <c r="BN64" s="61"/>
      <c r="BO64" s="61"/>
      <c r="BP64" s="64"/>
      <c r="BQ64" s="60"/>
      <c r="BR64" s="61"/>
      <c r="BS64" s="61"/>
      <c r="BT64" s="62"/>
      <c r="BU64" s="63"/>
      <c r="BV64" s="61"/>
      <c r="BW64" s="61"/>
      <c r="BX64" s="64"/>
      <c r="BY64" s="60"/>
      <c r="BZ64" s="61"/>
      <c r="CA64" s="61"/>
      <c r="CB64" s="62"/>
      <c r="CC64" s="63"/>
      <c r="CD64" s="61"/>
      <c r="CE64" s="61"/>
      <c r="CF64" s="64"/>
      <c r="CG64" s="60"/>
      <c r="CH64" s="61"/>
      <c r="CI64" s="61"/>
      <c r="CJ64" s="62"/>
      <c r="CK64" s="63"/>
      <c r="CL64" s="61"/>
      <c r="CM64" s="61"/>
      <c r="CN64" s="64"/>
      <c r="CO64" s="60"/>
      <c r="CP64" s="61"/>
      <c r="CQ64" s="61"/>
      <c r="CR64" s="62"/>
      <c r="CS64" s="63"/>
      <c r="CT64" s="61"/>
      <c r="CU64" s="61"/>
      <c r="CV64" s="64"/>
      <c r="CW64" s="60"/>
      <c r="CX64" s="61"/>
      <c r="CY64" s="61"/>
      <c r="CZ64" s="62"/>
      <c r="DA64" s="63"/>
      <c r="DB64" s="61"/>
      <c r="DC64" s="61"/>
      <c r="DD64" s="64"/>
      <c r="DE64" s="60"/>
      <c r="DF64" s="61"/>
      <c r="DG64" s="61"/>
      <c r="DH64" s="62"/>
      <c r="DI64" s="63"/>
      <c r="DJ64" s="61"/>
      <c r="DK64" s="61"/>
      <c r="DL64" s="64"/>
      <c r="DM64" s="60"/>
      <c r="DN64" s="61"/>
      <c r="DO64" s="61"/>
      <c r="DP64" s="62"/>
      <c r="DQ64" s="63"/>
      <c r="DR64" s="61"/>
      <c r="DS64" s="61"/>
      <c r="DT64" s="64"/>
      <c r="DU64" s="60"/>
      <c r="DV64" s="61"/>
      <c r="DW64" s="61"/>
      <c r="DX64" s="62"/>
      <c r="DY64" s="63"/>
      <c r="DZ64" s="61"/>
      <c r="EA64" s="61"/>
      <c r="EB64" s="64"/>
    </row>
    <row r="65" spans="2:132" ht="9.75" customHeight="1" x14ac:dyDescent="0.35">
      <c r="B65" s="53">
        <v>55</v>
      </c>
      <c r="E65" s="65"/>
      <c r="F65" s="66"/>
      <c r="G65" s="66"/>
      <c r="H65" s="67"/>
      <c r="I65" s="68"/>
      <c r="J65" s="66"/>
      <c r="K65" s="66"/>
      <c r="L65" s="69"/>
      <c r="M65" s="65"/>
      <c r="N65" s="66"/>
      <c r="O65" s="66"/>
      <c r="P65" s="67"/>
      <c r="Q65" s="68"/>
      <c r="R65" s="66"/>
      <c r="S65" s="66"/>
      <c r="T65" s="69"/>
      <c r="U65" s="65"/>
      <c r="V65" s="66"/>
      <c r="W65" s="66"/>
      <c r="X65" s="67"/>
      <c r="Y65" s="68"/>
      <c r="Z65" s="66"/>
      <c r="AA65" s="66"/>
      <c r="AB65" s="69"/>
      <c r="AC65" s="65"/>
      <c r="AD65" s="66"/>
      <c r="AE65" s="66"/>
      <c r="AF65" s="67"/>
      <c r="AG65" s="68"/>
      <c r="AH65" s="66"/>
      <c r="AI65" s="66"/>
      <c r="AJ65" s="69"/>
      <c r="AK65" s="65"/>
      <c r="AL65" s="66"/>
      <c r="AM65" s="66"/>
      <c r="AN65" s="67"/>
      <c r="AO65" s="68"/>
      <c r="AP65" s="66"/>
      <c r="AQ65" s="66"/>
      <c r="AR65" s="69"/>
      <c r="AS65" s="65"/>
      <c r="AT65" s="66"/>
      <c r="AU65" s="66"/>
      <c r="AV65" s="67"/>
      <c r="AW65" s="68"/>
      <c r="AX65" s="66"/>
      <c r="AY65" s="66"/>
      <c r="AZ65" s="69"/>
      <c r="BA65" s="65"/>
      <c r="BB65" s="66"/>
      <c r="BC65" s="66"/>
      <c r="BD65" s="67"/>
      <c r="BE65" s="68"/>
      <c r="BF65" s="66"/>
      <c r="BG65" s="66"/>
      <c r="BH65" s="69"/>
      <c r="BI65" s="65"/>
      <c r="BJ65" s="66"/>
      <c r="BK65" s="66"/>
      <c r="BL65" s="67"/>
      <c r="BM65" s="68"/>
      <c r="BN65" s="66"/>
      <c r="BO65" s="66"/>
      <c r="BP65" s="69"/>
      <c r="BQ65" s="65"/>
      <c r="BR65" s="66"/>
      <c r="BS65" s="66"/>
      <c r="BT65" s="67"/>
      <c r="BU65" s="68"/>
      <c r="BV65" s="66"/>
      <c r="BW65" s="66"/>
      <c r="BX65" s="69"/>
      <c r="BY65" s="65"/>
      <c r="BZ65" s="66"/>
      <c r="CA65" s="66"/>
      <c r="CB65" s="67"/>
      <c r="CC65" s="68"/>
      <c r="CD65" s="66"/>
      <c r="CE65" s="66"/>
      <c r="CF65" s="69"/>
      <c r="CG65" s="65"/>
      <c r="CH65" s="66"/>
      <c r="CI65" s="66"/>
      <c r="CJ65" s="67"/>
      <c r="CK65" s="68"/>
      <c r="CL65" s="66"/>
      <c r="CM65" s="66"/>
      <c r="CN65" s="69"/>
      <c r="CO65" s="65"/>
      <c r="CP65" s="66"/>
      <c r="CQ65" s="66"/>
      <c r="CR65" s="67"/>
      <c r="CS65" s="68"/>
      <c r="CT65" s="66"/>
      <c r="CU65" s="66"/>
      <c r="CV65" s="69"/>
      <c r="CW65" s="65"/>
      <c r="CX65" s="66"/>
      <c r="CY65" s="66"/>
      <c r="CZ65" s="67"/>
      <c r="DA65" s="68"/>
      <c r="DB65" s="66"/>
      <c r="DC65" s="66"/>
      <c r="DD65" s="69"/>
      <c r="DE65" s="65"/>
      <c r="DF65" s="66"/>
      <c r="DG65" s="66"/>
      <c r="DH65" s="67"/>
      <c r="DI65" s="68"/>
      <c r="DJ65" s="66"/>
      <c r="DK65" s="66"/>
      <c r="DL65" s="69"/>
      <c r="DM65" s="65"/>
      <c r="DN65" s="66"/>
      <c r="DO65" s="66"/>
      <c r="DP65" s="67"/>
      <c r="DQ65" s="68"/>
      <c r="DR65" s="66"/>
      <c r="DS65" s="66"/>
      <c r="DT65" s="69"/>
      <c r="DU65" s="65"/>
      <c r="DV65" s="66"/>
      <c r="DW65" s="66"/>
      <c r="DX65" s="67"/>
      <c r="DY65" s="68"/>
      <c r="DZ65" s="66"/>
      <c r="EA65" s="66"/>
      <c r="EB65" s="69"/>
    </row>
    <row r="66" spans="2:132" ht="9.75" customHeight="1" x14ac:dyDescent="0.35">
      <c r="B66" s="53">
        <v>56</v>
      </c>
      <c r="E66" s="54"/>
      <c r="F66" s="55"/>
      <c r="G66" s="55"/>
      <c r="H66" s="56"/>
      <c r="I66" s="57"/>
      <c r="J66" s="58"/>
      <c r="K66" s="58"/>
      <c r="L66" s="59"/>
      <c r="M66" s="54"/>
      <c r="N66" s="55"/>
      <c r="O66" s="55"/>
      <c r="P66" s="56"/>
      <c r="Q66" s="57"/>
      <c r="R66" s="58"/>
      <c r="S66" s="58"/>
      <c r="T66" s="59"/>
      <c r="U66" s="54"/>
      <c r="V66" s="55"/>
      <c r="W66" s="55"/>
      <c r="X66" s="56"/>
      <c r="Y66" s="57"/>
      <c r="Z66" s="58"/>
      <c r="AA66" s="58"/>
      <c r="AB66" s="59"/>
      <c r="AC66" s="54"/>
      <c r="AD66" s="55"/>
      <c r="AE66" s="55"/>
      <c r="AF66" s="56"/>
      <c r="AG66" s="57"/>
      <c r="AH66" s="58"/>
      <c r="AI66" s="58"/>
      <c r="AJ66" s="59"/>
      <c r="AK66" s="54"/>
      <c r="AL66" s="55"/>
      <c r="AM66" s="55"/>
      <c r="AN66" s="56"/>
      <c r="AO66" s="57"/>
      <c r="AP66" s="58"/>
      <c r="AQ66" s="58"/>
      <c r="AR66" s="59"/>
      <c r="AS66" s="54"/>
      <c r="AT66" s="55"/>
      <c r="AU66" s="55"/>
      <c r="AV66" s="56"/>
      <c r="AW66" s="57"/>
      <c r="AX66" s="58"/>
      <c r="AY66" s="58"/>
      <c r="AZ66" s="59"/>
      <c r="BA66" s="54"/>
      <c r="BB66" s="55"/>
      <c r="BC66" s="55"/>
      <c r="BD66" s="56"/>
      <c r="BE66" s="57"/>
      <c r="BF66" s="58"/>
      <c r="BG66" s="58"/>
      <c r="BH66" s="59"/>
      <c r="BI66" s="54"/>
      <c r="BJ66" s="55"/>
      <c r="BK66" s="55"/>
      <c r="BL66" s="56"/>
      <c r="BM66" s="57"/>
      <c r="BN66" s="58"/>
      <c r="BO66" s="58"/>
      <c r="BP66" s="59"/>
      <c r="BQ66" s="54"/>
      <c r="BR66" s="55"/>
      <c r="BS66" s="55"/>
      <c r="BT66" s="56"/>
      <c r="BU66" s="57"/>
      <c r="BV66" s="58"/>
      <c r="BW66" s="58"/>
      <c r="BX66" s="59"/>
      <c r="BY66" s="54"/>
      <c r="BZ66" s="55"/>
      <c r="CA66" s="55"/>
      <c r="CB66" s="56"/>
      <c r="CC66" s="57"/>
      <c r="CD66" s="58"/>
      <c r="CE66" s="58"/>
      <c r="CF66" s="59"/>
      <c r="CG66" s="54"/>
      <c r="CH66" s="55"/>
      <c r="CI66" s="55"/>
      <c r="CJ66" s="56"/>
      <c r="CK66" s="57"/>
      <c r="CL66" s="58"/>
      <c r="CM66" s="58"/>
      <c r="CN66" s="59"/>
      <c r="CO66" s="54"/>
      <c r="CP66" s="55"/>
      <c r="CQ66" s="55"/>
      <c r="CR66" s="56"/>
      <c r="CS66" s="57"/>
      <c r="CT66" s="58"/>
      <c r="CU66" s="58"/>
      <c r="CV66" s="59"/>
      <c r="CW66" s="54"/>
      <c r="CX66" s="55"/>
      <c r="CY66" s="55"/>
      <c r="CZ66" s="56"/>
      <c r="DA66" s="57"/>
      <c r="DB66" s="58"/>
      <c r="DC66" s="58"/>
      <c r="DD66" s="59"/>
      <c r="DE66" s="54"/>
      <c r="DF66" s="55"/>
      <c r="DG66" s="55"/>
      <c r="DH66" s="56"/>
      <c r="DI66" s="57"/>
      <c r="DJ66" s="58"/>
      <c r="DK66" s="58"/>
      <c r="DL66" s="59"/>
      <c r="DM66" s="54"/>
      <c r="DN66" s="55"/>
      <c r="DO66" s="55"/>
      <c r="DP66" s="56"/>
      <c r="DQ66" s="57"/>
      <c r="DR66" s="58"/>
      <c r="DS66" s="58"/>
      <c r="DT66" s="59"/>
      <c r="DU66" s="54"/>
      <c r="DV66" s="55"/>
      <c r="DW66" s="55"/>
      <c r="DX66" s="56"/>
      <c r="DY66" s="57"/>
      <c r="DZ66" s="58"/>
      <c r="EA66" s="58"/>
      <c r="EB66" s="59"/>
    </row>
    <row r="67" spans="2:132" ht="9.75" customHeight="1" x14ac:dyDescent="0.35">
      <c r="B67" s="53">
        <v>57</v>
      </c>
      <c r="E67" s="60"/>
      <c r="F67" s="61"/>
      <c r="G67" s="61"/>
      <c r="H67" s="62"/>
      <c r="I67" s="63"/>
      <c r="J67" s="61"/>
      <c r="K67" s="61"/>
      <c r="L67" s="64"/>
      <c r="M67" s="60"/>
      <c r="N67" s="61"/>
      <c r="O67" s="61"/>
      <c r="P67" s="62"/>
      <c r="Q67" s="63"/>
      <c r="R67" s="61"/>
      <c r="S67" s="61"/>
      <c r="T67" s="64"/>
      <c r="U67" s="60"/>
      <c r="V67" s="61"/>
      <c r="W67" s="61"/>
      <c r="X67" s="62"/>
      <c r="Y67" s="63"/>
      <c r="Z67" s="61"/>
      <c r="AA67" s="61"/>
      <c r="AB67" s="64"/>
      <c r="AC67" s="60"/>
      <c r="AD67" s="61"/>
      <c r="AE67" s="61"/>
      <c r="AF67" s="62"/>
      <c r="AG67" s="63"/>
      <c r="AH67" s="61"/>
      <c r="AI67" s="61"/>
      <c r="AJ67" s="64"/>
      <c r="AK67" s="60"/>
      <c r="AL67" s="61"/>
      <c r="AM67" s="61"/>
      <c r="AN67" s="62"/>
      <c r="AO67" s="63"/>
      <c r="AP67" s="61"/>
      <c r="AQ67" s="61"/>
      <c r="AR67" s="64"/>
      <c r="AS67" s="60"/>
      <c r="AT67" s="61"/>
      <c r="AU67" s="61"/>
      <c r="AV67" s="62"/>
      <c r="AW67" s="63"/>
      <c r="AX67" s="61"/>
      <c r="AY67" s="61"/>
      <c r="AZ67" s="64"/>
      <c r="BA67" s="60"/>
      <c r="BB67" s="61"/>
      <c r="BC67" s="61"/>
      <c r="BD67" s="62"/>
      <c r="BE67" s="63"/>
      <c r="BF67" s="61"/>
      <c r="BG67" s="61"/>
      <c r="BH67" s="64"/>
      <c r="BI67" s="60"/>
      <c r="BJ67" s="61"/>
      <c r="BK67" s="61"/>
      <c r="BL67" s="62"/>
      <c r="BM67" s="63"/>
      <c r="BN67" s="61"/>
      <c r="BO67" s="61"/>
      <c r="BP67" s="64"/>
      <c r="BQ67" s="60"/>
      <c r="BR67" s="61"/>
      <c r="BS67" s="61"/>
      <c r="BT67" s="62"/>
      <c r="BU67" s="63"/>
      <c r="BV67" s="61"/>
      <c r="BW67" s="61"/>
      <c r="BX67" s="64"/>
      <c r="BY67" s="60"/>
      <c r="BZ67" s="61"/>
      <c r="CA67" s="61"/>
      <c r="CB67" s="62"/>
      <c r="CC67" s="63"/>
      <c r="CD67" s="61"/>
      <c r="CE67" s="61"/>
      <c r="CF67" s="64"/>
      <c r="CG67" s="60"/>
      <c r="CH67" s="61"/>
      <c r="CI67" s="61"/>
      <c r="CJ67" s="62"/>
      <c r="CK67" s="63"/>
      <c r="CL67" s="61"/>
      <c r="CM67" s="61"/>
      <c r="CN67" s="64"/>
      <c r="CO67" s="60"/>
      <c r="CP67" s="61"/>
      <c r="CQ67" s="61"/>
      <c r="CR67" s="62"/>
      <c r="CS67" s="63"/>
      <c r="CT67" s="61"/>
      <c r="CU67" s="61"/>
      <c r="CV67" s="64"/>
      <c r="CW67" s="60"/>
      <c r="CX67" s="61"/>
      <c r="CY67" s="61"/>
      <c r="CZ67" s="62"/>
      <c r="DA67" s="63"/>
      <c r="DB67" s="61"/>
      <c r="DC67" s="61"/>
      <c r="DD67" s="64"/>
      <c r="DE67" s="60"/>
      <c r="DF67" s="61"/>
      <c r="DG67" s="61"/>
      <c r="DH67" s="62"/>
      <c r="DI67" s="63"/>
      <c r="DJ67" s="61"/>
      <c r="DK67" s="61"/>
      <c r="DL67" s="64"/>
      <c r="DM67" s="60"/>
      <c r="DN67" s="61"/>
      <c r="DO67" s="61"/>
      <c r="DP67" s="62"/>
      <c r="DQ67" s="63"/>
      <c r="DR67" s="61"/>
      <c r="DS67" s="61"/>
      <c r="DT67" s="64"/>
      <c r="DU67" s="60"/>
      <c r="DV67" s="61"/>
      <c r="DW67" s="61"/>
      <c r="DX67" s="62"/>
      <c r="DY67" s="63"/>
      <c r="DZ67" s="61"/>
      <c r="EA67" s="61"/>
      <c r="EB67" s="64"/>
    </row>
    <row r="68" spans="2:132" ht="9.75" customHeight="1" x14ac:dyDescent="0.35">
      <c r="B68" s="53">
        <v>58</v>
      </c>
      <c r="E68" s="60"/>
      <c r="F68" s="61"/>
      <c r="G68" s="61"/>
      <c r="H68" s="62"/>
      <c r="I68" s="63"/>
      <c r="J68" s="61"/>
      <c r="K68" s="61"/>
      <c r="L68" s="64"/>
      <c r="M68" s="60"/>
      <c r="N68" s="61"/>
      <c r="O68" s="61"/>
      <c r="P68" s="62"/>
      <c r="Q68" s="63"/>
      <c r="R68" s="61"/>
      <c r="S68" s="61"/>
      <c r="T68" s="64"/>
      <c r="U68" s="60"/>
      <c r="V68" s="61"/>
      <c r="W68" s="61"/>
      <c r="X68" s="62"/>
      <c r="Y68" s="63"/>
      <c r="Z68" s="61"/>
      <c r="AA68" s="61"/>
      <c r="AB68" s="64"/>
      <c r="AC68" s="60"/>
      <c r="AD68" s="61"/>
      <c r="AE68" s="61"/>
      <c r="AF68" s="62"/>
      <c r="AG68" s="63"/>
      <c r="AH68" s="61"/>
      <c r="AI68" s="61"/>
      <c r="AJ68" s="64"/>
      <c r="AK68" s="60"/>
      <c r="AL68" s="61"/>
      <c r="AM68" s="61"/>
      <c r="AN68" s="62"/>
      <c r="AO68" s="63"/>
      <c r="AP68" s="61"/>
      <c r="AQ68" s="61"/>
      <c r="AR68" s="64"/>
      <c r="AS68" s="60"/>
      <c r="AT68" s="61"/>
      <c r="AU68" s="61"/>
      <c r="AV68" s="62"/>
      <c r="AW68" s="63"/>
      <c r="AX68" s="61"/>
      <c r="AY68" s="61"/>
      <c r="AZ68" s="64"/>
      <c r="BA68" s="60"/>
      <c r="BB68" s="61"/>
      <c r="BC68" s="61"/>
      <c r="BD68" s="62"/>
      <c r="BE68" s="63"/>
      <c r="BF68" s="61"/>
      <c r="BG68" s="61"/>
      <c r="BH68" s="64"/>
      <c r="BI68" s="60"/>
      <c r="BJ68" s="61"/>
      <c r="BK68" s="61"/>
      <c r="BL68" s="62"/>
      <c r="BM68" s="63"/>
      <c r="BN68" s="61"/>
      <c r="BO68" s="61"/>
      <c r="BP68" s="64"/>
      <c r="BQ68" s="60"/>
      <c r="BR68" s="61"/>
      <c r="BS68" s="61"/>
      <c r="BT68" s="62"/>
      <c r="BU68" s="63"/>
      <c r="BV68" s="61"/>
      <c r="BW68" s="61"/>
      <c r="BX68" s="64"/>
      <c r="BY68" s="60"/>
      <c r="BZ68" s="61"/>
      <c r="CA68" s="61"/>
      <c r="CB68" s="62"/>
      <c r="CC68" s="63"/>
      <c r="CD68" s="61"/>
      <c r="CE68" s="61"/>
      <c r="CF68" s="64"/>
      <c r="CG68" s="60"/>
      <c r="CH68" s="61"/>
      <c r="CI68" s="61"/>
      <c r="CJ68" s="62"/>
      <c r="CK68" s="63"/>
      <c r="CL68" s="61"/>
      <c r="CM68" s="61"/>
      <c r="CN68" s="64"/>
      <c r="CO68" s="60"/>
      <c r="CP68" s="61"/>
      <c r="CQ68" s="61"/>
      <c r="CR68" s="62"/>
      <c r="CS68" s="63"/>
      <c r="CT68" s="61"/>
      <c r="CU68" s="61"/>
      <c r="CV68" s="64"/>
      <c r="CW68" s="60"/>
      <c r="CX68" s="61"/>
      <c r="CY68" s="61"/>
      <c r="CZ68" s="62"/>
      <c r="DA68" s="63"/>
      <c r="DB68" s="61"/>
      <c r="DC68" s="61"/>
      <c r="DD68" s="64"/>
      <c r="DE68" s="60"/>
      <c r="DF68" s="61"/>
      <c r="DG68" s="61"/>
      <c r="DH68" s="62"/>
      <c r="DI68" s="63"/>
      <c r="DJ68" s="61"/>
      <c r="DK68" s="61"/>
      <c r="DL68" s="64"/>
      <c r="DM68" s="60"/>
      <c r="DN68" s="61"/>
      <c r="DO68" s="61"/>
      <c r="DP68" s="62"/>
      <c r="DQ68" s="63"/>
      <c r="DR68" s="61"/>
      <c r="DS68" s="61"/>
      <c r="DT68" s="64"/>
      <c r="DU68" s="60"/>
      <c r="DV68" s="61"/>
      <c r="DW68" s="61"/>
      <c r="DX68" s="62"/>
      <c r="DY68" s="63"/>
      <c r="DZ68" s="61"/>
      <c r="EA68" s="61"/>
      <c r="EB68" s="64"/>
    </row>
    <row r="69" spans="2:132" ht="9.75" customHeight="1" x14ac:dyDescent="0.35">
      <c r="B69" s="53">
        <v>59</v>
      </c>
      <c r="E69" s="65"/>
      <c r="F69" s="66"/>
      <c r="G69" s="66"/>
      <c r="H69" s="67"/>
      <c r="I69" s="68"/>
      <c r="J69" s="66"/>
      <c r="K69" s="66"/>
      <c r="L69" s="69"/>
      <c r="M69" s="65"/>
      <c r="N69" s="66"/>
      <c r="O69" s="66"/>
      <c r="P69" s="67"/>
      <c r="Q69" s="68"/>
      <c r="R69" s="66"/>
      <c r="S69" s="66"/>
      <c r="T69" s="69"/>
      <c r="U69" s="65"/>
      <c r="V69" s="66"/>
      <c r="W69" s="66"/>
      <c r="X69" s="67"/>
      <c r="Y69" s="68"/>
      <c r="Z69" s="66"/>
      <c r="AA69" s="66"/>
      <c r="AB69" s="69"/>
      <c r="AC69" s="65"/>
      <c r="AD69" s="66"/>
      <c r="AE69" s="66"/>
      <c r="AF69" s="67"/>
      <c r="AG69" s="68"/>
      <c r="AH69" s="66"/>
      <c r="AI69" s="66"/>
      <c r="AJ69" s="69"/>
      <c r="AK69" s="65"/>
      <c r="AL69" s="66"/>
      <c r="AM69" s="66"/>
      <c r="AN69" s="67"/>
      <c r="AO69" s="68"/>
      <c r="AP69" s="66"/>
      <c r="AQ69" s="66"/>
      <c r="AR69" s="69"/>
      <c r="AS69" s="65"/>
      <c r="AT69" s="66"/>
      <c r="AU69" s="66"/>
      <c r="AV69" s="67"/>
      <c r="AW69" s="68"/>
      <c r="AX69" s="66"/>
      <c r="AY69" s="66"/>
      <c r="AZ69" s="69"/>
      <c r="BA69" s="65"/>
      <c r="BB69" s="66"/>
      <c r="BC69" s="66"/>
      <c r="BD69" s="67"/>
      <c r="BE69" s="68"/>
      <c r="BF69" s="66"/>
      <c r="BG69" s="66"/>
      <c r="BH69" s="69"/>
      <c r="BI69" s="65"/>
      <c r="BJ69" s="66"/>
      <c r="BK69" s="66"/>
      <c r="BL69" s="67"/>
      <c r="BM69" s="68"/>
      <c r="BN69" s="66"/>
      <c r="BO69" s="66"/>
      <c r="BP69" s="69"/>
      <c r="BQ69" s="65"/>
      <c r="BR69" s="66"/>
      <c r="BS69" s="66"/>
      <c r="BT69" s="67"/>
      <c r="BU69" s="68"/>
      <c r="BV69" s="66"/>
      <c r="BW69" s="66"/>
      <c r="BX69" s="69"/>
      <c r="BY69" s="65"/>
      <c r="BZ69" s="66"/>
      <c r="CA69" s="66"/>
      <c r="CB69" s="67"/>
      <c r="CC69" s="68"/>
      <c r="CD69" s="66"/>
      <c r="CE69" s="66"/>
      <c r="CF69" s="69"/>
      <c r="CG69" s="65"/>
      <c r="CH69" s="66"/>
      <c r="CI69" s="66"/>
      <c r="CJ69" s="67"/>
      <c r="CK69" s="68"/>
      <c r="CL69" s="66"/>
      <c r="CM69" s="66"/>
      <c r="CN69" s="69"/>
      <c r="CO69" s="65"/>
      <c r="CP69" s="66"/>
      <c r="CQ69" s="66"/>
      <c r="CR69" s="67"/>
      <c r="CS69" s="68"/>
      <c r="CT69" s="66"/>
      <c r="CU69" s="66"/>
      <c r="CV69" s="69"/>
      <c r="CW69" s="65"/>
      <c r="CX69" s="66"/>
      <c r="CY69" s="66"/>
      <c r="CZ69" s="67"/>
      <c r="DA69" s="68"/>
      <c r="DB69" s="66"/>
      <c r="DC69" s="66"/>
      <c r="DD69" s="69"/>
      <c r="DE69" s="65"/>
      <c r="DF69" s="66"/>
      <c r="DG69" s="66"/>
      <c r="DH69" s="67"/>
      <c r="DI69" s="68"/>
      <c r="DJ69" s="66"/>
      <c r="DK69" s="66"/>
      <c r="DL69" s="69"/>
      <c r="DM69" s="65"/>
      <c r="DN69" s="66"/>
      <c r="DO69" s="66"/>
      <c r="DP69" s="67"/>
      <c r="DQ69" s="68"/>
      <c r="DR69" s="66"/>
      <c r="DS69" s="66"/>
      <c r="DT69" s="69"/>
      <c r="DU69" s="65"/>
      <c r="DV69" s="66"/>
      <c r="DW69" s="66"/>
      <c r="DX69" s="67"/>
      <c r="DY69" s="68"/>
      <c r="DZ69" s="66"/>
      <c r="EA69" s="66"/>
      <c r="EB69" s="69"/>
    </row>
    <row r="70" spans="2:132" ht="9.75" customHeight="1" x14ac:dyDescent="0.35">
      <c r="B70" s="53">
        <v>60</v>
      </c>
      <c r="E70" s="54"/>
      <c r="F70" s="55"/>
      <c r="G70" s="55"/>
      <c r="H70" s="56"/>
      <c r="I70" s="57"/>
      <c r="J70" s="58"/>
      <c r="K70" s="58"/>
      <c r="L70" s="59"/>
      <c r="M70" s="54"/>
      <c r="N70" s="55"/>
      <c r="O70" s="55"/>
      <c r="P70" s="56"/>
      <c r="Q70" s="57"/>
      <c r="R70" s="58"/>
      <c r="S70" s="58"/>
      <c r="T70" s="59"/>
      <c r="U70" s="54"/>
      <c r="V70" s="55"/>
      <c r="W70" s="55"/>
      <c r="X70" s="56"/>
      <c r="Y70" s="57"/>
      <c r="Z70" s="58"/>
      <c r="AA70" s="58"/>
      <c r="AB70" s="59"/>
      <c r="AC70" s="54"/>
      <c r="AD70" s="55"/>
      <c r="AE70" s="55"/>
      <c r="AF70" s="56"/>
      <c r="AG70" s="57"/>
      <c r="AH70" s="58"/>
      <c r="AI70" s="58"/>
      <c r="AJ70" s="59"/>
      <c r="AK70" s="54"/>
      <c r="AL70" s="55"/>
      <c r="AM70" s="55"/>
      <c r="AN70" s="56"/>
      <c r="AO70" s="57"/>
      <c r="AP70" s="58"/>
      <c r="AQ70" s="58"/>
      <c r="AR70" s="59"/>
      <c r="AS70" s="54"/>
      <c r="AT70" s="55"/>
      <c r="AU70" s="55"/>
      <c r="AV70" s="56"/>
      <c r="AW70" s="57"/>
      <c r="AX70" s="58"/>
      <c r="AY70" s="58"/>
      <c r="AZ70" s="59"/>
      <c r="BA70" s="54"/>
      <c r="BB70" s="55"/>
      <c r="BC70" s="55"/>
      <c r="BD70" s="56"/>
      <c r="BE70" s="57"/>
      <c r="BF70" s="58"/>
      <c r="BG70" s="58"/>
      <c r="BH70" s="59"/>
      <c r="BI70" s="54"/>
      <c r="BJ70" s="55"/>
      <c r="BK70" s="55"/>
      <c r="BL70" s="56"/>
      <c r="BM70" s="57"/>
      <c r="BN70" s="58"/>
      <c r="BO70" s="58"/>
      <c r="BP70" s="59"/>
      <c r="BQ70" s="54"/>
      <c r="BR70" s="55"/>
      <c r="BS70" s="55"/>
      <c r="BT70" s="56"/>
      <c r="BU70" s="57"/>
      <c r="BV70" s="58"/>
      <c r="BW70" s="58"/>
      <c r="BX70" s="59"/>
      <c r="BY70" s="54"/>
      <c r="BZ70" s="55"/>
      <c r="CA70" s="55"/>
      <c r="CB70" s="56"/>
      <c r="CC70" s="57"/>
      <c r="CD70" s="58"/>
      <c r="CE70" s="58"/>
      <c r="CF70" s="59"/>
      <c r="CG70" s="54"/>
      <c r="CH70" s="55"/>
      <c r="CI70" s="55"/>
      <c r="CJ70" s="56"/>
      <c r="CK70" s="57"/>
      <c r="CL70" s="58"/>
      <c r="CM70" s="58"/>
      <c r="CN70" s="59"/>
      <c r="CO70" s="54"/>
      <c r="CP70" s="55"/>
      <c r="CQ70" s="55"/>
      <c r="CR70" s="56"/>
      <c r="CS70" s="57"/>
      <c r="CT70" s="58"/>
      <c r="CU70" s="58"/>
      <c r="CV70" s="59"/>
      <c r="CW70" s="54"/>
      <c r="CX70" s="55"/>
      <c r="CY70" s="55"/>
      <c r="CZ70" s="56"/>
      <c r="DA70" s="57"/>
      <c r="DB70" s="58"/>
      <c r="DC70" s="58"/>
      <c r="DD70" s="59"/>
      <c r="DE70" s="54"/>
      <c r="DF70" s="55"/>
      <c r="DG70" s="55"/>
      <c r="DH70" s="56"/>
      <c r="DI70" s="57"/>
      <c r="DJ70" s="58"/>
      <c r="DK70" s="58"/>
      <c r="DL70" s="59"/>
      <c r="DM70" s="54"/>
      <c r="DN70" s="55"/>
      <c r="DO70" s="55"/>
      <c r="DP70" s="56"/>
      <c r="DQ70" s="57"/>
      <c r="DR70" s="58"/>
      <c r="DS70" s="58"/>
      <c r="DT70" s="59"/>
      <c r="DU70" s="54"/>
      <c r="DV70" s="55"/>
      <c r="DW70" s="55"/>
      <c r="DX70" s="56"/>
      <c r="DY70" s="57"/>
      <c r="DZ70" s="58"/>
      <c r="EA70" s="58"/>
      <c r="EB70" s="59"/>
    </row>
    <row r="71" spans="2:132" ht="9.75" customHeight="1" x14ac:dyDescent="0.35">
      <c r="B71" s="53">
        <v>61</v>
      </c>
      <c r="E71" s="60"/>
      <c r="F71" s="61"/>
      <c r="G71" s="61"/>
      <c r="H71" s="62"/>
      <c r="I71" s="63"/>
      <c r="J71" s="61"/>
      <c r="K71" s="61"/>
      <c r="L71" s="64"/>
      <c r="M71" s="60"/>
      <c r="N71" s="61"/>
      <c r="O71" s="61"/>
      <c r="P71" s="62"/>
      <c r="Q71" s="63"/>
      <c r="R71" s="61"/>
      <c r="S71" s="61"/>
      <c r="T71" s="64"/>
      <c r="U71" s="60"/>
      <c r="V71" s="61"/>
      <c r="W71" s="61"/>
      <c r="X71" s="62"/>
      <c r="Y71" s="63"/>
      <c r="Z71" s="61"/>
      <c r="AA71" s="61"/>
      <c r="AB71" s="64"/>
      <c r="AC71" s="60"/>
      <c r="AD71" s="61"/>
      <c r="AE71" s="61"/>
      <c r="AF71" s="62"/>
      <c r="AG71" s="63"/>
      <c r="AH71" s="61"/>
      <c r="AI71" s="61"/>
      <c r="AJ71" s="64"/>
      <c r="AK71" s="60"/>
      <c r="AL71" s="61"/>
      <c r="AM71" s="61"/>
      <c r="AN71" s="62"/>
      <c r="AO71" s="63"/>
      <c r="AP71" s="61"/>
      <c r="AQ71" s="61"/>
      <c r="AR71" s="64"/>
      <c r="AS71" s="60"/>
      <c r="AT71" s="61"/>
      <c r="AU71" s="61"/>
      <c r="AV71" s="62"/>
      <c r="AW71" s="63"/>
      <c r="AX71" s="61"/>
      <c r="AY71" s="61"/>
      <c r="AZ71" s="64"/>
      <c r="BA71" s="60"/>
      <c r="BB71" s="61"/>
      <c r="BC71" s="61"/>
      <c r="BD71" s="62"/>
      <c r="BE71" s="63"/>
      <c r="BF71" s="61"/>
      <c r="BG71" s="61"/>
      <c r="BH71" s="64"/>
      <c r="BI71" s="60"/>
      <c r="BJ71" s="61"/>
      <c r="BK71" s="61"/>
      <c r="BL71" s="62"/>
      <c r="BM71" s="63"/>
      <c r="BN71" s="61"/>
      <c r="BO71" s="61"/>
      <c r="BP71" s="64"/>
      <c r="BQ71" s="60"/>
      <c r="BR71" s="61"/>
      <c r="BS71" s="61"/>
      <c r="BT71" s="62"/>
      <c r="BU71" s="63"/>
      <c r="BV71" s="61"/>
      <c r="BW71" s="61"/>
      <c r="BX71" s="64"/>
      <c r="BY71" s="60"/>
      <c r="BZ71" s="61"/>
      <c r="CA71" s="61"/>
      <c r="CB71" s="62"/>
      <c r="CC71" s="63"/>
      <c r="CD71" s="61"/>
      <c r="CE71" s="61"/>
      <c r="CF71" s="64"/>
      <c r="CG71" s="60"/>
      <c r="CH71" s="61"/>
      <c r="CI71" s="61"/>
      <c r="CJ71" s="62"/>
      <c r="CK71" s="63"/>
      <c r="CL71" s="61"/>
      <c r="CM71" s="61"/>
      <c r="CN71" s="64"/>
      <c r="CO71" s="60"/>
      <c r="CP71" s="61"/>
      <c r="CQ71" s="61"/>
      <c r="CR71" s="62"/>
      <c r="CS71" s="63"/>
      <c r="CT71" s="61"/>
      <c r="CU71" s="61"/>
      <c r="CV71" s="64"/>
      <c r="CW71" s="60"/>
      <c r="CX71" s="61"/>
      <c r="CY71" s="61"/>
      <c r="CZ71" s="62"/>
      <c r="DA71" s="63"/>
      <c r="DB71" s="61"/>
      <c r="DC71" s="61"/>
      <c r="DD71" s="64"/>
      <c r="DE71" s="60"/>
      <c r="DF71" s="61"/>
      <c r="DG71" s="61"/>
      <c r="DH71" s="62"/>
      <c r="DI71" s="63"/>
      <c r="DJ71" s="61"/>
      <c r="DK71" s="61"/>
      <c r="DL71" s="64"/>
      <c r="DM71" s="60"/>
      <c r="DN71" s="61"/>
      <c r="DO71" s="61"/>
      <c r="DP71" s="62"/>
      <c r="DQ71" s="63"/>
      <c r="DR71" s="61"/>
      <c r="DS71" s="61"/>
      <c r="DT71" s="64"/>
      <c r="DU71" s="60"/>
      <c r="DV71" s="61"/>
      <c r="DW71" s="61"/>
      <c r="DX71" s="62"/>
      <c r="DY71" s="63"/>
      <c r="DZ71" s="61"/>
      <c r="EA71" s="61"/>
      <c r="EB71" s="64"/>
    </row>
    <row r="72" spans="2:132" ht="9.75" customHeight="1" x14ac:dyDescent="0.35">
      <c r="B72" s="53">
        <v>62</v>
      </c>
      <c r="E72" s="60"/>
      <c r="F72" s="61"/>
      <c r="G72" s="61"/>
      <c r="H72" s="62"/>
      <c r="I72" s="63"/>
      <c r="J72" s="61"/>
      <c r="K72" s="61"/>
      <c r="L72" s="64"/>
      <c r="M72" s="60"/>
      <c r="N72" s="61"/>
      <c r="O72" s="61"/>
      <c r="P72" s="62"/>
      <c r="Q72" s="63"/>
      <c r="R72" s="61"/>
      <c r="S72" s="61"/>
      <c r="T72" s="64"/>
      <c r="U72" s="60"/>
      <c r="V72" s="61"/>
      <c r="W72" s="61"/>
      <c r="X72" s="62"/>
      <c r="Y72" s="63"/>
      <c r="Z72" s="61"/>
      <c r="AA72" s="61"/>
      <c r="AB72" s="64"/>
      <c r="AC72" s="60"/>
      <c r="AD72" s="61"/>
      <c r="AE72" s="61"/>
      <c r="AF72" s="62"/>
      <c r="AG72" s="63"/>
      <c r="AH72" s="61"/>
      <c r="AI72" s="61"/>
      <c r="AJ72" s="64"/>
      <c r="AK72" s="60"/>
      <c r="AL72" s="61"/>
      <c r="AM72" s="61"/>
      <c r="AN72" s="62"/>
      <c r="AO72" s="63"/>
      <c r="AP72" s="61"/>
      <c r="AQ72" s="61"/>
      <c r="AR72" s="64"/>
      <c r="AS72" s="60"/>
      <c r="AT72" s="61"/>
      <c r="AU72" s="61"/>
      <c r="AV72" s="62"/>
      <c r="AW72" s="63"/>
      <c r="AX72" s="61"/>
      <c r="AY72" s="61"/>
      <c r="AZ72" s="64"/>
      <c r="BA72" s="60"/>
      <c r="BB72" s="61"/>
      <c r="BC72" s="61"/>
      <c r="BD72" s="62"/>
      <c r="BE72" s="63"/>
      <c r="BF72" s="61"/>
      <c r="BG72" s="61"/>
      <c r="BH72" s="64"/>
      <c r="BI72" s="60"/>
      <c r="BJ72" s="61"/>
      <c r="BK72" s="61"/>
      <c r="BL72" s="62"/>
      <c r="BM72" s="63"/>
      <c r="BN72" s="61"/>
      <c r="BO72" s="61"/>
      <c r="BP72" s="64"/>
      <c r="BQ72" s="60"/>
      <c r="BR72" s="61"/>
      <c r="BS72" s="61"/>
      <c r="BT72" s="62"/>
      <c r="BU72" s="63"/>
      <c r="BV72" s="61"/>
      <c r="BW72" s="61"/>
      <c r="BX72" s="64"/>
      <c r="BY72" s="60"/>
      <c r="BZ72" s="61"/>
      <c r="CA72" s="61"/>
      <c r="CB72" s="62"/>
      <c r="CC72" s="63"/>
      <c r="CD72" s="61"/>
      <c r="CE72" s="61"/>
      <c r="CF72" s="64"/>
      <c r="CG72" s="60"/>
      <c r="CH72" s="61"/>
      <c r="CI72" s="61"/>
      <c r="CJ72" s="62"/>
      <c r="CK72" s="63"/>
      <c r="CL72" s="61"/>
      <c r="CM72" s="61"/>
      <c r="CN72" s="64"/>
      <c r="CO72" s="60"/>
      <c r="CP72" s="61"/>
      <c r="CQ72" s="61"/>
      <c r="CR72" s="62"/>
      <c r="CS72" s="63"/>
      <c r="CT72" s="61"/>
      <c r="CU72" s="61"/>
      <c r="CV72" s="64"/>
      <c r="CW72" s="60"/>
      <c r="CX72" s="61"/>
      <c r="CY72" s="61"/>
      <c r="CZ72" s="62"/>
      <c r="DA72" s="63"/>
      <c r="DB72" s="61"/>
      <c r="DC72" s="61"/>
      <c r="DD72" s="64"/>
      <c r="DE72" s="60"/>
      <c r="DF72" s="61"/>
      <c r="DG72" s="61"/>
      <c r="DH72" s="62"/>
      <c r="DI72" s="63"/>
      <c r="DJ72" s="61"/>
      <c r="DK72" s="61"/>
      <c r="DL72" s="64"/>
      <c r="DM72" s="60"/>
      <c r="DN72" s="61"/>
      <c r="DO72" s="61"/>
      <c r="DP72" s="62"/>
      <c r="DQ72" s="63"/>
      <c r="DR72" s="61"/>
      <c r="DS72" s="61"/>
      <c r="DT72" s="64"/>
      <c r="DU72" s="60"/>
      <c r="DV72" s="61"/>
      <c r="DW72" s="61"/>
      <c r="DX72" s="62"/>
      <c r="DY72" s="63"/>
      <c r="DZ72" s="61"/>
      <c r="EA72" s="61"/>
      <c r="EB72" s="64"/>
    </row>
    <row r="73" spans="2:132" ht="9.75" customHeight="1" x14ac:dyDescent="0.35">
      <c r="B73" s="53">
        <v>63</v>
      </c>
      <c r="E73" s="65"/>
      <c r="F73" s="66"/>
      <c r="G73" s="66"/>
      <c r="H73" s="67"/>
      <c r="I73" s="68"/>
      <c r="J73" s="66"/>
      <c r="K73" s="66"/>
      <c r="L73" s="69"/>
      <c r="M73" s="65"/>
      <c r="N73" s="66"/>
      <c r="O73" s="66"/>
      <c r="P73" s="67"/>
      <c r="Q73" s="68"/>
      <c r="R73" s="66"/>
      <c r="S73" s="66"/>
      <c r="T73" s="69"/>
      <c r="U73" s="65"/>
      <c r="V73" s="66"/>
      <c r="W73" s="66"/>
      <c r="X73" s="67"/>
      <c r="Y73" s="68"/>
      <c r="Z73" s="66"/>
      <c r="AA73" s="66"/>
      <c r="AB73" s="69"/>
      <c r="AC73" s="65"/>
      <c r="AD73" s="66"/>
      <c r="AE73" s="66"/>
      <c r="AF73" s="67"/>
      <c r="AG73" s="68"/>
      <c r="AH73" s="66"/>
      <c r="AI73" s="66"/>
      <c r="AJ73" s="69"/>
      <c r="AK73" s="65"/>
      <c r="AL73" s="66"/>
      <c r="AM73" s="66"/>
      <c r="AN73" s="67"/>
      <c r="AO73" s="68"/>
      <c r="AP73" s="66"/>
      <c r="AQ73" s="66"/>
      <c r="AR73" s="69"/>
      <c r="AS73" s="65"/>
      <c r="AT73" s="66"/>
      <c r="AU73" s="66"/>
      <c r="AV73" s="67"/>
      <c r="AW73" s="68"/>
      <c r="AX73" s="66"/>
      <c r="AY73" s="66"/>
      <c r="AZ73" s="69"/>
      <c r="BA73" s="65"/>
      <c r="BB73" s="66"/>
      <c r="BC73" s="66"/>
      <c r="BD73" s="67"/>
      <c r="BE73" s="68"/>
      <c r="BF73" s="66"/>
      <c r="BG73" s="66"/>
      <c r="BH73" s="69"/>
      <c r="BI73" s="65"/>
      <c r="BJ73" s="66"/>
      <c r="BK73" s="66"/>
      <c r="BL73" s="67"/>
      <c r="BM73" s="68"/>
      <c r="BN73" s="66"/>
      <c r="BO73" s="66"/>
      <c r="BP73" s="69"/>
      <c r="BQ73" s="65"/>
      <c r="BR73" s="66"/>
      <c r="BS73" s="66"/>
      <c r="BT73" s="67"/>
      <c r="BU73" s="68"/>
      <c r="BV73" s="66"/>
      <c r="BW73" s="66"/>
      <c r="BX73" s="69"/>
      <c r="BY73" s="65"/>
      <c r="BZ73" s="66"/>
      <c r="CA73" s="66"/>
      <c r="CB73" s="67"/>
      <c r="CC73" s="68"/>
      <c r="CD73" s="66"/>
      <c r="CE73" s="66"/>
      <c r="CF73" s="69"/>
      <c r="CG73" s="65"/>
      <c r="CH73" s="66"/>
      <c r="CI73" s="66"/>
      <c r="CJ73" s="67"/>
      <c r="CK73" s="68"/>
      <c r="CL73" s="66"/>
      <c r="CM73" s="66"/>
      <c r="CN73" s="69"/>
      <c r="CO73" s="65"/>
      <c r="CP73" s="66"/>
      <c r="CQ73" s="66"/>
      <c r="CR73" s="67"/>
      <c r="CS73" s="68"/>
      <c r="CT73" s="66"/>
      <c r="CU73" s="66"/>
      <c r="CV73" s="69"/>
      <c r="CW73" s="65"/>
      <c r="CX73" s="66"/>
      <c r="CY73" s="66"/>
      <c r="CZ73" s="67"/>
      <c r="DA73" s="68"/>
      <c r="DB73" s="66"/>
      <c r="DC73" s="66"/>
      <c r="DD73" s="69"/>
      <c r="DE73" s="65"/>
      <c r="DF73" s="66"/>
      <c r="DG73" s="66"/>
      <c r="DH73" s="67"/>
      <c r="DI73" s="68"/>
      <c r="DJ73" s="66"/>
      <c r="DK73" s="66"/>
      <c r="DL73" s="69"/>
      <c r="DM73" s="65"/>
      <c r="DN73" s="66"/>
      <c r="DO73" s="66"/>
      <c r="DP73" s="67"/>
      <c r="DQ73" s="68"/>
      <c r="DR73" s="66"/>
      <c r="DS73" s="66"/>
      <c r="DT73" s="69"/>
      <c r="DU73" s="65"/>
      <c r="DV73" s="66"/>
      <c r="DW73" s="66"/>
      <c r="DX73" s="67"/>
      <c r="DY73" s="68"/>
      <c r="DZ73" s="66"/>
      <c r="EA73" s="66"/>
      <c r="EB73" s="69"/>
    </row>
    <row r="74" spans="2:132" ht="9.75" customHeight="1" x14ac:dyDescent="0.35">
      <c r="B74" s="53">
        <v>64</v>
      </c>
      <c r="E74" s="54"/>
      <c r="F74" s="55"/>
      <c r="G74" s="55"/>
      <c r="H74" s="56"/>
      <c r="I74" s="57"/>
      <c r="J74" s="58"/>
      <c r="K74" s="58"/>
      <c r="L74" s="59"/>
      <c r="M74" s="54"/>
      <c r="N74" s="55"/>
      <c r="O74" s="55"/>
      <c r="P74" s="56"/>
      <c r="Q74" s="57"/>
      <c r="R74" s="58"/>
      <c r="S74" s="58"/>
      <c r="T74" s="59"/>
      <c r="U74" s="54"/>
      <c r="V74" s="55"/>
      <c r="W74" s="55"/>
      <c r="X74" s="56"/>
      <c r="Y74" s="57"/>
      <c r="Z74" s="58"/>
      <c r="AA74" s="58"/>
      <c r="AB74" s="59"/>
      <c r="AC74" s="54"/>
      <c r="AD74" s="55"/>
      <c r="AE74" s="55"/>
      <c r="AF74" s="56"/>
      <c r="AG74" s="57"/>
      <c r="AH74" s="58"/>
      <c r="AI74" s="58"/>
      <c r="AJ74" s="59"/>
      <c r="AK74" s="54"/>
      <c r="AL74" s="55"/>
      <c r="AM74" s="55"/>
      <c r="AN74" s="56"/>
      <c r="AO74" s="57"/>
      <c r="AP74" s="58"/>
      <c r="AQ74" s="58"/>
      <c r="AR74" s="59"/>
      <c r="AS74" s="54"/>
      <c r="AT74" s="55"/>
      <c r="AU74" s="55"/>
      <c r="AV74" s="56"/>
      <c r="AW74" s="57"/>
      <c r="AX74" s="58"/>
      <c r="AY74" s="58"/>
      <c r="AZ74" s="59"/>
      <c r="BA74" s="54"/>
      <c r="BB74" s="55"/>
      <c r="BC74" s="55"/>
      <c r="BD74" s="56"/>
      <c r="BE74" s="57"/>
      <c r="BF74" s="58"/>
      <c r="BG74" s="58"/>
      <c r="BH74" s="59"/>
      <c r="BI74" s="54"/>
      <c r="BJ74" s="55"/>
      <c r="BK74" s="55"/>
      <c r="BL74" s="56"/>
      <c r="BM74" s="57"/>
      <c r="BN74" s="58"/>
      <c r="BO74" s="58"/>
      <c r="BP74" s="59"/>
      <c r="BQ74" s="54"/>
      <c r="BR74" s="55"/>
      <c r="BS74" s="55"/>
      <c r="BT74" s="56"/>
      <c r="BU74" s="57"/>
      <c r="BV74" s="58"/>
      <c r="BW74" s="58"/>
      <c r="BX74" s="59"/>
      <c r="BY74" s="54"/>
      <c r="BZ74" s="55"/>
      <c r="CA74" s="55"/>
      <c r="CB74" s="56"/>
      <c r="CC74" s="57"/>
      <c r="CD74" s="58"/>
      <c r="CE74" s="58"/>
      <c r="CF74" s="59"/>
      <c r="CG74" s="54"/>
      <c r="CH74" s="55"/>
      <c r="CI74" s="55"/>
      <c r="CJ74" s="56"/>
      <c r="CK74" s="57"/>
      <c r="CL74" s="58"/>
      <c r="CM74" s="58"/>
      <c r="CN74" s="59"/>
      <c r="CO74" s="54"/>
      <c r="CP74" s="55"/>
      <c r="CQ74" s="55"/>
      <c r="CR74" s="56"/>
      <c r="CS74" s="57"/>
      <c r="CT74" s="58"/>
      <c r="CU74" s="58"/>
      <c r="CV74" s="59"/>
      <c r="CW74" s="54"/>
      <c r="CX74" s="55"/>
      <c r="CY74" s="55"/>
      <c r="CZ74" s="56"/>
      <c r="DA74" s="57"/>
      <c r="DB74" s="58"/>
      <c r="DC74" s="58"/>
      <c r="DD74" s="59"/>
      <c r="DE74" s="54"/>
      <c r="DF74" s="55"/>
      <c r="DG74" s="55"/>
      <c r="DH74" s="56"/>
      <c r="DI74" s="57"/>
      <c r="DJ74" s="58"/>
      <c r="DK74" s="58"/>
      <c r="DL74" s="59"/>
      <c r="DM74" s="54"/>
      <c r="DN74" s="55"/>
      <c r="DO74" s="55"/>
      <c r="DP74" s="56"/>
      <c r="DQ74" s="57"/>
      <c r="DR74" s="58"/>
      <c r="DS74" s="58"/>
      <c r="DT74" s="59"/>
      <c r="DU74" s="54"/>
      <c r="DV74" s="55"/>
      <c r="DW74" s="55"/>
      <c r="DX74" s="56"/>
      <c r="DY74" s="57"/>
      <c r="DZ74" s="58"/>
      <c r="EA74" s="58"/>
      <c r="EB74" s="59"/>
    </row>
    <row r="75" spans="2:132" ht="9.75" customHeight="1" x14ac:dyDescent="0.35">
      <c r="B75" s="53">
        <v>65</v>
      </c>
      <c r="E75" s="60"/>
      <c r="F75" s="61"/>
      <c r="G75" s="61"/>
      <c r="H75" s="62"/>
      <c r="I75" s="63"/>
      <c r="J75" s="61"/>
      <c r="K75" s="61"/>
      <c r="L75" s="64"/>
      <c r="M75" s="60"/>
      <c r="N75" s="61"/>
      <c r="O75" s="61"/>
      <c r="P75" s="62"/>
      <c r="Q75" s="63"/>
      <c r="R75" s="61"/>
      <c r="S75" s="61"/>
      <c r="T75" s="64"/>
      <c r="U75" s="60"/>
      <c r="V75" s="61"/>
      <c r="W75" s="61"/>
      <c r="X75" s="62"/>
      <c r="Y75" s="63"/>
      <c r="Z75" s="61"/>
      <c r="AA75" s="61"/>
      <c r="AB75" s="64"/>
      <c r="AC75" s="60"/>
      <c r="AD75" s="61"/>
      <c r="AE75" s="61"/>
      <c r="AF75" s="62"/>
      <c r="AG75" s="63"/>
      <c r="AH75" s="61"/>
      <c r="AI75" s="61"/>
      <c r="AJ75" s="64"/>
      <c r="AK75" s="60"/>
      <c r="AL75" s="61"/>
      <c r="AM75" s="61"/>
      <c r="AN75" s="62"/>
      <c r="AO75" s="63"/>
      <c r="AP75" s="61"/>
      <c r="AQ75" s="61"/>
      <c r="AR75" s="64"/>
      <c r="AS75" s="60"/>
      <c r="AT75" s="61"/>
      <c r="AU75" s="61"/>
      <c r="AV75" s="62"/>
      <c r="AW75" s="63"/>
      <c r="AX75" s="61"/>
      <c r="AY75" s="61"/>
      <c r="AZ75" s="64"/>
      <c r="BA75" s="60"/>
      <c r="BB75" s="61"/>
      <c r="BC75" s="61"/>
      <c r="BD75" s="62"/>
      <c r="BE75" s="63"/>
      <c r="BF75" s="61"/>
      <c r="BG75" s="61"/>
      <c r="BH75" s="64"/>
      <c r="BI75" s="60"/>
      <c r="BJ75" s="61"/>
      <c r="BK75" s="61"/>
      <c r="BL75" s="62"/>
      <c r="BM75" s="63"/>
      <c r="BN75" s="61"/>
      <c r="BO75" s="61"/>
      <c r="BP75" s="64"/>
      <c r="BQ75" s="60"/>
      <c r="BR75" s="61"/>
      <c r="BS75" s="61"/>
      <c r="BT75" s="62"/>
      <c r="BU75" s="63"/>
      <c r="BV75" s="61"/>
      <c r="BW75" s="61"/>
      <c r="BX75" s="64"/>
      <c r="BY75" s="60"/>
      <c r="BZ75" s="61"/>
      <c r="CA75" s="61"/>
      <c r="CB75" s="62"/>
      <c r="CC75" s="63"/>
      <c r="CD75" s="61"/>
      <c r="CE75" s="61"/>
      <c r="CF75" s="64"/>
      <c r="CG75" s="60"/>
      <c r="CH75" s="61"/>
      <c r="CI75" s="61"/>
      <c r="CJ75" s="62"/>
      <c r="CK75" s="63"/>
      <c r="CL75" s="61"/>
      <c r="CM75" s="61"/>
      <c r="CN75" s="64"/>
      <c r="CO75" s="60"/>
      <c r="CP75" s="61"/>
      <c r="CQ75" s="61"/>
      <c r="CR75" s="62"/>
      <c r="CS75" s="63"/>
      <c r="CT75" s="61"/>
      <c r="CU75" s="61"/>
      <c r="CV75" s="64"/>
      <c r="CW75" s="60"/>
      <c r="CX75" s="61"/>
      <c r="CY75" s="61"/>
      <c r="CZ75" s="62"/>
      <c r="DA75" s="63"/>
      <c r="DB75" s="61"/>
      <c r="DC75" s="61"/>
      <c r="DD75" s="64"/>
      <c r="DE75" s="60"/>
      <c r="DF75" s="61"/>
      <c r="DG75" s="61"/>
      <c r="DH75" s="62"/>
      <c r="DI75" s="63"/>
      <c r="DJ75" s="61"/>
      <c r="DK75" s="61"/>
      <c r="DL75" s="64"/>
      <c r="DM75" s="60"/>
      <c r="DN75" s="61"/>
      <c r="DO75" s="61"/>
      <c r="DP75" s="62"/>
      <c r="DQ75" s="63"/>
      <c r="DR75" s="61"/>
      <c r="DS75" s="61"/>
      <c r="DT75" s="64"/>
      <c r="DU75" s="60"/>
      <c r="DV75" s="61"/>
      <c r="DW75" s="61"/>
      <c r="DX75" s="62"/>
      <c r="DY75" s="63"/>
      <c r="DZ75" s="61"/>
      <c r="EA75" s="61"/>
      <c r="EB75" s="64"/>
    </row>
    <row r="76" spans="2:132" ht="9.75" customHeight="1" x14ac:dyDescent="0.35">
      <c r="B76" s="53">
        <v>66</v>
      </c>
      <c r="E76" s="60"/>
      <c r="F76" s="61"/>
      <c r="G76" s="61"/>
      <c r="H76" s="62"/>
      <c r="I76" s="63"/>
      <c r="J76" s="61"/>
      <c r="K76" s="61"/>
      <c r="L76" s="64"/>
      <c r="M76" s="60"/>
      <c r="N76" s="61"/>
      <c r="O76" s="61"/>
      <c r="P76" s="62"/>
      <c r="Q76" s="63"/>
      <c r="R76" s="61"/>
      <c r="S76" s="61"/>
      <c r="T76" s="64"/>
      <c r="U76" s="60"/>
      <c r="V76" s="61"/>
      <c r="W76" s="61"/>
      <c r="X76" s="62"/>
      <c r="Y76" s="63"/>
      <c r="Z76" s="61"/>
      <c r="AA76" s="61"/>
      <c r="AB76" s="64"/>
      <c r="AC76" s="60"/>
      <c r="AD76" s="61"/>
      <c r="AE76" s="61"/>
      <c r="AF76" s="62"/>
      <c r="AG76" s="63"/>
      <c r="AH76" s="61"/>
      <c r="AI76" s="61"/>
      <c r="AJ76" s="64"/>
      <c r="AK76" s="60"/>
      <c r="AL76" s="61"/>
      <c r="AM76" s="61"/>
      <c r="AN76" s="62"/>
      <c r="AO76" s="63"/>
      <c r="AP76" s="61"/>
      <c r="AQ76" s="61"/>
      <c r="AR76" s="64"/>
      <c r="AS76" s="60"/>
      <c r="AT76" s="61"/>
      <c r="AU76" s="61"/>
      <c r="AV76" s="62"/>
      <c r="AW76" s="63"/>
      <c r="AX76" s="61"/>
      <c r="AY76" s="61"/>
      <c r="AZ76" s="64"/>
      <c r="BA76" s="60"/>
      <c r="BB76" s="61"/>
      <c r="BC76" s="61"/>
      <c r="BD76" s="62"/>
      <c r="BE76" s="63"/>
      <c r="BF76" s="61"/>
      <c r="BG76" s="61"/>
      <c r="BH76" s="64"/>
      <c r="BI76" s="60"/>
      <c r="BJ76" s="61"/>
      <c r="BK76" s="61"/>
      <c r="BL76" s="62"/>
      <c r="BM76" s="63"/>
      <c r="BN76" s="61"/>
      <c r="BO76" s="61"/>
      <c r="BP76" s="64"/>
      <c r="BQ76" s="60"/>
      <c r="BR76" s="61"/>
      <c r="BS76" s="61"/>
      <c r="BT76" s="62"/>
      <c r="BU76" s="63"/>
      <c r="BV76" s="61"/>
      <c r="BW76" s="61"/>
      <c r="BX76" s="64"/>
      <c r="BY76" s="60"/>
      <c r="BZ76" s="61"/>
      <c r="CA76" s="61"/>
      <c r="CB76" s="62"/>
      <c r="CC76" s="63"/>
      <c r="CD76" s="61"/>
      <c r="CE76" s="61"/>
      <c r="CF76" s="64"/>
      <c r="CG76" s="60"/>
      <c r="CH76" s="61"/>
      <c r="CI76" s="61"/>
      <c r="CJ76" s="62"/>
      <c r="CK76" s="63"/>
      <c r="CL76" s="61"/>
      <c r="CM76" s="61"/>
      <c r="CN76" s="64"/>
      <c r="CO76" s="60"/>
      <c r="CP76" s="61"/>
      <c r="CQ76" s="61"/>
      <c r="CR76" s="62"/>
      <c r="CS76" s="63"/>
      <c r="CT76" s="61"/>
      <c r="CU76" s="61"/>
      <c r="CV76" s="64"/>
      <c r="CW76" s="60"/>
      <c r="CX76" s="61"/>
      <c r="CY76" s="61"/>
      <c r="CZ76" s="62"/>
      <c r="DA76" s="63"/>
      <c r="DB76" s="61"/>
      <c r="DC76" s="61"/>
      <c r="DD76" s="64"/>
      <c r="DE76" s="60"/>
      <c r="DF76" s="61"/>
      <c r="DG76" s="61"/>
      <c r="DH76" s="62"/>
      <c r="DI76" s="63"/>
      <c r="DJ76" s="61"/>
      <c r="DK76" s="61"/>
      <c r="DL76" s="64"/>
      <c r="DM76" s="60"/>
      <c r="DN76" s="61"/>
      <c r="DO76" s="61"/>
      <c r="DP76" s="62"/>
      <c r="DQ76" s="63"/>
      <c r="DR76" s="61"/>
      <c r="DS76" s="61"/>
      <c r="DT76" s="64"/>
      <c r="DU76" s="60"/>
      <c r="DV76" s="61"/>
      <c r="DW76" s="61"/>
      <c r="DX76" s="62"/>
      <c r="DY76" s="63"/>
      <c r="DZ76" s="61"/>
      <c r="EA76" s="61"/>
      <c r="EB76" s="64"/>
    </row>
    <row r="77" spans="2:132" ht="9.75" customHeight="1" x14ac:dyDescent="0.35">
      <c r="B77" s="53">
        <v>67</v>
      </c>
      <c r="E77" s="65"/>
      <c r="F77" s="66"/>
      <c r="G77" s="66"/>
      <c r="H77" s="67"/>
      <c r="I77" s="68"/>
      <c r="J77" s="66"/>
      <c r="K77" s="66"/>
      <c r="L77" s="69"/>
      <c r="M77" s="65"/>
      <c r="N77" s="66"/>
      <c r="O77" s="66"/>
      <c r="P77" s="67"/>
      <c r="Q77" s="68"/>
      <c r="R77" s="66"/>
      <c r="S77" s="66"/>
      <c r="T77" s="69"/>
      <c r="U77" s="65"/>
      <c r="V77" s="66"/>
      <c r="W77" s="66"/>
      <c r="X77" s="67"/>
      <c r="Y77" s="68"/>
      <c r="Z77" s="66"/>
      <c r="AA77" s="66"/>
      <c r="AB77" s="69"/>
      <c r="AC77" s="65"/>
      <c r="AD77" s="66"/>
      <c r="AE77" s="66"/>
      <c r="AF77" s="67"/>
      <c r="AG77" s="68"/>
      <c r="AH77" s="66"/>
      <c r="AI77" s="66"/>
      <c r="AJ77" s="69"/>
      <c r="AK77" s="65"/>
      <c r="AL77" s="66"/>
      <c r="AM77" s="66"/>
      <c r="AN77" s="67"/>
      <c r="AO77" s="68"/>
      <c r="AP77" s="66"/>
      <c r="AQ77" s="66"/>
      <c r="AR77" s="69"/>
      <c r="AS77" s="65"/>
      <c r="AT77" s="66"/>
      <c r="AU77" s="66"/>
      <c r="AV77" s="67"/>
      <c r="AW77" s="68"/>
      <c r="AX77" s="66"/>
      <c r="AY77" s="66"/>
      <c r="AZ77" s="69"/>
      <c r="BA77" s="65"/>
      <c r="BB77" s="66"/>
      <c r="BC77" s="66"/>
      <c r="BD77" s="67"/>
      <c r="BE77" s="68"/>
      <c r="BF77" s="66"/>
      <c r="BG77" s="66"/>
      <c r="BH77" s="69"/>
      <c r="BI77" s="65"/>
      <c r="BJ77" s="66"/>
      <c r="BK77" s="66"/>
      <c r="BL77" s="67"/>
      <c r="BM77" s="68"/>
      <c r="BN77" s="66"/>
      <c r="BO77" s="66"/>
      <c r="BP77" s="69"/>
      <c r="BQ77" s="65"/>
      <c r="BR77" s="66"/>
      <c r="BS77" s="66"/>
      <c r="BT77" s="67"/>
      <c r="BU77" s="68"/>
      <c r="BV77" s="66"/>
      <c r="BW77" s="66"/>
      <c r="BX77" s="69"/>
      <c r="BY77" s="65"/>
      <c r="BZ77" s="66"/>
      <c r="CA77" s="66"/>
      <c r="CB77" s="67"/>
      <c r="CC77" s="68"/>
      <c r="CD77" s="66"/>
      <c r="CE77" s="66"/>
      <c r="CF77" s="69"/>
      <c r="CG77" s="65"/>
      <c r="CH77" s="66"/>
      <c r="CI77" s="66"/>
      <c r="CJ77" s="67"/>
      <c r="CK77" s="68"/>
      <c r="CL77" s="66"/>
      <c r="CM77" s="66"/>
      <c r="CN77" s="69"/>
      <c r="CO77" s="65"/>
      <c r="CP77" s="66"/>
      <c r="CQ77" s="66"/>
      <c r="CR77" s="67"/>
      <c r="CS77" s="68"/>
      <c r="CT77" s="66"/>
      <c r="CU77" s="66"/>
      <c r="CV77" s="69"/>
      <c r="CW77" s="65"/>
      <c r="CX77" s="66"/>
      <c r="CY77" s="66"/>
      <c r="CZ77" s="67"/>
      <c r="DA77" s="68"/>
      <c r="DB77" s="66"/>
      <c r="DC77" s="66"/>
      <c r="DD77" s="69"/>
      <c r="DE77" s="65"/>
      <c r="DF77" s="66"/>
      <c r="DG77" s="66"/>
      <c r="DH77" s="67"/>
      <c r="DI77" s="68"/>
      <c r="DJ77" s="66"/>
      <c r="DK77" s="66"/>
      <c r="DL77" s="69"/>
      <c r="DM77" s="65"/>
      <c r="DN77" s="66"/>
      <c r="DO77" s="66"/>
      <c r="DP77" s="67"/>
      <c r="DQ77" s="68"/>
      <c r="DR77" s="66"/>
      <c r="DS77" s="66"/>
      <c r="DT77" s="69"/>
      <c r="DU77" s="65"/>
      <c r="DV77" s="66"/>
      <c r="DW77" s="66"/>
      <c r="DX77" s="67"/>
      <c r="DY77" s="68"/>
      <c r="DZ77" s="66"/>
      <c r="EA77" s="66"/>
      <c r="EB77" s="69"/>
    </row>
    <row r="78" spans="2:132" ht="9.75" customHeight="1" x14ac:dyDescent="0.35">
      <c r="B78" s="53">
        <v>68</v>
      </c>
      <c r="E78" s="54"/>
      <c r="F78" s="55"/>
      <c r="G78" s="55"/>
      <c r="H78" s="56"/>
      <c r="I78" s="57"/>
      <c r="J78" s="58"/>
      <c r="K78" s="58"/>
      <c r="L78" s="59"/>
      <c r="M78" s="54"/>
      <c r="N78" s="55"/>
      <c r="O78" s="55"/>
      <c r="P78" s="56"/>
      <c r="Q78" s="57"/>
      <c r="R78" s="58"/>
      <c r="S78" s="58"/>
      <c r="T78" s="59"/>
      <c r="U78" s="54"/>
      <c r="V78" s="55"/>
      <c r="W78" s="55"/>
      <c r="X78" s="56"/>
      <c r="Y78" s="57"/>
      <c r="Z78" s="58"/>
      <c r="AA78" s="58"/>
      <c r="AB78" s="59"/>
      <c r="AC78" s="54"/>
      <c r="AD78" s="55"/>
      <c r="AE78" s="55"/>
      <c r="AF78" s="56"/>
      <c r="AG78" s="57"/>
      <c r="AH78" s="58"/>
      <c r="AI78" s="58"/>
      <c r="AJ78" s="59"/>
      <c r="AK78" s="54"/>
      <c r="AL78" s="55"/>
      <c r="AM78" s="55"/>
      <c r="AN78" s="56"/>
      <c r="AO78" s="57"/>
      <c r="AP78" s="58"/>
      <c r="AQ78" s="58"/>
      <c r="AR78" s="59"/>
      <c r="AS78" s="54"/>
      <c r="AT78" s="55"/>
      <c r="AU78" s="55"/>
      <c r="AV78" s="56"/>
      <c r="AW78" s="57"/>
      <c r="AX78" s="58"/>
      <c r="AY78" s="58"/>
      <c r="AZ78" s="59"/>
      <c r="BA78" s="54"/>
      <c r="BB78" s="55"/>
      <c r="BC78" s="55"/>
      <c r="BD78" s="56"/>
      <c r="BE78" s="57"/>
      <c r="BF78" s="58"/>
      <c r="BG78" s="58"/>
      <c r="BH78" s="59"/>
      <c r="BI78" s="54"/>
      <c r="BJ78" s="55"/>
      <c r="BK78" s="55"/>
      <c r="BL78" s="56"/>
      <c r="BM78" s="57"/>
      <c r="BN78" s="58"/>
      <c r="BO78" s="58"/>
      <c r="BP78" s="59"/>
      <c r="BQ78" s="54"/>
      <c r="BR78" s="55"/>
      <c r="BS78" s="55"/>
      <c r="BT78" s="56"/>
      <c r="BU78" s="57"/>
      <c r="BV78" s="58"/>
      <c r="BW78" s="58"/>
      <c r="BX78" s="59"/>
      <c r="BY78" s="54"/>
      <c r="BZ78" s="55"/>
      <c r="CA78" s="55"/>
      <c r="CB78" s="56"/>
      <c r="CC78" s="57"/>
      <c r="CD78" s="58"/>
      <c r="CE78" s="58"/>
      <c r="CF78" s="59"/>
      <c r="CG78" s="54"/>
      <c r="CH78" s="55"/>
      <c r="CI78" s="55"/>
      <c r="CJ78" s="56"/>
      <c r="CK78" s="57"/>
      <c r="CL78" s="58"/>
      <c r="CM78" s="58"/>
      <c r="CN78" s="59"/>
      <c r="CO78" s="54"/>
      <c r="CP78" s="55"/>
      <c r="CQ78" s="55"/>
      <c r="CR78" s="56"/>
      <c r="CS78" s="57"/>
      <c r="CT78" s="58"/>
      <c r="CU78" s="58"/>
      <c r="CV78" s="59"/>
      <c r="CW78" s="54"/>
      <c r="CX78" s="55"/>
      <c r="CY78" s="55"/>
      <c r="CZ78" s="56"/>
      <c r="DA78" s="57"/>
      <c r="DB78" s="58"/>
      <c r="DC78" s="58"/>
      <c r="DD78" s="59"/>
      <c r="DE78" s="54"/>
      <c r="DF78" s="55"/>
      <c r="DG78" s="55"/>
      <c r="DH78" s="56"/>
      <c r="DI78" s="57"/>
      <c r="DJ78" s="58"/>
      <c r="DK78" s="58"/>
      <c r="DL78" s="59"/>
      <c r="DM78" s="54"/>
      <c r="DN78" s="55"/>
      <c r="DO78" s="55"/>
      <c r="DP78" s="56"/>
      <c r="DQ78" s="57"/>
      <c r="DR78" s="58"/>
      <c r="DS78" s="58"/>
      <c r="DT78" s="59"/>
      <c r="DU78" s="54"/>
      <c r="DV78" s="55"/>
      <c r="DW78" s="55"/>
      <c r="DX78" s="56"/>
      <c r="DY78" s="57"/>
      <c r="DZ78" s="58"/>
      <c r="EA78" s="58"/>
      <c r="EB78" s="59"/>
    </row>
    <row r="79" spans="2:132" ht="9.75" customHeight="1" x14ac:dyDescent="0.35">
      <c r="B79" s="53">
        <v>69</v>
      </c>
      <c r="E79" s="60"/>
      <c r="F79" s="61"/>
      <c r="G79" s="61"/>
      <c r="H79" s="62"/>
      <c r="I79" s="63"/>
      <c r="J79" s="61"/>
      <c r="K79" s="61"/>
      <c r="L79" s="64"/>
      <c r="M79" s="60"/>
      <c r="N79" s="61"/>
      <c r="O79" s="61"/>
      <c r="P79" s="62"/>
      <c r="Q79" s="63"/>
      <c r="R79" s="61"/>
      <c r="S79" s="61"/>
      <c r="T79" s="64"/>
      <c r="U79" s="60"/>
      <c r="V79" s="61"/>
      <c r="W79" s="61"/>
      <c r="X79" s="62"/>
      <c r="Y79" s="63"/>
      <c r="Z79" s="61"/>
      <c r="AA79" s="61"/>
      <c r="AB79" s="64"/>
      <c r="AC79" s="60"/>
      <c r="AD79" s="61"/>
      <c r="AE79" s="61"/>
      <c r="AF79" s="62"/>
      <c r="AG79" s="63"/>
      <c r="AH79" s="61"/>
      <c r="AI79" s="61"/>
      <c r="AJ79" s="64"/>
      <c r="AK79" s="60"/>
      <c r="AL79" s="61"/>
      <c r="AM79" s="61"/>
      <c r="AN79" s="62"/>
      <c r="AO79" s="63"/>
      <c r="AP79" s="61"/>
      <c r="AQ79" s="61"/>
      <c r="AR79" s="64"/>
      <c r="AS79" s="60"/>
      <c r="AT79" s="61"/>
      <c r="AU79" s="61"/>
      <c r="AV79" s="62"/>
      <c r="AW79" s="63"/>
      <c r="AX79" s="61"/>
      <c r="AY79" s="61"/>
      <c r="AZ79" s="64"/>
      <c r="BA79" s="60"/>
      <c r="BB79" s="61"/>
      <c r="BC79" s="61"/>
      <c r="BD79" s="62"/>
      <c r="BE79" s="63"/>
      <c r="BF79" s="61"/>
      <c r="BG79" s="61"/>
      <c r="BH79" s="64"/>
      <c r="BI79" s="60"/>
      <c r="BJ79" s="61"/>
      <c r="BK79" s="61"/>
      <c r="BL79" s="62"/>
      <c r="BM79" s="63"/>
      <c r="BN79" s="61"/>
      <c r="BO79" s="61"/>
      <c r="BP79" s="64"/>
      <c r="BQ79" s="60"/>
      <c r="BR79" s="61"/>
      <c r="BS79" s="61"/>
      <c r="BT79" s="62"/>
      <c r="BU79" s="63"/>
      <c r="BV79" s="61"/>
      <c r="BW79" s="61"/>
      <c r="BX79" s="64"/>
      <c r="BY79" s="60"/>
      <c r="BZ79" s="61"/>
      <c r="CA79" s="61"/>
      <c r="CB79" s="62"/>
      <c r="CC79" s="63"/>
      <c r="CD79" s="61"/>
      <c r="CE79" s="61"/>
      <c r="CF79" s="64"/>
      <c r="CG79" s="60"/>
      <c r="CH79" s="61"/>
      <c r="CI79" s="61"/>
      <c r="CJ79" s="62"/>
      <c r="CK79" s="63"/>
      <c r="CL79" s="61"/>
      <c r="CM79" s="61"/>
      <c r="CN79" s="64"/>
      <c r="CO79" s="60"/>
      <c r="CP79" s="61"/>
      <c r="CQ79" s="61"/>
      <c r="CR79" s="62"/>
      <c r="CS79" s="63"/>
      <c r="CT79" s="61"/>
      <c r="CU79" s="61"/>
      <c r="CV79" s="64"/>
      <c r="CW79" s="60"/>
      <c r="CX79" s="61"/>
      <c r="CY79" s="61"/>
      <c r="CZ79" s="62"/>
      <c r="DA79" s="63"/>
      <c r="DB79" s="61"/>
      <c r="DC79" s="61"/>
      <c r="DD79" s="64"/>
      <c r="DE79" s="60"/>
      <c r="DF79" s="61"/>
      <c r="DG79" s="61"/>
      <c r="DH79" s="62"/>
      <c r="DI79" s="63"/>
      <c r="DJ79" s="61"/>
      <c r="DK79" s="61"/>
      <c r="DL79" s="64"/>
      <c r="DM79" s="60"/>
      <c r="DN79" s="61"/>
      <c r="DO79" s="61"/>
      <c r="DP79" s="62"/>
      <c r="DQ79" s="63"/>
      <c r="DR79" s="61"/>
      <c r="DS79" s="61"/>
      <c r="DT79" s="64"/>
      <c r="DU79" s="60"/>
      <c r="DV79" s="61"/>
      <c r="DW79" s="61"/>
      <c r="DX79" s="62"/>
      <c r="DY79" s="63"/>
      <c r="DZ79" s="61"/>
      <c r="EA79" s="61"/>
      <c r="EB79" s="64"/>
    </row>
    <row r="80" spans="2:132" ht="9.75" customHeight="1" x14ac:dyDescent="0.35">
      <c r="B80" s="53">
        <v>70</v>
      </c>
      <c r="E80" s="60"/>
      <c r="F80" s="61"/>
      <c r="G80" s="61"/>
      <c r="H80" s="62"/>
      <c r="I80" s="63"/>
      <c r="J80" s="61"/>
      <c r="K80" s="61"/>
      <c r="L80" s="64"/>
      <c r="M80" s="60"/>
      <c r="N80" s="61"/>
      <c r="O80" s="61"/>
      <c r="P80" s="62"/>
      <c r="Q80" s="63"/>
      <c r="R80" s="61"/>
      <c r="S80" s="61"/>
      <c r="T80" s="64"/>
      <c r="U80" s="60"/>
      <c r="V80" s="61"/>
      <c r="W80" s="61"/>
      <c r="X80" s="62"/>
      <c r="Y80" s="63"/>
      <c r="Z80" s="61"/>
      <c r="AA80" s="61"/>
      <c r="AB80" s="64"/>
      <c r="AC80" s="60"/>
      <c r="AD80" s="61"/>
      <c r="AE80" s="61"/>
      <c r="AF80" s="62"/>
      <c r="AG80" s="63"/>
      <c r="AH80" s="61"/>
      <c r="AI80" s="61"/>
      <c r="AJ80" s="64"/>
      <c r="AK80" s="60"/>
      <c r="AL80" s="61"/>
      <c r="AM80" s="61"/>
      <c r="AN80" s="62"/>
      <c r="AO80" s="63"/>
      <c r="AP80" s="61"/>
      <c r="AQ80" s="61"/>
      <c r="AR80" s="64"/>
      <c r="AS80" s="60"/>
      <c r="AT80" s="61"/>
      <c r="AU80" s="61"/>
      <c r="AV80" s="62"/>
      <c r="AW80" s="63"/>
      <c r="AX80" s="61"/>
      <c r="AY80" s="61"/>
      <c r="AZ80" s="64"/>
      <c r="BA80" s="60"/>
      <c r="BB80" s="61"/>
      <c r="BC80" s="61"/>
      <c r="BD80" s="62"/>
      <c r="BE80" s="63"/>
      <c r="BF80" s="61"/>
      <c r="BG80" s="61"/>
      <c r="BH80" s="64"/>
      <c r="BI80" s="60"/>
      <c r="BJ80" s="61"/>
      <c r="BK80" s="61"/>
      <c r="BL80" s="62"/>
      <c r="BM80" s="63"/>
      <c r="BN80" s="61"/>
      <c r="BO80" s="61"/>
      <c r="BP80" s="64"/>
      <c r="BQ80" s="60"/>
      <c r="BR80" s="61"/>
      <c r="BS80" s="61"/>
      <c r="BT80" s="62"/>
      <c r="BU80" s="63"/>
      <c r="BV80" s="61"/>
      <c r="BW80" s="61"/>
      <c r="BX80" s="64"/>
      <c r="BY80" s="60"/>
      <c r="BZ80" s="61"/>
      <c r="CA80" s="61"/>
      <c r="CB80" s="62"/>
      <c r="CC80" s="63"/>
      <c r="CD80" s="61"/>
      <c r="CE80" s="61"/>
      <c r="CF80" s="64"/>
      <c r="CG80" s="60"/>
      <c r="CH80" s="61"/>
      <c r="CI80" s="61"/>
      <c r="CJ80" s="62"/>
      <c r="CK80" s="63"/>
      <c r="CL80" s="61"/>
      <c r="CM80" s="61"/>
      <c r="CN80" s="64"/>
      <c r="CO80" s="60"/>
      <c r="CP80" s="61"/>
      <c r="CQ80" s="61"/>
      <c r="CR80" s="62"/>
      <c r="CS80" s="63"/>
      <c r="CT80" s="61"/>
      <c r="CU80" s="61"/>
      <c r="CV80" s="64"/>
      <c r="CW80" s="60"/>
      <c r="CX80" s="61"/>
      <c r="CY80" s="61"/>
      <c r="CZ80" s="62"/>
      <c r="DA80" s="63"/>
      <c r="DB80" s="61"/>
      <c r="DC80" s="61"/>
      <c r="DD80" s="64"/>
      <c r="DE80" s="60"/>
      <c r="DF80" s="61"/>
      <c r="DG80" s="61"/>
      <c r="DH80" s="62"/>
      <c r="DI80" s="63"/>
      <c r="DJ80" s="61"/>
      <c r="DK80" s="61"/>
      <c r="DL80" s="64"/>
      <c r="DM80" s="60"/>
      <c r="DN80" s="61"/>
      <c r="DO80" s="61"/>
      <c r="DP80" s="62"/>
      <c r="DQ80" s="63"/>
      <c r="DR80" s="61"/>
      <c r="DS80" s="61"/>
      <c r="DT80" s="64"/>
      <c r="DU80" s="60"/>
      <c r="DV80" s="61"/>
      <c r="DW80" s="61"/>
      <c r="DX80" s="62"/>
      <c r="DY80" s="63"/>
      <c r="DZ80" s="61"/>
      <c r="EA80" s="61"/>
      <c r="EB80" s="64"/>
    </row>
    <row r="81" spans="2:132" ht="9.75" customHeight="1" x14ac:dyDescent="0.35">
      <c r="B81" s="53">
        <v>71</v>
      </c>
      <c r="E81" s="65"/>
      <c r="F81" s="66"/>
      <c r="G81" s="66"/>
      <c r="H81" s="67"/>
      <c r="I81" s="68"/>
      <c r="J81" s="66"/>
      <c r="K81" s="66"/>
      <c r="L81" s="69"/>
      <c r="M81" s="65"/>
      <c r="N81" s="66"/>
      <c r="O81" s="66"/>
      <c r="P81" s="67"/>
      <c r="Q81" s="68"/>
      <c r="R81" s="66"/>
      <c r="S81" s="66"/>
      <c r="T81" s="69"/>
      <c r="U81" s="65"/>
      <c r="V81" s="66"/>
      <c r="W81" s="66"/>
      <c r="X81" s="67"/>
      <c r="Y81" s="68"/>
      <c r="Z81" s="66"/>
      <c r="AA81" s="66"/>
      <c r="AB81" s="69"/>
      <c r="AC81" s="65"/>
      <c r="AD81" s="66"/>
      <c r="AE81" s="66"/>
      <c r="AF81" s="67"/>
      <c r="AG81" s="68"/>
      <c r="AH81" s="66"/>
      <c r="AI81" s="66"/>
      <c r="AJ81" s="69"/>
      <c r="AK81" s="65"/>
      <c r="AL81" s="66"/>
      <c r="AM81" s="66"/>
      <c r="AN81" s="67"/>
      <c r="AO81" s="68"/>
      <c r="AP81" s="66"/>
      <c r="AQ81" s="66"/>
      <c r="AR81" s="69"/>
      <c r="AS81" s="65"/>
      <c r="AT81" s="66"/>
      <c r="AU81" s="66"/>
      <c r="AV81" s="67"/>
      <c r="AW81" s="68"/>
      <c r="AX81" s="66"/>
      <c r="AY81" s="66"/>
      <c r="AZ81" s="69"/>
      <c r="BA81" s="65"/>
      <c r="BB81" s="66"/>
      <c r="BC81" s="66"/>
      <c r="BD81" s="67"/>
      <c r="BE81" s="68"/>
      <c r="BF81" s="66"/>
      <c r="BG81" s="66"/>
      <c r="BH81" s="69"/>
      <c r="BI81" s="65"/>
      <c r="BJ81" s="66"/>
      <c r="BK81" s="66"/>
      <c r="BL81" s="67"/>
      <c r="BM81" s="68"/>
      <c r="BN81" s="66"/>
      <c r="BO81" s="66"/>
      <c r="BP81" s="69"/>
      <c r="BQ81" s="65"/>
      <c r="BR81" s="66"/>
      <c r="BS81" s="66"/>
      <c r="BT81" s="67"/>
      <c r="BU81" s="68"/>
      <c r="BV81" s="66"/>
      <c r="BW81" s="66"/>
      <c r="BX81" s="69"/>
      <c r="BY81" s="65"/>
      <c r="BZ81" s="66"/>
      <c r="CA81" s="66"/>
      <c r="CB81" s="67"/>
      <c r="CC81" s="68"/>
      <c r="CD81" s="66"/>
      <c r="CE81" s="66"/>
      <c r="CF81" s="69"/>
      <c r="CG81" s="65"/>
      <c r="CH81" s="66"/>
      <c r="CI81" s="66"/>
      <c r="CJ81" s="67"/>
      <c r="CK81" s="68"/>
      <c r="CL81" s="66"/>
      <c r="CM81" s="66"/>
      <c r="CN81" s="69"/>
      <c r="CO81" s="65"/>
      <c r="CP81" s="66"/>
      <c r="CQ81" s="66"/>
      <c r="CR81" s="67"/>
      <c r="CS81" s="68"/>
      <c r="CT81" s="66"/>
      <c r="CU81" s="66"/>
      <c r="CV81" s="69"/>
      <c r="CW81" s="65"/>
      <c r="CX81" s="66"/>
      <c r="CY81" s="66"/>
      <c r="CZ81" s="67"/>
      <c r="DA81" s="68"/>
      <c r="DB81" s="66"/>
      <c r="DC81" s="66"/>
      <c r="DD81" s="69"/>
      <c r="DE81" s="65"/>
      <c r="DF81" s="66"/>
      <c r="DG81" s="66"/>
      <c r="DH81" s="67"/>
      <c r="DI81" s="68"/>
      <c r="DJ81" s="66"/>
      <c r="DK81" s="66"/>
      <c r="DL81" s="69"/>
      <c r="DM81" s="65"/>
      <c r="DN81" s="66"/>
      <c r="DO81" s="66"/>
      <c r="DP81" s="67"/>
      <c r="DQ81" s="68"/>
      <c r="DR81" s="66"/>
      <c r="DS81" s="66"/>
      <c r="DT81" s="69"/>
      <c r="DU81" s="65"/>
      <c r="DV81" s="66"/>
      <c r="DW81" s="66"/>
      <c r="DX81" s="67"/>
      <c r="DY81" s="68"/>
      <c r="DZ81" s="66"/>
      <c r="EA81" s="66"/>
      <c r="EB81" s="69"/>
    </row>
    <row r="82" spans="2:132" ht="9.75" customHeight="1" x14ac:dyDescent="0.35">
      <c r="B82" s="53">
        <v>72</v>
      </c>
      <c r="E82" s="54"/>
      <c r="F82" s="55"/>
      <c r="G82" s="55"/>
      <c r="H82" s="56"/>
      <c r="I82" s="57"/>
      <c r="J82" s="58"/>
      <c r="K82" s="58"/>
      <c r="L82" s="59"/>
      <c r="M82" s="54"/>
      <c r="N82" s="55"/>
      <c r="O82" s="55"/>
      <c r="P82" s="56"/>
      <c r="Q82" s="57"/>
      <c r="R82" s="58"/>
      <c r="S82" s="58"/>
      <c r="T82" s="59"/>
      <c r="U82" s="54"/>
      <c r="V82" s="55"/>
      <c r="W82" s="55"/>
      <c r="X82" s="56"/>
      <c r="Y82" s="57"/>
      <c r="Z82" s="58"/>
      <c r="AA82" s="58"/>
      <c r="AB82" s="59"/>
      <c r="AC82" s="54"/>
      <c r="AD82" s="55"/>
      <c r="AE82" s="55"/>
      <c r="AF82" s="56"/>
      <c r="AG82" s="57"/>
      <c r="AH82" s="58"/>
      <c r="AI82" s="58"/>
      <c r="AJ82" s="59"/>
      <c r="AK82" s="54"/>
      <c r="AL82" s="55"/>
      <c r="AM82" s="55"/>
      <c r="AN82" s="56"/>
      <c r="AO82" s="57"/>
      <c r="AP82" s="58"/>
      <c r="AQ82" s="58"/>
      <c r="AR82" s="59"/>
      <c r="AS82" s="54"/>
      <c r="AT82" s="55"/>
      <c r="AU82" s="55"/>
      <c r="AV82" s="56"/>
      <c r="AW82" s="57"/>
      <c r="AX82" s="58"/>
      <c r="AY82" s="58"/>
      <c r="AZ82" s="59"/>
      <c r="BA82" s="54"/>
      <c r="BB82" s="55"/>
      <c r="BC82" s="55"/>
      <c r="BD82" s="56"/>
      <c r="BE82" s="57"/>
      <c r="BF82" s="58"/>
      <c r="BG82" s="58"/>
      <c r="BH82" s="59"/>
      <c r="BI82" s="54"/>
      <c r="BJ82" s="55"/>
      <c r="BK82" s="55"/>
      <c r="BL82" s="56"/>
      <c r="BM82" s="57"/>
      <c r="BN82" s="58"/>
      <c r="BO82" s="58"/>
      <c r="BP82" s="59"/>
      <c r="BQ82" s="54"/>
      <c r="BR82" s="55"/>
      <c r="BS82" s="55"/>
      <c r="BT82" s="56"/>
      <c r="BU82" s="57"/>
      <c r="BV82" s="58"/>
      <c r="BW82" s="58"/>
      <c r="BX82" s="59"/>
      <c r="BY82" s="54"/>
      <c r="BZ82" s="55"/>
      <c r="CA82" s="55"/>
      <c r="CB82" s="56"/>
      <c r="CC82" s="57"/>
      <c r="CD82" s="58"/>
      <c r="CE82" s="58"/>
      <c r="CF82" s="59"/>
      <c r="CG82" s="54"/>
      <c r="CH82" s="55"/>
      <c r="CI82" s="55"/>
      <c r="CJ82" s="56"/>
      <c r="CK82" s="57"/>
      <c r="CL82" s="58"/>
      <c r="CM82" s="58"/>
      <c r="CN82" s="59"/>
      <c r="CO82" s="54"/>
      <c r="CP82" s="55"/>
      <c r="CQ82" s="55"/>
      <c r="CR82" s="56"/>
      <c r="CS82" s="57"/>
      <c r="CT82" s="58"/>
      <c r="CU82" s="58"/>
      <c r="CV82" s="59"/>
      <c r="CW82" s="54"/>
      <c r="CX82" s="55"/>
      <c r="CY82" s="55"/>
      <c r="CZ82" s="56"/>
      <c r="DA82" s="57"/>
      <c r="DB82" s="58"/>
      <c r="DC82" s="58"/>
      <c r="DD82" s="59"/>
      <c r="DE82" s="54"/>
      <c r="DF82" s="55"/>
      <c r="DG82" s="55"/>
      <c r="DH82" s="56"/>
      <c r="DI82" s="57"/>
      <c r="DJ82" s="58"/>
      <c r="DK82" s="58"/>
      <c r="DL82" s="59"/>
      <c r="DM82" s="54"/>
      <c r="DN82" s="55"/>
      <c r="DO82" s="55"/>
      <c r="DP82" s="56"/>
      <c r="DQ82" s="57"/>
      <c r="DR82" s="58"/>
      <c r="DS82" s="58"/>
      <c r="DT82" s="59"/>
      <c r="DU82" s="54"/>
      <c r="DV82" s="55"/>
      <c r="DW82" s="55"/>
      <c r="DX82" s="56"/>
      <c r="DY82" s="57"/>
      <c r="DZ82" s="58"/>
      <c r="EA82" s="58"/>
      <c r="EB82" s="59"/>
    </row>
    <row r="83" spans="2:132" ht="9.75" customHeight="1" x14ac:dyDescent="0.35">
      <c r="B83" s="53">
        <v>73</v>
      </c>
      <c r="E83" s="60"/>
      <c r="F83" s="61"/>
      <c r="G83" s="61"/>
      <c r="H83" s="62"/>
      <c r="I83" s="63"/>
      <c r="J83" s="61"/>
      <c r="K83" s="61"/>
      <c r="L83" s="64"/>
      <c r="M83" s="60"/>
      <c r="N83" s="61"/>
      <c r="O83" s="61"/>
      <c r="P83" s="62"/>
      <c r="Q83" s="63"/>
      <c r="R83" s="61"/>
      <c r="S83" s="61"/>
      <c r="T83" s="64"/>
      <c r="U83" s="60"/>
      <c r="V83" s="61"/>
      <c r="W83" s="61"/>
      <c r="X83" s="62"/>
      <c r="Y83" s="63"/>
      <c r="Z83" s="61"/>
      <c r="AA83" s="61"/>
      <c r="AB83" s="64"/>
      <c r="AC83" s="60"/>
      <c r="AD83" s="61"/>
      <c r="AE83" s="61"/>
      <c r="AF83" s="62"/>
      <c r="AG83" s="63"/>
      <c r="AH83" s="61"/>
      <c r="AI83" s="61"/>
      <c r="AJ83" s="64"/>
      <c r="AK83" s="60"/>
      <c r="AL83" s="61"/>
      <c r="AM83" s="61"/>
      <c r="AN83" s="62"/>
      <c r="AO83" s="63"/>
      <c r="AP83" s="61"/>
      <c r="AQ83" s="61"/>
      <c r="AR83" s="64"/>
      <c r="AS83" s="60"/>
      <c r="AT83" s="61"/>
      <c r="AU83" s="61"/>
      <c r="AV83" s="62"/>
      <c r="AW83" s="63"/>
      <c r="AX83" s="61"/>
      <c r="AY83" s="61"/>
      <c r="AZ83" s="64"/>
      <c r="BA83" s="60"/>
      <c r="BB83" s="61"/>
      <c r="BC83" s="61"/>
      <c r="BD83" s="62"/>
      <c r="BE83" s="63"/>
      <c r="BF83" s="61"/>
      <c r="BG83" s="61"/>
      <c r="BH83" s="64"/>
      <c r="BI83" s="60"/>
      <c r="BJ83" s="61"/>
      <c r="BK83" s="61"/>
      <c r="BL83" s="62"/>
      <c r="BM83" s="63"/>
      <c r="BN83" s="61"/>
      <c r="BO83" s="61"/>
      <c r="BP83" s="64"/>
      <c r="BQ83" s="60"/>
      <c r="BR83" s="61"/>
      <c r="BS83" s="61"/>
      <c r="BT83" s="62"/>
      <c r="BU83" s="63"/>
      <c r="BV83" s="61"/>
      <c r="BW83" s="61"/>
      <c r="BX83" s="64"/>
      <c r="BY83" s="60"/>
      <c r="BZ83" s="61"/>
      <c r="CA83" s="61"/>
      <c r="CB83" s="62"/>
      <c r="CC83" s="63"/>
      <c r="CD83" s="61"/>
      <c r="CE83" s="61"/>
      <c r="CF83" s="64"/>
      <c r="CG83" s="60"/>
      <c r="CH83" s="61"/>
      <c r="CI83" s="61"/>
      <c r="CJ83" s="62"/>
      <c r="CK83" s="63"/>
      <c r="CL83" s="61"/>
      <c r="CM83" s="61"/>
      <c r="CN83" s="64"/>
      <c r="CO83" s="60"/>
      <c r="CP83" s="61"/>
      <c r="CQ83" s="61"/>
      <c r="CR83" s="62"/>
      <c r="CS83" s="63"/>
      <c r="CT83" s="61"/>
      <c r="CU83" s="61"/>
      <c r="CV83" s="64"/>
      <c r="CW83" s="60"/>
      <c r="CX83" s="61"/>
      <c r="CY83" s="61"/>
      <c r="CZ83" s="62"/>
      <c r="DA83" s="63"/>
      <c r="DB83" s="61"/>
      <c r="DC83" s="61"/>
      <c r="DD83" s="64"/>
      <c r="DE83" s="60"/>
      <c r="DF83" s="61"/>
      <c r="DG83" s="61"/>
      <c r="DH83" s="62"/>
      <c r="DI83" s="63"/>
      <c r="DJ83" s="61"/>
      <c r="DK83" s="61"/>
      <c r="DL83" s="64"/>
      <c r="DM83" s="60"/>
      <c r="DN83" s="61"/>
      <c r="DO83" s="61"/>
      <c r="DP83" s="62"/>
      <c r="DQ83" s="63"/>
      <c r="DR83" s="61"/>
      <c r="DS83" s="61"/>
      <c r="DT83" s="64"/>
      <c r="DU83" s="60"/>
      <c r="DV83" s="61"/>
      <c r="DW83" s="61"/>
      <c r="DX83" s="62"/>
      <c r="DY83" s="63"/>
      <c r="DZ83" s="61"/>
      <c r="EA83" s="61"/>
      <c r="EB83" s="64"/>
    </row>
    <row r="84" spans="2:132" ht="9.75" customHeight="1" x14ac:dyDescent="0.35">
      <c r="B84" s="53">
        <v>74</v>
      </c>
      <c r="E84" s="60"/>
      <c r="F84" s="61"/>
      <c r="G84" s="61"/>
      <c r="H84" s="62"/>
      <c r="I84" s="63"/>
      <c r="J84" s="61"/>
      <c r="K84" s="61"/>
      <c r="L84" s="64"/>
      <c r="M84" s="60"/>
      <c r="N84" s="61"/>
      <c r="O84" s="61"/>
      <c r="P84" s="62"/>
      <c r="Q84" s="63"/>
      <c r="R84" s="61"/>
      <c r="S84" s="61"/>
      <c r="T84" s="64"/>
      <c r="U84" s="60"/>
      <c r="V84" s="61"/>
      <c r="W84" s="61"/>
      <c r="X84" s="62"/>
      <c r="Y84" s="63"/>
      <c r="Z84" s="61"/>
      <c r="AA84" s="61"/>
      <c r="AB84" s="64"/>
      <c r="AC84" s="60"/>
      <c r="AD84" s="61"/>
      <c r="AE84" s="61"/>
      <c r="AF84" s="62"/>
      <c r="AG84" s="63"/>
      <c r="AH84" s="61"/>
      <c r="AI84" s="61"/>
      <c r="AJ84" s="64"/>
      <c r="AK84" s="60"/>
      <c r="AL84" s="61"/>
      <c r="AM84" s="61"/>
      <c r="AN84" s="62"/>
      <c r="AO84" s="63"/>
      <c r="AP84" s="61"/>
      <c r="AQ84" s="61"/>
      <c r="AR84" s="64"/>
      <c r="AS84" s="60"/>
      <c r="AT84" s="61"/>
      <c r="AU84" s="61"/>
      <c r="AV84" s="62"/>
      <c r="AW84" s="63"/>
      <c r="AX84" s="61"/>
      <c r="AY84" s="61"/>
      <c r="AZ84" s="64"/>
      <c r="BA84" s="60"/>
      <c r="BB84" s="61"/>
      <c r="BC84" s="61"/>
      <c r="BD84" s="62"/>
      <c r="BE84" s="63"/>
      <c r="BF84" s="61"/>
      <c r="BG84" s="61"/>
      <c r="BH84" s="64"/>
      <c r="BI84" s="60"/>
      <c r="BJ84" s="61"/>
      <c r="BK84" s="61"/>
      <c r="BL84" s="62"/>
      <c r="BM84" s="63"/>
      <c r="BN84" s="61"/>
      <c r="BO84" s="61"/>
      <c r="BP84" s="64"/>
      <c r="BQ84" s="60"/>
      <c r="BR84" s="61"/>
      <c r="BS84" s="61"/>
      <c r="BT84" s="62"/>
      <c r="BU84" s="63"/>
      <c r="BV84" s="61"/>
      <c r="BW84" s="61"/>
      <c r="BX84" s="64"/>
      <c r="BY84" s="60"/>
      <c r="BZ84" s="61"/>
      <c r="CA84" s="61"/>
      <c r="CB84" s="62"/>
      <c r="CC84" s="63"/>
      <c r="CD84" s="61"/>
      <c r="CE84" s="61"/>
      <c r="CF84" s="64"/>
      <c r="CG84" s="60"/>
      <c r="CH84" s="61"/>
      <c r="CI84" s="61"/>
      <c r="CJ84" s="62"/>
      <c r="CK84" s="63"/>
      <c r="CL84" s="61"/>
      <c r="CM84" s="61"/>
      <c r="CN84" s="64"/>
      <c r="CO84" s="60"/>
      <c r="CP84" s="61"/>
      <c r="CQ84" s="61"/>
      <c r="CR84" s="62"/>
      <c r="CS84" s="63"/>
      <c r="CT84" s="61"/>
      <c r="CU84" s="61"/>
      <c r="CV84" s="64"/>
      <c r="CW84" s="60"/>
      <c r="CX84" s="61"/>
      <c r="CY84" s="61"/>
      <c r="CZ84" s="62"/>
      <c r="DA84" s="63"/>
      <c r="DB84" s="61"/>
      <c r="DC84" s="61"/>
      <c r="DD84" s="64"/>
      <c r="DE84" s="60"/>
      <c r="DF84" s="61"/>
      <c r="DG84" s="61"/>
      <c r="DH84" s="62"/>
      <c r="DI84" s="63"/>
      <c r="DJ84" s="61"/>
      <c r="DK84" s="61"/>
      <c r="DL84" s="64"/>
      <c r="DM84" s="60"/>
      <c r="DN84" s="61"/>
      <c r="DO84" s="61"/>
      <c r="DP84" s="62"/>
      <c r="DQ84" s="63"/>
      <c r="DR84" s="61"/>
      <c r="DS84" s="61"/>
      <c r="DT84" s="64"/>
      <c r="DU84" s="60"/>
      <c r="DV84" s="61"/>
      <c r="DW84" s="61"/>
      <c r="DX84" s="62"/>
      <c r="DY84" s="63"/>
      <c r="DZ84" s="61"/>
      <c r="EA84" s="61"/>
      <c r="EB84" s="64"/>
    </row>
    <row r="85" spans="2:132" ht="9.75" customHeight="1" x14ac:dyDescent="0.35">
      <c r="B85" s="53">
        <v>75</v>
      </c>
      <c r="E85" s="65"/>
      <c r="F85" s="66"/>
      <c r="G85" s="66"/>
      <c r="H85" s="67"/>
      <c r="I85" s="68"/>
      <c r="J85" s="66"/>
      <c r="K85" s="66"/>
      <c r="L85" s="69"/>
      <c r="M85" s="65"/>
      <c r="N85" s="66"/>
      <c r="O85" s="66"/>
      <c r="P85" s="67"/>
      <c r="Q85" s="68"/>
      <c r="R85" s="66"/>
      <c r="S85" s="66"/>
      <c r="T85" s="69"/>
      <c r="U85" s="65"/>
      <c r="V85" s="66"/>
      <c r="W85" s="66"/>
      <c r="X85" s="67"/>
      <c r="Y85" s="68"/>
      <c r="Z85" s="66"/>
      <c r="AA85" s="66"/>
      <c r="AB85" s="69"/>
      <c r="AC85" s="65"/>
      <c r="AD85" s="66"/>
      <c r="AE85" s="66"/>
      <c r="AF85" s="67"/>
      <c r="AG85" s="68"/>
      <c r="AH85" s="66"/>
      <c r="AI85" s="66"/>
      <c r="AJ85" s="69"/>
      <c r="AK85" s="65"/>
      <c r="AL85" s="66"/>
      <c r="AM85" s="66"/>
      <c r="AN85" s="67"/>
      <c r="AO85" s="68"/>
      <c r="AP85" s="66"/>
      <c r="AQ85" s="66"/>
      <c r="AR85" s="69"/>
      <c r="AS85" s="65"/>
      <c r="AT85" s="66"/>
      <c r="AU85" s="66"/>
      <c r="AV85" s="67"/>
      <c r="AW85" s="68"/>
      <c r="AX85" s="66"/>
      <c r="AY85" s="66"/>
      <c r="AZ85" s="69"/>
      <c r="BA85" s="65"/>
      <c r="BB85" s="66"/>
      <c r="BC85" s="66"/>
      <c r="BD85" s="67"/>
      <c r="BE85" s="68"/>
      <c r="BF85" s="66"/>
      <c r="BG85" s="66"/>
      <c r="BH85" s="69"/>
      <c r="BI85" s="65"/>
      <c r="BJ85" s="66"/>
      <c r="BK85" s="66"/>
      <c r="BL85" s="67"/>
      <c r="BM85" s="68"/>
      <c r="BN85" s="66"/>
      <c r="BO85" s="66"/>
      <c r="BP85" s="69"/>
      <c r="BQ85" s="65"/>
      <c r="BR85" s="66"/>
      <c r="BS85" s="66"/>
      <c r="BT85" s="67"/>
      <c r="BU85" s="68"/>
      <c r="BV85" s="66"/>
      <c r="BW85" s="66"/>
      <c r="BX85" s="69"/>
      <c r="BY85" s="65"/>
      <c r="BZ85" s="66"/>
      <c r="CA85" s="66"/>
      <c r="CB85" s="67"/>
      <c r="CC85" s="68"/>
      <c r="CD85" s="66"/>
      <c r="CE85" s="66"/>
      <c r="CF85" s="69"/>
      <c r="CG85" s="65"/>
      <c r="CH85" s="66"/>
      <c r="CI85" s="66"/>
      <c r="CJ85" s="67"/>
      <c r="CK85" s="68"/>
      <c r="CL85" s="66"/>
      <c r="CM85" s="66"/>
      <c r="CN85" s="69"/>
      <c r="CO85" s="65"/>
      <c r="CP85" s="66"/>
      <c r="CQ85" s="66"/>
      <c r="CR85" s="67"/>
      <c r="CS85" s="68"/>
      <c r="CT85" s="66"/>
      <c r="CU85" s="66"/>
      <c r="CV85" s="69"/>
      <c r="CW85" s="65"/>
      <c r="CX85" s="66"/>
      <c r="CY85" s="66"/>
      <c r="CZ85" s="67"/>
      <c r="DA85" s="68"/>
      <c r="DB85" s="66"/>
      <c r="DC85" s="66"/>
      <c r="DD85" s="69"/>
      <c r="DE85" s="65"/>
      <c r="DF85" s="66"/>
      <c r="DG85" s="66"/>
      <c r="DH85" s="67"/>
      <c r="DI85" s="68"/>
      <c r="DJ85" s="66"/>
      <c r="DK85" s="66"/>
      <c r="DL85" s="69"/>
      <c r="DM85" s="65"/>
      <c r="DN85" s="66"/>
      <c r="DO85" s="66"/>
      <c r="DP85" s="67"/>
      <c r="DQ85" s="68"/>
      <c r="DR85" s="66"/>
      <c r="DS85" s="66"/>
      <c r="DT85" s="69"/>
      <c r="DU85" s="65"/>
      <c r="DV85" s="66"/>
      <c r="DW85" s="66"/>
      <c r="DX85" s="67"/>
      <c r="DY85" s="68"/>
      <c r="DZ85" s="66"/>
      <c r="EA85" s="66"/>
      <c r="EB85" s="69"/>
    </row>
    <row r="86" spans="2:132" ht="9.75" customHeight="1" x14ac:dyDescent="0.35">
      <c r="B86" s="53">
        <v>76</v>
      </c>
      <c r="E86" s="54"/>
      <c r="F86" s="55"/>
      <c r="G86" s="55"/>
      <c r="H86" s="56"/>
      <c r="I86" s="57"/>
      <c r="J86" s="58"/>
      <c r="K86" s="58"/>
      <c r="L86" s="59"/>
      <c r="M86" s="54"/>
      <c r="N86" s="55"/>
      <c r="O86" s="55"/>
      <c r="P86" s="56"/>
      <c r="Q86" s="57"/>
      <c r="R86" s="58"/>
      <c r="S86" s="58"/>
      <c r="T86" s="59"/>
      <c r="U86" s="54"/>
      <c r="V86" s="55"/>
      <c r="W86" s="55"/>
      <c r="X86" s="56"/>
      <c r="Y86" s="57"/>
      <c r="Z86" s="58"/>
      <c r="AA86" s="58"/>
      <c r="AB86" s="59"/>
      <c r="AC86" s="54"/>
      <c r="AD86" s="55"/>
      <c r="AE86" s="55"/>
      <c r="AF86" s="56"/>
      <c r="AG86" s="57"/>
      <c r="AH86" s="58"/>
      <c r="AI86" s="58"/>
      <c r="AJ86" s="59"/>
      <c r="AK86" s="54"/>
      <c r="AL86" s="55"/>
      <c r="AM86" s="55"/>
      <c r="AN86" s="56"/>
      <c r="AO86" s="57"/>
      <c r="AP86" s="58"/>
      <c r="AQ86" s="58"/>
      <c r="AR86" s="59"/>
      <c r="AS86" s="54"/>
      <c r="AT86" s="55"/>
      <c r="AU86" s="55"/>
      <c r="AV86" s="56"/>
      <c r="AW86" s="57"/>
      <c r="AX86" s="58"/>
      <c r="AY86" s="58"/>
      <c r="AZ86" s="59"/>
      <c r="BA86" s="54"/>
      <c r="BB86" s="55"/>
      <c r="BC86" s="55"/>
      <c r="BD86" s="56"/>
      <c r="BE86" s="57"/>
      <c r="BF86" s="58"/>
      <c r="BG86" s="58"/>
      <c r="BH86" s="59"/>
      <c r="BI86" s="54"/>
      <c r="BJ86" s="55"/>
      <c r="BK86" s="55"/>
      <c r="BL86" s="56"/>
      <c r="BM86" s="57"/>
      <c r="BN86" s="58"/>
      <c r="BO86" s="58"/>
      <c r="BP86" s="59"/>
      <c r="BQ86" s="54"/>
      <c r="BR86" s="55"/>
      <c r="BS86" s="55"/>
      <c r="BT86" s="56"/>
      <c r="BU86" s="57"/>
      <c r="BV86" s="58"/>
      <c r="BW86" s="58"/>
      <c r="BX86" s="59"/>
      <c r="BY86" s="54"/>
      <c r="BZ86" s="55"/>
      <c r="CA86" s="55"/>
      <c r="CB86" s="56"/>
      <c r="CC86" s="57"/>
      <c r="CD86" s="58"/>
      <c r="CE86" s="58"/>
      <c r="CF86" s="59"/>
      <c r="CG86" s="54"/>
      <c r="CH86" s="55"/>
      <c r="CI86" s="55"/>
      <c r="CJ86" s="56"/>
      <c r="CK86" s="57"/>
      <c r="CL86" s="58"/>
      <c r="CM86" s="58"/>
      <c r="CN86" s="59"/>
      <c r="CO86" s="54"/>
      <c r="CP86" s="55"/>
      <c r="CQ86" s="55"/>
      <c r="CR86" s="56"/>
      <c r="CS86" s="57"/>
      <c r="CT86" s="58"/>
      <c r="CU86" s="58"/>
      <c r="CV86" s="59"/>
      <c r="CW86" s="54"/>
      <c r="CX86" s="55"/>
      <c r="CY86" s="55"/>
      <c r="CZ86" s="56"/>
      <c r="DA86" s="57"/>
      <c r="DB86" s="58"/>
      <c r="DC86" s="58"/>
      <c r="DD86" s="59"/>
      <c r="DE86" s="54"/>
      <c r="DF86" s="55"/>
      <c r="DG86" s="55"/>
      <c r="DH86" s="56"/>
      <c r="DI86" s="57"/>
      <c r="DJ86" s="58"/>
      <c r="DK86" s="58"/>
      <c r="DL86" s="59"/>
      <c r="DM86" s="54"/>
      <c r="DN86" s="55"/>
      <c r="DO86" s="55"/>
      <c r="DP86" s="56"/>
      <c r="DQ86" s="57"/>
      <c r="DR86" s="58"/>
      <c r="DS86" s="58"/>
      <c r="DT86" s="59"/>
      <c r="DU86" s="54"/>
      <c r="DV86" s="55"/>
      <c r="DW86" s="55"/>
      <c r="DX86" s="56"/>
      <c r="DY86" s="57"/>
      <c r="DZ86" s="58"/>
      <c r="EA86" s="58"/>
      <c r="EB86" s="59"/>
    </row>
    <row r="87" spans="2:132" ht="9.75" customHeight="1" x14ac:dyDescent="0.35">
      <c r="B87" s="53">
        <v>77</v>
      </c>
      <c r="E87" s="60"/>
      <c r="F87" s="61"/>
      <c r="G87" s="61"/>
      <c r="H87" s="62"/>
      <c r="I87" s="63"/>
      <c r="J87" s="61"/>
      <c r="K87" s="61"/>
      <c r="L87" s="64"/>
      <c r="M87" s="60"/>
      <c r="N87" s="61"/>
      <c r="O87" s="61"/>
      <c r="P87" s="62"/>
      <c r="Q87" s="63"/>
      <c r="R87" s="61"/>
      <c r="S87" s="61"/>
      <c r="T87" s="64"/>
      <c r="U87" s="60"/>
      <c r="V87" s="61"/>
      <c r="W87" s="61"/>
      <c r="X87" s="62"/>
      <c r="Y87" s="63"/>
      <c r="Z87" s="61"/>
      <c r="AA87" s="61"/>
      <c r="AB87" s="64"/>
      <c r="AC87" s="60"/>
      <c r="AD87" s="61"/>
      <c r="AE87" s="61"/>
      <c r="AF87" s="62"/>
      <c r="AG87" s="63"/>
      <c r="AH87" s="61"/>
      <c r="AI87" s="61"/>
      <c r="AJ87" s="64"/>
      <c r="AK87" s="60"/>
      <c r="AL87" s="61"/>
      <c r="AM87" s="61"/>
      <c r="AN87" s="62"/>
      <c r="AO87" s="63"/>
      <c r="AP87" s="61"/>
      <c r="AQ87" s="61"/>
      <c r="AR87" s="64"/>
      <c r="AS87" s="60"/>
      <c r="AT87" s="61"/>
      <c r="AU87" s="61"/>
      <c r="AV87" s="62"/>
      <c r="AW87" s="63"/>
      <c r="AX87" s="61"/>
      <c r="AY87" s="61"/>
      <c r="AZ87" s="64"/>
      <c r="BA87" s="60"/>
      <c r="BB87" s="61"/>
      <c r="BC87" s="61"/>
      <c r="BD87" s="62"/>
      <c r="BE87" s="63"/>
      <c r="BF87" s="61"/>
      <c r="BG87" s="61"/>
      <c r="BH87" s="64"/>
      <c r="BI87" s="60"/>
      <c r="BJ87" s="61"/>
      <c r="BK87" s="61"/>
      <c r="BL87" s="62"/>
      <c r="BM87" s="63"/>
      <c r="BN87" s="61"/>
      <c r="BO87" s="61"/>
      <c r="BP87" s="64"/>
      <c r="BQ87" s="60"/>
      <c r="BR87" s="61"/>
      <c r="BS87" s="61"/>
      <c r="BT87" s="62"/>
      <c r="BU87" s="63"/>
      <c r="BV87" s="61"/>
      <c r="BW87" s="61"/>
      <c r="BX87" s="64"/>
      <c r="BY87" s="60"/>
      <c r="BZ87" s="61"/>
      <c r="CA87" s="61"/>
      <c r="CB87" s="62"/>
      <c r="CC87" s="63"/>
      <c r="CD87" s="61"/>
      <c r="CE87" s="61"/>
      <c r="CF87" s="64"/>
      <c r="CG87" s="60"/>
      <c r="CH87" s="61"/>
      <c r="CI87" s="61"/>
      <c r="CJ87" s="62"/>
      <c r="CK87" s="63"/>
      <c r="CL87" s="61"/>
      <c r="CM87" s="61"/>
      <c r="CN87" s="64"/>
      <c r="CO87" s="60"/>
      <c r="CP87" s="61"/>
      <c r="CQ87" s="61"/>
      <c r="CR87" s="62"/>
      <c r="CS87" s="63"/>
      <c r="CT87" s="61"/>
      <c r="CU87" s="61"/>
      <c r="CV87" s="64"/>
      <c r="CW87" s="60"/>
      <c r="CX87" s="61"/>
      <c r="CY87" s="61"/>
      <c r="CZ87" s="62"/>
      <c r="DA87" s="63"/>
      <c r="DB87" s="61"/>
      <c r="DC87" s="61"/>
      <c r="DD87" s="64"/>
      <c r="DE87" s="60"/>
      <c r="DF87" s="61"/>
      <c r="DG87" s="61"/>
      <c r="DH87" s="62"/>
      <c r="DI87" s="63"/>
      <c r="DJ87" s="61"/>
      <c r="DK87" s="61"/>
      <c r="DL87" s="64"/>
      <c r="DM87" s="60"/>
      <c r="DN87" s="61"/>
      <c r="DO87" s="61"/>
      <c r="DP87" s="62"/>
      <c r="DQ87" s="63"/>
      <c r="DR87" s="61"/>
      <c r="DS87" s="61"/>
      <c r="DT87" s="64"/>
      <c r="DU87" s="60"/>
      <c r="DV87" s="61"/>
      <c r="DW87" s="61"/>
      <c r="DX87" s="62"/>
      <c r="DY87" s="63"/>
      <c r="DZ87" s="61"/>
      <c r="EA87" s="61"/>
      <c r="EB87" s="64"/>
    </row>
    <row r="88" spans="2:132" ht="9.75" customHeight="1" x14ac:dyDescent="0.35">
      <c r="B88" s="53">
        <v>78</v>
      </c>
      <c r="E88" s="60"/>
      <c r="F88" s="61"/>
      <c r="G88" s="61"/>
      <c r="H88" s="62"/>
      <c r="I88" s="63"/>
      <c r="J88" s="61"/>
      <c r="K88" s="61"/>
      <c r="L88" s="64"/>
      <c r="M88" s="60"/>
      <c r="N88" s="61"/>
      <c r="O88" s="61"/>
      <c r="P88" s="62"/>
      <c r="Q88" s="63"/>
      <c r="R88" s="61"/>
      <c r="S88" s="61"/>
      <c r="T88" s="64"/>
      <c r="U88" s="60"/>
      <c r="V88" s="61"/>
      <c r="W88" s="61"/>
      <c r="X88" s="62"/>
      <c r="Y88" s="63"/>
      <c r="Z88" s="61"/>
      <c r="AA88" s="61"/>
      <c r="AB88" s="64"/>
      <c r="AC88" s="60"/>
      <c r="AD88" s="61"/>
      <c r="AE88" s="61"/>
      <c r="AF88" s="62"/>
      <c r="AG88" s="63"/>
      <c r="AH88" s="61"/>
      <c r="AI88" s="61"/>
      <c r="AJ88" s="64"/>
      <c r="AK88" s="60"/>
      <c r="AL88" s="61"/>
      <c r="AM88" s="61"/>
      <c r="AN88" s="62"/>
      <c r="AO88" s="63"/>
      <c r="AP88" s="61"/>
      <c r="AQ88" s="61"/>
      <c r="AR88" s="64"/>
      <c r="AS88" s="60"/>
      <c r="AT88" s="61"/>
      <c r="AU88" s="61"/>
      <c r="AV88" s="62"/>
      <c r="AW88" s="63"/>
      <c r="AX88" s="61"/>
      <c r="AY88" s="61"/>
      <c r="AZ88" s="64"/>
      <c r="BA88" s="60"/>
      <c r="BB88" s="61"/>
      <c r="BC88" s="61"/>
      <c r="BD88" s="62"/>
      <c r="BE88" s="63"/>
      <c r="BF88" s="61"/>
      <c r="BG88" s="61"/>
      <c r="BH88" s="64"/>
      <c r="BI88" s="60"/>
      <c r="BJ88" s="61"/>
      <c r="BK88" s="61"/>
      <c r="BL88" s="62"/>
      <c r="BM88" s="63"/>
      <c r="BN88" s="61"/>
      <c r="BO88" s="61"/>
      <c r="BP88" s="64"/>
      <c r="BQ88" s="60"/>
      <c r="BR88" s="61"/>
      <c r="BS88" s="61"/>
      <c r="BT88" s="62"/>
      <c r="BU88" s="63"/>
      <c r="BV88" s="61"/>
      <c r="BW88" s="61"/>
      <c r="BX88" s="64"/>
      <c r="BY88" s="60"/>
      <c r="BZ88" s="61"/>
      <c r="CA88" s="61"/>
      <c r="CB88" s="62"/>
      <c r="CC88" s="63"/>
      <c r="CD88" s="61"/>
      <c r="CE88" s="61"/>
      <c r="CF88" s="64"/>
      <c r="CG88" s="60"/>
      <c r="CH88" s="61"/>
      <c r="CI88" s="61"/>
      <c r="CJ88" s="62"/>
      <c r="CK88" s="63"/>
      <c r="CL88" s="61"/>
      <c r="CM88" s="61"/>
      <c r="CN88" s="64"/>
      <c r="CO88" s="60"/>
      <c r="CP88" s="61"/>
      <c r="CQ88" s="61"/>
      <c r="CR88" s="62"/>
      <c r="CS88" s="63"/>
      <c r="CT88" s="61"/>
      <c r="CU88" s="61"/>
      <c r="CV88" s="64"/>
      <c r="CW88" s="60"/>
      <c r="CX88" s="61"/>
      <c r="CY88" s="61"/>
      <c r="CZ88" s="62"/>
      <c r="DA88" s="63"/>
      <c r="DB88" s="61"/>
      <c r="DC88" s="61"/>
      <c r="DD88" s="64"/>
      <c r="DE88" s="60"/>
      <c r="DF88" s="61"/>
      <c r="DG88" s="61"/>
      <c r="DH88" s="62"/>
      <c r="DI88" s="63"/>
      <c r="DJ88" s="61"/>
      <c r="DK88" s="61"/>
      <c r="DL88" s="64"/>
      <c r="DM88" s="60"/>
      <c r="DN88" s="61"/>
      <c r="DO88" s="61"/>
      <c r="DP88" s="62"/>
      <c r="DQ88" s="63"/>
      <c r="DR88" s="61"/>
      <c r="DS88" s="61"/>
      <c r="DT88" s="64"/>
      <c r="DU88" s="60"/>
      <c r="DV88" s="61"/>
      <c r="DW88" s="61"/>
      <c r="DX88" s="62"/>
      <c r="DY88" s="63"/>
      <c r="DZ88" s="61"/>
      <c r="EA88" s="61"/>
      <c r="EB88" s="64"/>
    </row>
    <row r="89" spans="2:132" ht="9.75" customHeight="1" x14ac:dyDescent="0.35">
      <c r="B89" s="53">
        <v>79</v>
      </c>
      <c r="E89" s="65"/>
      <c r="F89" s="66"/>
      <c r="G89" s="66"/>
      <c r="H89" s="67"/>
      <c r="I89" s="68"/>
      <c r="J89" s="66"/>
      <c r="K89" s="66"/>
      <c r="L89" s="69"/>
      <c r="M89" s="65"/>
      <c r="N89" s="66"/>
      <c r="O89" s="66"/>
      <c r="P89" s="67"/>
      <c r="Q89" s="68"/>
      <c r="R89" s="66"/>
      <c r="S89" s="66"/>
      <c r="T89" s="69"/>
      <c r="U89" s="65"/>
      <c r="V89" s="66"/>
      <c r="W89" s="66"/>
      <c r="X89" s="67"/>
      <c r="Y89" s="68"/>
      <c r="Z89" s="66"/>
      <c r="AA89" s="66"/>
      <c r="AB89" s="69"/>
      <c r="AC89" s="65"/>
      <c r="AD89" s="66"/>
      <c r="AE89" s="66"/>
      <c r="AF89" s="67"/>
      <c r="AG89" s="68"/>
      <c r="AH89" s="66"/>
      <c r="AI89" s="66"/>
      <c r="AJ89" s="69"/>
      <c r="AK89" s="65"/>
      <c r="AL89" s="66"/>
      <c r="AM89" s="66"/>
      <c r="AN89" s="67"/>
      <c r="AO89" s="68"/>
      <c r="AP89" s="66"/>
      <c r="AQ89" s="66"/>
      <c r="AR89" s="69"/>
      <c r="AS89" s="65"/>
      <c r="AT89" s="66"/>
      <c r="AU89" s="66"/>
      <c r="AV89" s="67"/>
      <c r="AW89" s="68"/>
      <c r="AX89" s="66"/>
      <c r="AY89" s="66"/>
      <c r="AZ89" s="69"/>
      <c r="BA89" s="65"/>
      <c r="BB89" s="66"/>
      <c r="BC89" s="66"/>
      <c r="BD89" s="67"/>
      <c r="BE89" s="68"/>
      <c r="BF89" s="66"/>
      <c r="BG89" s="66"/>
      <c r="BH89" s="69"/>
      <c r="BI89" s="65"/>
      <c r="BJ89" s="66"/>
      <c r="BK89" s="66"/>
      <c r="BL89" s="67"/>
      <c r="BM89" s="68"/>
      <c r="BN89" s="66"/>
      <c r="BO89" s="66"/>
      <c r="BP89" s="69"/>
      <c r="BQ89" s="65"/>
      <c r="BR89" s="66"/>
      <c r="BS89" s="66"/>
      <c r="BT89" s="67"/>
      <c r="BU89" s="68"/>
      <c r="BV89" s="66"/>
      <c r="BW89" s="66"/>
      <c r="BX89" s="69"/>
      <c r="BY89" s="65"/>
      <c r="BZ89" s="66"/>
      <c r="CA89" s="66"/>
      <c r="CB89" s="67"/>
      <c r="CC89" s="68"/>
      <c r="CD89" s="66"/>
      <c r="CE89" s="66"/>
      <c r="CF89" s="69"/>
      <c r="CG89" s="65"/>
      <c r="CH89" s="66"/>
      <c r="CI89" s="66"/>
      <c r="CJ89" s="67"/>
      <c r="CK89" s="68"/>
      <c r="CL89" s="66"/>
      <c r="CM89" s="66"/>
      <c r="CN89" s="69"/>
      <c r="CO89" s="65"/>
      <c r="CP89" s="66"/>
      <c r="CQ89" s="66"/>
      <c r="CR89" s="67"/>
      <c r="CS89" s="68"/>
      <c r="CT89" s="66"/>
      <c r="CU89" s="66"/>
      <c r="CV89" s="69"/>
      <c r="CW89" s="65"/>
      <c r="CX89" s="66"/>
      <c r="CY89" s="66"/>
      <c r="CZ89" s="67"/>
      <c r="DA89" s="68"/>
      <c r="DB89" s="66"/>
      <c r="DC89" s="66"/>
      <c r="DD89" s="69"/>
      <c r="DE89" s="65"/>
      <c r="DF89" s="66"/>
      <c r="DG89" s="66"/>
      <c r="DH89" s="67"/>
      <c r="DI89" s="68"/>
      <c r="DJ89" s="66"/>
      <c r="DK89" s="66"/>
      <c r="DL89" s="69"/>
      <c r="DM89" s="65"/>
      <c r="DN89" s="66"/>
      <c r="DO89" s="66"/>
      <c r="DP89" s="67"/>
      <c r="DQ89" s="68"/>
      <c r="DR89" s="66"/>
      <c r="DS89" s="66"/>
      <c r="DT89" s="69"/>
      <c r="DU89" s="65"/>
      <c r="DV89" s="66"/>
      <c r="DW89" s="66"/>
      <c r="DX89" s="67"/>
      <c r="DY89" s="68"/>
      <c r="DZ89" s="66"/>
      <c r="EA89" s="66"/>
      <c r="EB89" s="69"/>
    </row>
    <row r="90" spans="2:132" ht="9.75" customHeight="1" x14ac:dyDescent="0.35">
      <c r="B90" s="53">
        <v>80</v>
      </c>
      <c r="E90" s="54"/>
      <c r="F90" s="55"/>
      <c r="G90" s="55"/>
      <c r="H90" s="56"/>
      <c r="I90" s="57"/>
      <c r="J90" s="58"/>
      <c r="K90" s="58"/>
      <c r="L90" s="59"/>
      <c r="M90" s="54"/>
      <c r="N90" s="55"/>
      <c r="O90" s="55"/>
      <c r="P90" s="56"/>
      <c r="Q90" s="57"/>
      <c r="R90" s="58"/>
      <c r="S90" s="58"/>
      <c r="T90" s="59"/>
      <c r="U90" s="54"/>
      <c r="V90" s="55"/>
      <c r="W90" s="55"/>
      <c r="X90" s="56"/>
      <c r="Y90" s="57"/>
      <c r="Z90" s="58"/>
      <c r="AA90" s="58"/>
      <c r="AB90" s="59"/>
      <c r="AC90" s="54"/>
      <c r="AD90" s="55"/>
      <c r="AE90" s="55"/>
      <c r="AF90" s="56"/>
      <c r="AG90" s="57"/>
      <c r="AH90" s="58"/>
      <c r="AI90" s="58"/>
      <c r="AJ90" s="59"/>
      <c r="AK90" s="54"/>
      <c r="AL90" s="55"/>
      <c r="AM90" s="55"/>
      <c r="AN90" s="56"/>
      <c r="AO90" s="57"/>
      <c r="AP90" s="58"/>
      <c r="AQ90" s="58"/>
      <c r="AR90" s="59"/>
      <c r="AS90" s="54"/>
      <c r="AT90" s="55"/>
      <c r="AU90" s="55"/>
      <c r="AV90" s="56"/>
      <c r="AW90" s="57"/>
      <c r="AX90" s="58"/>
      <c r="AY90" s="58"/>
      <c r="AZ90" s="59"/>
      <c r="BA90" s="54"/>
      <c r="BB90" s="55"/>
      <c r="BC90" s="55"/>
      <c r="BD90" s="56"/>
      <c r="BE90" s="57"/>
      <c r="BF90" s="58"/>
      <c r="BG90" s="58"/>
      <c r="BH90" s="59"/>
      <c r="BI90" s="54"/>
      <c r="BJ90" s="55"/>
      <c r="BK90" s="55"/>
      <c r="BL90" s="56"/>
      <c r="BM90" s="57"/>
      <c r="BN90" s="58"/>
      <c r="BO90" s="58"/>
      <c r="BP90" s="59"/>
      <c r="BQ90" s="54"/>
      <c r="BR90" s="55"/>
      <c r="BS90" s="55"/>
      <c r="BT90" s="56"/>
      <c r="BU90" s="57"/>
      <c r="BV90" s="58"/>
      <c r="BW90" s="58"/>
      <c r="BX90" s="59"/>
      <c r="BY90" s="54"/>
      <c r="BZ90" s="55"/>
      <c r="CA90" s="55"/>
      <c r="CB90" s="56"/>
      <c r="CC90" s="57"/>
      <c r="CD90" s="58"/>
      <c r="CE90" s="58"/>
      <c r="CF90" s="59"/>
      <c r="CG90" s="54"/>
      <c r="CH90" s="55"/>
      <c r="CI90" s="55"/>
      <c r="CJ90" s="56"/>
      <c r="CK90" s="57"/>
      <c r="CL90" s="58"/>
      <c r="CM90" s="58"/>
      <c r="CN90" s="59"/>
      <c r="CO90" s="54"/>
      <c r="CP90" s="55"/>
      <c r="CQ90" s="55"/>
      <c r="CR90" s="56"/>
      <c r="CS90" s="57"/>
      <c r="CT90" s="58"/>
      <c r="CU90" s="58"/>
      <c r="CV90" s="59"/>
      <c r="CW90" s="54"/>
      <c r="CX90" s="55"/>
      <c r="CY90" s="55"/>
      <c r="CZ90" s="56"/>
      <c r="DA90" s="57"/>
      <c r="DB90" s="58"/>
      <c r="DC90" s="58"/>
      <c r="DD90" s="59"/>
      <c r="DE90" s="54"/>
      <c r="DF90" s="55"/>
      <c r="DG90" s="55"/>
      <c r="DH90" s="56"/>
      <c r="DI90" s="57"/>
      <c r="DJ90" s="58"/>
      <c r="DK90" s="58"/>
      <c r="DL90" s="59"/>
      <c r="DM90" s="54"/>
      <c r="DN90" s="55"/>
      <c r="DO90" s="55"/>
      <c r="DP90" s="56"/>
      <c r="DQ90" s="57"/>
      <c r="DR90" s="58"/>
      <c r="DS90" s="58"/>
      <c r="DT90" s="59"/>
      <c r="DU90" s="54"/>
      <c r="DV90" s="55"/>
      <c r="DW90" s="55"/>
      <c r="DX90" s="56"/>
      <c r="DY90" s="57"/>
      <c r="DZ90" s="58"/>
      <c r="EA90" s="58"/>
      <c r="EB90" s="59"/>
    </row>
    <row r="91" spans="2:132" ht="9.75" customHeight="1" x14ac:dyDescent="0.35">
      <c r="B91" s="53">
        <v>81</v>
      </c>
      <c r="E91" s="60"/>
      <c r="F91" s="61"/>
      <c r="G91" s="61"/>
      <c r="H91" s="62"/>
      <c r="I91" s="63"/>
      <c r="J91" s="61"/>
      <c r="K91" s="61"/>
      <c r="L91" s="64"/>
      <c r="M91" s="60"/>
      <c r="N91" s="61"/>
      <c r="O91" s="61"/>
      <c r="P91" s="62"/>
      <c r="Q91" s="63"/>
      <c r="R91" s="61"/>
      <c r="S91" s="61"/>
      <c r="T91" s="64"/>
      <c r="U91" s="60"/>
      <c r="V91" s="61"/>
      <c r="W91" s="61"/>
      <c r="X91" s="62"/>
      <c r="Y91" s="63"/>
      <c r="Z91" s="61"/>
      <c r="AA91" s="61"/>
      <c r="AB91" s="64"/>
      <c r="AC91" s="60"/>
      <c r="AD91" s="61"/>
      <c r="AE91" s="61"/>
      <c r="AF91" s="62"/>
      <c r="AG91" s="63"/>
      <c r="AH91" s="61"/>
      <c r="AI91" s="61"/>
      <c r="AJ91" s="64"/>
      <c r="AK91" s="60"/>
      <c r="AL91" s="61"/>
      <c r="AM91" s="61"/>
      <c r="AN91" s="62"/>
      <c r="AO91" s="63"/>
      <c r="AP91" s="61"/>
      <c r="AQ91" s="61"/>
      <c r="AR91" s="64"/>
      <c r="AS91" s="60"/>
      <c r="AT91" s="61"/>
      <c r="AU91" s="61"/>
      <c r="AV91" s="62"/>
      <c r="AW91" s="63"/>
      <c r="AX91" s="61"/>
      <c r="AY91" s="61"/>
      <c r="AZ91" s="64"/>
      <c r="BA91" s="60"/>
      <c r="BB91" s="61"/>
      <c r="BC91" s="61"/>
      <c r="BD91" s="62"/>
      <c r="BE91" s="63"/>
      <c r="BF91" s="61"/>
      <c r="BG91" s="61"/>
      <c r="BH91" s="64"/>
      <c r="BI91" s="60"/>
      <c r="BJ91" s="61"/>
      <c r="BK91" s="61"/>
      <c r="BL91" s="62"/>
      <c r="BM91" s="63"/>
      <c r="BN91" s="61"/>
      <c r="BO91" s="61"/>
      <c r="BP91" s="64"/>
      <c r="BQ91" s="60"/>
      <c r="BR91" s="61"/>
      <c r="BS91" s="61"/>
      <c r="BT91" s="62"/>
      <c r="BU91" s="63"/>
      <c r="BV91" s="61"/>
      <c r="BW91" s="61"/>
      <c r="BX91" s="64"/>
      <c r="BY91" s="60"/>
      <c r="BZ91" s="61"/>
      <c r="CA91" s="61"/>
      <c r="CB91" s="62"/>
      <c r="CC91" s="63"/>
      <c r="CD91" s="61"/>
      <c r="CE91" s="61"/>
      <c r="CF91" s="64"/>
      <c r="CG91" s="60"/>
      <c r="CH91" s="61"/>
      <c r="CI91" s="61"/>
      <c r="CJ91" s="62"/>
      <c r="CK91" s="63"/>
      <c r="CL91" s="61"/>
      <c r="CM91" s="61"/>
      <c r="CN91" s="64"/>
      <c r="CO91" s="60"/>
      <c r="CP91" s="61"/>
      <c r="CQ91" s="61"/>
      <c r="CR91" s="62"/>
      <c r="CS91" s="63"/>
      <c r="CT91" s="61"/>
      <c r="CU91" s="61"/>
      <c r="CV91" s="64"/>
      <c r="CW91" s="60"/>
      <c r="CX91" s="61"/>
      <c r="CY91" s="61"/>
      <c r="CZ91" s="62"/>
      <c r="DA91" s="63"/>
      <c r="DB91" s="61"/>
      <c r="DC91" s="61"/>
      <c r="DD91" s="64"/>
      <c r="DE91" s="60"/>
      <c r="DF91" s="61"/>
      <c r="DG91" s="61"/>
      <c r="DH91" s="62"/>
      <c r="DI91" s="63"/>
      <c r="DJ91" s="61"/>
      <c r="DK91" s="61"/>
      <c r="DL91" s="64"/>
      <c r="DM91" s="60"/>
      <c r="DN91" s="61"/>
      <c r="DO91" s="61"/>
      <c r="DP91" s="62"/>
      <c r="DQ91" s="63"/>
      <c r="DR91" s="61"/>
      <c r="DS91" s="61"/>
      <c r="DT91" s="64"/>
      <c r="DU91" s="60"/>
      <c r="DV91" s="61"/>
      <c r="DW91" s="61"/>
      <c r="DX91" s="62"/>
      <c r="DY91" s="63"/>
      <c r="DZ91" s="61"/>
      <c r="EA91" s="61"/>
      <c r="EB91" s="64"/>
    </row>
    <row r="92" spans="2:132" ht="9.75" customHeight="1" x14ac:dyDescent="0.35">
      <c r="B92" s="53">
        <v>82</v>
      </c>
      <c r="E92" s="60"/>
      <c r="F92" s="61"/>
      <c r="G92" s="61"/>
      <c r="H92" s="62"/>
      <c r="I92" s="63"/>
      <c r="J92" s="61"/>
      <c r="K92" s="61"/>
      <c r="L92" s="64"/>
      <c r="M92" s="60"/>
      <c r="N92" s="61"/>
      <c r="O92" s="61"/>
      <c r="P92" s="62"/>
      <c r="Q92" s="63"/>
      <c r="R92" s="61"/>
      <c r="S92" s="61"/>
      <c r="T92" s="64"/>
      <c r="U92" s="60"/>
      <c r="V92" s="61"/>
      <c r="W92" s="61"/>
      <c r="X92" s="62"/>
      <c r="Y92" s="63"/>
      <c r="Z92" s="61"/>
      <c r="AA92" s="61"/>
      <c r="AB92" s="64"/>
      <c r="AC92" s="60"/>
      <c r="AD92" s="61"/>
      <c r="AE92" s="61"/>
      <c r="AF92" s="62"/>
      <c r="AG92" s="63"/>
      <c r="AH92" s="61"/>
      <c r="AI92" s="61"/>
      <c r="AJ92" s="64"/>
      <c r="AK92" s="60"/>
      <c r="AL92" s="61"/>
      <c r="AM92" s="61"/>
      <c r="AN92" s="62"/>
      <c r="AO92" s="63"/>
      <c r="AP92" s="61"/>
      <c r="AQ92" s="61"/>
      <c r="AR92" s="64"/>
      <c r="AS92" s="60"/>
      <c r="AT92" s="61"/>
      <c r="AU92" s="61"/>
      <c r="AV92" s="62"/>
      <c r="AW92" s="63"/>
      <c r="AX92" s="61"/>
      <c r="AY92" s="61"/>
      <c r="AZ92" s="64"/>
      <c r="BA92" s="60"/>
      <c r="BB92" s="61"/>
      <c r="BC92" s="61"/>
      <c r="BD92" s="62"/>
      <c r="BE92" s="63"/>
      <c r="BF92" s="61"/>
      <c r="BG92" s="61"/>
      <c r="BH92" s="64"/>
      <c r="BI92" s="60"/>
      <c r="BJ92" s="61"/>
      <c r="BK92" s="61"/>
      <c r="BL92" s="62"/>
      <c r="BM92" s="63"/>
      <c r="BN92" s="61"/>
      <c r="BO92" s="61"/>
      <c r="BP92" s="64"/>
      <c r="BQ92" s="60"/>
      <c r="BR92" s="61"/>
      <c r="BS92" s="61"/>
      <c r="BT92" s="62"/>
      <c r="BU92" s="63"/>
      <c r="BV92" s="61"/>
      <c r="BW92" s="61"/>
      <c r="BX92" s="64"/>
      <c r="BY92" s="60"/>
      <c r="BZ92" s="61"/>
      <c r="CA92" s="61"/>
      <c r="CB92" s="62"/>
      <c r="CC92" s="63"/>
      <c r="CD92" s="61"/>
      <c r="CE92" s="61"/>
      <c r="CF92" s="64"/>
      <c r="CG92" s="60"/>
      <c r="CH92" s="61"/>
      <c r="CI92" s="61"/>
      <c r="CJ92" s="62"/>
      <c r="CK92" s="63"/>
      <c r="CL92" s="61"/>
      <c r="CM92" s="61"/>
      <c r="CN92" s="64"/>
      <c r="CO92" s="60"/>
      <c r="CP92" s="61"/>
      <c r="CQ92" s="61"/>
      <c r="CR92" s="62"/>
      <c r="CS92" s="63"/>
      <c r="CT92" s="61"/>
      <c r="CU92" s="61"/>
      <c r="CV92" s="64"/>
      <c r="CW92" s="60"/>
      <c r="CX92" s="61"/>
      <c r="CY92" s="61"/>
      <c r="CZ92" s="62"/>
      <c r="DA92" s="63"/>
      <c r="DB92" s="61"/>
      <c r="DC92" s="61"/>
      <c r="DD92" s="64"/>
      <c r="DE92" s="60"/>
      <c r="DF92" s="61"/>
      <c r="DG92" s="61"/>
      <c r="DH92" s="62"/>
      <c r="DI92" s="63"/>
      <c r="DJ92" s="61"/>
      <c r="DK92" s="61"/>
      <c r="DL92" s="64"/>
      <c r="DM92" s="60"/>
      <c r="DN92" s="61"/>
      <c r="DO92" s="61"/>
      <c r="DP92" s="62"/>
      <c r="DQ92" s="63"/>
      <c r="DR92" s="61"/>
      <c r="DS92" s="61"/>
      <c r="DT92" s="64"/>
      <c r="DU92" s="60"/>
      <c r="DV92" s="61"/>
      <c r="DW92" s="61"/>
      <c r="DX92" s="62"/>
      <c r="DY92" s="63"/>
      <c r="DZ92" s="61"/>
      <c r="EA92" s="61"/>
      <c r="EB92" s="64"/>
    </row>
    <row r="93" spans="2:132" ht="9.75" customHeight="1" x14ac:dyDescent="0.35">
      <c r="B93" s="53">
        <v>83</v>
      </c>
      <c r="E93" s="65"/>
      <c r="F93" s="66"/>
      <c r="G93" s="66"/>
      <c r="H93" s="67"/>
      <c r="I93" s="68"/>
      <c r="J93" s="66"/>
      <c r="K93" s="66"/>
      <c r="L93" s="69"/>
      <c r="M93" s="65"/>
      <c r="N93" s="66"/>
      <c r="O93" s="66"/>
      <c r="P93" s="67"/>
      <c r="Q93" s="68"/>
      <c r="R93" s="66"/>
      <c r="S93" s="66"/>
      <c r="T93" s="69"/>
      <c r="U93" s="65"/>
      <c r="V93" s="66"/>
      <c r="W93" s="66"/>
      <c r="X93" s="67"/>
      <c r="Y93" s="68"/>
      <c r="Z93" s="66"/>
      <c r="AA93" s="66"/>
      <c r="AB93" s="69"/>
      <c r="AC93" s="65"/>
      <c r="AD93" s="66"/>
      <c r="AE93" s="66"/>
      <c r="AF93" s="67"/>
      <c r="AG93" s="68"/>
      <c r="AH93" s="66"/>
      <c r="AI93" s="66"/>
      <c r="AJ93" s="69"/>
      <c r="AK93" s="65"/>
      <c r="AL93" s="66"/>
      <c r="AM93" s="66"/>
      <c r="AN93" s="67"/>
      <c r="AO93" s="68"/>
      <c r="AP93" s="66"/>
      <c r="AQ93" s="66"/>
      <c r="AR93" s="69"/>
      <c r="AS93" s="65"/>
      <c r="AT93" s="66"/>
      <c r="AU93" s="66"/>
      <c r="AV93" s="67"/>
      <c r="AW93" s="68"/>
      <c r="AX93" s="66"/>
      <c r="AY93" s="66"/>
      <c r="AZ93" s="69"/>
      <c r="BA93" s="65"/>
      <c r="BB93" s="66"/>
      <c r="BC93" s="66"/>
      <c r="BD93" s="67"/>
      <c r="BE93" s="68"/>
      <c r="BF93" s="66"/>
      <c r="BG93" s="66"/>
      <c r="BH93" s="69"/>
      <c r="BI93" s="65"/>
      <c r="BJ93" s="66"/>
      <c r="BK93" s="66"/>
      <c r="BL93" s="67"/>
      <c r="BM93" s="68"/>
      <c r="BN93" s="66"/>
      <c r="BO93" s="66"/>
      <c r="BP93" s="69"/>
      <c r="BQ93" s="65"/>
      <c r="BR93" s="66"/>
      <c r="BS93" s="66"/>
      <c r="BT93" s="67"/>
      <c r="BU93" s="68"/>
      <c r="BV93" s="66"/>
      <c r="BW93" s="66"/>
      <c r="BX93" s="69"/>
      <c r="BY93" s="65"/>
      <c r="BZ93" s="66"/>
      <c r="CA93" s="66"/>
      <c r="CB93" s="67"/>
      <c r="CC93" s="68"/>
      <c r="CD93" s="66"/>
      <c r="CE93" s="66"/>
      <c r="CF93" s="69"/>
      <c r="CG93" s="65"/>
      <c r="CH93" s="66"/>
      <c r="CI93" s="66"/>
      <c r="CJ93" s="67"/>
      <c r="CK93" s="68"/>
      <c r="CL93" s="66"/>
      <c r="CM93" s="66"/>
      <c r="CN93" s="69"/>
      <c r="CO93" s="65"/>
      <c r="CP93" s="66"/>
      <c r="CQ93" s="66"/>
      <c r="CR93" s="67"/>
      <c r="CS93" s="68"/>
      <c r="CT93" s="66"/>
      <c r="CU93" s="66"/>
      <c r="CV93" s="69"/>
      <c r="CW93" s="65"/>
      <c r="CX93" s="66"/>
      <c r="CY93" s="66"/>
      <c r="CZ93" s="67"/>
      <c r="DA93" s="68"/>
      <c r="DB93" s="66"/>
      <c r="DC93" s="66"/>
      <c r="DD93" s="69"/>
      <c r="DE93" s="65"/>
      <c r="DF93" s="66"/>
      <c r="DG93" s="66"/>
      <c r="DH93" s="67"/>
      <c r="DI93" s="68"/>
      <c r="DJ93" s="66"/>
      <c r="DK93" s="66"/>
      <c r="DL93" s="69"/>
      <c r="DM93" s="65"/>
      <c r="DN93" s="66"/>
      <c r="DO93" s="66"/>
      <c r="DP93" s="67"/>
      <c r="DQ93" s="68"/>
      <c r="DR93" s="66"/>
      <c r="DS93" s="66"/>
      <c r="DT93" s="69"/>
      <c r="DU93" s="65"/>
      <c r="DV93" s="66"/>
      <c r="DW93" s="66"/>
      <c r="DX93" s="67"/>
      <c r="DY93" s="68"/>
      <c r="DZ93" s="66"/>
      <c r="EA93" s="66"/>
      <c r="EB93" s="69"/>
    </row>
    <row r="94" spans="2:132" ht="9.75" customHeight="1" x14ac:dyDescent="0.35">
      <c r="B94" s="53">
        <v>84</v>
      </c>
      <c r="E94" s="54"/>
      <c r="F94" s="55"/>
      <c r="G94" s="55"/>
      <c r="H94" s="56"/>
      <c r="I94" s="57"/>
      <c r="J94" s="58"/>
      <c r="K94" s="58"/>
      <c r="L94" s="59"/>
      <c r="M94" s="54"/>
      <c r="N94" s="55"/>
      <c r="O94" s="55"/>
      <c r="P94" s="56"/>
      <c r="Q94" s="57"/>
      <c r="R94" s="58"/>
      <c r="S94" s="58"/>
      <c r="T94" s="59"/>
      <c r="U94" s="54"/>
      <c r="V94" s="55"/>
      <c r="W94" s="55"/>
      <c r="X94" s="56"/>
      <c r="Y94" s="57"/>
      <c r="Z94" s="58"/>
      <c r="AA94" s="58"/>
      <c r="AB94" s="59"/>
      <c r="AC94" s="54"/>
      <c r="AD94" s="55"/>
      <c r="AE94" s="55"/>
      <c r="AF94" s="56"/>
      <c r="AG94" s="57"/>
      <c r="AH94" s="58"/>
      <c r="AI94" s="58"/>
      <c r="AJ94" s="59"/>
      <c r="AK94" s="54"/>
      <c r="AL94" s="55"/>
      <c r="AM94" s="55"/>
      <c r="AN94" s="56"/>
      <c r="AO94" s="57"/>
      <c r="AP94" s="58"/>
      <c r="AQ94" s="58"/>
      <c r="AR94" s="59"/>
      <c r="AS94" s="54"/>
      <c r="AT94" s="55"/>
      <c r="AU94" s="55"/>
      <c r="AV94" s="56"/>
      <c r="AW94" s="57"/>
      <c r="AX94" s="58"/>
      <c r="AY94" s="58"/>
      <c r="AZ94" s="59"/>
      <c r="BA94" s="54"/>
      <c r="BB94" s="55"/>
      <c r="BC94" s="55"/>
      <c r="BD94" s="56"/>
      <c r="BE94" s="57"/>
      <c r="BF94" s="58"/>
      <c r="BG94" s="58"/>
      <c r="BH94" s="59"/>
      <c r="BI94" s="54"/>
      <c r="BJ94" s="55"/>
      <c r="BK94" s="55"/>
      <c r="BL94" s="56"/>
      <c r="BM94" s="57"/>
      <c r="BN94" s="58"/>
      <c r="BO94" s="58"/>
      <c r="BP94" s="59"/>
      <c r="BQ94" s="54"/>
      <c r="BR94" s="55"/>
      <c r="BS94" s="55"/>
      <c r="BT94" s="56"/>
      <c r="BU94" s="57"/>
      <c r="BV94" s="58"/>
      <c r="BW94" s="58"/>
      <c r="BX94" s="59"/>
      <c r="BY94" s="54"/>
      <c r="BZ94" s="55"/>
      <c r="CA94" s="55"/>
      <c r="CB94" s="56"/>
      <c r="CC94" s="57"/>
      <c r="CD94" s="58"/>
      <c r="CE94" s="58"/>
      <c r="CF94" s="59"/>
      <c r="CG94" s="54"/>
      <c r="CH94" s="55"/>
      <c r="CI94" s="55"/>
      <c r="CJ94" s="56"/>
      <c r="CK94" s="57"/>
      <c r="CL94" s="58"/>
      <c r="CM94" s="58"/>
      <c r="CN94" s="59"/>
      <c r="CO94" s="54"/>
      <c r="CP94" s="55"/>
      <c r="CQ94" s="55"/>
      <c r="CR94" s="56"/>
      <c r="CS94" s="57"/>
      <c r="CT94" s="58"/>
      <c r="CU94" s="58"/>
      <c r="CV94" s="59"/>
      <c r="CW94" s="54"/>
      <c r="CX94" s="55"/>
      <c r="CY94" s="55"/>
      <c r="CZ94" s="56"/>
      <c r="DA94" s="57"/>
      <c r="DB94" s="58"/>
      <c r="DC94" s="58"/>
      <c r="DD94" s="59"/>
      <c r="DE94" s="54"/>
      <c r="DF94" s="55"/>
      <c r="DG94" s="55"/>
      <c r="DH94" s="56"/>
      <c r="DI94" s="57"/>
      <c r="DJ94" s="58"/>
      <c r="DK94" s="58"/>
      <c r="DL94" s="59"/>
      <c r="DM94" s="54"/>
      <c r="DN94" s="55"/>
      <c r="DO94" s="55"/>
      <c r="DP94" s="56"/>
      <c r="DQ94" s="57"/>
      <c r="DR94" s="58"/>
      <c r="DS94" s="58"/>
      <c r="DT94" s="59"/>
      <c r="DU94" s="54"/>
      <c r="DV94" s="55"/>
      <c r="DW94" s="55"/>
      <c r="DX94" s="56"/>
      <c r="DY94" s="57"/>
      <c r="DZ94" s="58"/>
      <c r="EA94" s="58"/>
      <c r="EB94" s="59"/>
    </row>
    <row r="95" spans="2:132" ht="9.75" customHeight="1" x14ac:dyDescent="0.35">
      <c r="B95" s="53">
        <v>85</v>
      </c>
      <c r="E95" s="60"/>
      <c r="F95" s="61"/>
      <c r="G95" s="61"/>
      <c r="H95" s="62"/>
      <c r="I95" s="63"/>
      <c r="J95" s="61"/>
      <c r="K95" s="61"/>
      <c r="L95" s="64"/>
      <c r="M95" s="60"/>
      <c r="N95" s="61"/>
      <c r="O95" s="61"/>
      <c r="P95" s="62"/>
      <c r="Q95" s="63"/>
      <c r="R95" s="61"/>
      <c r="S95" s="61"/>
      <c r="T95" s="64"/>
      <c r="U95" s="60"/>
      <c r="V95" s="61"/>
      <c r="W95" s="61"/>
      <c r="X95" s="62"/>
      <c r="Y95" s="63"/>
      <c r="Z95" s="61"/>
      <c r="AA95" s="61"/>
      <c r="AB95" s="64"/>
      <c r="AC95" s="60"/>
      <c r="AD95" s="61"/>
      <c r="AE95" s="61"/>
      <c r="AF95" s="62"/>
      <c r="AG95" s="63"/>
      <c r="AH95" s="61"/>
      <c r="AI95" s="61"/>
      <c r="AJ95" s="64"/>
      <c r="AK95" s="60"/>
      <c r="AL95" s="61"/>
      <c r="AM95" s="61"/>
      <c r="AN95" s="62"/>
      <c r="AO95" s="63"/>
      <c r="AP95" s="61"/>
      <c r="AQ95" s="61"/>
      <c r="AR95" s="64"/>
      <c r="AS95" s="60"/>
      <c r="AT95" s="61"/>
      <c r="AU95" s="61"/>
      <c r="AV95" s="62"/>
      <c r="AW95" s="63"/>
      <c r="AX95" s="61"/>
      <c r="AY95" s="61"/>
      <c r="AZ95" s="64"/>
      <c r="BA95" s="60"/>
      <c r="BB95" s="61"/>
      <c r="BC95" s="61"/>
      <c r="BD95" s="62"/>
      <c r="BE95" s="63"/>
      <c r="BF95" s="61"/>
      <c r="BG95" s="61"/>
      <c r="BH95" s="64"/>
      <c r="BI95" s="60"/>
      <c r="BJ95" s="61"/>
      <c r="BK95" s="61"/>
      <c r="BL95" s="62"/>
      <c r="BM95" s="63"/>
      <c r="BN95" s="61"/>
      <c r="BO95" s="61"/>
      <c r="BP95" s="64"/>
      <c r="BQ95" s="60"/>
      <c r="BR95" s="61"/>
      <c r="BS95" s="61"/>
      <c r="BT95" s="62"/>
      <c r="BU95" s="63"/>
      <c r="BV95" s="61"/>
      <c r="BW95" s="61"/>
      <c r="BX95" s="64"/>
      <c r="BY95" s="60"/>
      <c r="BZ95" s="61"/>
      <c r="CA95" s="61"/>
      <c r="CB95" s="62"/>
      <c r="CC95" s="63"/>
      <c r="CD95" s="61"/>
      <c r="CE95" s="61"/>
      <c r="CF95" s="64"/>
      <c r="CG95" s="60"/>
      <c r="CH95" s="61"/>
      <c r="CI95" s="61"/>
      <c r="CJ95" s="62"/>
      <c r="CK95" s="63"/>
      <c r="CL95" s="61"/>
      <c r="CM95" s="61"/>
      <c r="CN95" s="64"/>
      <c r="CO95" s="60"/>
      <c r="CP95" s="61"/>
      <c r="CQ95" s="61"/>
      <c r="CR95" s="62"/>
      <c r="CS95" s="63"/>
      <c r="CT95" s="61"/>
      <c r="CU95" s="61"/>
      <c r="CV95" s="64"/>
      <c r="CW95" s="60"/>
      <c r="CX95" s="61"/>
      <c r="CY95" s="61"/>
      <c r="CZ95" s="62"/>
      <c r="DA95" s="63"/>
      <c r="DB95" s="61"/>
      <c r="DC95" s="61"/>
      <c r="DD95" s="64"/>
      <c r="DE95" s="60"/>
      <c r="DF95" s="61"/>
      <c r="DG95" s="61"/>
      <c r="DH95" s="62"/>
      <c r="DI95" s="63"/>
      <c r="DJ95" s="61"/>
      <c r="DK95" s="61"/>
      <c r="DL95" s="64"/>
      <c r="DM95" s="60"/>
      <c r="DN95" s="61"/>
      <c r="DO95" s="61"/>
      <c r="DP95" s="62"/>
      <c r="DQ95" s="63"/>
      <c r="DR95" s="61"/>
      <c r="DS95" s="61"/>
      <c r="DT95" s="64"/>
      <c r="DU95" s="60"/>
      <c r="DV95" s="61"/>
      <c r="DW95" s="61"/>
      <c r="DX95" s="62"/>
      <c r="DY95" s="63"/>
      <c r="DZ95" s="61"/>
      <c r="EA95" s="61"/>
      <c r="EB95" s="64"/>
    </row>
    <row r="96" spans="2:132" ht="9.75" customHeight="1" x14ac:dyDescent="0.35">
      <c r="B96" s="53">
        <v>86</v>
      </c>
      <c r="E96" s="60"/>
      <c r="F96" s="61"/>
      <c r="G96" s="61"/>
      <c r="H96" s="62"/>
      <c r="I96" s="63"/>
      <c r="J96" s="61"/>
      <c r="K96" s="61"/>
      <c r="L96" s="64"/>
      <c r="M96" s="60"/>
      <c r="N96" s="61"/>
      <c r="O96" s="61"/>
      <c r="P96" s="62"/>
      <c r="Q96" s="63"/>
      <c r="R96" s="61"/>
      <c r="S96" s="61"/>
      <c r="T96" s="64"/>
      <c r="U96" s="60"/>
      <c r="V96" s="61"/>
      <c r="W96" s="61"/>
      <c r="X96" s="62"/>
      <c r="Y96" s="63"/>
      <c r="Z96" s="61"/>
      <c r="AA96" s="61"/>
      <c r="AB96" s="64"/>
      <c r="AC96" s="60"/>
      <c r="AD96" s="61"/>
      <c r="AE96" s="61"/>
      <c r="AF96" s="62"/>
      <c r="AG96" s="63"/>
      <c r="AH96" s="61"/>
      <c r="AI96" s="61"/>
      <c r="AJ96" s="64"/>
      <c r="AK96" s="60"/>
      <c r="AL96" s="61"/>
      <c r="AM96" s="61"/>
      <c r="AN96" s="62"/>
      <c r="AO96" s="63"/>
      <c r="AP96" s="61"/>
      <c r="AQ96" s="61"/>
      <c r="AR96" s="64"/>
      <c r="AS96" s="60"/>
      <c r="AT96" s="61"/>
      <c r="AU96" s="61"/>
      <c r="AV96" s="62"/>
      <c r="AW96" s="63"/>
      <c r="AX96" s="61"/>
      <c r="AY96" s="61"/>
      <c r="AZ96" s="64"/>
      <c r="BA96" s="60"/>
      <c r="BB96" s="61"/>
      <c r="BC96" s="61"/>
      <c r="BD96" s="62"/>
      <c r="BE96" s="63"/>
      <c r="BF96" s="61"/>
      <c r="BG96" s="61"/>
      <c r="BH96" s="64"/>
      <c r="BI96" s="60"/>
      <c r="BJ96" s="61"/>
      <c r="BK96" s="61"/>
      <c r="BL96" s="62"/>
      <c r="BM96" s="63"/>
      <c r="BN96" s="61"/>
      <c r="BO96" s="61"/>
      <c r="BP96" s="64"/>
      <c r="BQ96" s="60"/>
      <c r="BR96" s="61"/>
      <c r="BS96" s="61"/>
      <c r="BT96" s="62"/>
      <c r="BU96" s="63"/>
      <c r="BV96" s="61"/>
      <c r="BW96" s="61"/>
      <c r="BX96" s="64"/>
      <c r="BY96" s="60"/>
      <c r="BZ96" s="61"/>
      <c r="CA96" s="61"/>
      <c r="CB96" s="62"/>
      <c r="CC96" s="63"/>
      <c r="CD96" s="61"/>
      <c r="CE96" s="61"/>
      <c r="CF96" s="64"/>
      <c r="CG96" s="60"/>
      <c r="CH96" s="61"/>
      <c r="CI96" s="61"/>
      <c r="CJ96" s="62"/>
      <c r="CK96" s="63"/>
      <c r="CL96" s="61"/>
      <c r="CM96" s="61"/>
      <c r="CN96" s="64"/>
      <c r="CO96" s="60"/>
      <c r="CP96" s="61"/>
      <c r="CQ96" s="61"/>
      <c r="CR96" s="62"/>
      <c r="CS96" s="63"/>
      <c r="CT96" s="61"/>
      <c r="CU96" s="61"/>
      <c r="CV96" s="64"/>
      <c r="CW96" s="60"/>
      <c r="CX96" s="61"/>
      <c r="CY96" s="61"/>
      <c r="CZ96" s="62"/>
      <c r="DA96" s="63"/>
      <c r="DB96" s="61"/>
      <c r="DC96" s="61"/>
      <c r="DD96" s="64"/>
      <c r="DE96" s="60"/>
      <c r="DF96" s="61"/>
      <c r="DG96" s="61"/>
      <c r="DH96" s="62"/>
      <c r="DI96" s="63"/>
      <c r="DJ96" s="61"/>
      <c r="DK96" s="61"/>
      <c r="DL96" s="64"/>
      <c r="DM96" s="60"/>
      <c r="DN96" s="61"/>
      <c r="DO96" s="61"/>
      <c r="DP96" s="62"/>
      <c r="DQ96" s="63"/>
      <c r="DR96" s="61"/>
      <c r="DS96" s="61"/>
      <c r="DT96" s="64"/>
      <c r="DU96" s="60"/>
      <c r="DV96" s="61"/>
      <c r="DW96" s="61"/>
      <c r="DX96" s="62"/>
      <c r="DY96" s="63"/>
      <c r="DZ96" s="61"/>
      <c r="EA96" s="61"/>
      <c r="EB96" s="64"/>
    </row>
    <row r="97" spans="2:132" ht="9.75" customHeight="1" x14ac:dyDescent="0.35">
      <c r="B97" s="53">
        <v>87</v>
      </c>
      <c r="E97" s="65"/>
      <c r="F97" s="66"/>
      <c r="G97" s="66"/>
      <c r="H97" s="67"/>
      <c r="I97" s="68"/>
      <c r="J97" s="66"/>
      <c r="K97" s="66"/>
      <c r="L97" s="69"/>
      <c r="M97" s="65"/>
      <c r="N97" s="66"/>
      <c r="O97" s="66"/>
      <c r="P97" s="67"/>
      <c r="Q97" s="68"/>
      <c r="R97" s="66"/>
      <c r="S97" s="66"/>
      <c r="T97" s="69"/>
      <c r="U97" s="65"/>
      <c r="V97" s="66"/>
      <c r="W97" s="66"/>
      <c r="X97" s="67"/>
      <c r="Y97" s="68"/>
      <c r="Z97" s="66"/>
      <c r="AA97" s="66"/>
      <c r="AB97" s="69"/>
      <c r="AC97" s="65"/>
      <c r="AD97" s="66"/>
      <c r="AE97" s="66"/>
      <c r="AF97" s="67"/>
      <c r="AG97" s="68"/>
      <c r="AH97" s="66"/>
      <c r="AI97" s="66"/>
      <c r="AJ97" s="69"/>
      <c r="AK97" s="65"/>
      <c r="AL97" s="66"/>
      <c r="AM97" s="66"/>
      <c r="AN97" s="67"/>
      <c r="AO97" s="68"/>
      <c r="AP97" s="66"/>
      <c r="AQ97" s="66"/>
      <c r="AR97" s="69"/>
      <c r="AS97" s="65"/>
      <c r="AT97" s="66"/>
      <c r="AU97" s="66"/>
      <c r="AV97" s="67"/>
      <c r="AW97" s="68"/>
      <c r="AX97" s="66"/>
      <c r="AY97" s="66"/>
      <c r="AZ97" s="69"/>
      <c r="BA97" s="65"/>
      <c r="BB97" s="66"/>
      <c r="BC97" s="66"/>
      <c r="BD97" s="67"/>
      <c r="BE97" s="68"/>
      <c r="BF97" s="66"/>
      <c r="BG97" s="66"/>
      <c r="BH97" s="69"/>
      <c r="BI97" s="65"/>
      <c r="BJ97" s="66"/>
      <c r="BK97" s="66"/>
      <c r="BL97" s="67"/>
      <c r="BM97" s="68"/>
      <c r="BN97" s="66"/>
      <c r="BO97" s="66"/>
      <c r="BP97" s="69"/>
      <c r="BQ97" s="65"/>
      <c r="BR97" s="66"/>
      <c r="BS97" s="66"/>
      <c r="BT97" s="67"/>
      <c r="BU97" s="68"/>
      <c r="BV97" s="66"/>
      <c r="BW97" s="66"/>
      <c r="BX97" s="69"/>
      <c r="BY97" s="65"/>
      <c r="BZ97" s="66"/>
      <c r="CA97" s="66"/>
      <c r="CB97" s="67"/>
      <c r="CC97" s="68"/>
      <c r="CD97" s="66"/>
      <c r="CE97" s="66"/>
      <c r="CF97" s="69"/>
      <c r="CG97" s="65"/>
      <c r="CH97" s="66"/>
      <c r="CI97" s="66"/>
      <c r="CJ97" s="67"/>
      <c r="CK97" s="68"/>
      <c r="CL97" s="66"/>
      <c r="CM97" s="66"/>
      <c r="CN97" s="69"/>
      <c r="CO97" s="65"/>
      <c r="CP97" s="66"/>
      <c r="CQ97" s="66"/>
      <c r="CR97" s="67"/>
      <c r="CS97" s="68"/>
      <c r="CT97" s="66"/>
      <c r="CU97" s="66"/>
      <c r="CV97" s="69"/>
      <c r="CW97" s="65"/>
      <c r="CX97" s="66"/>
      <c r="CY97" s="66"/>
      <c r="CZ97" s="67"/>
      <c r="DA97" s="68"/>
      <c r="DB97" s="66"/>
      <c r="DC97" s="66"/>
      <c r="DD97" s="69"/>
      <c r="DE97" s="65"/>
      <c r="DF97" s="66"/>
      <c r="DG97" s="66"/>
      <c r="DH97" s="67"/>
      <c r="DI97" s="68"/>
      <c r="DJ97" s="66"/>
      <c r="DK97" s="66"/>
      <c r="DL97" s="69"/>
      <c r="DM97" s="65"/>
      <c r="DN97" s="66"/>
      <c r="DO97" s="66"/>
      <c r="DP97" s="67"/>
      <c r="DQ97" s="68"/>
      <c r="DR97" s="66"/>
      <c r="DS97" s="66"/>
      <c r="DT97" s="69"/>
      <c r="DU97" s="65"/>
      <c r="DV97" s="66"/>
      <c r="DW97" s="66"/>
      <c r="DX97" s="67"/>
      <c r="DY97" s="68"/>
      <c r="DZ97" s="66"/>
      <c r="EA97" s="66"/>
      <c r="EB97" s="69"/>
    </row>
    <row r="98" spans="2:132" ht="9.75" customHeight="1" x14ac:dyDescent="0.35">
      <c r="B98" s="53">
        <v>88</v>
      </c>
      <c r="E98" s="54"/>
      <c r="F98" s="55"/>
      <c r="G98" s="55"/>
      <c r="H98" s="56"/>
      <c r="I98" s="57"/>
      <c r="J98" s="58"/>
      <c r="K98" s="58"/>
      <c r="L98" s="59"/>
      <c r="M98" s="54"/>
      <c r="N98" s="55"/>
      <c r="O98" s="55"/>
      <c r="P98" s="56"/>
      <c r="Q98" s="57"/>
      <c r="R98" s="58"/>
      <c r="S98" s="58"/>
      <c r="T98" s="59"/>
      <c r="U98" s="54"/>
      <c r="V98" s="55"/>
      <c r="W98" s="55"/>
      <c r="X98" s="56"/>
      <c r="Y98" s="57"/>
      <c r="Z98" s="58"/>
      <c r="AA98" s="58"/>
      <c r="AB98" s="59"/>
      <c r="AC98" s="54"/>
      <c r="AD98" s="55"/>
      <c r="AE98" s="55"/>
      <c r="AF98" s="56"/>
      <c r="AG98" s="57"/>
      <c r="AH98" s="58"/>
      <c r="AI98" s="58"/>
      <c r="AJ98" s="59"/>
      <c r="AK98" s="54"/>
      <c r="AL98" s="55"/>
      <c r="AM98" s="55"/>
      <c r="AN98" s="56"/>
      <c r="AO98" s="57"/>
      <c r="AP98" s="58"/>
      <c r="AQ98" s="58"/>
      <c r="AR98" s="59"/>
      <c r="AS98" s="54"/>
      <c r="AT98" s="55"/>
      <c r="AU98" s="55"/>
      <c r="AV98" s="56"/>
      <c r="AW98" s="57"/>
      <c r="AX98" s="58"/>
      <c r="AY98" s="58"/>
      <c r="AZ98" s="59"/>
      <c r="BA98" s="54"/>
      <c r="BB98" s="55"/>
      <c r="BC98" s="55"/>
      <c r="BD98" s="56"/>
      <c r="BE98" s="57"/>
      <c r="BF98" s="58"/>
      <c r="BG98" s="58"/>
      <c r="BH98" s="59"/>
      <c r="BI98" s="54"/>
      <c r="BJ98" s="55"/>
      <c r="BK98" s="55"/>
      <c r="BL98" s="56"/>
      <c r="BM98" s="57"/>
      <c r="BN98" s="58"/>
      <c r="BO98" s="58"/>
      <c r="BP98" s="59"/>
      <c r="BQ98" s="54"/>
      <c r="BR98" s="55"/>
      <c r="BS98" s="55"/>
      <c r="BT98" s="56"/>
      <c r="BU98" s="57"/>
      <c r="BV98" s="58"/>
      <c r="BW98" s="58"/>
      <c r="BX98" s="59"/>
      <c r="BY98" s="54"/>
      <c r="BZ98" s="55"/>
      <c r="CA98" s="55"/>
      <c r="CB98" s="56"/>
      <c r="CC98" s="57"/>
      <c r="CD98" s="58"/>
      <c r="CE98" s="58"/>
      <c r="CF98" s="59"/>
      <c r="CG98" s="54"/>
      <c r="CH98" s="55"/>
      <c r="CI98" s="55"/>
      <c r="CJ98" s="56"/>
      <c r="CK98" s="57"/>
      <c r="CL98" s="58"/>
      <c r="CM98" s="58"/>
      <c r="CN98" s="59"/>
      <c r="CO98" s="54"/>
      <c r="CP98" s="55"/>
      <c r="CQ98" s="55"/>
      <c r="CR98" s="56"/>
      <c r="CS98" s="57"/>
      <c r="CT98" s="58"/>
      <c r="CU98" s="58"/>
      <c r="CV98" s="59"/>
      <c r="CW98" s="54"/>
      <c r="CX98" s="55"/>
      <c r="CY98" s="55"/>
      <c r="CZ98" s="56"/>
      <c r="DA98" s="57"/>
      <c r="DB98" s="58"/>
      <c r="DC98" s="58"/>
      <c r="DD98" s="59"/>
      <c r="DE98" s="54"/>
      <c r="DF98" s="55"/>
      <c r="DG98" s="55"/>
      <c r="DH98" s="56"/>
      <c r="DI98" s="57"/>
      <c r="DJ98" s="58"/>
      <c r="DK98" s="58"/>
      <c r="DL98" s="59"/>
      <c r="DM98" s="54"/>
      <c r="DN98" s="55"/>
      <c r="DO98" s="55"/>
      <c r="DP98" s="56"/>
      <c r="DQ98" s="57"/>
      <c r="DR98" s="58"/>
      <c r="DS98" s="58"/>
      <c r="DT98" s="59"/>
      <c r="DU98" s="54"/>
      <c r="DV98" s="55"/>
      <c r="DW98" s="55"/>
      <c r="DX98" s="56"/>
      <c r="DY98" s="57"/>
      <c r="DZ98" s="58"/>
      <c r="EA98" s="58"/>
      <c r="EB98" s="59"/>
    </row>
    <row r="99" spans="2:132" ht="9.75" customHeight="1" x14ac:dyDescent="0.35">
      <c r="B99" s="53">
        <v>89</v>
      </c>
      <c r="E99" s="60"/>
      <c r="F99" s="61"/>
      <c r="G99" s="61"/>
      <c r="H99" s="62"/>
      <c r="I99" s="63"/>
      <c r="J99" s="61"/>
      <c r="K99" s="61"/>
      <c r="L99" s="64"/>
      <c r="M99" s="60"/>
      <c r="N99" s="61"/>
      <c r="O99" s="61"/>
      <c r="P99" s="62"/>
      <c r="Q99" s="63"/>
      <c r="R99" s="61"/>
      <c r="S99" s="61"/>
      <c r="T99" s="64"/>
      <c r="U99" s="60"/>
      <c r="V99" s="61"/>
      <c r="W99" s="61"/>
      <c r="X99" s="62"/>
      <c r="Y99" s="63"/>
      <c r="Z99" s="61"/>
      <c r="AA99" s="61"/>
      <c r="AB99" s="64"/>
      <c r="AC99" s="60"/>
      <c r="AD99" s="61"/>
      <c r="AE99" s="61"/>
      <c r="AF99" s="62"/>
      <c r="AG99" s="63"/>
      <c r="AH99" s="61"/>
      <c r="AI99" s="61"/>
      <c r="AJ99" s="64"/>
      <c r="AK99" s="60"/>
      <c r="AL99" s="61"/>
      <c r="AM99" s="61"/>
      <c r="AN99" s="62"/>
      <c r="AO99" s="63"/>
      <c r="AP99" s="61"/>
      <c r="AQ99" s="61"/>
      <c r="AR99" s="64"/>
      <c r="AS99" s="60"/>
      <c r="AT99" s="61"/>
      <c r="AU99" s="61"/>
      <c r="AV99" s="62"/>
      <c r="AW99" s="63"/>
      <c r="AX99" s="61"/>
      <c r="AY99" s="61"/>
      <c r="AZ99" s="64"/>
      <c r="BA99" s="60"/>
      <c r="BB99" s="61"/>
      <c r="BC99" s="61"/>
      <c r="BD99" s="62"/>
      <c r="BE99" s="63"/>
      <c r="BF99" s="61"/>
      <c r="BG99" s="61"/>
      <c r="BH99" s="64"/>
      <c r="BI99" s="60"/>
      <c r="BJ99" s="61"/>
      <c r="BK99" s="61"/>
      <c r="BL99" s="62"/>
      <c r="BM99" s="63"/>
      <c r="BN99" s="61"/>
      <c r="BO99" s="61"/>
      <c r="BP99" s="64"/>
      <c r="BQ99" s="60"/>
      <c r="BR99" s="61"/>
      <c r="BS99" s="61"/>
      <c r="BT99" s="62"/>
      <c r="BU99" s="63"/>
      <c r="BV99" s="61"/>
      <c r="BW99" s="61"/>
      <c r="BX99" s="64"/>
      <c r="BY99" s="60"/>
      <c r="BZ99" s="61"/>
      <c r="CA99" s="61"/>
      <c r="CB99" s="62"/>
      <c r="CC99" s="63"/>
      <c r="CD99" s="61"/>
      <c r="CE99" s="61"/>
      <c r="CF99" s="64"/>
      <c r="CG99" s="60"/>
      <c r="CH99" s="61"/>
      <c r="CI99" s="61"/>
      <c r="CJ99" s="62"/>
      <c r="CK99" s="63"/>
      <c r="CL99" s="61"/>
      <c r="CM99" s="61"/>
      <c r="CN99" s="64"/>
      <c r="CO99" s="60"/>
      <c r="CP99" s="61"/>
      <c r="CQ99" s="61"/>
      <c r="CR99" s="62"/>
      <c r="CS99" s="63"/>
      <c r="CT99" s="61"/>
      <c r="CU99" s="61"/>
      <c r="CV99" s="64"/>
      <c r="CW99" s="60"/>
      <c r="CX99" s="61"/>
      <c r="CY99" s="61"/>
      <c r="CZ99" s="62"/>
      <c r="DA99" s="63"/>
      <c r="DB99" s="61"/>
      <c r="DC99" s="61"/>
      <c r="DD99" s="64"/>
      <c r="DE99" s="60"/>
      <c r="DF99" s="61"/>
      <c r="DG99" s="61"/>
      <c r="DH99" s="62"/>
      <c r="DI99" s="63"/>
      <c r="DJ99" s="61"/>
      <c r="DK99" s="61"/>
      <c r="DL99" s="64"/>
      <c r="DM99" s="60"/>
      <c r="DN99" s="61"/>
      <c r="DO99" s="61"/>
      <c r="DP99" s="62"/>
      <c r="DQ99" s="63"/>
      <c r="DR99" s="61"/>
      <c r="DS99" s="61"/>
      <c r="DT99" s="64"/>
      <c r="DU99" s="60"/>
      <c r="DV99" s="61"/>
      <c r="DW99" s="61"/>
      <c r="DX99" s="62"/>
      <c r="DY99" s="63"/>
      <c r="DZ99" s="61"/>
      <c r="EA99" s="61"/>
      <c r="EB99" s="64"/>
    </row>
    <row r="100" spans="2:132" ht="9.75" customHeight="1" x14ac:dyDescent="0.35">
      <c r="B100" s="53">
        <v>90</v>
      </c>
      <c r="E100" s="60"/>
      <c r="F100" s="61"/>
      <c r="G100" s="61"/>
      <c r="H100" s="62"/>
      <c r="I100" s="63"/>
      <c r="J100" s="61"/>
      <c r="K100" s="61"/>
      <c r="L100" s="64"/>
      <c r="M100" s="60"/>
      <c r="N100" s="61"/>
      <c r="O100" s="61"/>
      <c r="P100" s="62"/>
      <c r="Q100" s="63"/>
      <c r="R100" s="61"/>
      <c r="S100" s="61"/>
      <c r="T100" s="64"/>
      <c r="U100" s="60"/>
      <c r="V100" s="61"/>
      <c r="W100" s="61"/>
      <c r="X100" s="62"/>
      <c r="Y100" s="63"/>
      <c r="Z100" s="61"/>
      <c r="AA100" s="61"/>
      <c r="AB100" s="64"/>
      <c r="AC100" s="60"/>
      <c r="AD100" s="61"/>
      <c r="AE100" s="61"/>
      <c r="AF100" s="62"/>
      <c r="AG100" s="63"/>
      <c r="AH100" s="61"/>
      <c r="AI100" s="61"/>
      <c r="AJ100" s="64"/>
      <c r="AK100" s="60"/>
      <c r="AL100" s="61"/>
      <c r="AM100" s="61"/>
      <c r="AN100" s="62"/>
      <c r="AO100" s="63"/>
      <c r="AP100" s="61"/>
      <c r="AQ100" s="61"/>
      <c r="AR100" s="64"/>
      <c r="AS100" s="60"/>
      <c r="AT100" s="61"/>
      <c r="AU100" s="61"/>
      <c r="AV100" s="62"/>
      <c r="AW100" s="63"/>
      <c r="AX100" s="61"/>
      <c r="AY100" s="61"/>
      <c r="AZ100" s="64"/>
      <c r="BA100" s="60"/>
      <c r="BB100" s="61"/>
      <c r="BC100" s="61"/>
      <c r="BD100" s="62"/>
      <c r="BE100" s="63"/>
      <c r="BF100" s="61"/>
      <c r="BG100" s="61"/>
      <c r="BH100" s="64"/>
      <c r="BI100" s="60"/>
      <c r="BJ100" s="61"/>
      <c r="BK100" s="61"/>
      <c r="BL100" s="62"/>
      <c r="BM100" s="63"/>
      <c r="BN100" s="61"/>
      <c r="BO100" s="61"/>
      <c r="BP100" s="64"/>
      <c r="BQ100" s="60"/>
      <c r="BR100" s="61"/>
      <c r="BS100" s="61"/>
      <c r="BT100" s="62"/>
      <c r="BU100" s="63"/>
      <c r="BV100" s="61"/>
      <c r="BW100" s="61"/>
      <c r="BX100" s="64"/>
      <c r="BY100" s="60"/>
      <c r="BZ100" s="61"/>
      <c r="CA100" s="61"/>
      <c r="CB100" s="62"/>
      <c r="CC100" s="63"/>
      <c r="CD100" s="61"/>
      <c r="CE100" s="61"/>
      <c r="CF100" s="64"/>
      <c r="CG100" s="60"/>
      <c r="CH100" s="61"/>
      <c r="CI100" s="61"/>
      <c r="CJ100" s="62"/>
      <c r="CK100" s="63"/>
      <c r="CL100" s="61"/>
      <c r="CM100" s="61"/>
      <c r="CN100" s="64"/>
      <c r="CO100" s="60"/>
      <c r="CP100" s="61"/>
      <c r="CQ100" s="61"/>
      <c r="CR100" s="62"/>
      <c r="CS100" s="63"/>
      <c r="CT100" s="61"/>
      <c r="CU100" s="61"/>
      <c r="CV100" s="64"/>
      <c r="CW100" s="60"/>
      <c r="CX100" s="61"/>
      <c r="CY100" s="61"/>
      <c r="CZ100" s="62"/>
      <c r="DA100" s="63"/>
      <c r="DB100" s="61"/>
      <c r="DC100" s="61"/>
      <c r="DD100" s="64"/>
      <c r="DE100" s="60"/>
      <c r="DF100" s="61"/>
      <c r="DG100" s="61"/>
      <c r="DH100" s="62"/>
      <c r="DI100" s="63"/>
      <c r="DJ100" s="61"/>
      <c r="DK100" s="61"/>
      <c r="DL100" s="64"/>
      <c r="DM100" s="60"/>
      <c r="DN100" s="61"/>
      <c r="DO100" s="61"/>
      <c r="DP100" s="62"/>
      <c r="DQ100" s="63"/>
      <c r="DR100" s="61"/>
      <c r="DS100" s="61"/>
      <c r="DT100" s="64"/>
      <c r="DU100" s="60"/>
      <c r="DV100" s="61"/>
      <c r="DW100" s="61"/>
      <c r="DX100" s="62"/>
      <c r="DY100" s="63"/>
      <c r="DZ100" s="61"/>
      <c r="EA100" s="61"/>
      <c r="EB100" s="64"/>
    </row>
    <row r="101" spans="2:132" ht="9.75" customHeight="1" x14ac:dyDescent="0.35">
      <c r="B101" s="53">
        <v>91</v>
      </c>
      <c r="E101" s="65"/>
      <c r="F101" s="66"/>
      <c r="G101" s="66"/>
      <c r="H101" s="67"/>
      <c r="I101" s="68"/>
      <c r="J101" s="66"/>
      <c r="K101" s="66"/>
      <c r="L101" s="69"/>
      <c r="M101" s="65"/>
      <c r="N101" s="66"/>
      <c r="O101" s="66"/>
      <c r="P101" s="67"/>
      <c r="Q101" s="68"/>
      <c r="R101" s="66"/>
      <c r="S101" s="66"/>
      <c r="T101" s="69"/>
      <c r="U101" s="65"/>
      <c r="V101" s="66"/>
      <c r="W101" s="66"/>
      <c r="X101" s="67"/>
      <c r="Y101" s="68"/>
      <c r="Z101" s="66"/>
      <c r="AA101" s="66"/>
      <c r="AB101" s="69"/>
      <c r="AC101" s="65"/>
      <c r="AD101" s="66"/>
      <c r="AE101" s="66"/>
      <c r="AF101" s="67"/>
      <c r="AG101" s="68"/>
      <c r="AH101" s="66"/>
      <c r="AI101" s="66"/>
      <c r="AJ101" s="69"/>
      <c r="AK101" s="65"/>
      <c r="AL101" s="66"/>
      <c r="AM101" s="66"/>
      <c r="AN101" s="67"/>
      <c r="AO101" s="68"/>
      <c r="AP101" s="66"/>
      <c r="AQ101" s="66"/>
      <c r="AR101" s="69"/>
      <c r="AS101" s="65"/>
      <c r="AT101" s="66"/>
      <c r="AU101" s="66"/>
      <c r="AV101" s="67"/>
      <c r="AW101" s="68"/>
      <c r="AX101" s="66"/>
      <c r="AY101" s="66"/>
      <c r="AZ101" s="69"/>
      <c r="BA101" s="65"/>
      <c r="BB101" s="66"/>
      <c r="BC101" s="66"/>
      <c r="BD101" s="67"/>
      <c r="BE101" s="68"/>
      <c r="BF101" s="66"/>
      <c r="BG101" s="66"/>
      <c r="BH101" s="69"/>
      <c r="BI101" s="65"/>
      <c r="BJ101" s="66"/>
      <c r="BK101" s="66"/>
      <c r="BL101" s="67"/>
      <c r="BM101" s="68"/>
      <c r="BN101" s="66"/>
      <c r="BO101" s="66"/>
      <c r="BP101" s="69"/>
      <c r="BQ101" s="65"/>
      <c r="BR101" s="66"/>
      <c r="BS101" s="66"/>
      <c r="BT101" s="67"/>
      <c r="BU101" s="68"/>
      <c r="BV101" s="66"/>
      <c r="BW101" s="66"/>
      <c r="BX101" s="69"/>
      <c r="BY101" s="65"/>
      <c r="BZ101" s="66"/>
      <c r="CA101" s="66"/>
      <c r="CB101" s="67"/>
      <c r="CC101" s="68"/>
      <c r="CD101" s="66"/>
      <c r="CE101" s="66"/>
      <c r="CF101" s="69"/>
      <c r="CG101" s="65"/>
      <c r="CH101" s="66"/>
      <c r="CI101" s="66"/>
      <c r="CJ101" s="67"/>
      <c r="CK101" s="68"/>
      <c r="CL101" s="66"/>
      <c r="CM101" s="66"/>
      <c r="CN101" s="69"/>
      <c r="CO101" s="65"/>
      <c r="CP101" s="66"/>
      <c r="CQ101" s="66"/>
      <c r="CR101" s="67"/>
      <c r="CS101" s="68"/>
      <c r="CT101" s="66"/>
      <c r="CU101" s="66"/>
      <c r="CV101" s="69"/>
      <c r="CW101" s="65"/>
      <c r="CX101" s="66"/>
      <c r="CY101" s="66"/>
      <c r="CZ101" s="67"/>
      <c r="DA101" s="68"/>
      <c r="DB101" s="66"/>
      <c r="DC101" s="66"/>
      <c r="DD101" s="69"/>
      <c r="DE101" s="65"/>
      <c r="DF101" s="66"/>
      <c r="DG101" s="66"/>
      <c r="DH101" s="67"/>
      <c r="DI101" s="68"/>
      <c r="DJ101" s="66"/>
      <c r="DK101" s="66"/>
      <c r="DL101" s="69"/>
      <c r="DM101" s="65"/>
      <c r="DN101" s="66"/>
      <c r="DO101" s="66"/>
      <c r="DP101" s="67"/>
      <c r="DQ101" s="68"/>
      <c r="DR101" s="66"/>
      <c r="DS101" s="66"/>
      <c r="DT101" s="69"/>
      <c r="DU101" s="65"/>
      <c r="DV101" s="66"/>
      <c r="DW101" s="66"/>
      <c r="DX101" s="67"/>
      <c r="DY101" s="68"/>
      <c r="DZ101" s="66"/>
      <c r="EA101" s="66"/>
      <c r="EB101" s="69"/>
    </row>
    <row r="102" spans="2:132" ht="9.75" customHeight="1" x14ac:dyDescent="0.35">
      <c r="B102" s="53">
        <v>92</v>
      </c>
      <c r="E102" s="54"/>
      <c r="F102" s="55"/>
      <c r="G102" s="55"/>
      <c r="H102" s="56"/>
      <c r="I102" s="57"/>
      <c r="J102" s="58"/>
      <c r="K102" s="58"/>
      <c r="L102" s="59"/>
      <c r="M102" s="54"/>
      <c r="N102" s="55"/>
      <c r="O102" s="55"/>
      <c r="P102" s="56"/>
      <c r="Q102" s="57"/>
      <c r="R102" s="58"/>
      <c r="S102" s="58"/>
      <c r="T102" s="59"/>
      <c r="U102" s="54"/>
      <c r="V102" s="55"/>
      <c r="W102" s="55"/>
      <c r="X102" s="56"/>
      <c r="Y102" s="57"/>
      <c r="Z102" s="58"/>
      <c r="AA102" s="58"/>
      <c r="AB102" s="59"/>
      <c r="AC102" s="54"/>
      <c r="AD102" s="55"/>
      <c r="AE102" s="55"/>
      <c r="AF102" s="56"/>
      <c r="AG102" s="57"/>
      <c r="AH102" s="58"/>
      <c r="AI102" s="58"/>
      <c r="AJ102" s="59"/>
      <c r="AK102" s="54"/>
      <c r="AL102" s="55"/>
      <c r="AM102" s="55"/>
      <c r="AN102" s="56"/>
      <c r="AO102" s="57"/>
      <c r="AP102" s="58"/>
      <c r="AQ102" s="58"/>
      <c r="AR102" s="59"/>
      <c r="AS102" s="54"/>
      <c r="AT102" s="55"/>
      <c r="AU102" s="55"/>
      <c r="AV102" s="56"/>
      <c r="AW102" s="57"/>
      <c r="AX102" s="58"/>
      <c r="AY102" s="58"/>
      <c r="AZ102" s="59"/>
      <c r="BA102" s="54"/>
      <c r="BB102" s="55"/>
      <c r="BC102" s="55"/>
      <c r="BD102" s="56"/>
      <c r="BE102" s="57"/>
      <c r="BF102" s="58"/>
      <c r="BG102" s="58"/>
      <c r="BH102" s="59"/>
      <c r="BI102" s="54"/>
      <c r="BJ102" s="55"/>
      <c r="BK102" s="55"/>
      <c r="BL102" s="56"/>
      <c r="BM102" s="57"/>
      <c r="BN102" s="58"/>
      <c r="BO102" s="58"/>
      <c r="BP102" s="59"/>
      <c r="BQ102" s="54"/>
      <c r="BR102" s="55"/>
      <c r="BS102" s="55"/>
      <c r="BT102" s="56"/>
      <c r="BU102" s="57"/>
      <c r="BV102" s="58"/>
      <c r="BW102" s="58"/>
      <c r="BX102" s="59"/>
      <c r="BY102" s="54"/>
      <c r="BZ102" s="55"/>
      <c r="CA102" s="55"/>
      <c r="CB102" s="56"/>
      <c r="CC102" s="57"/>
      <c r="CD102" s="58"/>
      <c r="CE102" s="58"/>
      <c r="CF102" s="59"/>
      <c r="CG102" s="54"/>
      <c r="CH102" s="55"/>
      <c r="CI102" s="55"/>
      <c r="CJ102" s="56"/>
      <c r="CK102" s="57"/>
      <c r="CL102" s="58"/>
      <c r="CM102" s="58"/>
      <c r="CN102" s="59"/>
      <c r="CO102" s="54"/>
      <c r="CP102" s="55"/>
      <c r="CQ102" s="55"/>
      <c r="CR102" s="56"/>
      <c r="CS102" s="57"/>
      <c r="CT102" s="58"/>
      <c r="CU102" s="58"/>
      <c r="CV102" s="59"/>
      <c r="CW102" s="54"/>
      <c r="CX102" s="55"/>
      <c r="CY102" s="55"/>
      <c r="CZ102" s="56"/>
      <c r="DA102" s="57"/>
      <c r="DB102" s="58"/>
      <c r="DC102" s="58"/>
      <c r="DD102" s="59"/>
      <c r="DE102" s="54"/>
      <c r="DF102" s="55"/>
      <c r="DG102" s="55"/>
      <c r="DH102" s="56"/>
      <c r="DI102" s="57"/>
      <c r="DJ102" s="58"/>
      <c r="DK102" s="58"/>
      <c r="DL102" s="59"/>
      <c r="DM102" s="54"/>
      <c r="DN102" s="55"/>
      <c r="DO102" s="55"/>
      <c r="DP102" s="56"/>
      <c r="DQ102" s="57"/>
      <c r="DR102" s="58"/>
      <c r="DS102" s="58"/>
      <c r="DT102" s="59"/>
      <c r="DU102" s="54"/>
      <c r="DV102" s="55"/>
      <c r="DW102" s="55"/>
      <c r="DX102" s="56"/>
      <c r="DY102" s="57"/>
      <c r="DZ102" s="58"/>
      <c r="EA102" s="58"/>
      <c r="EB102" s="59"/>
    </row>
    <row r="103" spans="2:132" ht="9.75" customHeight="1" x14ac:dyDescent="0.35">
      <c r="B103" s="53">
        <v>93</v>
      </c>
      <c r="E103" s="60"/>
      <c r="F103" s="61"/>
      <c r="G103" s="61"/>
      <c r="H103" s="62"/>
      <c r="I103" s="63"/>
      <c r="J103" s="61"/>
      <c r="K103" s="61"/>
      <c r="L103" s="64"/>
      <c r="M103" s="60"/>
      <c r="N103" s="61"/>
      <c r="O103" s="61"/>
      <c r="P103" s="62"/>
      <c r="Q103" s="63"/>
      <c r="R103" s="61"/>
      <c r="S103" s="61"/>
      <c r="T103" s="64"/>
      <c r="U103" s="60"/>
      <c r="V103" s="61"/>
      <c r="W103" s="61"/>
      <c r="X103" s="62"/>
      <c r="Y103" s="63"/>
      <c r="Z103" s="61"/>
      <c r="AA103" s="61"/>
      <c r="AB103" s="64"/>
      <c r="AC103" s="60"/>
      <c r="AD103" s="61"/>
      <c r="AE103" s="61"/>
      <c r="AF103" s="62"/>
      <c r="AG103" s="63"/>
      <c r="AH103" s="61"/>
      <c r="AI103" s="61"/>
      <c r="AJ103" s="64"/>
      <c r="AK103" s="60"/>
      <c r="AL103" s="61"/>
      <c r="AM103" s="61"/>
      <c r="AN103" s="62"/>
      <c r="AO103" s="63"/>
      <c r="AP103" s="61"/>
      <c r="AQ103" s="61"/>
      <c r="AR103" s="64"/>
      <c r="AS103" s="60"/>
      <c r="AT103" s="61"/>
      <c r="AU103" s="61"/>
      <c r="AV103" s="62"/>
      <c r="AW103" s="63"/>
      <c r="AX103" s="61"/>
      <c r="AY103" s="61"/>
      <c r="AZ103" s="64"/>
      <c r="BA103" s="60"/>
      <c r="BB103" s="61"/>
      <c r="BC103" s="61"/>
      <c r="BD103" s="62"/>
      <c r="BE103" s="63"/>
      <c r="BF103" s="61"/>
      <c r="BG103" s="61"/>
      <c r="BH103" s="64"/>
      <c r="BI103" s="60"/>
      <c r="BJ103" s="61"/>
      <c r="BK103" s="61"/>
      <c r="BL103" s="62"/>
      <c r="BM103" s="63"/>
      <c r="BN103" s="61"/>
      <c r="BO103" s="61"/>
      <c r="BP103" s="64"/>
      <c r="BQ103" s="60"/>
      <c r="BR103" s="61"/>
      <c r="BS103" s="61"/>
      <c r="BT103" s="62"/>
      <c r="BU103" s="63"/>
      <c r="BV103" s="61"/>
      <c r="BW103" s="61"/>
      <c r="BX103" s="64"/>
      <c r="BY103" s="60"/>
      <c r="BZ103" s="61"/>
      <c r="CA103" s="61"/>
      <c r="CB103" s="62"/>
      <c r="CC103" s="63"/>
      <c r="CD103" s="61"/>
      <c r="CE103" s="61"/>
      <c r="CF103" s="64"/>
      <c r="CG103" s="60"/>
      <c r="CH103" s="61"/>
      <c r="CI103" s="61"/>
      <c r="CJ103" s="62"/>
      <c r="CK103" s="63"/>
      <c r="CL103" s="61"/>
      <c r="CM103" s="61"/>
      <c r="CN103" s="64"/>
      <c r="CO103" s="60"/>
      <c r="CP103" s="61"/>
      <c r="CQ103" s="61"/>
      <c r="CR103" s="62"/>
      <c r="CS103" s="63"/>
      <c r="CT103" s="61"/>
      <c r="CU103" s="61"/>
      <c r="CV103" s="64"/>
      <c r="CW103" s="60"/>
      <c r="CX103" s="61"/>
      <c r="CY103" s="61"/>
      <c r="CZ103" s="62"/>
      <c r="DA103" s="63"/>
      <c r="DB103" s="61"/>
      <c r="DC103" s="61"/>
      <c r="DD103" s="64"/>
      <c r="DE103" s="60"/>
      <c r="DF103" s="61"/>
      <c r="DG103" s="61"/>
      <c r="DH103" s="62"/>
      <c r="DI103" s="63"/>
      <c r="DJ103" s="61"/>
      <c r="DK103" s="61"/>
      <c r="DL103" s="64"/>
      <c r="DM103" s="60"/>
      <c r="DN103" s="61"/>
      <c r="DO103" s="61"/>
      <c r="DP103" s="62"/>
      <c r="DQ103" s="63"/>
      <c r="DR103" s="61"/>
      <c r="DS103" s="61"/>
      <c r="DT103" s="64"/>
      <c r="DU103" s="60"/>
      <c r="DV103" s="61"/>
      <c r="DW103" s="61"/>
      <c r="DX103" s="62"/>
      <c r="DY103" s="63"/>
      <c r="DZ103" s="61"/>
      <c r="EA103" s="61"/>
      <c r="EB103" s="64"/>
    </row>
    <row r="104" spans="2:132" ht="9.75" customHeight="1" x14ac:dyDescent="0.35">
      <c r="B104" s="53">
        <v>94</v>
      </c>
      <c r="E104" s="60"/>
      <c r="F104" s="61"/>
      <c r="G104" s="61"/>
      <c r="H104" s="62"/>
      <c r="I104" s="63"/>
      <c r="J104" s="61"/>
      <c r="K104" s="61"/>
      <c r="L104" s="64"/>
      <c r="M104" s="60"/>
      <c r="N104" s="61"/>
      <c r="O104" s="61"/>
      <c r="P104" s="62"/>
      <c r="Q104" s="63"/>
      <c r="R104" s="61"/>
      <c r="S104" s="61"/>
      <c r="T104" s="64"/>
      <c r="U104" s="60"/>
      <c r="V104" s="61"/>
      <c r="W104" s="61"/>
      <c r="X104" s="62"/>
      <c r="Y104" s="63"/>
      <c r="Z104" s="61"/>
      <c r="AA104" s="61"/>
      <c r="AB104" s="64"/>
      <c r="AC104" s="60"/>
      <c r="AD104" s="61"/>
      <c r="AE104" s="61"/>
      <c r="AF104" s="62"/>
      <c r="AG104" s="63"/>
      <c r="AH104" s="61"/>
      <c r="AI104" s="61"/>
      <c r="AJ104" s="64"/>
      <c r="AK104" s="60"/>
      <c r="AL104" s="61"/>
      <c r="AM104" s="61"/>
      <c r="AN104" s="62"/>
      <c r="AO104" s="63"/>
      <c r="AP104" s="61"/>
      <c r="AQ104" s="61"/>
      <c r="AR104" s="64"/>
      <c r="AS104" s="60"/>
      <c r="AT104" s="61"/>
      <c r="AU104" s="61"/>
      <c r="AV104" s="62"/>
      <c r="AW104" s="63"/>
      <c r="AX104" s="61"/>
      <c r="AY104" s="61"/>
      <c r="AZ104" s="64"/>
      <c r="BA104" s="60"/>
      <c r="BB104" s="61"/>
      <c r="BC104" s="61"/>
      <c r="BD104" s="62"/>
      <c r="BE104" s="63"/>
      <c r="BF104" s="61"/>
      <c r="BG104" s="61"/>
      <c r="BH104" s="64"/>
      <c r="BI104" s="60"/>
      <c r="BJ104" s="61"/>
      <c r="BK104" s="61"/>
      <c r="BL104" s="62"/>
      <c r="BM104" s="63"/>
      <c r="BN104" s="61"/>
      <c r="BO104" s="61"/>
      <c r="BP104" s="64"/>
      <c r="BQ104" s="60"/>
      <c r="BR104" s="61"/>
      <c r="BS104" s="61"/>
      <c r="BT104" s="62"/>
      <c r="BU104" s="63"/>
      <c r="BV104" s="61"/>
      <c r="BW104" s="61"/>
      <c r="BX104" s="64"/>
      <c r="BY104" s="60"/>
      <c r="BZ104" s="61"/>
      <c r="CA104" s="61"/>
      <c r="CB104" s="62"/>
      <c r="CC104" s="63"/>
      <c r="CD104" s="61"/>
      <c r="CE104" s="61"/>
      <c r="CF104" s="64"/>
      <c r="CG104" s="60"/>
      <c r="CH104" s="61"/>
      <c r="CI104" s="61"/>
      <c r="CJ104" s="62"/>
      <c r="CK104" s="63"/>
      <c r="CL104" s="61"/>
      <c r="CM104" s="61"/>
      <c r="CN104" s="64"/>
      <c r="CO104" s="60"/>
      <c r="CP104" s="61"/>
      <c r="CQ104" s="61"/>
      <c r="CR104" s="62"/>
      <c r="CS104" s="63"/>
      <c r="CT104" s="61"/>
      <c r="CU104" s="61"/>
      <c r="CV104" s="64"/>
      <c r="CW104" s="60"/>
      <c r="CX104" s="61"/>
      <c r="CY104" s="61"/>
      <c r="CZ104" s="62"/>
      <c r="DA104" s="63"/>
      <c r="DB104" s="61"/>
      <c r="DC104" s="61"/>
      <c r="DD104" s="64"/>
      <c r="DE104" s="60"/>
      <c r="DF104" s="61"/>
      <c r="DG104" s="61"/>
      <c r="DH104" s="62"/>
      <c r="DI104" s="63"/>
      <c r="DJ104" s="61"/>
      <c r="DK104" s="61"/>
      <c r="DL104" s="64"/>
      <c r="DM104" s="60"/>
      <c r="DN104" s="61"/>
      <c r="DO104" s="61"/>
      <c r="DP104" s="62"/>
      <c r="DQ104" s="63"/>
      <c r="DR104" s="61"/>
      <c r="DS104" s="61"/>
      <c r="DT104" s="64"/>
      <c r="DU104" s="60"/>
      <c r="DV104" s="61"/>
      <c r="DW104" s="61"/>
      <c r="DX104" s="62"/>
      <c r="DY104" s="63"/>
      <c r="DZ104" s="61"/>
      <c r="EA104" s="61"/>
      <c r="EB104" s="64"/>
    </row>
    <row r="105" spans="2:132" ht="9.75" customHeight="1" x14ac:dyDescent="0.35">
      <c r="B105" s="53">
        <v>95</v>
      </c>
      <c r="E105" s="65"/>
      <c r="F105" s="66"/>
      <c r="G105" s="66"/>
      <c r="H105" s="67"/>
      <c r="I105" s="68"/>
      <c r="J105" s="66"/>
      <c r="K105" s="66"/>
      <c r="L105" s="69"/>
      <c r="M105" s="65"/>
      <c r="N105" s="66"/>
      <c r="O105" s="66"/>
      <c r="P105" s="67"/>
      <c r="Q105" s="68"/>
      <c r="R105" s="66"/>
      <c r="S105" s="66"/>
      <c r="T105" s="69"/>
      <c r="U105" s="65"/>
      <c r="V105" s="66"/>
      <c r="W105" s="66"/>
      <c r="X105" s="67"/>
      <c r="Y105" s="68"/>
      <c r="Z105" s="66"/>
      <c r="AA105" s="66"/>
      <c r="AB105" s="69"/>
      <c r="AC105" s="65"/>
      <c r="AD105" s="66"/>
      <c r="AE105" s="66"/>
      <c r="AF105" s="67"/>
      <c r="AG105" s="68"/>
      <c r="AH105" s="66"/>
      <c r="AI105" s="66"/>
      <c r="AJ105" s="69"/>
      <c r="AK105" s="65"/>
      <c r="AL105" s="66"/>
      <c r="AM105" s="66"/>
      <c r="AN105" s="67"/>
      <c r="AO105" s="68"/>
      <c r="AP105" s="66"/>
      <c r="AQ105" s="66"/>
      <c r="AR105" s="69"/>
      <c r="AS105" s="65"/>
      <c r="AT105" s="66"/>
      <c r="AU105" s="66"/>
      <c r="AV105" s="67"/>
      <c r="AW105" s="68"/>
      <c r="AX105" s="66"/>
      <c r="AY105" s="66"/>
      <c r="AZ105" s="69"/>
      <c r="BA105" s="65"/>
      <c r="BB105" s="66"/>
      <c r="BC105" s="66"/>
      <c r="BD105" s="67"/>
      <c r="BE105" s="68"/>
      <c r="BF105" s="66"/>
      <c r="BG105" s="66"/>
      <c r="BH105" s="69"/>
      <c r="BI105" s="65"/>
      <c r="BJ105" s="66"/>
      <c r="BK105" s="66"/>
      <c r="BL105" s="67"/>
      <c r="BM105" s="68"/>
      <c r="BN105" s="66"/>
      <c r="BO105" s="66"/>
      <c r="BP105" s="69"/>
      <c r="BQ105" s="65"/>
      <c r="BR105" s="66"/>
      <c r="BS105" s="66"/>
      <c r="BT105" s="67"/>
      <c r="BU105" s="68"/>
      <c r="BV105" s="66"/>
      <c r="BW105" s="66"/>
      <c r="BX105" s="69"/>
      <c r="BY105" s="65"/>
      <c r="BZ105" s="66"/>
      <c r="CA105" s="66"/>
      <c r="CB105" s="67"/>
      <c r="CC105" s="68"/>
      <c r="CD105" s="66"/>
      <c r="CE105" s="66"/>
      <c r="CF105" s="69"/>
      <c r="CG105" s="65"/>
      <c r="CH105" s="66"/>
      <c r="CI105" s="66"/>
      <c r="CJ105" s="67"/>
      <c r="CK105" s="68"/>
      <c r="CL105" s="66"/>
      <c r="CM105" s="66"/>
      <c r="CN105" s="69"/>
      <c r="CO105" s="65"/>
      <c r="CP105" s="66"/>
      <c r="CQ105" s="66"/>
      <c r="CR105" s="67"/>
      <c r="CS105" s="68"/>
      <c r="CT105" s="66"/>
      <c r="CU105" s="66"/>
      <c r="CV105" s="69"/>
      <c r="CW105" s="65"/>
      <c r="CX105" s="66"/>
      <c r="CY105" s="66"/>
      <c r="CZ105" s="67"/>
      <c r="DA105" s="68"/>
      <c r="DB105" s="66"/>
      <c r="DC105" s="66"/>
      <c r="DD105" s="69"/>
      <c r="DE105" s="65"/>
      <c r="DF105" s="66"/>
      <c r="DG105" s="66"/>
      <c r="DH105" s="67"/>
      <c r="DI105" s="68"/>
      <c r="DJ105" s="66"/>
      <c r="DK105" s="66"/>
      <c r="DL105" s="69"/>
      <c r="DM105" s="65"/>
      <c r="DN105" s="66"/>
      <c r="DO105" s="66"/>
      <c r="DP105" s="67"/>
      <c r="DQ105" s="68"/>
      <c r="DR105" s="66"/>
      <c r="DS105" s="66"/>
      <c r="DT105" s="69"/>
      <c r="DU105" s="65"/>
      <c r="DV105" s="66"/>
      <c r="DW105" s="66"/>
      <c r="DX105" s="67"/>
      <c r="DY105" s="68"/>
      <c r="DZ105" s="66"/>
      <c r="EA105" s="66"/>
      <c r="EB105" s="69"/>
    </row>
    <row r="106" spans="2:132" ht="9.75" customHeight="1" x14ac:dyDescent="0.35"/>
    <row r="107" spans="2:132" ht="9.75" customHeight="1" x14ac:dyDescent="0.35"/>
    <row r="108" spans="2:132" ht="9.75" customHeight="1" x14ac:dyDescent="0.35"/>
    <row r="109" spans="2:132" ht="9.75" customHeight="1" x14ac:dyDescent="0.35"/>
    <row r="110" spans="2:132" ht="9.75" customHeight="1" x14ac:dyDescent="0.35"/>
    <row r="111" spans="2:132" ht="9.75" customHeight="1" x14ac:dyDescent="0.35"/>
    <row r="112" spans="2:132" ht="9.75" customHeight="1" x14ac:dyDescent="0.35"/>
    <row r="113" ht="9.75" customHeight="1" x14ac:dyDescent="0.35"/>
    <row r="114" ht="9.75" customHeight="1" x14ac:dyDescent="0.35"/>
    <row r="115" ht="9.75" customHeight="1" x14ac:dyDescent="0.35"/>
    <row r="116" ht="9.75" customHeight="1" x14ac:dyDescent="0.35"/>
    <row r="117" ht="9.75" customHeight="1" x14ac:dyDescent="0.35"/>
    <row r="118" ht="9.75" customHeight="1" x14ac:dyDescent="0.35"/>
    <row r="119" ht="9.75" customHeight="1" x14ac:dyDescent="0.35"/>
    <row r="120" ht="9.75" customHeight="1" x14ac:dyDescent="0.35"/>
    <row r="121" ht="9.75" customHeight="1" x14ac:dyDescent="0.35"/>
    <row r="122" ht="9.75" customHeight="1" x14ac:dyDescent="0.35"/>
    <row r="123" ht="9.75" customHeight="1" x14ac:dyDescent="0.35"/>
    <row r="124" ht="9.75" customHeight="1" x14ac:dyDescent="0.35"/>
    <row r="125" ht="9.75" customHeight="1" x14ac:dyDescent="0.35"/>
    <row r="126" ht="9.75" customHeight="1" x14ac:dyDescent="0.35"/>
    <row r="127" ht="9.75" customHeight="1" x14ac:dyDescent="0.35"/>
    <row r="128" ht="9.75" customHeight="1" x14ac:dyDescent="0.35"/>
    <row r="129" ht="9.75" customHeight="1" x14ac:dyDescent="0.35"/>
    <row r="130" ht="9.75" customHeight="1" x14ac:dyDescent="0.35"/>
    <row r="131" ht="9.75" customHeight="1" x14ac:dyDescent="0.35"/>
    <row r="132" ht="9.75" customHeight="1" x14ac:dyDescent="0.35"/>
    <row r="133" ht="9.75" customHeight="1" x14ac:dyDescent="0.35"/>
    <row r="134" ht="9.75" customHeight="1" x14ac:dyDescent="0.35"/>
    <row r="135" ht="9.75" customHeight="1" x14ac:dyDescent="0.35"/>
    <row r="136" ht="9.75" customHeight="1" x14ac:dyDescent="0.35"/>
    <row r="137" ht="9.75" customHeight="1" x14ac:dyDescent="0.35"/>
    <row r="138" ht="9.75" customHeight="1" x14ac:dyDescent="0.35"/>
    <row r="139" ht="9.75" customHeight="1" x14ac:dyDescent="0.35"/>
    <row r="140" ht="9.75" customHeight="1" x14ac:dyDescent="0.35"/>
    <row r="141" ht="9.75" customHeight="1" x14ac:dyDescent="0.35"/>
    <row r="142" ht="9.75" customHeight="1" x14ac:dyDescent="0.35"/>
    <row r="143" ht="9.75" customHeight="1" x14ac:dyDescent="0.35"/>
    <row r="144" ht="9.75" customHeight="1" x14ac:dyDescent="0.35"/>
    <row r="145" ht="9.75" customHeight="1" x14ac:dyDescent="0.35"/>
    <row r="146" ht="9.75" customHeight="1" x14ac:dyDescent="0.35"/>
    <row r="147" ht="9.75" customHeight="1" x14ac:dyDescent="0.35"/>
    <row r="148" ht="9.75" customHeight="1" x14ac:dyDescent="0.35"/>
    <row r="149" ht="9.75" customHeight="1" x14ac:dyDescent="0.35"/>
    <row r="150" ht="9.75" customHeight="1" x14ac:dyDescent="0.35"/>
    <row r="151" ht="9.75" customHeight="1" x14ac:dyDescent="0.35"/>
    <row r="152" ht="9.75" customHeight="1" x14ac:dyDescent="0.35"/>
    <row r="153" ht="9.75" customHeight="1" x14ac:dyDescent="0.35"/>
    <row r="154" ht="9.75" customHeight="1" x14ac:dyDescent="0.35"/>
    <row r="155" ht="9.75" customHeight="1" x14ac:dyDescent="0.35"/>
    <row r="156" ht="9.75" customHeight="1" x14ac:dyDescent="0.35"/>
    <row r="157" ht="9.75" customHeight="1" x14ac:dyDescent="0.35"/>
    <row r="158" ht="9.75" customHeight="1" x14ac:dyDescent="0.35"/>
    <row r="159" ht="9.75" customHeight="1" x14ac:dyDescent="0.35"/>
    <row r="160" ht="9.75" customHeight="1" x14ac:dyDescent="0.35"/>
    <row r="161" ht="9.75" customHeight="1" x14ac:dyDescent="0.35"/>
    <row r="162" ht="9.75" customHeight="1" x14ac:dyDescent="0.35"/>
    <row r="163" ht="9.75" customHeight="1" x14ac:dyDescent="0.35"/>
    <row r="164" ht="9.75" customHeight="1" x14ac:dyDescent="0.35"/>
    <row r="165" ht="9.75" customHeight="1" x14ac:dyDescent="0.35"/>
    <row r="166" ht="9.75" customHeight="1" x14ac:dyDescent="0.35"/>
    <row r="167" ht="9.75" customHeight="1" x14ac:dyDescent="0.35"/>
    <row r="168" ht="9.75" customHeight="1" x14ac:dyDescent="0.35"/>
    <row r="169" ht="9.75" customHeight="1" x14ac:dyDescent="0.35"/>
    <row r="170" ht="9.75" customHeight="1" x14ac:dyDescent="0.35"/>
    <row r="171" ht="9.75" customHeight="1" x14ac:dyDescent="0.35"/>
    <row r="172" ht="9.75" customHeight="1" x14ac:dyDescent="0.35"/>
    <row r="173" ht="9.75" customHeight="1" x14ac:dyDescent="0.35"/>
    <row r="174" ht="9.75" customHeight="1" x14ac:dyDescent="0.35"/>
    <row r="175" ht="9.75" customHeight="1" x14ac:dyDescent="0.35"/>
    <row r="176" ht="9.75" customHeight="1" x14ac:dyDescent="0.35"/>
    <row r="177" ht="9.75" customHeight="1" x14ac:dyDescent="0.35"/>
    <row r="178" ht="9.75" customHeight="1" x14ac:dyDescent="0.35"/>
    <row r="179" ht="9.75" customHeight="1" x14ac:dyDescent="0.35"/>
    <row r="180" ht="9.75" customHeight="1" x14ac:dyDescent="0.35"/>
    <row r="181" ht="9.75" customHeight="1" x14ac:dyDescent="0.35"/>
    <row r="182" ht="9.75" customHeight="1" x14ac:dyDescent="0.35"/>
    <row r="183" ht="9.75" customHeight="1" x14ac:dyDescent="0.35"/>
    <row r="184" ht="9.75" customHeight="1" x14ac:dyDescent="0.35"/>
    <row r="185" ht="9.75" customHeight="1" x14ac:dyDescent="0.35"/>
    <row r="186" ht="9.75" customHeight="1" x14ac:dyDescent="0.35"/>
    <row r="187" ht="9.75" customHeight="1" x14ac:dyDescent="0.35"/>
    <row r="188" ht="9.75" customHeight="1" x14ac:dyDescent="0.35"/>
    <row r="189" ht="9.75" customHeight="1" x14ac:dyDescent="0.35"/>
    <row r="190" ht="9.75" customHeight="1" x14ac:dyDescent="0.35"/>
    <row r="191" ht="9.75" customHeight="1" x14ac:dyDescent="0.35"/>
    <row r="192" ht="9.75" customHeight="1" x14ac:dyDescent="0.35"/>
    <row r="193" ht="9.75" customHeight="1" x14ac:dyDescent="0.35"/>
    <row r="194" ht="9.75" customHeight="1" x14ac:dyDescent="0.35"/>
    <row r="195" ht="9.75" customHeight="1" x14ac:dyDescent="0.35"/>
    <row r="196" ht="9.75" customHeight="1" x14ac:dyDescent="0.35"/>
    <row r="197" ht="9.75" customHeight="1" x14ac:dyDescent="0.35"/>
    <row r="198" ht="9.75" customHeight="1" x14ac:dyDescent="0.35"/>
    <row r="199" ht="9.75" customHeight="1" x14ac:dyDescent="0.35"/>
    <row r="200" ht="9.75" customHeight="1" x14ac:dyDescent="0.35"/>
    <row r="201" ht="9.75" customHeight="1" x14ac:dyDescent="0.35"/>
    <row r="202" ht="9.75" customHeight="1" x14ac:dyDescent="0.35"/>
    <row r="203" ht="9.75" customHeight="1" x14ac:dyDescent="0.35"/>
    <row r="204" ht="9.75" customHeight="1" x14ac:dyDescent="0.35"/>
    <row r="205" ht="9.75" customHeight="1" x14ac:dyDescent="0.35"/>
    <row r="206" ht="9.75" customHeight="1" x14ac:dyDescent="0.35"/>
    <row r="207" ht="9.75" customHeight="1" x14ac:dyDescent="0.35"/>
    <row r="208" ht="9.75" customHeight="1" x14ac:dyDescent="0.35"/>
    <row r="209" ht="9.75" customHeight="1" x14ac:dyDescent="0.35"/>
    <row r="210" ht="9.75" customHeight="1" x14ac:dyDescent="0.35"/>
    <row r="211" ht="9.75" customHeight="1" x14ac:dyDescent="0.35"/>
    <row r="212" ht="9.75" customHeight="1" x14ac:dyDescent="0.35"/>
    <row r="213" ht="9.75" customHeight="1" x14ac:dyDescent="0.35"/>
    <row r="214" ht="9.75" customHeight="1" x14ac:dyDescent="0.35"/>
    <row r="215" ht="9.75" customHeight="1" x14ac:dyDescent="0.35"/>
    <row r="216" ht="9.75" customHeight="1" x14ac:dyDescent="0.35"/>
    <row r="217" ht="9.75" customHeight="1" x14ac:dyDescent="0.35"/>
    <row r="218" ht="9.75" customHeight="1" x14ac:dyDescent="0.35"/>
    <row r="219" ht="9.75" customHeight="1" x14ac:dyDescent="0.35"/>
    <row r="220" ht="9.75" customHeight="1" x14ac:dyDescent="0.35"/>
    <row r="221" ht="9.75" customHeight="1" x14ac:dyDescent="0.35"/>
    <row r="222" ht="9.75" customHeight="1" x14ac:dyDescent="0.35"/>
    <row r="223" ht="9.75" customHeight="1" x14ac:dyDescent="0.35"/>
    <row r="224" ht="9.75" customHeight="1" x14ac:dyDescent="0.35"/>
    <row r="225" ht="9.75" customHeight="1" x14ac:dyDescent="0.35"/>
    <row r="226" ht="9.75" customHeight="1" x14ac:dyDescent="0.35"/>
    <row r="227" ht="9.75" customHeight="1" x14ac:dyDescent="0.35"/>
    <row r="228" ht="9.75" customHeight="1" x14ac:dyDescent="0.35"/>
    <row r="229" ht="9.75" customHeight="1" x14ac:dyDescent="0.35"/>
    <row r="230" ht="9.75" customHeight="1" x14ac:dyDescent="0.35"/>
    <row r="231" ht="9.75" customHeight="1" x14ac:dyDescent="0.35"/>
    <row r="232" ht="9.75" customHeight="1" x14ac:dyDescent="0.35"/>
    <row r="233" ht="9.75" customHeight="1" x14ac:dyDescent="0.35"/>
    <row r="234" ht="9.75" customHeight="1" x14ac:dyDescent="0.35"/>
    <row r="235" ht="9.75" customHeight="1" x14ac:dyDescent="0.35"/>
    <row r="236" ht="9.75" customHeight="1" x14ac:dyDescent="0.35"/>
    <row r="237" ht="9.75" customHeight="1" x14ac:dyDescent="0.35"/>
    <row r="238" ht="9.75" customHeight="1" x14ac:dyDescent="0.35"/>
    <row r="239" ht="9.75" customHeight="1" x14ac:dyDescent="0.35"/>
    <row r="240" ht="9.75" customHeight="1" x14ac:dyDescent="0.35"/>
    <row r="241" ht="9.75" customHeight="1" x14ac:dyDescent="0.35"/>
    <row r="242" ht="9.75" customHeight="1" x14ac:dyDescent="0.35"/>
    <row r="243" ht="9.75" customHeight="1" x14ac:dyDescent="0.35"/>
    <row r="244" ht="9.75" customHeight="1" x14ac:dyDescent="0.35"/>
    <row r="245" ht="9.75" customHeight="1" x14ac:dyDescent="0.35"/>
    <row r="246" ht="9.75" customHeight="1" x14ac:dyDescent="0.35"/>
    <row r="247" ht="9.75" customHeight="1" x14ac:dyDescent="0.35"/>
    <row r="248" ht="9.75" customHeight="1" x14ac:dyDescent="0.35"/>
    <row r="249" ht="9.75" customHeight="1" x14ac:dyDescent="0.35"/>
    <row r="250" ht="9.75" customHeight="1" x14ac:dyDescent="0.35"/>
    <row r="251" ht="9.75" customHeight="1" x14ac:dyDescent="0.35"/>
    <row r="252" ht="9.75" customHeight="1" x14ac:dyDescent="0.35"/>
    <row r="253" ht="9.75" customHeight="1" x14ac:dyDescent="0.35"/>
    <row r="254" ht="9.75" customHeight="1" x14ac:dyDescent="0.35"/>
    <row r="255" ht="9.75" customHeight="1" x14ac:dyDescent="0.35"/>
    <row r="256" ht="9.75" customHeight="1" x14ac:dyDescent="0.35"/>
    <row r="257" ht="9.75" customHeight="1" x14ac:dyDescent="0.35"/>
    <row r="258" ht="9.75" customHeight="1" x14ac:dyDescent="0.35"/>
    <row r="259" ht="9.75" customHeight="1" x14ac:dyDescent="0.35"/>
    <row r="260" ht="9.75" customHeight="1" x14ac:dyDescent="0.35"/>
    <row r="261" ht="9.75" customHeight="1" x14ac:dyDescent="0.35"/>
    <row r="262" ht="9.75" customHeight="1" x14ac:dyDescent="0.35"/>
    <row r="263" ht="9.75" customHeight="1" x14ac:dyDescent="0.35"/>
    <row r="264" ht="9.75" customHeight="1" x14ac:dyDescent="0.35"/>
    <row r="265" ht="9.75" customHeight="1" x14ac:dyDescent="0.35"/>
    <row r="266" ht="9.75" customHeight="1" x14ac:dyDescent="0.35"/>
    <row r="267" ht="9.75" customHeight="1" x14ac:dyDescent="0.35"/>
    <row r="268" ht="9.75" customHeight="1" x14ac:dyDescent="0.35"/>
    <row r="269" ht="9.75" customHeight="1" x14ac:dyDescent="0.35"/>
    <row r="270" ht="9.75" customHeight="1" x14ac:dyDescent="0.35"/>
    <row r="271" ht="9.75" customHeight="1" x14ac:dyDescent="0.35"/>
    <row r="272" ht="9.75" customHeight="1" x14ac:dyDescent="0.35"/>
    <row r="273" ht="9.75" customHeight="1" x14ac:dyDescent="0.35"/>
    <row r="274" ht="9.75" customHeight="1" x14ac:dyDescent="0.35"/>
    <row r="275" ht="9.75" customHeight="1" x14ac:dyDescent="0.35"/>
    <row r="276" ht="9.75" customHeight="1" x14ac:dyDescent="0.35"/>
    <row r="277" ht="9.75" customHeight="1" x14ac:dyDescent="0.35"/>
    <row r="278" ht="9.75" customHeight="1" x14ac:dyDescent="0.35"/>
    <row r="279" ht="9.75" customHeight="1" x14ac:dyDescent="0.35"/>
    <row r="280" ht="9.75" customHeight="1" x14ac:dyDescent="0.35"/>
    <row r="281" ht="9.75" customHeight="1" x14ac:dyDescent="0.35"/>
    <row r="282" ht="9.75" customHeight="1" x14ac:dyDescent="0.35"/>
    <row r="283" ht="9.75" customHeight="1" x14ac:dyDescent="0.35"/>
    <row r="284" ht="9.75" customHeight="1" x14ac:dyDescent="0.35"/>
    <row r="285" ht="9.75" customHeight="1" x14ac:dyDescent="0.35"/>
    <row r="286" ht="9.75" customHeight="1" x14ac:dyDescent="0.35"/>
    <row r="287" ht="9.75" customHeight="1" x14ac:dyDescent="0.35"/>
    <row r="288" ht="9.75" customHeight="1" x14ac:dyDescent="0.35"/>
    <row r="289" ht="9.75" customHeight="1" x14ac:dyDescent="0.35"/>
    <row r="290" ht="9.75" customHeight="1" x14ac:dyDescent="0.35"/>
    <row r="291" ht="9.75" customHeight="1" x14ac:dyDescent="0.35"/>
    <row r="292" ht="9.75" customHeight="1" x14ac:dyDescent="0.35"/>
    <row r="293" ht="9.75" customHeight="1" x14ac:dyDescent="0.35"/>
    <row r="294" ht="9.75" customHeight="1" x14ac:dyDescent="0.35"/>
    <row r="295" ht="9.75" customHeight="1" x14ac:dyDescent="0.35"/>
    <row r="296" ht="9.75" customHeight="1" x14ac:dyDescent="0.35"/>
    <row r="297" ht="9.75" customHeight="1" x14ac:dyDescent="0.35"/>
    <row r="298" ht="9.75" customHeight="1" x14ac:dyDescent="0.35"/>
    <row r="299" ht="9.75" customHeight="1" x14ac:dyDescent="0.35"/>
    <row r="300" ht="9.75" customHeight="1" x14ac:dyDescent="0.35"/>
    <row r="301" ht="9.75" customHeight="1" x14ac:dyDescent="0.35"/>
    <row r="302" ht="9.75" customHeight="1" x14ac:dyDescent="0.35"/>
    <row r="303" ht="9.75" customHeight="1" x14ac:dyDescent="0.35"/>
    <row r="304" ht="9.75" customHeight="1" x14ac:dyDescent="0.35"/>
    <row r="305" ht="9.75" customHeight="1" x14ac:dyDescent="0.35"/>
    <row r="306" ht="9.75" customHeight="1" x14ac:dyDescent="0.35"/>
    <row r="307" ht="9.75" customHeight="1" x14ac:dyDescent="0.35"/>
    <row r="308" ht="9.75" customHeight="1" x14ac:dyDescent="0.35"/>
    <row r="309" ht="9.75" customHeight="1" x14ac:dyDescent="0.35"/>
    <row r="310" ht="9.75" customHeight="1" x14ac:dyDescent="0.35"/>
    <row r="311" ht="9.75" customHeight="1" x14ac:dyDescent="0.35"/>
    <row r="312" ht="9.75" customHeight="1" x14ac:dyDescent="0.35"/>
    <row r="313" ht="9.75" customHeight="1" x14ac:dyDescent="0.35"/>
    <row r="314" ht="9.75" customHeight="1" x14ac:dyDescent="0.35"/>
    <row r="315" ht="9.75" customHeight="1" x14ac:dyDescent="0.35"/>
    <row r="316" ht="9.75" customHeight="1" x14ac:dyDescent="0.35"/>
    <row r="317" ht="9.75" customHeight="1" x14ac:dyDescent="0.35"/>
    <row r="318" ht="9.75" customHeight="1" x14ac:dyDescent="0.35"/>
    <row r="319" ht="9.75" customHeight="1" x14ac:dyDescent="0.35"/>
    <row r="320" ht="9.75" customHeight="1" x14ac:dyDescent="0.35"/>
    <row r="321" ht="9.75" customHeight="1" x14ac:dyDescent="0.35"/>
    <row r="322" ht="9.75" customHeight="1" x14ac:dyDescent="0.35"/>
    <row r="323" ht="9.75" customHeight="1" x14ac:dyDescent="0.35"/>
    <row r="324" ht="9.75" customHeight="1" x14ac:dyDescent="0.35"/>
    <row r="325" ht="9.75" customHeight="1" x14ac:dyDescent="0.35"/>
    <row r="326" ht="9.75" customHeight="1" x14ac:dyDescent="0.35"/>
    <row r="327" ht="9.75" customHeight="1" x14ac:dyDescent="0.35"/>
    <row r="328" ht="9.75" customHeight="1" x14ac:dyDescent="0.35"/>
    <row r="329" ht="9.75" customHeight="1" x14ac:dyDescent="0.35"/>
    <row r="330" ht="9.75" customHeight="1" x14ac:dyDescent="0.35"/>
    <row r="331" ht="9.75" customHeight="1" x14ac:dyDescent="0.35"/>
    <row r="332" ht="9.75" customHeight="1" x14ac:dyDescent="0.35"/>
    <row r="333" ht="9.75" customHeight="1" x14ac:dyDescent="0.35"/>
    <row r="334" ht="9.75" customHeight="1" x14ac:dyDescent="0.35"/>
    <row r="335" ht="9.75" customHeight="1" x14ac:dyDescent="0.35"/>
    <row r="336" ht="9.75" customHeight="1" x14ac:dyDescent="0.35"/>
    <row r="337" ht="9.75" customHeight="1" x14ac:dyDescent="0.35"/>
    <row r="338" ht="9.75" customHeight="1" x14ac:dyDescent="0.35"/>
    <row r="339" ht="9.75" customHeight="1" x14ac:dyDescent="0.35"/>
    <row r="340" ht="9.75" customHeight="1" x14ac:dyDescent="0.35"/>
    <row r="341" ht="9.75" customHeight="1" x14ac:dyDescent="0.35"/>
    <row r="342" ht="9.75" customHeight="1" x14ac:dyDescent="0.35"/>
    <row r="343" ht="9.75" customHeight="1" x14ac:dyDescent="0.35"/>
    <row r="344" ht="9.75" customHeight="1" x14ac:dyDescent="0.35"/>
    <row r="345" ht="9.75" customHeight="1" x14ac:dyDescent="0.35"/>
    <row r="346" ht="9.75" customHeight="1" x14ac:dyDescent="0.35"/>
    <row r="347" ht="9.75" customHeight="1" x14ac:dyDescent="0.35"/>
    <row r="348" ht="9.75" customHeight="1" x14ac:dyDescent="0.35"/>
    <row r="349" ht="9.75" customHeight="1" x14ac:dyDescent="0.35"/>
    <row r="350" ht="9.75" customHeight="1" x14ac:dyDescent="0.35"/>
    <row r="351" ht="9.75" customHeight="1" x14ac:dyDescent="0.35"/>
    <row r="352" ht="9.75" customHeight="1" x14ac:dyDescent="0.35"/>
    <row r="353" ht="9.75" customHeight="1" x14ac:dyDescent="0.35"/>
    <row r="354" ht="9.75" customHeight="1" x14ac:dyDescent="0.35"/>
    <row r="355" ht="9.75" customHeight="1" x14ac:dyDescent="0.35"/>
    <row r="356" ht="9.75" customHeight="1" x14ac:dyDescent="0.35"/>
    <row r="357" ht="9.75" customHeight="1" x14ac:dyDescent="0.35"/>
    <row r="358" ht="9.75" customHeight="1" x14ac:dyDescent="0.35"/>
    <row r="359" ht="9.75" customHeight="1" x14ac:dyDescent="0.35"/>
    <row r="360" ht="9.75" customHeight="1" x14ac:dyDescent="0.35"/>
    <row r="361" ht="9.75" customHeight="1" x14ac:dyDescent="0.35"/>
    <row r="362" ht="9.75" customHeight="1" x14ac:dyDescent="0.35"/>
    <row r="363" ht="9.75" customHeight="1" x14ac:dyDescent="0.35"/>
    <row r="364" ht="9.75" customHeight="1" x14ac:dyDescent="0.35"/>
    <row r="365" ht="9.75" customHeight="1" x14ac:dyDescent="0.35"/>
    <row r="366" ht="9.75" customHeight="1" x14ac:dyDescent="0.35"/>
    <row r="367" ht="9.75" customHeight="1" x14ac:dyDescent="0.35"/>
    <row r="368" ht="9.75" customHeight="1" x14ac:dyDescent="0.35"/>
    <row r="369" ht="9.75" customHeight="1" x14ac:dyDescent="0.35"/>
    <row r="370" ht="9.75" customHeight="1" x14ac:dyDescent="0.35"/>
    <row r="371" ht="9.75" customHeight="1" x14ac:dyDescent="0.35"/>
    <row r="372" ht="9.75" customHeight="1" x14ac:dyDescent="0.35"/>
    <row r="373" ht="9.75" customHeight="1" x14ac:dyDescent="0.35"/>
    <row r="374" ht="9.75" customHeight="1" x14ac:dyDescent="0.35"/>
    <row r="375" ht="9.75" customHeight="1" x14ac:dyDescent="0.35"/>
    <row r="376" ht="9.75" customHeight="1" x14ac:dyDescent="0.35"/>
    <row r="377" ht="9.75" customHeight="1" x14ac:dyDescent="0.35"/>
    <row r="378" ht="9.75" customHeight="1" x14ac:dyDescent="0.35"/>
    <row r="379" ht="9.75" customHeight="1" x14ac:dyDescent="0.35"/>
    <row r="380" ht="9.75" customHeight="1" x14ac:dyDescent="0.35"/>
    <row r="381" ht="9.75" customHeight="1" x14ac:dyDescent="0.35"/>
    <row r="382" ht="9.75" customHeight="1" x14ac:dyDescent="0.35"/>
    <row r="383" ht="9.75" customHeight="1" x14ac:dyDescent="0.35"/>
    <row r="384" ht="9.75" customHeight="1" x14ac:dyDescent="0.35"/>
    <row r="385" ht="9.75" customHeight="1" x14ac:dyDescent="0.35"/>
    <row r="386" ht="9.75" customHeight="1" x14ac:dyDescent="0.35"/>
    <row r="387" ht="9.75" customHeight="1" x14ac:dyDescent="0.35"/>
    <row r="388" ht="9.75" customHeight="1" x14ac:dyDescent="0.35"/>
    <row r="389" ht="9.75" customHeight="1" x14ac:dyDescent="0.35"/>
    <row r="390" ht="9.75" customHeight="1" x14ac:dyDescent="0.35"/>
    <row r="391" ht="9.75" customHeight="1" x14ac:dyDescent="0.35"/>
    <row r="392" ht="9.75" customHeight="1" x14ac:dyDescent="0.35"/>
    <row r="393" ht="9.75" customHeight="1" x14ac:dyDescent="0.35"/>
    <row r="394" ht="9.75" customHeight="1" x14ac:dyDescent="0.35"/>
    <row r="395" ht="9.75" customHeight="1" x14ac:dyDescent="0.35"/>
    <row r="396" ht="9.75" customHeight="1" x14ac:dyDescent="0.35"/>
    <row r="397" ht="9.75" customHeight="1" x14ac:dyDescent="0.35"/>
    <row r="398" ht="9.75" customHeight="1" x14ac:dyDescent="0.35"/>
    <row r="399" ht="9.75" customHeight="1" x14ac:dyDescent="0.35"/>
    <row r="400" ht="9.75" customHeight="1" x14ac:dyDescent="0.35"/>
    <row r="401" ht="9.75" customHeight="1" x14ac:dyDescent="0.35"/>
    <row r="402" ht="9.75" customHeight="1" x14ac:dyDescent="0.35"/>
    <row r="403" ht="9.75" customHeight="1" x14ac:dyDescent="0.35"/>
    <row r="404" ht="9.75" customHeight="1" x14ac:dyDescent="0.35"/>
    <row r="405" ht="9.75" customHeight="1" x14ac:dyDescent="0.35"/>
    <row r="406" ht="9.75" customHeight="1" x14ac:dyDescent="0.35"/>
    <row r="407" ht="9.75" customHeight="1" x14ac:dyDescent="0.35"/>
    <row r="408" ht="9.75" customHeight="1" x14ac:dyDescent="0.35"/>
    <row r="409" ht="9.75" customHeight="1" x14ac:dyDescent="0.35"/>
    <row r="410" ht="9.75" customHeight="1" x14ac:dyDescent="0.35"/>
    <row r="411" ht="9.75" customHeight="1" x14ac:dyDescent="0.35"/>
    <row r="412" ht="9.75" customHeight="1" x14ac:dyDescent="0.35"/>
    <row r="413" ht="9.75" customHeight="1" x14ac:dyDescent="0.35"/>
    <row r="414" ht="9.75" customHeight="1" x14ac:dyDescent="0.35"/>
    <row r="415" ht="9.75" customHeight="1" x14ac:dyDescent="0.35"/>
    <row r="416" ht="9.75" customHeight="1" x14ac:dyDescent="0.35"/>
    <row r="417" ht="9.75" customHeight="1" x14ac:dyDescent="0.35"/>
    <row r="418" ht="9.75" customHeight="1" x14ac:dyDescent="0.35"/>
    <row r="419" ht="9.75" customHeight="1" x14ac:dyDescent="0.35"/>
    <row r="420" ht="9.75" customHeight="1" x14ac:dyDescent="0.35"/>
    <row r="421" ht="9.75" customHeight="1" x14ac:dyDescent="0.35"/>
    <row r="422" ht="9.75" customHeight="1" x14ac:dyDescent="0.35"/>
    <row r="423" ht="9.75" customHeight="1" x14ac:dyDescent="0.35"/>
    <row r="424" ht="9.75" customHeight="1" x14ac:dyDescent="0.35"/>
    <row r="425" ht="9.75" customHeight="1" x14ac:dyDescent="0.35"/>
    <row r="426" ht="9.75" customHeight="1" x14ac:dyDescent="0.35"/>
    <row r="427" ht="9.75" customHeight="1" x14ac:dyDescent="0.35"/>
    <row r="428" ht="9.75" customHeight="1" x14ac:dyDescent="0.35"/>
    <row r="429" ht="9.75" customHeight="1" x14ac:dyDescent="0.35"/>
    <row r="430" ht="9.75" customHeight="1" x14ac:dyDescent="0.35"/>
    <row r="431" ht="9.75" customHeight="1" x14ac:dyDescent="0.35"/>
    <row r="432" ht="9.75" customHeight="1" x14ac:dyDescent="0.35"/>
    <row r="433" ht="9.75" customHeight="1" x14ac:dyDescent="0.35"/>
    <row r="434" ht="9.75" customHeight="1" x14ac:dyDescent="0.35"/>
    <row r="435" ht="9.75" customHeight="1" x14ac:dyDescent="0.35"/>
    <row r="436" ht="9.75" customHeight="1" x14ac:dyDescent="0.35"/>
    <row r="437" ht="9.75" customHeight="1" x14ac:dyDescent="0.35"/>
    <row r="438" ht="9.75" customHeight="1" x14ac:dyDescent="0.35"/>
    <row r="439" ht="9.75" customHeight="1" x14ac:dyDescent="0.35"/>
    <row r="440" ht="9.75" customHeight="1" x14ac:dyDescent="0.35"/>
    <row r="441" ht="9.75" customHeight="1" x14ac:dyDescent="0.35"/>
    <row r="442" ht="9.75" customHeight="1" x14ac:dyDescent="0.35"/>
    <row r="443" ht="9.75" customHeight="1" x14ac:dyDescent="0.35"/>
    <row r="444" ht="9.75" customHeight="1" x14ac:dyDescent="0.35"/>
    <row r="445" ht="9.75" customHeight="1" x14ac:dyDescent="0.35"/>
    <row r="446" ht="9.75" customHeight="1" x14ac:dyDescent="0.35"/>
    <row r="447" ht="9.75" customHeight="1" x14ac:dyDescent="0.35"/>
    <row r="448" ht="9.75" customHeight="1" x14ac:dyDescent="0.35"/>
    <row r="449" ht="9.75" customHeight="1" x14ac:dyDescent="0.35"/>
    <row r="450" ht="9.75" customHeight="1" x14ac:dyDescent="0.35"/>
    <row r="451" ht="9.75" customHeight="1" x14ac:dyDescent="0.35"/>
    <row r="452" ht="9.75" customHeight="1" x14ac:dyDescent="0.35"/>
    <row r="453" ht="9.75" customHeight="1" x14ac:dyDescent="0.35"/>
    <row r="454" ht="9.75" customHeight="1" x14ac:dyDescent="0.35"/>
    <row r="455" ht="9.75" customHeight="1" x14ac:dyDescent="0.35"/>
    <row r="456" ht="9.75" customHeight="1" x14ac:dyDescent="0.35"/>
    <row r="457" ht="9.75" customHeight="1" x14ac:dyDescent="0.35"/>
    <row r="458" ht="9.75" customHeight="1" x14ac:dyDescent="0.35"/>
    <row r="459" ht="9.75" customHeight="1" x14ac:dyDescent="0.35"/>
    <row r="460" ht="9.75" customHeight="1" x14ac:dyDescent="0.35"/>
    <row r="461" ht="9.75" customHeight="1" x14ac:dyDescent="0.35"/>
    <row r="462" ht="9.75" customHeight="1" x14ac:dyDescent="0.35"/>
    <row r="463" ht="9.75" customHeight="1" x14ac:dyDescent="0.35"/>
    <row r="464" ht="9.75" customHeight="1" x14ac:dyDescent="0.35"/>
    <row r="465" ht="9.75" customHeight="1" x14ac:dyDescent="0.35"/>
    <row r="466" ht="9.75" customHeight="1" x14ac:dyDescent="0.35"/>
    <row r="467" ht="9.75" customHeight="1" x14ac:dyDescent="0.35"/>
    <row r="468" ht="9.75" customHeight="1" x14ac:dyDescent="0.35"/>
    <row r="469" ht="9.75" customHeight="1" x14ac:dyDescent="0.35"/>
    <row r="470" ht="9.75" customHeight="1" x14ac:dyDescent="0.35"/>
    <row r="471" ht="9.75" customHeight="1" x14ac:dyDescent="0.35"/>
    <row r="472" ht="9.75" customHeight="1" x14ac:dyDescent="0.35"/>
    <row r="473" ht="9.75" customHeight="1" x14ac:dyDescent="0.35"/>
    <row r="474" ht="9.75" customHeight="1" x14ac:dyDescent="0.35"/>
    <row r="475" ht="9.75" customHeight="1" x14ac:dyDescent="0.35"/>
    <row r="476" ht="9.75" customHeight="1" x14ac:dyDescent="0.35"/>
    <row r="477" ht="9.75" customHeight="1" x14ac:dyDescent="0.35"/>
    <row r="478" ht="9.75" customHeight="1" x14ac:dyDescent="0.35"/>
    <row r="479" ht="9.75" customHeight="1" x14ac:dyDescent="0.35"/>
    <row r="480" ht="9.75" customHeight="1" x14ac:dyDescent="0.35"/>
    <row r="481" ht="9.75" customHeight="1" x14ac:dyDescent="0.35"/>
    <row r="482" ht="9.75" customHeight="1" x14ac:dyDescent="0.35"/>
    <row r="483" ht="9.75" customHeight="1" x14ac:dyDescent="0.35"/>
    <row r="484" ht="9.75" customHeight="1" x14ac:dyDescent="0.35"/>
    <row r="485" ht="9.75" customHeight="1" x14ac:dyDescent="0.35"/>
    <row r="486" ht="9.75" customHeight="1" x14ac:dyDescent="0.35"/>
    <row r="487" ht="9.75" customHeight="1" x14ac:dyDescent="0.35"/>
    <row r="488" ht="9.75" customHeight="1" x14ac:dyDescent="0.35"/>
    <row r="489" ht="9.75" customHeight="1" x14ac:dyDescent="0.35"/>
    <row r="490" ht="9.75" customHeight="1" x14ac:dyDescent="0.35"/>
    <row r="491" ht="9.75" customHeight="1" x14ac:dyDescent="0.35"/>
    <row r="492" ht="9.75" customHeight="1" x14ac:dyDescent="0.35"/>
    <row r="493" ht="9.75" customHeight="1" x14ac:dyDescent="0.35"/>
    <row r="494" ht="9.75" customHeight="1" x14ac:dyDescent="0.35"/>
    <row r="495" ht="9.75" customHeight="1" x14ac:dyDescent="0.35"/>
    <row r="496" ht="9.75" customHeight="1" x14ac:dyDescent="0.35"/>
    <row r="497" ht="9.75" customHeight="1" x14ac:dyDescent="0.35"/>
    <row r="498" ht="9.75" customHeight="1" x14ac:dyDescent="0.35"/>
    <row r="499" ht="9.75" customHeight="1" x14ac:dyDescent="0.35"/>
    <row r="500" ht="9.75" customHeight="1" x14ac:dyDescent="0.35"/>
    <row r="501" ht="9.75" customHeight="1" x14ac:dyDescent="0.35"/>
    <row r="502" ht="9.75" customHeight="1" x14ac:dyDescent="0.35"/>
    <row r="503" ht="9.75" customHeight="1" x14ac:dyDescent="0.35"/>
    <row r="504" ht="9.75" customHeight="1" x14ac:dyDescent="0.35"/>
    <row r="505" ht="9.75" customHeight="1" x14ac:dyDescent="0.35"/>
    <row r="506" ht="9.75" customHeight="1" x14ac:dyDescent="0.35"/>
    <row r="507" ht="9.75" customHeight="1" x14ac:dyDescent="0.35"/>
    <row r="508" ht="9.75" customHeight="1" x14ac:dyDescent="0.35"/>
    <row r="509" ht="9.75" customHeight="1" x14ac:dyDescent="0.35"/>
    <row r="510" ht="9.75" customHeight="1" x14ac:dyDescent="0.35"/>
    <row r="511" ht="9.75" customHeight="1" x14ac:dyDescent="0.35"/>
    <row r="512" ht="9.75" customHeight="1" x14ac:dyDescent="0.35"/>
    <row r="513" ht="9.75" customHeight="1" x14ac:dyDescent="0.35"/>
    <row r="514" ht="9.75" customHeight="1" x14ac:dyDescent="0.35"/>
    <row r="515" ht="9.75" customHeight="1" x14ac:dyDescent="0.35"/>
    <row r="516" ht="9.75" customHeight="1" x14ac:dyDescent="0.35"/>
    <row r="517" ht="9.75" customHeight="1" x14ac:dyDescent="0.35"/>
    <row r="518" ht="9.75" customHeight="1" x14ac:dyDescent="0.35"/>
    <row r="519" ht="9.75" customHeight="1" x14ac:dyDescent="0.35"/>
    <row r="520" ht="9.75" customHeight="1" x14ac:dyDescent="0.35"/>
    <row r="521" ht="9.75" customHeight="1" x14ac:dyDescent="0.35"/>
    <row r="522" ht="9.75" customHeight="1" x14ac:dyDescent="0.35"/>
    <row r="523" ht="9.75" customHeight="1" x14ac:dyDescent="0.35"/>
    <row r="524" ht="9.75" customHeight="1" x14ac:dyDescent="0.35"/>
    <row r="525" ht="9.75" customHeight="1" x14ac:dyDescent="0.35"/>
    <row r="526" ht="9.75" customHeight="1" x14ac:dyDescent="0.35"/>
    <row r="527" ht="9.75" customHeight="1" x14ac:dyDescent="0.35"/>
    <row r="528" ht="9.75" customHeight="1" x14ac:dyDescent="0.35"/>
    <row r="529" ht="9.75" customHeight="1" x14ac:dyDescent="0.35"/>
    <row r="530" ht="9.75" customHeight="1" x14ac:dyDescent="0.35"/>
    <row r="531" ht="9.75" customHeight="1" x14ac:dyDescent="0.35"/>
    <row r="532" ht="9.75" customHeight="1" x14ac:dyDescent="0.35"/>
    <row r="533" ht="9.75" customHeight="1" x14ac:dyDescent="0.35"/>
    <row r="534" ht="9.75" customHeight="1" x14ac:dyDescent="0.35"/>
    <row r="535" ht="9.75" customHeight="1" x14ac:dyDescent="0.35"/>
    <row r="536" ht="9.75" customHeight="1" x14ac:dyDescent="0.35"/>
    <row r="537" ht="9.75" customHeight="1" x14ac:dyDescent="0.35"/>
    <row r="538" ht="9.75" customHeight="1" x14ac:dyDescent="0.35"/>
    <row r="539" ht="9.75" customHeight="1" x14ac:dyDescent="0.35"/>
    <row r="540" ht="9.75" customHeight="1" x14ac:dyDescent="0.35"/>
    <row r="541" ht="9.75" customHeight="1" x14ac:dyDescent="0.35"/>
    <row r="542" ht="9.75" customHeight="1" x14ac:dyDescent="0.35"/>
    <row r="543" ht="9.75" customHeight="1" x14ac:dyDescent="0.35"/>
    <row r="544" ht="9.75" customHeight="1" x14ac:dyDescent="0.35"/>
    <row r="545" ht="9.75" customHeight="1" x14ac:dyDescent="0.35"/>
    <row r="546" ht="9.75" customHeight="1" x14ac:dyDescent="0.35"/>
    <row r="547" ht="9.75" customHeight="1" x14ac:dyDescent="0.35"/>
    <row r="548" ht="9.75" customHeight="1" x14ac:dyDescent="0.35"/>
    <row r="549" ht="9.75" customHeight="1" x14ac:dyDescent="0.35"/>
    <row r="550" ht="9.75" customHeight="1" x14ac:dyDescent="0.35"/>
    <row r="551" ht="9.75" customHeight="1" x14ac:dyDescent="0.35"/>
    <row r="552" ht="9.75" customHeight="1" x14ac:dyDescent="0.35"/>
    <row r="553" ht="9.75" customHeight="1" x14ac:dyDescent="0.35"/>
    <row r="554" ht="9.75" customHeight="1" x14ac:dyDescent="0.35"/>
    <row r="555" ht="9.75" customHeight="1" x14ac:dyDescent="0.35"/>
    <row r="556" ht="9.75" customHeight="1" x14ac:dyDescent="0.35"/>
    <row r="557" ht="9.75" customHeight="1" x14ac:dyDescent="0.35"/>
    <row r="558" ht="9.75" customHeight="1" x14ac:dyDescent="0.35"/>
    <row r="559" ht="9.75" customHeight="1" x14ac:dyDescent="0.35"/>
    <row r="560" ht="9.75" customHeight="1" x14ac:dyDescent="0.35"/>
    <row r="561" ht="9.75" customHeight="1" x14ac:dyDescent="0.35"/>
    <row r="562" ht="9.75" customHeight="1" x14ac:dyDescent="0.35"/>
    <row r="563" ht="9.75" customHeight="1" x14ac:dyDescent="0.35"/>
    <row r="564" ht="9.75" customHeight="1" x14ac:dyDescent="0.35"/>
    <row r="565" ht="9.75" customHeight="1" x14ac:dyDescent="0.35"/>
    <row r="566" ht="9.75" customHeight="1" x14ac:dyDescent="0.35"/>
    <row r="567" ht="9.75" customHeight="1" x14ac:dyDescent="0.35"/>
    <row r="568" ht="9.75" customHeight="1" x14ac:dyDescent="0.35"/>
    <row r="569" ht="9.75" customHeight="1" x14ac:dyDescent="0.35"/>
    <row r="570" ht="9.75" customHeight="1" x14ac:dyDescent="0.35"/>
    <row r="571" ht="9.75" customHeight="1" x14ac:dyDescent="0.35"/>
    <row r="572" ht="9.75" customHeight="1" x14ac:dyDescent="0.35"/>
    <row r="573" ht="9.75" customHeight="1" x14ac:dyDescent="0.35"/>
    <row r="574" ht="9.75" customHeight="1" x14ac:dyDescent="0.35"/>
    <row r="575" ht="9.75" customHeight="1" x14ac:dyDescent="0.35"/>
    <row r="576" ht="9.75" customHeight="1" x14ac:dyDescent="0.35"/>
    <row r="577" ht="9.75" customHeight="1" x14ac:dyDescent="0.35"/>
    <row r="578" ht="9.75" customHeight="1" x14ac:dyDescent="0.35"/>
    <row r="579" ht="9.75" customHeight="1" x14ac:dyDescent="0.35"/>
    <row r="580" ht="9.75" customHeight="1" x14ac:dyDescent="0.35"/>
    <row r="581" ht="9.75" customHeight="1" x14ac:dyDescent="0.35"/>
    <row r="582" ht="9.75" customHeight="1" x14ac:dyDescent="0.35"/>
    <row r="583" ht="9.75" customHeight="1" x14ac:dyDescent="0.35"/>
    <row r="584" ht="9.75" customHeight="1" x14ac:dyDescent="0.35"/>
    <row r="585" ht="9.75" customHeight="1" x14ac:dyDescent="0.35"/>
    <row r="586" ht="9.75" customHeight="1" x14ac:dyDescent="0.35"/>
    <row r="587" ht="9.75" customHeight="1" x14ac:dyDescent="0.35"/>
    <row r="588" ht="9.75" customHeight="1" x14ac:dyDescent="0.35"/>
    <row r="589" ht="9.75" customHeight="1" x14ac:dyDescent="0.35"/>
    <row r="590" ht="9.75" customHeight="1" x14ac:dyDescent="0.35"/>
    <row r="591" ht="9.75" customHeight="1" x14ac:dyDescent="0.35"/>
    <row r="592" ht="9.75" customHeight="1" x14ac:dyDescent="0.35"/>
    <row r="593" ht="9.75" customHeight="1" x14ac:dyDescent="0.35"/>
    <row r="594" ht="9.75" customHeight="1" x14ac:dyDescent="0.35"/>
    <row r="595" ht="9.75" customHeight="1" x14ac:dyDescent="0.35"/>
    <row r="596" ht="9.75" customHeight="1" x14ac:dyDescent="0.35"/>
    <row r="597" ht="9.75" customHeight="1" x14ac:dyDescent="0.35"/>
    <row r="598" ht="9.75" customHeight="1" x14ac:dyDescent="0.35"/>
    <row r="599" ht="9.75" customHeight="1" x14ac:dyDescent="0.35"/>
    <row r="600" ht="9.75" customHeight="1" x14ac:dyDescent="0.35"/>
    <row r="601" ht="9.75" customHeight="1" x14ac:dyDescent="0.35"/>
    <row r="602" ht="9.75" customHeight="1" x14ac:dyDescent="0.35"/>
    <row r="603" ht="9.75" customHeight="1" x14ac:dyDescent="0.35"/>
    <row r="604" ht="9.75" customHeight="1" x14ac:dyDescent="0.35"/>
    <row r="605" ht="9.75" customHeight="1" x14ac:dyDescent="0.35"/>
    <row r="606" ht="9.75" customHeight="1" x14ac:dyDescent="0.35"/>
    <row r="607" ht="9.75" customHeight="1" x14ac:dyDescent="0.35"/>
    <row r="608" ht="9.75" customHeight="1" x14ac:dyDescent="0.35"/>
    <row r="609" ht="9.75" customHeight="1" x14ac:dyDescent="0.35"/>
    <row r="610" ht="9.75" customHeight="1" x14ac:dyDescent="0.35"/>
    <row r="611" ht="9.75" customHeight="1" x14ac:dyDescent="0.35"/>
    <row r="612" ht="9.75" customHeight="1" x14ac:dyDescent="0.35"/>
    <row r="613" ht="9.75" customHeight="1" x14ac:dyDescent="0.35"/>
    <row r="614" ht="9.75" customHeight="1" x14ac:dyDescent="0.35"/>
    <row r="615" ht="9.75" customHeight="1" x14ac:dyDescent="0.35"/>
    <row r="616" ht="9.75" customHeight="1" x14ac:dyDescent="0.35"/>
    <row r="617" ht="9.75" customHeight="1" x14ac:dyDescent="0.35"/>
    <row r="618" ht="9.75" customHeight="1" x14ac:dyDescent="0.35"/>
    <row r="619" ht="9.75" customHeight="1" x14ac:dyDescent="0.35"/>
    <row r="620" ht="9.75" customHeight="1" x14ac:dyDescent="0.35"/>
    <row r="621" ht="9.75" customHeight="1" x14ac:dyDescent="0.35"/>
    <row r="622" ht="9.75" customHeight="1" x14ac:dyDescent="0.35"/>
    <row r="623" ht="9.75" customHeight="1" x14ac:dyDescent="0.35"/>
    <row r="624" ht="9.75" customHeight="1" x14ac:dyDescent="0.35"/>
    <row r="625" ht="9.75" customHeight="1" x14ac:dyDescent="0.35"/>
    <row r="626" ht="9.75" customHeight="1" x14ac:dyDescent="0.35"/>
    <row r="627" ht="9.75" customHeight="1" x14ac:dyDescent="0.35"/>
    <row r="628" ht="9.75" customHeight="1" x14ac:dyDescent="0.35"/>
    <row r="629" ht="9.75" customHeight="1" x14ac:dyDescent="0.35"/>
    <row r="630" ht="9.75" customHeight="1" x14ac:dyDescent="0.35"/>
    <row r="631" ht="9.75" customHeight="1" x14ac:dyDescent="0.35"/>
    <row r="632" ht="9.75" customHeight="1" x14ac:dyDescent="0.35"/>
    <row r="633" ht="9.75" customHeight="1" x14ac:dyDescent="0.35"/>
    <row r="634" ht="9.75" customHeight="1" x14ac:dyDescent="0.35"/>
    <row r="635" ht="9.75" customHeight="1" x14ac:dyDescent="0.35"/>
    <row r="636" ht="9.75" customHeight="1" x14ac:dyDescent="0.35"/>
    <row r="637" ht="9.75" customHeight="1" x14ac:dyDescent="0.35"/>
    <row r="638" ht="9.75" customHeight="1" x14ac:dyDescent="0.35"/>
    <row r="639" ht="9.75" customHeight="1" x14ac:dyDescent="0.35"/>
    <row r="640" ht="9.75" customHeight="1" x14ac:dyDescent="0.35"/>
    <row r="641" ht="9.75" customHeight="1" x14ac:dyDescent="0.35"/>
    <row r="642" ht="9.75" customHeight="1" x14ac:dyDescent="0.35"/>
    <row r="643" ht="9.75" customHeight="1" x14ac:dyDescent="0.35"/>
    <row r="644" ht="9.75" customHeight="1" x14ac:dyDescent="0.35"/>
    <row r="645" ht="9.75" customHeight="1" x14ac:dyDescent="0.35"/>
    <row r="646" ht="9.75" customHeight="1" x14ac:dyDescent="0.35"/>
    <row r="647" ht="9.75" customHeight="1" x14ac:dyDescent="0.35"/>
    <row r="648" ht="9.75" customHeight="1" x14ac:dyDescent="0.35"/>
    <row r="649" ht="9.75" customHeight="1" x14ac:dyDescent="0.35"/>
    <row r="650" ht="9.75" customHeight="1" x14ac:dyDescent="0.35"/>
    <row r="651" ht="9.75" customHeight="1" x14ac:dyDescent="0.35"/>
    <row r="652" ht="9.75" customHeight="1" x14ac:dyDescent="0.35"/>
    <row r="653" ht="9.75" customHeight="1" x14ac:dyDescent="0.35"/>
    <row r="654" ht="9.75" customHeight="1" x14ac:dyDescent="0.35"/>
    <row r="655" ht="9.75" customHeight="1" x14ac:dyDescent="0.35"/>
    <row r="656" ht="9.75" customHeight="1" x14ac:dyDescent="0.35"/>
    <row r="657" ht="9.75" customHeight="1" x14ac:dyDescent="0.35"/>
    <row r="658" ht="9.75" customHeight="1" x14ac:dyDescent="0.35"/>
    <row r="659" ht="9.75" customHeight="1" x14ac:dyDescent="0.35"/>
    <row r="660" ht="9.75" customHeight="1" x14ac:dyDescent="0.35"/>
    <row r="661" ht="9.75" customHeight="1" x14ac:dyDescent="0.35"/>
    <row r="662" ht="9.75" customHeight="1" x14ac:dyDescent="0.35"/>
    <row r="663" ht="9.75" customHeight="1" x14ac:dyDescent="0.35"/>
    <row r="664" ht="9.75" customHeight="1" x14ac:dyDescent="0.35"/>
    <row r="665" ht="9.75" customHeight="1" x14ac:dyDescent="0.35"/>
    <row r="666" ht="9.75" customHeight="1" x14ac:dyDescent="0.35"/>
    <row r="667" ht="9.75" customHeight="1" x14ac:dyDescent="0.35"/>
    <row r="668" ht="9.75" customHeight="1" x14ac:dyDescent="0.35"/>
    <row r="669" ht="9.75" customHeight="1" x14ac:dyDescent="0.35"/>
    <row r="670" ht="9.75" customHeight="1" x14ac:dyDescent="0.35"/>
    <row r="671" ht="9.75" customHeight="1" x14ac:dyDescent="0.35"/>
    <row r="672" ht="9.75" customHeight="1" x14ac:dyDescent="0.35"/>
    <row r="673" ht="9.75" customHeight="1" x14ac:dyDescent="0.35"/>
    <row r="674" ht="9.75" customHeight="1" x14ac:dyDescent="0.35"/>
    <row r="675" ht="9.75" customHeight="1" x14ac:dyDescent="0.35"/>
    <row r="676" ht="9.75" customHeight="1" x14ac:dyDescent="0.35"/>
    <row r="677" ht="9.75" customHeight="1" x14ac:dyDescent="0.35"/>
    <row r="678" ht="9.75" customHeight="1" x14ac:dyDescent="0.35"/>
    <row r="679" ht="9.75" customHeight="1" x14ac:dyDescent="0.35"/>
    <row r="680" ht="9.75" customHeight="1" x14ac:dyDescent="0.35"/>
    <row r="681" ht="9.75" customHeight="1" x14ac:dyDescent="0.35"/>
    <row r="682" ht="9.75" customHeight="1" x14ac:dyDescent="0.35"/>
    <row r="683" ht="9.75" customHeight="1" x14ac:dyDescent="0.35"/>
    <row r="684" ht="9.75" customHeight="1" x14ac:dyDescent="0.35"/>
    <row r="685" ht="9.75" customHeight="1" x14ac:dyDescent="0.35"/>
    <row r="686" ht="9.75" customHeight="1" x14ac:dyDescent="0.35"/>
    <row r="687" ht="9.75" customHeight="1" x14ac:dyDescent="0.35"/>
    <row r="688" ht="9.75" customHeight="1" x14ac:dyDescent="0.35"/>
    <row r="689" ht="9.75" customHeight="1" x14ac:dyDescent="0.35"/>
    <row r="690" ht="9.75" customHeight="1" x14ac:dyDescent="0.35"/>
    <row r="691" ht="9.75" customHeight="1" x14ac:dyDescent="0.35"/>
    <row r="692" ht="9.75" customHeight="1" x14ac:dyDescent="0.35"/>
    <row r="693" ht="9.75" customHeight="1" x14ac:dyDescent="0.35"/>
    <row r="694" ht="9.75" customHeight="1" x14ac:dyDescent="0.35"/>
    <row r="695" ht="9.75" customHeight="1" x14ac:dyDescent="0.35"/>
    <row r="696" ht="9.75" customHeight="1" x14ac:dyDescent="0.35"/>
    <row r="697" ht="9.75" customHeight="1" x14ac:dyDescent="0.35"/>
    <row r="698" ht="9.75" customHeight="1" x14ac:dyDescent="0.35"/>
    <row r="699" ht="9.75" customHeight="1" x14ac:dyDescent="0.35"/>
    <row r="700" ht="9.75" customHeight="1" x14ac:dyDescent="0.35"/>
    <row r="701" ht="9.75" customHeight="1" x14ac:dyDescent="0.35"/>
    <row r="702" ht="9.75" customHeight="1" x14ac:dyDescent="0.35"/>
    <row r="703" ht="9.75" customHeight="1" x14ac:dyDescent="0.35"/>
    <row r="704" ht="9.75" customHeight="1" x14ac:dyDescent="0.35"/>
    <row r="705" ht="9.75" customHeight="1" x14ac:dyDescent="0.35"/>
    <row r="706" ht="9.75" customHeight="1" x14ac:dyDescent="0.35"/>
    <row r="707" ht="9.75" customHeight="1" x14ac:dyDescent="0.35"/>
    <row r="708" ht="9.75" customHeight="1" x14ac:dyDescent="0.35"/>
    <row r="709" ht="9.75" customHeight="1" x14ac:dyDescent="0.35"/>
    <row r="710" ht="9.75" customHeight="1" x14ac:dyDescent="0.35"/>
    <row r="711" ht="9.75" customHeight="1" x14ac:dyDescent="0.35"/>
    <row r="712" ht="9.75" customHeight="1" x14ac:dyDescent="0.35"/>
    <row r="713" ht="9.75" customHeight="1" x14ac:dyDescent="0.35"/>
    <row r="714" ht="9.75" customHeight="1" x14ac:dyDescent="0.35"/>
    <row r="715" ht="9.75" customHeight="1" x14ac:dyDescent="0.35"/>
    <row r="716" ht="9.75" customHeight="1" x14ac:dyDescent="0.35"/>
    <row r="717" ht="9.75" customHeight="1" x14ac:dyDescent="0.35"/>
    <row r="718" ht="9.75" customHeight="1" x14ac:dyDescent="0.35"/>
    <row r="719" ht="9.75" customHeight="1" x14ac:dyDescent="0.35"/>
    <row r="720" ht="9.75" customHeight="1" x14ac:dyDescent="0.35"/>
    <row r="721" ht="9.75" customHeight="1" x14ac:dyDescent="0.35"/>
    <row r="722" ht="9.75" customHeight="1" x14ac:dyDescent="0.35"/>
    <row r="723" ht="9.75" customHeight="1" x14ac:dyDescent="0.35"/>
    <row r="724" ht="9.75" customHeight="1" x14ac:dyDescent="0.35"/>
    <row r="725" ht="9.75" customHeight="1" x14ac:dyDescent="0.35"/>
    <row r="726" ht="9.75" customHeight="1" x14ac:dyDescent="0.35"/>
    <row r="727" ht="9.75" customHeight="1" x14ac:dyDescent="0.35"/>
    <row r="728" ht="9.75" customHeight="1" x14ac:dyDescent="0.35"/>
    <row r="729" ht="9.75" customHeight="1" x14ac:dyDescent="0.35"/>
    <row r="730" ht="9.75" customHeight="1" x14ac:dyDescent="0.35"/>
    <row r="731" ht="9.75" customHeight="1" x14ac:dyDescent="0.35"/>
    <row r="732" ht="9.75" customHeight="1" x14ac:dyDescent="0.35"/>
    <row r="733" ht="9.75" customHeight="1" x14ac:dyDescent="0.35"/>
    <row r="734" ht="9.75" customHeight="1" x14ac:dyDescent="0.35"/>
    <row r="735" ht="9.75" customHeight="1" x14ac:dyDescent="0.35"/>
    <row r="736" ht="9.75" customHeight="1" x14ac:dyDescent="0.35"/>
    <row r="737" ht="9.75" customHeight="1" x14ac:dyDescent="0.35"/>
    <row r="738" ht="9.75" customHeight="1" x14ac:dyDescent="0.35"/>
    <row r="739" ht="9.75" customHeight="1" x14ac:dyDescent="0.35"/>
    <row r="740" ht="9.75" customHeight="1" x14ac:dyDescent="0.35"/>
    <row r="741" ht="9.75" customHeight="1" x14ac:dyDescent="0.35"/>
    <row r="742" ht="9.75" customHeight="1" x14ac:dyDescent="0.35"/>
    <row r="743" ht="9.75" customHeight="1" x14ac:dyDescent="0.35"/>
    <row r="744" ht="9.75" customHeight="1" x14ac:dyDescent="0.35"/>
    <row r="745" ht="9.75" customHeight="1" x14ac:dyDescent="0.35"/>
    <row r="746" ht="9.75" customHeight="1" x14ac:dyDescent="0.35"/>
    <row r="747" ht="9.75" customHeight="1" x14ac:dyDescent="0.35"/>
    <row r="748" ht="9.75" customHeight="1" x14ac:dyDescent="0.35"/>
    <row r="749" ht="9.75" customHeight="1" x14ac:dyDescent="0.35"/>
    <row r="750" ht="9.75" customHeight="1" x14ac:dyDescent="0.35"/>
    <row r="751" ht="9.75" customHeight="1" x14ac:dyDescent="0.35"/>
    <row r="752" ht="9.75" customHeight="1" x14ac:dyDescent="0.35"/>
    <row r="753" ht="9.75" customHeight="1" x14ac:dyDescent="0.35"/>
    <row r="754" ht="9.75" customHeight="1" x14ac:dyDescent="0.35"/>
    <row r="755" ht="9.75" customHeight="1" x14ac:dyDescent="0.35"/>
    <row r="756" ht="9.75" customHeight="1" x14ac:dyDescent="0.35"/>
    <row r="757" ht="9.75" customHeight="1" x14ac:dyDescent="0.35"/>
    <row r="758" ht="9.75" customHeight="1" x14ac:dyDescent="0.35"/>
    <row r="759" ht="9.75" customHeight="1" x14ac:dyDescent="0.35"/>
    <row r="760" ht="9.75" customHeight="1" x14ac:dyDescent="0.35"/>
    <row r="761" ht="9.75" customHeight="1" x14ac:dyDescent="0.35"/>
    <row r="762" ht="9.75" customHeight="1" x14ac:dyDescent="0.35"/>
    <row r="763" ht="9.75" customHeight="1" x14ac:dyDescent="0.35"/>
    <row r="764" ht="9.75" customHeight="1" x14ac:dyDescent="0.35"/>
    <row r="765" ht="9.75" customHeight="1" x14ac:dyDescent="0.35"/>
    <row r="766" ht="9.75" customHeight="1" x14ac:dyDescent="0.35"/>
    <row r="767" ht="9.75" customHeight="1" x14ac:dyDescent="0.35"/>
    <row r="768" ht="9.75" customHeight="1" x14ac:dyDescent="0.35"/>
    <row r="769" ht="9.75" customHeight="1" x14ac:dyDescent="0.35"/>
    <row r="770" ht="9.75" customHeight="1" x14ac:dyDescent="0.35"/>
    <row r="771" ht="9.75" customHeight="1" x14ac:dyDescent="0.35"/>
    <row r="772" ht="9.75" customHeight="1" x14ac:dyDescent="0.35"/>
    <row r="773" ht="9.75" customHeight="1" x14ac:dyDescent="0.35"/>
    <row r="774" ht="9.75" customHeight="1" x14ac:dyDescent="0.35"/>
    <row r="775" ht="9.75" customHeight="1" x14ac:dyDescent="0.35"/>
    <row r="776" ht="9.75" customHeight="1" x14ac:dyDescent="0.35"/>
    <row r="777" ht="9.75" customHeight="1" x14ac:dyDescent="0.35"/>
    <row r="778" ht="9.75" customHeight="1" x14ac:dyDescent="0.35"/>
    <row r="779" ht="9.75" customHeight="1" x14ac:dyDescent="0.35"/>
    <row r="780" ht="9.75" customHeight="1" x14ac:dyDescent="0.35"/>
    <row r="781" ht="9.75" customHeight="1" x14ac:dyDescent="0.35"/>
    <row r="782" ht="9.75" customHeight="1" x14ac:dyDescent="0.35"/>
    <row r="783" ht="9.75" customHeight="1" x14ac:dyDescent="0.35"/>
    <row r="784" ht="9.75" customHeight="1" x14ac:dyDescent="0.35"/>
    <row r="785" ht="9.75" customHeight="1" x14ac:dyDescent="0.35"/>
    <row r="786" ht="9.75" customHeight="1" x14ac:dyDescent="0.35"/>
    <row r="787" ht="9.75" customHeight="1" x14ac:dyDescent="0.35"/>
    <row r="788" ht="9.75" customHeight="1" x14ac:dyDescent="0.35"/>
    <row r="789" ht="9.75" customHeight="1" x14ac:dyDescent="0.35"/>
    <row r="790" ht="9.75" customHeight="1" x14ac:dyDescent="0.35"/>
    <row r="791" ht="9.75" customHeight="1" x14ac:dyDescent="0.35"/>
    <row r="792" ht="9.75" customHeight="1" x14ac:dyDescent="0.35"/>
    <row r="793" ht="9.75" customHeight="1" x14ac:dyDescent="0.35"/>
    <row r="794" ht="9.75" customHeight="1" x14ac:dyDescent="0.35"/>
    <row r="795" ht="9.75" customHeight="1" x14ac:dyDescent="0.35"/>
    <row r="796" ht="9.75" customHeight="1" x14ac:dyDescent="0.35"/>
    <row r="797" ht="9.75" customHeight="1" x14ac:dyDescent="0.35"/>
    <row r="798" ht="9.75" customHeight="1" x14ac:dyDescent="0.35"/>
    <row r="799" ht="9.75" customHeight="1" x14ac:dyDescent="0.35"/>
    <row r="800" ht="9.75" customHeight="1" x14ac:dyDescent="0.35"/>
    <row r="801" ht="9.75" customHeight="1" x14ac:dyDescent="0.35"/>
    <row r="802" ht="9.75" customHeight="1" x14ac:dyDescent="0.35"/>
    <row r="803" ht="9.75" customHeight="1" x14ac:dyDescent="0.35"/>
    <row r="804" ht="9.75" customHeight="1" x14ac:dyDescent="0.35"/>
    <row r="805" ht="9.75" customHeight="1" x14ac:dyDescent="0.35"/>
    <row r="806" ht="9.75" customHeight="1" x14ac:dyDescent="0.35"/>
    <row r="807" ht="9.75" customHeight="1" x14ac:dyDescent="0.35"/>
    <row r="808" ht="9.75" customHeight="1" x14ac:dyDescent="0.35"/>
    <row r="809" ht="9.75" customHeight="1" x14ac:dyDescent="0.35"/>
    <row r="810" ht="9.75" customHeight="1" x14ac:dyDescent="0.35"/>
    <row r="811" ht="9.75" customHeight="1" x14ac:dyDescent="0.35"/>
    <row r="812" ht="9.75" customHeight="1" x14ac:dyDescent="0.35"/>
    <row r="813" ht="9.75" customHeight="1" x14ac:dyDescent="0.35"/>
    <row r="814" ht="9.75" customHeight="1" x14ac:dyDescent="0.35"/>
    <row r="815" ht="9.75" customHeight="1" x14ac:dyDescent="0.35"/>
    <row r="816" ht="9.75" customHeight="1" x14ac:dyDescent="0.35"/>
    <row r="817" ht="9.75" customHeight="1" x14ac:dyDescent="0.35"/>
    <row r="818" ht="9.75" customHeight="1" x14ac:dyDescent="0.35"/>
    <row r="819" ht="9.75" customHeight="1" x14ac:dyDescent="0.35"/>
    <row r="820" ht="9.75" customHeight="1" x14ac:dyDescent="0.35"/>
    <row r="821" ht="9.75" customHeight="1" x14ac:dyDescent="0.35"/>
    <row r="822" ht="9.75" customHeight="1" x14ac:dyDescent="0.35"/>
    <row r="823" ht="9.75" customHeight="1" x14ac:dyDescent="0.35"/>
    <row r="824" ht="9.75" customHeight="1" x14ac:dyDescent="0.35"/>
    <row r="825" ht="9.75" customHeight="1" x14ac:dyDescent="0.35"/>
    <row r="826" ht="9.75" customHeight="1" x14ac:dyDescent="0.35"/>
    <row r="827" ht="9.75" customHeight="1" x14ac:dyDescent="0.35"/>
    <row r="828" ht="9.75" customHeight="1" x14ac:dyDescent="0.35"/>
    <row r="829" ht="9.75" customHeight="1" x14ac:dyDescent="0.35"/>
    <row r="830" ht="9.75" customHeight="1" x14ac:dyDescent="0.35"/>
    <row r="831" ht="9.75" customHeight="1" x14ac:dyDescent="0.35"/>
    <row r="832" ht="9.75" customHeight="1" x14ac:dyDescent="0.35"/>
    <row r="833" ht="9.75" customHeight="1" x14ac:dyDescent="0.35"/>
    <row r="834" ht="9.75" customHeight="1" x14ac:dyDescent="0.35"/>
    <row r="835" ht="9.75" customHeight="1" x14ac:dyDescent="0.35"/>
    <row r="836" ht="9.75" customHeight="1" x14ac:dyDescent="0.35"/>
    <row r="837" ht="9.75" customHeight="1" x14ac:dyDescent="0.35"/>
    <row r="838" ht="9.75" customHeight="1" x14ac:dyDescent="0.35"/>
    <row r="839" ht="9.75" customHeight="1" x14ac:dyDescent="0.35"/>
    <row r="840" ht="9.75" customHeight="1" x14ac:dyDescent="0.35"/>
    <row r="841" ht="9.75" customHeight="1" x14ac:dyDescent="0.35"/>
    <row r="842" ht="9.75" customHeight="1" x14ac:dyDescent="0.35"/>
    <row r="843" ht="9.75" customHeight="1" x14ac:dyDescent="0.35"/>
    <row r="844" ht="9.75" customHeight="1" x14ac:dyDescent="0.35"/>
    <row r="845" ht="9.75" customHeight="1" x14ac:dyDescent="0.35"/>
    <row r="846" ht="9.75" customHeight="1" x14ac:dyDescent="0.35"/>
    <row r="847" ht="9.75" customHeight="1" x14ac:dyDescent="0.35"/>
    <row r="848" ht="9.75" customHeight="1" x14ac:dyDescent="0.35"/>
    <row r="849" ht="9.75" customHeight="1" x14ac:dyDescent="0.35"/>
    <row r="850" ht="9.75" customHeight="1" x14ac:dyDescent="0.35"/>
    <row r="851" ht="9.75" customHeight="1" x14ac:dyDescent="0.35"/>
    <row r="852" ht="9.75" customHeight="1" x14ac:dyDescent="0.35"/>
    <row r="853" ht="9.75" customHeight="1" x14ac:dyDescent="0.35"/>
    <row r="854" ht="9.75" customHeight="1" x14ac:dyDescent="0.35"/>
    <row r="855" ht="9.75" customHeight="1" x14ac:dyDescent="0.35"/>
    <row r="856" ht="9.75" customHeight="1" x14ac:dyDescent="0.35"/>
    <row r="857" ht="9.75" customHeight="1" x14ac:dyDescent="0.35"/>
    <row r="858" ht="9.75" customHeight="1" x14ac:dyDescent="0.35"/>
    <row r="859" ht="9.75" customHeight="1" x14ac:dyDescent="0.35"/>
    <row r="860" ht="9.75" customHeight="1" x14ac:dyDescent="0.35"/>
    <row r="861" ht="9.75" customHeight="1" x14ac:dyDescent="0.35"/>
    <row r="862" ht="9.75" customHeight="1" x14ac:dyDescent="0.35"/>
    <row r="863" ht="9.75" customHeight="1" x14ac:dyDescent="0.35"/>
    <row r="864" ht="9.75" customHeight="1" x14ac:dyDescent="0.35"/>
    <row r="865" ht="9.75" customHeight="1" x14ac:dyDescent="0.35"/>
    <row r="866" ht="9.75" customHeight="1" x14ac:dyDescent="0.35"/>
    <row r="867" ht="9.75" customHeight="1" x14ac:dyDescent="0.35"/>
    <row r="868" ht="9.75" customHeight="1" x14ac:dyDescent="0.35"/>
    <row r="869" ht="9.75" customHeight="1" x14ac:dyDescent="0.35"/>
    <row r="870" ht="9.75" customHeight="1" x14ac:dyDescent="0.35"/>
    <row r="871" ht="9.75" customHeight="1" x14ac:dyDescent="0.35"/>
    <row r="872" ht="9.75" customHeight="1" x14ac:dyDescent="0.35"/>
    <row r="873" ht="9.75" customHeight="1" x14ac:dyDescent="0.35"/>
    <row r="874" ht="9.75" customHeight="1" x14ac:dyDescent="0.35"/>
    <row r="875" ht="9.75" customHeight="1" x14ac:dyDescent="0.35"/>
    <row r="876" ht="9.75" customHeight="1" x14ac:dyDescent="0.35"/>
    <row r="877" ht="9.75" customHeight="1" x14ac:dyDescent="0.35"/>
    <row r="878" ht="9.75" customHeight="1" x14ac:dyDescent="0.35"/>
    <row r="879" ht="9.75" customHeight="1" x14ac:dyDescent="0.35"/>
    <row r="880" ht="9.75" customHeight="1" x14ac:dyDescent="0.35"/>
    <row r="881" ht="9.75" customHeight="1" x14ac:dyDescent="0.35"/>
    <row r="882" ht="9.75" customHeight="1" x14ac:dyDescent="0.35"/>
    <row r="883" ht="9.75" customHeight="1" x14ac:dyDescent="0.35"/>
    <row r="884" ht="9.75" customHeight="1" x14ac:dyDescent="0.35"/>
    <row r="885" ht="9.75" customHeight="1" x14ac:dyDescent="0.35"/>
    <row r="886" ht="9.75" customHeight="1" x14ac:dyDescent="0.35"/>
    <row r="887" ht="9.75" customHeight="1" x14ac:dyDescent="0.35"/>
    <row r="888" ht="9.75" customHeight="1" x14ac:dyDescent="0.35"/>
    <row r="889" ht="9.75" customHeight="1" x14ac:dyDescent="0.35"/>
    <row r="890" ht="9.75" customHeight="1" x14ac:dyDescent="0.35"/>
    <row r="891" ht="9.75" customHeight="1" x14ac:dyDescent="0.35"/>
    <row r="892" ht="9.75" customHeight="1" x14ac:dyDescent="0.35"/>
    <row r="893" ht="9.75" customHeight="1" x14ac:dyDescent="0.35"/>
    <row r="894" ht="9.75" customHeight="1" x14ac:dyDescent="0.35"/>
    <row r="895" ht="9.75" customHeight="1" x14ac:dyDescent="0.35"/>
    <row r="896" ht="9.75" customHeight="1" x14ac:dyDescent="0.35"/>
    <row r="897" ht="9.75" customHeight="1" x14ac:dyDescent="0.35"/>
    <row r="898" ht="9.75" customHeight="1" x14ac:dyDescent="0.35"/>
    <row r="899" ht="9.75" customHeight="1" x14ac:dyDescent="0.35"/>
    <row r="900" ht="9.75" customHeight="1" x14ac:dyDescent="0.35"/>
    <row r="901" ht="9.75" customHeight="1" x14ac:dyDescent="0.35"/>
    <row r="902" ht="9.75" customHeight="1" x14ac:dyDescent="0.35"/>
    <row r="903" ht="9.75" customHeight="1" x14ac:dyDescent="0.35"/>
    <row r="904" ht="9.75" customHeight="1" x14ac:dyDescent="0.35"/>
    <row r="905" ht="9.75" customHeight="1" x14ac:dyDescent="0.35"/>
    <row r="906" ht="9.75" customHeight="1" x14ac:dyDescent="0.35"/>
    <row r="907" ht="9.75" customHeight="1" x14ac:dyDescent="0.35"/>
    <row r="908" ht="9.75" customHeight="1" x14ac:dyDescent="0.35"/>
    <row r="909" ht="9.75" customHeight="1" x14ac:dyDescent="0.35"/>
    <row r="910" ht="9.75" customHeight="1" x14ac:dyDescent="0.35"/>
    <row r="911" ht="9.75" customHeight="1" x14ac:dyDescent="0.35"/>
    <row r="912" ht="9.75" customHeight="1" x14ac:dyDescent="0.35"/>
    <row r="913" ht="9.75" customHeight="1" x14ac:dyDescent="0.35"/>
    <row r="914" ht="9.75" customHeight="1" x14ac:dyDescent="0.35"/>
    <row r="915" ht="9.75" customHeight="1" x14ac:dyDescent="0.35"/>
    <row r="916" ht="9.75" customHeight="1" x14ac:dyDescent="0.35"/>
    <row r="917" ht="9.75" customHeight="1" x14ac:dyDescent="0.35"/>
    <row r="918" ht="9.75" customHeight="1" x14ac:dyDescent="0.35"/>
    <row r="919" ht="9.75" customHeight="1" x14ac:dyDescent="0.35"/>
    <row r="920" ht="9.75" customHeight="1" x14ac:dyDescent="0.35"/>
    <row r="921" ht="9.75" customHeight="1" x14ac:dyDescent="0.35"/>
    <row r="922" ht="9.75" customHeight="1" x14ac:dyDescent="0.35"/>
    <row r="923" ht="9.75" customHeight="1" x14ac:dyDescent="0.35"/>
    <row r="924" ht="9.75" customHeight="1" x14ac:dyDescent="0.35"/>
    <row r="925" ht="9.75" customHeight="1" x14ac:dyDescent="0.35"/>
    <row r="926" ht="9.75" customHeight="1" x14ac:dyDescent="0.35"/>
    <row r="927" ht="9.75" customHeight="1" x14ac:dyDescent="0.35"/>
    <row r="928" ht="9.75" customHeight="1" x14ac:dyDescent="0.35"/>
    <row r="929" ht="9.75" customHeight="1" x14ac:dyDescent="0.35"/>
    <row r="930" ht="9.75" customHeight="1" x14ac:dyDescent="0.35"/>
    <row r="931" ht="9.75" customHeight="1" x14ac:dyDescent="0.35"/>
    <row r="932" ht="9.75" customHeight="1" x14ac:dyDescent="0.35"/>
    <row r="933" ht="9.75" customHeight="1" x14ac:dyDescent="0.35"/>
    <row r="934" ht="9.75" customHeight="1" x14ac:dyDescent="0.35"/>
    <row r="935" ht="9.75" customHeight="1" x14ac:dyDescent="0.35"/>
    <row r="936" ht="9.75" customHeight="1" x14ac:dyDescent="0.35"/>
    <row r="937" ht="9.75" customHeight="1" x14ac:dyDescent="0.35"/>
    <row r="938" ht="9.75" customHeight="1" x14ac:dyDescent="0.35"/>
    <row r="939" ht="9.75" customHeight="1" x14ac:dyDescent="0.35"/>
    <row r="940" ht="9.75" customHeight="1" x14ac:dyDescent="0.35"/>
    <row r="941" ht="9.75" customHeight="1" x14ac:dyDescent="0.35"/>
    <row r="942" ht="9.75" customHeight="1" x14ac:dyDescent="0.35"/>
    <row r="943" ht="9.75" customHeight="1" x14ac:dyDescent="0.35"/>
    <row r="944" ht="9.75" customHeight="1" x14ac:dyDescent="0.35"/>
    <row r="945" ht="9.75" customHeight="1" x14ac:dyDescent="0.35"/>
    <row r="946" ht="9.75" customHeight="1" x14ac:dyDescent="0.35"/>
    <row r="947" ht="9.75" customHeight="1" x14ac:dyDescent="0.35"/>
    <row r="948" ht="9.75" customHeight="1" x14ac:dyDescent="0.35"/>
    <row r="949" ht="9.75" customHeight="1" x14ac:dyDescent="0.35"/>
    <row r="950" ht="9.75" customHeight="1" x14ac:dyDescent="0.35"/>
    <row r="951" ht="9.75" customHeight="1" x14ac:dyDescent="0.35"/>
    <row r="952" ht="9.75" customHeight="1" x14ac:dyDescent="0.35"/>
    <row r="953" ht="9.75" customHeight="1" x14ac:dyDescent="0.35"/>
    <row r="954" ht="9.75" customHeight="1" x14ac:dyDescent="0.35"/>
    <row r="955" ht="9.75" customHeight="1" x14ac:dyDescent="0.35"/>
    <row r="956" ht="9.75" customHeight="1" x14ac:dyDescent="0.35"/>
    <row r="957" ht="9.75" customHeight="1" x14ac:dyDescent="0.35"/>
    <row r="958" ht="9.75" customHeight="1" x14ac:dyDescent="0.35"/>
    <row r="959" ht="9.75" customHeight="1" x14ac:dyDescent="0.35"/>
    <row r="960" ht="9.75" customHeight="1" x14ac:dyDescent="0.35"/>
    <row r="961" ht="9.75" customHeight="1" x14ac:dyDescent="0.35"/>
    <row r="962" ht="9.75" customHeight="1" x14ac:dyDescent="0.35"/>
    <row r="963" ht="9.75" customHeight="1" x14ac:dyDescent="0.35"/>
    <row r="964" ht="9.75" customHeight="1" x14ac:dyDescent="0.35"/>
    <row r="965" ht="9.75" customHeight="1" x14ac:dyDescent="0.35"/>
    <row r="966" ht="9.75" customHeight="1" x14ac:dyDescent="0.35"/>
    <row r="967" ht="9.75" customHeight="1" x14ac:dyDescent="0.35"/>
    <row r="968" ht="9.75" customHeight="1" x14ac:dyDescent="0.35"/>
    <row r="969" ht="9.75" customHeight="1" x14ac:dyDescent="0.35"/>
    <row r="970" ht="9.75" customHeight="1" x14ac:dyDescent="0.35"/>
    <row r="971" ht="9.75" customHeight="1" x14ac:dyDescent="0.35"/>
    <row r="972" ht="9.75" customHeight="1" x14ac:dyDescent="0.35"/>
    <row r="973" ht="9.75" customHeight="1" x14ac:dyDescent="0.35"/>
    <row r="974" ht="9.75" customHeight="1" x14ac:dyDescent="0.35"/>
    <row r="975" ht="9.75" customHeight="1" x14ac:dyDescent="0.35"/>
    <row r="976" ht="9.75" customHeight="1" x14ac:dyDescent="0.35"/>
    <row r="977" ht="9.75" customHeight="1" x14ac:dyDescent="0.35"/>
    <row r="978" ht="9.75" customHeight="1" x14ac:dyDescent="0.35"/>
    <row r="979" ht="9.75" customHeight="1" x14ac:dyDescent="0.35"/>
    <row r="980" ht="9.75" customHeight="1" x14ac:dyDescent="0.35"/>
    <row r="981" ht="9.75" customHeight="1" x14ac:dyDescent="0.35"/>
    <row r="982" ht="9.75" customHeight="1" x14ac:dyDescent="0.35"/>
    <row r="983" ht="9.75" customHeight="1" x14ac:dyDescent="0.35"/>
    <row r="984" ht="9.75" customHeight="1" x14ac:dyDescent="0.35"/>
    <row r="985" ht="9.75" customHeight="1" x14ac:dyDescent="0.35"/>
    <row r="986" ht="9.75" customHeight="1" x14ac:dyDescent="0.35"/>
    <row r="987" ht="9.75" customHeight="1" x14ac:dyDescent="0.35"/>
    <row r="988" ht="9.75" customHeight="1" x14ac:dyDescent="0.35"/>
    <row r="989" ht="9.75" customHeight="1" x14ac:dyDescent="0.35"/>
    <row r="990" ht="9.75" customHeight="1" x14ac:dyDescent="0.35"/>
    <row r="991" ht="9.75" customHeight="1" x14ac:dyDescent="0.35"/>
    <row r="992" ht="9.75" customHeight="1" x14ac:dyDescent="0.35"/>
    <row r="993" ht="9.75" customHeight="1" x14ac:dyDescent="0.35"/>
    <row r="994" ht="9.75" customHeight="1" x14ac:dyDescent="0.35"/>
    <row r="995" ht="9.75" customHeight="1" x14ac:dyDescent="0.35"/>
    <row r="996" ht="9.75" customHeight="1" x14ac:dyDescent="0.35"/>
    <row r="997" ht="9.75" customHeight="1" x14ac:dyDescent="0.35"/>
    <row r="998" ht="9.75" customHeight="1" x14ac:dyDescent="0.35"/>
    <row r="999" ht="9.75" customHeight="1" x14ac:dyDescent="0.35"/>
    <row r="1000" ht="9.75" customHeight="1" x14ac:dyDescent="0.35"/>
    <row r="1001" ht="9.75" customHeight="1" x14ac:dyDescent="0.35"/>
    <row r="1002" ht="9.75" customHeight="1" x14ac:dyDescent="0.35"/>
    <row r="1003" ht="9.75" customHeight="1" x14ac:dyDescent="0.35"/>
  </sheetData>
  <mergeCells count="48">
    <mergeCell ref="Q8:T8"/>
    <mergeCell ref="U8:X8"/>
    <mergeCell ref="E8:H8"/>
    <mergeCell ref="I8:L8"/>
    <mergeCell ref="E7:L7"/>
    <mergeCell ref="M7:T7"/>
    <mergeCell ref="Y8:AB8"/>
    <mergeCell ref="AC7:AJ7"/>
    <mergeCell ref="U7:AB7"/>
    <mergeCell ref="M8:P8"/>
    <mergeCell ref="DE8:DH8"/>
    <mergeCell ref="BI8:BL8"/>
    <mergeCell ref="AW8:AZ8"/>
    <mergeCell ref="AS8:AV8"/>
    <mergeCell ref="BA8:BD8"/>
    <mergeCell ref="BE8:BH8"/>
    <mergeCell ref="AK8:AN8"/>
    <mergeCell ref="AK7:AR7"/>
    <mergeCell ref="BA7:BH7"/>
    <mergeCell ref="AS7:AZ7"/>
    <mergeCell ref="AO8:AR8"/>
    <mergeCell ref="AC8:AF8"/>
    <mergeCell ref="CO8:CR8"/>
    <mergeCell ref="BU8:BX8"/>
    <mergeCell ref="BI7:BP7"/>
    <mergeCell ref="DI8:DL8"/>
    <mergeCell ref="CS8:CV8"/>
    <mergeCell ref="CW8:CZ8"/>
    <mergeCell ref="CG7:CN7"/>
    <mergeCell ref="CW7:DD7"/>
    <mergeCell ref="CO7:CV7"/>
    <mergeCell ref="DA8:DD8"/>
    <mergeCell ref="AG8:AJ8"/>
    <mergeCell ref="DQ8:DT8"/>
    <mergeCell ref="DU8:DX8"/>
    <mergeCell ref="DY8:EB8"/>
    <mergeCell ref="DU7:EB7"/>
    <mergeCell ref="DM7:DT7"/>
    <mergeCell ref="DM8:DP8"/>
    <mergeCell ref="DE7:DL7"/>
    <mergeCell ref="BM8:BP8"/>
    <mergeCell ref="BQ8:BT8"/>
    <mergeCell ref="BY7:CF7"/>
    <mergeCell ref="BQ7:BX7"/>
    <mergeCell ref="BY8:CB8"/>
    <mergeCell ref="CC8:CF8"/>
    <mergeCell ref="CG8:CJ8"/>
    <mergeCell ref="CK8:C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MCS Index Table</vt:lpstr>
      <vt:lpstr>Numerology 0</vt:lpstr>
      <vt:lpstr>Numerology 1-4</vt:lpstr>
      <vt:lpstr>Numerology 5</vt:lpstr>
      <vt:lpstr>Resource Block capacity(symbols</vt:lpstr>
      <vt:lpstr>Transport block capacity(bits)</vt:lpstr>
      <vt:lpstr>DCI - Control Information</vt:lpstr>
      <vt:lpstr>TBS index table</vt:lpstr>
      <vt:lpstr>Numerology 0 resource grid</vt:lpstr>
      <vt:lpstr>Numerology 1 Resource grid</vt:lpstr>
      <vt:lpstr>Página4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Ferreira</cp:lastModifiedBy>
  <dcterms:created xsi:type="dcterms:W3CDTF">2020-02-21T21:22:02Z</dcterms:created>
  <dcterms:modified xsi:type="dcterms:W3CDTF">2020-02-21T21:45:03Z</dcterms:modified>
</cp:coreProperties>
</file>