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21-07-20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0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Jul 06, 2021</t>
        </is>
      </c>
      <c r="C1" s="1" t="inlineStr">
        <is>
          <t>Jul 07, 2021</t>
        </is>
      </c>
      <c r="D1" s="1" t="inlineStr">
        <is>
          <t>Jul 08, 2021</t>
        </is>
      </c>
      <c r="E1" s="1" t="inlineStr">
        <is>
          <t>Jul 09, 2021</t>
        </is>
      </c>
      <c r="F1" s="1" t="inlineStr">
        <is>
          <t>Jul 12, 2021</t>
        </is>
      </c>
      <c r="G1" s="1" t="inlineStr">
        <is>
          <t>Jul 13, 2021</t>
        </is>
      </c>
      <c r="H1" s="1" t="inlineStr">
        <is>
          <t>Jul 14, 2021</t>
        </is>
      </c>
      <c r="I1" s="1" t="inlineStr">
        <is>
          <t>Jul 15, 2021</t>
        </is>
      </c>
      <c r="J1" s="1" t="inlineStr">
        <is>
          <t>Jul 16, 2021</t>
        </is>
      </c>
      <c r="K1" s="1" t="inlineStr">
        <is>
          <t>Jul 19, 2021</t>
        </is>
      </c>
      <c r="L1" s="1" t="inlineStr">
        <is>
          <t>Jul 20, 2021</t>
        </is>
      </c>
    </row>
    <row r="2">
      <c r="A2" s="1">
        <f>HYPERLINK("https://finance.yahoo.com/quote/AAPL/history?p=AAPL", "Apple Inc. (AAPL)")</f>
        <v/>
      </c>
      <c r="B2" t="inlineStr">
        <is>
          <t>142.02</t>
        </is>
      </c>
      <c r="C2" t="inlineStr">
        <is>
          <t>144.57</t>
        </is>
      </c>
      <c r="D2" t="inlineStr">
        <is>
          <t>143.24</t>
        </is>
      </c>
      <c r="E2" t="inlineStr">
        <is>
          <t>145.11</t>
        </is>
      </c>
      <c r="F2" t="inlineStr">
        <is>
          <t>144.50</t>
        </is>
      </c>
      <c r="G2" t="inlineStr">
        <is>
          <t>145.64</t>
        </is>
      </c>
      <c r="H2" t="inlineStr">
        <is>
          <t>149.15</t>
        </is>
      </c>
      <c r="I2" t="inlineStr">
        <is>
          <t>148.48</t>
        </is>
      </c>
      <c r="J2" t="inlineStr">
        <is>
          <t>146.39</t>
        </is>
      </c>
      <c r="K2" t="inlineStr">
        <is>
          <t>142.45</t>
        </is>
      </c>
      <c r="L2" t="inlineStr">
        <is>
          <t>145.46</t>
        </is>
      </c>
    </row>
    <row r="3">
      <c r="A3" s="1">
        <f>HYPERLINK("https://finance.yahoo.com/quote/MSFT/history?p=MSFT", "Microsoft Corporation (MSFT)")</f>
        <v/>
      </c>
      <c r="B3" t="inlineStr">
        <is>
          <t>277.66</t>
        </is>
      </c>
      <c r="C3" t="inlineStr">
        <is>
          <t>279.93</t>
        </is>
      </c>
      <c r="D3" t="inlineStr">
        <is>
          <t>277.42</t>
        </is>
      </c>
      <c r="E3" t="inlineStr">
        <is>
          <t>277.94</t>
        </is>
      </c>
      <c r="F3" t="inlineStr">
        <is>
          <t>277.32</t>
        </is>
      </c>
      <c r="G3" t="inlineStr">
        <is>
          <t>280.98</t>
        </is>
      </c>
      <c r="H3" t="inlineStr">
        <is>
          <t>282.51</t>
        </is>
      </c>
      <c r="I3" t="inlineStr">
        <is>
          <t>281.03</t>
        </is>
      </c>
      <c r="J3" t="inlineStr">
        <is>
          <t>280.75</t>
        </is>
      </c>
      <c r="K3" t="inlineStr">
        <is>
          <t>277.01</t>
        </is>
      </c>
      <c r="L3" t="inlineStr">
        <is>
          <t>278.53</t>
        </is>
      </c>
    </row>
    <row r="4">
      <c r="A4" s="1">
        <f>HYPERLINK("https://finance.yahoo.com/quote/AMZN/history?p=AMZN", "Amazon.com, Inc. (AMZN)")</f>
        <v/>
      </c>
      <c r="B4" t="inlineStr">
        <is>
          <t>3,675.74</t>
        </is>
      </c>
      <c r="C4" t="inlineStr">
        <is>
          <t>3,696.58</t>
        </is>
      </c>
      <c r="D4" t="inlineStr">
        <is>
          <t>3,731.41</t>
        </is>
      </c>
      <c r="E4" t="inlineStr">
        <is>
          <t>3,719.34</t>
        </is>
      </c>
      <c r="F4" t="inlineStr">
        <is>
          <t>3,718.55</t>
        </is>
      </c>
      <c r="G4" t="inlineStr">
        <is>
          <t>3,677.36</t>
        </is>
      </c>
      <c r="H4" t="inlineStr">
        <is>
          <t>3,681.68</t>
        </is>
      </c>
      <c r="I4" t="inlineStr">
        <is>
          <t>3,631.20</t>
        </is>
      </c>
      <c r="J4" t="inlineStr">
        <is>
          <t>3,573.63</t>
        </is>
      </c>
      <c r="K4" t="inlineStr">
        <is>
          <t>3,549.59</t>
        </is>
      </c>
      <c r="L4" t="inlineStr">
        <is>
          <t>3,572.22</t>
        </is>
      </c>
    </row>
    <row r="5">
      <c r="A5" s="1">
        <f>HYPERLINK("https://finance.yahoo.com/quote/FB/history?p=FB", "Facebook, Inc. (FB)")</f>
        <v/>
      </c>
      <c r="B5" t="inlineStr">
        <is>
          <t>352.78</t>
        </is>
      </c>
      <c r="C5" t="inlineStr">
        <is>
          <t>350.49</t>
        </is>
      </c>
      <c r="D5" t="inlineStr">
        <is>
          <t>345.65</t>
        </is>
      </c>
      <c r="E5" t="inlineStr">
        <is>
          <t>350.42</t>
        </is>
      </c>
      <c r="F5" t="inlineStr">
        <is>
          <t>353.16</t>
        </is>
      </c>
      <c r="G5" t="inlineStr">
        <is>
          <t>352.09</t>
        </is>
      </c>
      <c r="H5" t="inlineStr">
        <is>
          <t>347.63</t>
        </is>
      </c>
      <c r="I5" t="inlineStr">
        <is>
          <t>344.46</t>
        </is>
      </c>
      <c r="J5" t="inlineStr">
        <is>
          <t>341.16</t>
        </is>
      </c>
      <c r="K5" t="inlineStr">
        <is>
          <t>336.95</t>
        </is>
      </c>
      <c r="L5" t="inlineStr">
        <is>
          <t>340.75</t>
        </is>
      </c>
    </row>
    <row r="6">
      <c r="A6" s="1">
        <f>HYPERLINK("https://finance.yahoo.com/quote/GOOGL/history?p=GOOGL", "Alphabet Inc. (GOOGL)")</f>
        <v/>
      </c>
      <c r="B6" t="inlineStr">
        <is>
          <t>2,523.80</t>
        </is>
      </c>
      <c r="C6" t="inlineStr">
        <is>
          <t>2,529.48</t>
        </is>
      </c>
      <c r="D6" t="inlineStr">
        <is>
          <t>2,500.88</t>
        </is>
      </c>
      <c r="E6" t="inlineStr">
        <is>
          <t>2,510.37</t>
        </is>
      </c>
      <c r="F6" t="inlineStr">
        <is>
          <t>2,539.51</t>
        </is>
      </c>
      <c r="G6" t="inlineStr">
        <is>
          <t>2,546.83</t>
        </is>
      </c>
      <c r="H6" t="inlineStr">
        <is>
          <t>2,564.74</t>
        </is>
      </c>
      <c r="I6" t="inlineStr">
        <is>
          <t>2,540.10</t>
        </is>
      </c>
      <c r="J6" t="inlineStr">
        <is>
          <t>2,539.40</t>
        </is>
      </c>
      <c r="K6" t="inlineStr">
        <is>
          <t>2,491.56</t>
        </is>
      </c>
      <c r="L6" t="inlineStr">
        <is>
          <t>2,525.81</t>
        </is>
      </c>
    </row>
    <row r="7">
      <c r="A7" s="1">
        <f>HYPERLINK("https://finance.yahoo.com/quote/GOOG/history?p=GOOG", "Alphabet Inc. (GOOG)")</f>
        <v/>
      </c>
      <c r="B7" t="inlineStr">
        <is>
          <t>2,595.42</t>
        </is>
      </c>
      <c r="C7" t="inlineStr">
        <is>
          <t>2,601.55</t>
        </is>
      </c>
      <c r="D7" t="inlineStr">
        <is>
          <t>2,583.54</t>
        </is>
      </c>
      <c r="E7" t="inlineStr">
        <is>
          <t>2,591.49</t>
        </is>
      </c>
      <c r="F7" t="inlineStr">
        <is>
          <t>2,611.28</t>
        </is>
      </c>
      <c r="G7" t="inlineStr">
        <is>
          <t>2,619.89</t>
        </is>
      </c>
      <c r="H7" t="inlineStr">
        <is>
          <t>2,641.65</t>
        </is>
      </c>
      <c r="I7" t="inlineStr">
        <is>
          <t>2,625.33</t>
        </is>
      </c>
      <c r="J7" t="inlineStr">
        <is>
          <t>2,636.91</t>
        </is>
      </c>
      <c r="K7" t="inlineStr">
        <is>
          <t>2,585.08</t>
        </is>
      </c>
      <c r="L7" t="inlineStr">
        <is>
          <t>2,620.84</t>
        </is>
      </c>
    </row>
    <row r="8">
      <c r="A8" s="1">
        <f>HYPERLINK("https://finance.yahoo.com/quote/TSLA/history?p=TSLA", "Tesla, Inc. (TSLA)")</f>
        <v/>
      </c>
      <c r="B8" t="inlineStr">
        <is>
          <t>659.58</t>
        </is>
      </c>
      <c r="C8" t="inlineStr">
        <is>
          <t>644.65</t>
        </is>
      </c>
      <c r="D8" t="inlineStr">
        <is>
          <t>652.81</t>
        </is>
      </c>
      <c r="E8" t="inlineStr">
        <is>
          <t>656.95</t>
        </is>
      </c>
      <c r="F8" t="inlineStr">
        <is>
          <t>685.70</t>
        </is>
      </c>
      <c r="G8" t="inlineStr">
        <is>
          <t>668.54</t>
        </is>
      </c>
      <c r="H8" t="inlineStr">
        <is>
          <t>653.38</t>
        </is>
      </c>
      <c r="I8" t="inlineStr">
        <is>
          <t>650.60</t>
        </is>
      </c>
      <c r="J8" t="inlineStr">
        <is>
          <t>644.22</t>
        </is>
      </c>
      <c r="K8" t="inlineStr">
        <is>
          <t>646.22</t>
        </is>
      </c>
      <c r="L8" t="inlineStr">
        <is>
          <t>647.31</t>
        </is>
      </c>
    </row>
    <row r="9">
      <c r="A9" s="1">
        <f>HYPERLINK("https://finance.yahoo.com/quote/NVDA/history?p=NVDA", "NVIDIA Corporation (NVDA)")</f>
        <v/>
      </c>
      <c r="B9" t="inlineStr">
        <is>
          <t>827.94</t>
        </is>
      </c>
      <c r="C9" t="inlineStr">
        <is>
          <t>814.87</t>
        </is>
      </c>
      <c r="D9" t="inlineStr">
        <is>
          <t>796.11</t>
        </is>
      </c>
      <c r="E9" t="inlineStr">
        <is>
          <t>802.01</t>
        </is>
      </c>
      <c r="F9" t="inlineStr">
        <is>
          <t>820.50</t>
        </is>
      </c>
      <c r="G9" t="inlineStr">
        <is>
          <t>810.00</t>
        </is>
      </c>
      <c r="H9" t="inlineStr">
        <is>
          <t>793.66</t>
        </is>
      </c>
      <c r="I9" t="inlineStr">
        <is>
          <t>758.65</t>
        </is>
      </c>
      <c r="J9" t="inlineStr">
        <is>
          <t>726.44</t>
        </is>
      </c>
      <c r="K9" t="inlineStr">
        <is>
          <t>751.19</t>
        </is>
      </c>
      <c r="L9" t="inlineStr">
        <is>
          <t>183.74</t>
        </is>
      </c>
    </row>
    <row r="10">
      <c r="A10" s="1">
        <f>HYPERLINK("https://finance.yahoo.com/quote/JPM/history?p=JPM", "JPMorgan Chase &amp; Co. (JPM)")</f>
        <v/>
      </c>
      <c r="B10" t="inlineStr">
        <is>
          <t>153.41</t>
        </is>
      </c>
      <c r="C10" t="inlineStr">
        <is>
          <t>153.59</t>
        </is>
      </c>
      <c r="D10" t="inlineStr">
        <is>
          <t>150.94</t>
        </is>
      </c>
      <c r="E10" t="inlineStr">
        <is>
          <t>155.77</t>
        </is>
      </c>
      <c r="F10" t="inlineStr">
        <is>
          <t>158.00</t>
        </is>
      </c>
      <c r="G10" t="inlineStr">
        <is>
          <t>155.65</t>
        </is>
      </c>
      <c r="H10" t="inlineStr">
        <is>
          <t>155.12</t>
        </is>
      </c>
      <c r="I10" t="inlineStr">
        <is>
          <t>155.46</t>
        </is>
      </c>
      <c r="J10" t="inlineStr">
        <is>
          <t>151.91</t>
        </is>
      </c>
      <c r="K10" t="inlineStr">
        <is>
          <t>146.97</t>
        </is>
      </c>
      <c r="L10" t="inlineStr">
        <is>
          <t>150.33</t>
        </is>
      </c>
    </row>
    <row r="11">
      <c r="A11" s="1">
        <f>HYPERLINK("https://finance.yahoo.com/quote/JNJ/history?p=JNJ", "Johnson &amp; Johnson (JNJ)")</f>
        <v/>
      </c>
      <c r="B11" t="inlineStr">
        <is>
          <t>167.97</t>
        </is>
      </c>
      <c r="C11" t="inlineStr">
        <is>
          <t>169.41</t>
        </is>
      </c>
      <c r="D11" t="inlineStr">
        <is>
          <t>169.08</t>
        </is>
      </c>
      <c r="E11" t="inlineStr">
        <is>
          <t>169.75</t>
        </is>
      </c>
      <c r="F11" t="inlineStr">
        <is>
          <t>169.48</t>
        </is>
      </c>
      <c r="G11" t="inlineStr">
        <is>
          <t>169.27</t>
        </is>
      </c>
      <c r="H11" t="inlineStr">
        <is>
          <t>170.42</t>
        </is>
      </c>
      <c r="I11" t="inlineStr">
        <is>
          <t>168.37</t>
        </is>
      </c>
      <c r="J11" t="inlineStr">
        <is>
          <t>168.10</t>
        </is>
      </c>
      <c r="K11" t="inlineStr">
        <is>
          <t>166.88</t>
        </is>
      </c>
      <c r="L11" t="inlineStr">
        <is>
          <t>168.93</t>
        </is>
      </c>
    </row>
    <row r="12">
      <c r="A12" s="1">
        <f>HYPERLINK("https://finance.yahoo.com/quote/V/history?p=V", "Visa Inc. (V)")</f>
        <v/>
      </c>
      <c r="B12" t="inlineStr">
        <is>
          <t>239.60</t>
        </is>
      </c>
      <c r="C12" t="inlineStr">
        <is>
          <t>240.00</t>
        </is>
      </c>
      <c r="D12" t="inlineStr">
        <is>
          <t>236.61</t>
        </is>
      </c>
      <c r="E12" t="inlineStr">
        <is>
          <t>238.47</t>
        </is>
      </c>
      <c r="F12" t="inlineStr">
        <is>
          <t>237.87</t>
        </is>
      </c>
      <c r="G12" t="inlineStr">
        <is>
          <t>242.35</t>
        </is>
      </c>
      <c r="H12" t="inlineStr">
        <is>
          <t>245.99</t>
        </is>
      </c>
      <c r="I12" t="inlineStr">
        <is>
          <t>248.55</t>
        </is>
      </c>
      <c r="J12" t="inlineStr">
        <is>
          <t>248.12</t>
        </is>
      </c>
      <c r="K12" t="inlineStr">
        <is>
          <t>240.41</t>
        </is>
      </c>
      <c r="L12" t="inlineStr">
        <is>
          <t>242.48</t>
        </is>
      </c>
    </row>
    <row r="13">
      <c r="A13" s="1">
        <f>HYPERLINK("https://finance.yahoo.com/quote/UNH/history?p=UNH", "UnitedHealth Group Incorporated (UNH)")</f>
        <v/>
      </c>
      <c r="B13" t="inlineStr">
        <is>
          <t>410.26</t>
        </is>
      </c>
      <c r="C13" t="inlineStr">
        <is>
          <t>411.66</t>
        </is>
      </c>
      <c r="D13" t="inlineStr">
        <is>
          <t>409.95</t>
        </is>
      </c>
      <c r="E13" t="inlineStr">
        <is>
          <t>412.11</t>
        </is>
      </c>
      <c r="F13" t="inlineStr">
        <is>
          <t>416.04</t>
        </is>
      </c>
      <c r="G13" t="inlineStr">
        <is>
          <t>418.54</t>
        </is>
      </c>
      <c r="H13" t="inlineStr">
        <is>
          <t>414.74</t>
        </is>
      </c>
      <c r="I13" t="inlineStr">
        <is>
          <t>420.05</t>
        </is>
      </c>
      <c r="J13" t="inlineStr">
        <is>
          <t>419.70</t>
        </is>
      </c>
      <c r="K13" t="inlineStr">
        <is>
          <t>409.06</t>
        </is>
      </c>
      <c r="L13" t="inlineStr">
        <is>
          <t>414.97</t>
        </is>
      </c>
    </row>
    <row r="14">
      <c r="A14" s="1">
        <f>HYPERLINK("https://finance.yahoo.com/quote/PYPL/history?p=PYPL", "PayPal Holdings, Inc. (PYPL)")</f>
        <v/>
      </c>
      <c r="B14" t="inlineStr">
        <is>
          <t>292.64</t>
        </is>
      </c>
      <c r="C14" t="inlineStr">
        <is>
          <t>297.13</t>
        </is>
      </c>
      <c r="D14" t="inlineStr">
        <is>
          <t>295.05</t>
        </is>
      </c>
      <c r="E14" t="inlineStr">
        <is>
          <t>300.21</t>
        </is>
      </c>
      <c r="F14" t="inlineStr">
        <is>
          <t>302.97</t>
        </is>
      </c>
      <c r="G14" t="inlineStr">
        <is>
          <t>301.19</t>
        </is>
      </c>
      <c r="H14" t="inlineStr">
        <is>
          <t>300.75</t>
        </is>
      </c>
      <c r="I14" t="inlineStr">
        <is>
          <t>296.51</t>
        </is>
      </c>
      <c r="J14" t="inlineStr">
        <is>
          <t>294.63</t>
        </is>
      </c>
      <c r="K14" t="inlineStr">
        <is>
          <t>294.85</t>
        </is>
      </c>
      <c r="L14" t="inlineStr">
        <is>
          <t>296.97</t>
        </is>
      </c>
    </row>
    <row r="15">
      <c r="A15" s="1">
        <f>HYPERLINK("https://finance.yahoo.com/quote/PG/history?p=PG", "The Procter &amp; Gamble Company (PG)")</f>
        <v/>
      </c>
      <c r="B15" t="inlineStr">
        <is>
          <t>135.98</t>
        </is>
      </c>
      <c r="C15" t="inlineStr">
        <is>
          <t>137.00</t>
        </is>
      </c>
      <c r="D15" t="inlineStr">
        <is>
          <t>136.98</t>
        </is>
      </c>
      <c r="E15" t="inlineStr">
        <is>
          <t>137.03</t>
        </is>
      </c>
      <c r="F15" t="inlineStr">
        <is>
          <t>137.14</t>
        </is>
      </c>
      <c r="G15" t="inlineStr">
        <is>
          <t>136.97</t>
        </is>
      </c>
      <c r="H15" t="inlineStr">
        <is>
          <t>137.98</t>
        </is>
      </c>
      <c r="I15" t="inlineStr">
        <is>
          <t>139.16</t>
        </is>
      </c>
      <c r="J15" t="inlineStr">
        <is>
          <t>140.51</t>
        </is>
      </c>
      <c r="K15" t="inlineStr">
        <is>
          <t>140.44</t>
        </is>
      </c>
      <c r="L15" t="inlineStr">
        <is>
          <t>140.53</t>
        </is>
      </c>
    </row>
    <row r="16">
      <c r="A16" s="1">
        <f>HYPERLINK("https://finance.yahoo.com/quote/HD/history?p=HD", "The Home Depot, Inc. (HD)")</f>
        <v/>
      </c>
      <c r="B16" t="inlineStr">
        <is>
          <t>319.26</t>
        </is>
      </c>
      <c r="C16" t="inlineStr">
        <is>
          <t>323.48</t>
        </is>
      </c>
      <c r="D16" t="inlineStr">
        <is>
          <t>318.54</t>
        </is>
      </c>
      <c r="E16" t="inlineStr">
        <is>
          <t>322.09</t>
        </is>
      </c>
      <c r="F16" t="inlineStr">
        <is>
          <t>321.74</t>
        </is>
      </c>
      <c r="G16" t="inlineStr">
        <is>
          <t>317.05</t>
        </is>
      </c>
      <c r="H16" t="inlineStr">
        <is>
          <t>319.22</t>
        </is>
      </c>
      <c r="I16" t="inlineStr">
        <is>
          <t>322.71</t>
        </is>
      </c>
      <c r="J16" t="inlineStr">
        <is>
          <t>321.54</t>
        </is>
      </c>
      <c r="K16" t="inlineStr">
        <is>
          <t>318.87</t>
        </is>
      </c>
      <c r="L16" t="inlineStr">
        <is>
          <t>324.37</t>
        </is>
      </c>
    </row>
    <row r="17">
      <c r="A17" s="1">
        <f>HYPERLINK("https://finance.yahoo.com/quote/MA/history?p=MA", "Mastercard Incorporated (MA)")</f>
        <v/>
      </c>
      <c r="B17" t="inlineStr">
        <is>
          <t>376.12</t>
        </is>
      </c>
      <c r="C17" t="inlineStr">
        <is>
          <t>373.92</t>
        </is>
      </c>
      <c r="D17" t="inlineStr">
        <is>
          <t>370.19</t>
        </is>
      </c>
      <c r="E17" t="inlineStr">
        <is>
          <t>372.94</t>
        </is>
      </c>
      <c r="F17" t="inlineStr">
        <is>
          <t>375.56</t>
        </is>
      </c>
      <c r="G17" t="inlineStr">
        <is>
          <t>383.71</t>
        </is>
      </c>
      <c r="H17" t="inlineStr">
        <is>
          <t>390.80</t>
        </is>
      </c>
      <c r="I17" t="inlineStr">
        <is>
          <t>390.23</t>
        </is>
      </c>
      <c r="J17" t="inlineStr">
        <is>
          <t>387.12</t>
        </is>
      </c>
      <c r="K17" t="inlineStr">
        <is>
          <t>365.45</t>
        </is>
      </c>
      <c r="L17" t="inlineStr">
        <is>
          <t>373.08</t>
        </is>
      </c>
    </row>
    <row r="18">
      <c r="A18" s="1">
        <f>HYPERLINK("https://finance.yahoo.com/quote/DIS/history?p=DIS", "The Walt Disney Company (DIS)")</f>
        <v/>
      </c>
      <c r="B18" t="inlineStr">
        <is>
          <t>173.69</t>
        </is>
      </c>
      <c r="C18" t="inlineStr">
        <is>
          <t>172.82</t>
        </is>
      </c>
      <c r="D18" t="inlineStr">
        <is>
          <t>172.80</t>
        </is>
      </c>
      <c r="E18" t="inlineStr">
        <is>
          <t>177.04</t>
        </is>
      </c>
      <c r="F18" t="inlineStr">
        <is>
          <t>184.38</t>
        </is>
      </c>
      <c r="G18" t="inlineStr">
        <is>
          <t>183.65</t>
        </is>
      </c>
      <c r="H18" t="inlineStr">
        <is>
          <t>183.42</t>
        </is>
      </c>
      <c r="I18" t="inlineStr">
        <is>
          <t>184.15</t>
        </is>
      </c>
      <c r="J18" t="inlineStr">
        <is>
          <t>179.31</t>
        </is>
      </c>
      <c r="K18" t="inlineStr">
        <is>
          <t>172.95</t>
        </is>
      </c>
      <c r="L18" t="inlineStr">
        <is>
          <t>175.85</t>
        </is>
      </c>
    </row>
    <row r="19">
      <c r="A19" s="1">
        <f>HYPERLINK("https://finance.yahoo.com/quote/ADBE/history?p=ADBE", "Adobe Inc. (ADBE)")</f>
        <v/>
      </c>
      <c r="B19" t="inlineStr">
        <is>
          <t>596.90</t>
        </is>
      </c>
      <c r="C19" t="inlineStr">
        <is>
          <t>605.77</t>
        </is>
      </c>
      <c r="D19" t="inlineStr">
        <is>
          <t>605.95</t>
        </is>
      </c>
      <c r="E19" t="inlineStr">
        <is>
          <t>604.50</t>
        </is>
      </c>
      <c r="F19" t="inlineStr">
        <is>
          <t>600.20</t>
        </is>
      </c>
      <c r="G19" t="inlineStr">
        <is>
          <t>605.01</t>
        </is>
      </c>
      <c r="H19" t="inlineStr">
        <is>
          <t>608.83</t>
        </is>
      </c>
      <c r="I19" t="inlineStr">
        <is>
          <t>606.17</t>
        </is>
      </c>
      <c r="J19" t="inlineStr">
        <is>
          <t>606.10</t>
        </is>
      </c>
      <c r="K19" t="inlineStr">
        <is>
          <t>602.05</t>
        </is>
      </c>
      <c r="L19" t="inlineStr">
        <is>
          <t>606.97</t>
        </is>
      </c>
    </row>
    <row r="20">
      <c r="A20" s="1">
        <f>HYPERLINK("https://finance.yahoo.com/quote/BAC/history?p=BAC", "Bank of America Corporation (BAC)")</f>
        <v/>
      </c>
      <c r="B20" t="inlineStr">
        <is>
          <t>40.07</t>
        </is>
      </c>
      <c r="C20" t="inlineStr">
        <is>
          <t>39.75</t>
        </is>
      </c>
      <c r="D20" t="inlineStr">
        <is>
          <t>38.78</t>
        </is>
      </c>
      <c r="E20" t="inlineStr">
        <is>
          <t>40.04</t>
        </is>
      </c>
      <c r="F20" t="inlineStr">
        <is>
          <t>40.63</t>
        </is>
      </c>
      <c r="G20" t="inlineStr">
        <is>
          <t>39.86</t>
        </is>
      </c>
      <c r="H20" t="inlineStr">
        <is>
          <t>38.86</t>
        </is>
      </c>
      <c r="I20" t="inlineStr">
        <is>
          <t>38.83</t>
        </is>
      </c>
      <c r="J20" t="inlineStr">
        <is>
          <t>37.92</t>
        </is>
      </c>
      <c r="K20" t="inlineStr">
        <is>
          <t>36.93</t>
        </is>
      </c>
      <c r="L20" t="inlineStr">
        <is>
          <t>37.95</t>
        </is>
      </c>
    </row>
    <row r="21">
      <c r="A21" s="1">
        <f>HYPERLINK("https://finance.yahoo.com/quote/CMCSA/history?p=CMCSA", "Comcast Corporation (CMCSA)")</f>
        <v/>
      </c>
      <c r="B21" t="inlineStr">
        <is>
          <t>57.66</t>
        </is>
      </c>
      <c r="C21" t="inlineStr">
        <is>
          <t>58.17</t>
        </is>
      </c>
      <c r="D21" t="inlineStr">
        <is>
          <t>58.23</t>
        </is>
      </c>
      <c r="E21" t="inlineStr">
        <is>
          <t>58.03</t>
        </is>
      </c>
      <c r="F21" t="inlineStr">
        <is>
          <t>58.26</t>
        </is>
      </c>
      <c r="G21" t="inlineStr">
        <is>
          <t>57.82</t>
        </is>
      </c>
      <c r="H21" t="inlineStr">
        <is>
          <t>57.77</t>
        </is>
      </c>
      <c r="I21" t="inlineStr">
        <is>
          <t>57.95</t>
        </is>
      </c>
      <c r="J21" t="inlineStr">
        <is>
          <t>57.55</t>
        </is>
      </c>
      <c r="K21" t="inlineStr">
        <is>
          <t>56.63</t>
        </is>
      </c>
      <c r="L21" t="inlineStr">
        <is>
          <t>57.24</t>
        </is>
      </c>
    </row>
    <row r="22">
      <c r="A22" s="1">
        <f>HYPERLINK("https://finance.yahoo.com/quote/NFLX/history?p=NFLX", "Netflix, Inc. (NFLX)")</f>
        <v/>
      </c>
      <c r="B22" t="inlineStr">
        <is>
          <t>541.64</t>
        </is>
      </c>
      <c r="C22" t="inlineStr">
        <is>
          <t>535.96</t>
        </is>
      </c>
      <c r="D22" t="inlineStr">
        <is>
          <t>530.76</t>
        </is>
      </c>
      <c r="E22" t="inlineStr">
        <is>
          <t>535.98</t>
        </is>
      </c>
      <c r="F22" t="inlineStr">
        <is>
          <t>537.31</t>
        </is>
      </c>
      <c r="G22" t="inlineStr">
        <is>
          <t>540.68</t>
        </is>
      </c>
      <c r="H22" t="inlineStr">
        <is>
          <t>547.95</t>
        </is>
      </c>
      <c r="I22" t="inlineStr">
        <is>
          <t>542.95</t>
        </is>
      </c>
      <c r="J22" t="inlineStr">
        <is>
          <t>530.31</t>
        </is>
      </c>
      <c r="K22" t="inlineStr">
        <is>
          <t>532.28</t>
        </is>
      </c>
      <c r="L22" t="inlineStr">
        <is>
          <t>531.53</t>
        </is>
      </c>
    </row>
    <row r="23">
      <c r="A23" s="1">
        <f>HYPERLINK("https://finance.yahoo.com/quote/XOM/history?p=XOM", "Exxon Mobil Corporation (XOM)")</f>
        <v/>
      </c>
      <c r="B23" t="inlineStr">
        <is>
          <t>61.37</t>
        </is>
      </c>
      <c r="C23" t="inlineStr">
        <is>
          <t>60.41</t>
        </is>
      </c>
      <c r="D23" t="inlineStr">
        <is>
          <t>60.14</t>
        </is>
      </c>
      <c r="E23" t="inlineStr">
        <is>
          <t>61.23</t>
        </is>
      </c>
      <c r="F23" t="inlineStr">
        <is>
          <t>61.17</t>
        </is>
      </c>
      <c r="G23" t="inlineStr">
        <is>
          <t>60.88</t>
        </is>
      </c>
      <c r="H23" t="inlineStr">
        <is>
          <t>59.53</t>
        </is>
      </c>
      <c r="I23" t="inlineStr">
        <is>
          <t>58.95</t>
        </is>
      </c>
      <c r="J23" t="inlineStr">
        <is>
          <t>57.32</t>
        </is>
      </c>
      <c r="K23" t="inlineStr">
        <is>
          <t>55.35</t>
        </is>
      </c>
      <c r="L23" t="inlineStr">
        <is>
          <t>56.41</t>
        </is>
      </c>
    </row>
    <row r="24">
      <c r="A24" s="1">
        <f>HYPERLINK("https://finance.yahoo.com/quote/VZ/history?p=VZ", "Verizon Communications Inc. (VZ)")</f>
        <v/>
      </c>
      <c r="B24" t="inlineStr">
        <is>
          <t>56.41</t>
        </is>
      </c>
      <c r="C24" t="inlineStr">
        <is>
          <t>56.53</t>
        </is>
      </c>
      <c r="D24" t="inlineStr">
        <is>
          <t>55.68</t>
        </is>
      </c>
      <c r="E24" t="inlineStr">
        <is>
          <t>56.07</t>
        </is>
      </c>
      <c r="F24" t="inlineStr">
        <is>
          <t>56.15</t>
        </is>
      </c>
      <c r="G24" t="inlineStr">
        <is>
          <t>56.09</t>
        </is>
      </c>
      <c r="H24" t="inlineStr">
        <is>
          <t>56.32</t>
        </is>
      </c>
      <c r="I24" t="inlineStr">
        <is>
          <t>56.55</t>
        </is>
      </c>
      <c r="J24" t="inlineStr">
        <is>
          <t>56.46</t>
        </is>
      </c>
      <c r="K24" t="inlineStr">
        <is>
          <t>55.84</t>
        </is>
      </c>
      <c r="L24" t="inlineStr">
        <is>
          <t>55.99</t>
        </is>
      </c>
    </row>
    <row r="25">
      <c r="A25" s="1">
        <f>HYPERLINK("https://finance.yahoo.com/quote/PFE/history?p=PFE", "Pfizer Inc. (PFE)")</f>
        <v/>
      </c>
      <c r="B25" t="inlineStr">
        <is>
          <t>39.29</t>
        </is>
      </c>
      <c r="C25" t="inlineStr">
        <is>
          <t>39.35</t>
        </is>
      </c>
      <c r="D25" t="inlineStr">
        <is>
          <t>39.25</t>
        </is>
      </c>
      <c r="E25" t="inlineStr">
        <is>
          <t>39.61</t>
        </is>
      </c>
      <c r="F25" t="inlineStr">
        <is>
          <t>39.76</t>
        </is>
      </c>
      <c r="G25" t="inlineStr">
        <is>
          <t>39.65</t>
        </is>
      </c>
      <c r="H25" t="inlineStr">
        <is>
          <t>39.95</t>
        </is>
      </c>
      <c r="I25" t="inlineStr">
        <is>
          <t>40.09</t>
        </is>
      </c>
      <c r="J25" t="inlineStr">
        <is>
          <t>40.35</t>
        </is>
      </c>
      <c r="K25" t="inlineStr">
        <is>
          <t>40.15</t>
        </is>
      </c>
      <c r="L25" t="inlineStr">
        <is>
          <t>41.44</t>
        </is>
      </c>
    </row>
    <row r="26">
      <c r="A26" s="1">
        <f>HYPERLINK("https://finance.yahoo.com/quote/CSCO/history?p=CSCO", "Cisco Systems, Inc. (CSCO)")</f>
        <v/>
      </c>
      <c r="B26" t="inlineStr">
        <is>
          <t>52.98</t>
        </is>
      </c>
      <c r="C26" t="inlineStr">
        <is>
          <t>53.26</t>
        </is>
      </c>
      <c r="D26" t="inlineStr">
        <is>
          <t>53.26</t>
        </is>
      </c>
      <c r="E26" t="inlineStr">
        <is>
          <t>53.74</t>
        </is>
      </c>
      <c r="F26" t="inlineStr">
        <is>
          <t>53.23</t>
        </is>
      </c>
      <c r="G26" t="inlineStr">
        <is>
          <t>53.32</t>
        </is>
      </c>
      <c r="H26" t="inlineStr">
        <is>
          <t>54.09</t>
        </is>
      </c>
      <c r="I26" t="inlineStr">
        <is>
          <t>53.65</t>
        </is>
      </c>
      <c r="J26" t="inlineStr">
        <is>
          <t>53.70</t>
        </is>
      </c>
      <c r="K26" t="inlineStr">
        <is>
          <t>53.06</t>
        </is>
      </c>
      <c r="L26" t="inlineStr">
        <is>
          <t>53.79</t>
        </is>
      </c>
    </row>
    <row r="27">
      <c r="A27" s="1">
        <f>HYPERLINK("https://finance.yahoo.com/quote/INTC/history?p=INTC", "Intel Corporation (INTC)")</f>
        <v/>
      </c>
      <c r="B27" t="inlineStr">
        <is>
          <t>56.09</t>
        </is>
      </c>
      <c r="C27" t="inlineStr">
        <is>
          <t>55.96</t>
        </is>
      </c>
      <c r="D27" t="inlineStr">
        <is>
          <t>55.39</t>
        </is>
      </c>
      <c r="E27" t="inlineStr">
        <is>
          <t>55.99</t>
        </is>
      </c>
      <c r="F27" t="inlineStr">
        <is>
          <t>56.73</t>
        </is>
      </c>
      <c r="G27" t="inlineStr">
        <is>
          <t>56.87</t>
        </is>
      </c>
      <c r="H27" t="inlineStr">
        <is>
          <t>56.52</t>
        </is>
      </c>
      <c r="I27" t="inlineStr">
        <is>
          <t>55.81</t>
        </is>
      </c>
      <c r="J27" t="inlineStr">
        <is>
          <t>54.97</t>
        </is>
      </c>
      <c r="K27" t="inlineStr">
        <is>
          <t>54.64</t>
        </is>
      </c>
      <c r="L27" t="inlineStr">
        <is>
          <t>55.11</t>
        </is>
      </c>
    </row>
    <row r="28">
      <c r="A28" s="1">
        <f>HYPERLINK("https://finance.yahoo.com/quote/CRM/history?p=CRM", "salesforce.com, inc. (CRM)")</f>
        <v/>
      </c>
      <c r="B28" t="inlineStr">
        <is>
          <t>250.25</t>
        </is>
      </c>
      <c r="C28" t="inlineStr">
        <is>
          <t>248.44</t>
        </is>
      </c>
      <c r="D28" t="inlineStr">
        <is>
          <t>245.80</t>
        </is>
      </c>
      <c r="E28" t="inlineStr">
        <is>
          <t>245.06</t>
        </is>
      </c>
      <c r="F28" t="inlineStr">
        <is>
          <t>242.91</t>
        </is>
      </c>
      <c r="G28" t="inlineStr">
        <is>
          <t>244.02</t>
        </is>
      </c>
      <c r="H28" t="inlineStr">
        <is>
          <t>242.43</t>
        </is>
      </c>
      <c r="I28" t="inlineStr">
        <is>
          <t>237.58</t>
        </is>
      </c>
      <c r="J28" t="inlineStr">
        <is>
          <t>238.43</t>
        </is>
      </c>
      <c r="K28" t="inlineStr">
        <is>
          <t>237.55</t>
        </is>
      </c>
      <c r="L28" t="inlineStr">
        <is>
          <t>240.97</t>
        </is>
      </c>
    </row>
    <row r="29">
      <c r="A29" s="1">
        <f>HYPERLINK("https://finance.yahoo.com/quote/KO/history?p=KO", "The Coca-Cola Company (KO)")</f>
        <v/>
      </c>
      <c r="B29" t="inlineStr">
        <is>
          <t>53.88</t>
        </is>
      </c>
      <c r="C29" t="inlineStr">
        <is>
          <t>54.32</t>
        </is>
      </c>
      <c r="D29" t="inlineStr">
        <is>
          <t>54.13</t>
        </is>
      </c>
      <c r="E29" t="inlineStr">
        <is>
          <t>54.46</t>
        </is>
      </c>
      <c r="F29" t="inlineStr">
        <is>
          <t>54.48</t>
        </is>
      </c>
      <c r="G29" t="inlineStr">
        <is>
          <t>55.02</t>
        </is>
      </c>
      <c r="H29" t="inlineStr">
        <is>
          <t>56.26</t>
        </is>
      </c>
      <c r="I29" t="inlineStr">
        <is>
          <t>56.44</t>
        </is>
      </c>
      <c r="J29" t="inlineStr">
        <is>
          <t>56.40</t>
        </is>
      </c>
      <c r="K29" t="inlineStr">
        <is>
          <t>55.73</t>
        </is>
      </c>
      <c r="L29" t="inlineStr">
        <is>
          <t>55.94</t>
        </is>
      </c>
    </row>
    <row r="30">
      <c r="A30" s="1">
        <f>HYPERLINK("https://finance.yahoo.com/quote/PEP/history?p=PEP", "PepsiCo, Inc. (PEP)")</f>
        <v/>
      </c>
      <c r="B30" t="inlineStr">
        <is>
          <t>149.13</t>
        </is>
      </c>
      <c r="C30" t="inlineStr">
        <is>
          <t>149.79</t>
        </is>
      </c>
      <c r="D30" t="inlineStr">
        <is>
          <t>149.86</t>
        </is>
      </c>
      <c r="E30" t="inlineStr">
        <is>
          <t>149.48</t>
        </is>
      </c>
      <c r="F30" t="inlineStr">
        <is>
          <t>149.51</t>
        </is>
      </c>
      <c r="G30" t="inlineStr">
        <is>
          <t>152.96</t>
        </is>
      </c>
      <c r="H30" t="inlineStr">
        <is>
          <t>154.54</t>
        </is>
      </c>
      <c r="I30" t="inlineStr">
        <is>
          <t>155.25</t>
        </is>
      </c>
      <c r="J30" t="inlineStr">
        <is>
          <t>155.82</t>
        </is>
      </c>
      <c r="K30" t="inlineStr">
        <is>
          <t>155.80</t>
        </is>
      </c>
      <c r="L30" t="inlineStr">
        <is>
          <t>155.65</t>
        </is>
      </c>
    </row>
    <row r="31">
      <c r="A31" s="1">
        <f>HYPERLINK("https://finance.yahoo.com/quote/ABT/history?p=ABT", "Abbott Laboratories (ABT)")</f>
        <v/>
      </c>
      <c r="B31" t="inlineStr">
        <is>
          <t>118.82</t>
        </is>
      </c>
      <c r="C31" t="inlineStr">
        <is>
          <t>119.87</t>
        </is>
      </c>
      <c r="D31" t="inlineStr">
        <is>
          <t>119.26</t>
        </is>
      </c>
      <c r="E31" t="inlineStr">
        <is>
          <t>119.74</t>
        </is>
      </c>
      <c r="F31" t="inlineStr">
        <is>
          <t>118.81</t>
        </is>
      </c>
      <c r="G31" t="inlineStr">
        <is>
          <t>118.65</t>
        </is>
      </c>
      <c r="H31" t="inlineStr">
        <is>
          <t>117.17</t>
        </is>
      </c>
      <c r="I31" t="inlineStr">
        <is>
          <t>116.66</t>
        </is>
      </c>
      <c r="J31" t="inlineStr">
        <is>
          <t>117.51</t>
        </is>
      </c>
      <c r="K31" t="inlineStr">
        <is>
          <t>118.79</t>
        </is>
      </c>
      <c r="L31" t="inlineStr">
        <is>
          <t>118.82</t>
        </is>
      </c>
    </row>
    <row r="32">
      <c r="A32" s="1">
        <f>HYPERLINK("https://finance.yahoo.com/quote/TMO/history?p=TMO", "Thermo Fisher Scientific Inc. (TMO)")</f>
        <v/>
      </c>
      <c r="B32" t="inlineStr">
        <is>
          <t>517.06</t>
        </is>
      </c>
      <c r="C32" t="inlineStr">
        <is>
          <t>522.72</t>
        </is>
      </c>
      <c r="D32" t="inlineStr">
        <is>
          <t>518.61</t>
        </is>
      </c>
      <c r="E32" t="inlineStr">
        <is>
          <t>517.26</t>
        </is>
      </c>
      <c r="F32" t="inlineStr">
        <is>
          <t>514.69</t>
        </is>
      </c>
      <c r="G32" t="inlineStr">
        <is>
          <t>514.30</t>
        </is>
      </c>
      <c r="H32" t="inlineStr">
        <is>
          <t>510.78</t>
        </is>
      </c>
      <c r="I32" t="inlineStr">
        <is>
          <t>514.48</t>
        </is>
      </c>
      <c r="J32" t="inlineStr">
        <is>
          <t>519.79</t>
        </is>
      </c>
      <c r="K32" t="inlineStr">
        <is>
          <t>521.62</t>
        </is>
      </c>
      <c r="L32" t="inlineStr">
        <is>
          <t>526.61</t>
        </is>
      </c>
    </row>
    <row r="33">
      <c r="A33" s="1">
        <f>HYPERLINK("https://finance.yahoo.com/quote/ABBV/history?p=ABBV", "AbbVie Inc. (ABBV)")</f>
        <v/>
      </c>
      <c r="B33" t="inlineStr">
        <is>
          <t>115.73</t>
        </is>
      </c>
      <c r="C33" t="inlineStr">
        <is>
          <t>116.75</t>
        </is>
      </c>
      <c r="D33" t="inlineStr">
        <is>
          <t>116.35</t>
        </is>
      </c>
      <c r="E33" t="inlineStr">
        <is>
          <t>116.58</t>
        </is>
      </c>
      <c r="F33" t="inlineStr">
        <is>
          <t>117.63</t>
        </is>
      </c>
      <c r="G33" t="inlineStr">
        <is>
          <t>117.91</t>
        </is>
      </c>
      <c r="H33" t="inlineStr">
        <is>
          <t>117.36</t>
        </is>
      </c>
      <c r="I33" t="inlineStr">
        <is>
          <t>117.18</t>
        </is>
      </c>
      <c r="J33" t="inlineStr">
        <is>
          <t>117.50</t>
        </is>
      </c>
      <c r="K33" t="inlineStr">
        <is>
          <t>115.42</t>
        </is>
      </c>
      <c r="L33" t="inlineStr">
        <is>
          <t>116.54</t>
        </is>
      </c>
    </row>
    <row r="34">
      <c r="A34" s="1">
        <f>HYPERLINK("https://finance.yahoo.com/quote/NKE/history?p=NKE", "NIKE, Inc. (NKE)")</f>
        <v/>
      </c>
      <c r="B34" t="inlineStr">
        <is>
          <t>160.11</t>
        </is>
      </c>
      <c r="C34" t="inlineStr">
        <is>
          <t>160.16</t>
        </is>
      </c>
      <c r="D34" t="inlineStr">
        <is>
          <t>160.63</t>
        </is>
      </c>
      <c r="E34" t="inlineStr">
        <is>
          <t>161.00</t>
        </is>
      </c>
      <c r="F34" t="inlineStr">
        <is>
          <t>161.82</t>
        </is>
      </c>
      <c r="G34" t="inlineStr">
        <is>
          <t>161.59</t>
        </is>
      </c>
      <c r="H34" t="inlineStr">
        <is>
          <t>161.54</t>
        </is>
      </c>
      <c r="I34" t="inlineStr">
        <is>
          <t>161.69</t>
        </is>
      </c>
      <c r="J34" t="inlineStr">
        <is>
          <t>159.85</t>
        </is>
      </c>
      <c r="K34" t="inlineStr">
        <is>
          <t>157.87</t>
        </is>
      </c>
      <c r="L34" t="inlineStr">
        <is>
          <t>159.53</t>
        </is>
      </c>
    </row>
    <row r="35">
      <c r="A35" s="1">
        <f>HYPERLINK("https://finance.yahoo.com/quote/T/history?p=T", "AT&amp;T Inc. (T)")</f>
        <v/>
      </c>
      <c r="B35" t="inlineStr">
        <is>
          <t>29.02</t>
        </is>
      </c>
      <c r="C35" t="inlineStr">
        <is>
          <t>28.93</t>
        </is>
      </c>
      <c r="D35" t="inlineStr">
        <is>
          <t>28.18</t>
        </is>
      </c>
      <c r="E35" t="inlineStr">
        <is>
          <t>28.45</t>
        </is>
      </c>
      <c r="F35" t="inlineStr">
        <is>
          <t>28.48</t>
        </is>
      </c>
      <c r="G35" t="inlineStr">
        <is>
          <t>28.27</t>
        </is>
      </c>
      <c r="H35" t="inlineStr">
        <is>
          <t>28.26</t>
        </is>
      </c>
      <c r="I35" t="inlineStr">
        <is>
          <t>28.43</t>
        </is>
      </c>
      <c r="J35" t="inlineStr">
        <is>
          <t>28.34</t>
        </is>
      </c>
      <c r="K35" t="inlineStr">
        <is>
          <t>27.79</t>
        </is>
      </c>
      <c r="L35" t="inlineStr">
        <is>
          <t>28.00</t>
        </is>
      </c>
    </row>
    <row r="36">
      <c r="A36" s="1">
        <f>HYPERLINK("https://finance.yahoo.com/quote/ACN/history?p=ACN", "Accenture plc (ACN)")</f>
        <v/>
      </c>
      <c r="B36" t="inlineStr">
        <is>
          <t>305.40</t>
        </is>
      </c>
      <c r="C36" t="inlineStr">
        <is>
          <t>309.61</t>
        </is>
      </c>
      <c r="D36" t="inlineStr">
        <is>
          <t>309.15</t>
        </is>
      </c>
      <c r="E36" t="inlineStr">
        <is>
          <t>312.62</t>
        </is>
      </c>
      <c r="F36" t="inlineStr">
        <is>
          <t>311.57</t>
        </is>
      </c>
      <c r="G36" t="inlineStr">
        <is>
          <t>312.63</t>
        </is>
      </c>
      <c r="H36" t="inlineStr">
        <is>
          <t>314.39</t>
        </is>
      </c>
      <c r="I36" t="inlineStr">
        <is>
          <t>314.94</t>
        </is>
      </c>
      <c r="J36" t="inlineStr">
        <is>
          <t>311.91</t>
        </is>
      </c>
      <c r="K36" t="inlineStr">
        <is>
          <t>309.18</t>
        </is>
      </c>
      <c r="L36" t="inlineStr">
        <is>
          <t>313.14</t>
        </is>
      </c>
    </row>
    <row r="37">
      <c r="A37" s="1">
        <f>HYPERLINK("https://finance.yahoo.com/quote/MRK/history?p=MRK", "Merck &amp; Co., Inc. (MRK)")</f>
        <v/>
      </c>
      <c r="B37" t="inlineStr">
        <is>
          <t>78.11</t>
        </is>
      </c>
      <c r="C37" t="inlineStr">
        <is>
          <t>78.56</t>
        </is>
      </c>
      <c r="D37" t="inlineStr">
        <is>
          <t>78.12</t>
        </is>
      </c>
      <c r="E37" t="inlineStr">
        <is>
          <t>77.99</t>
        </is>
      </c>
      <c r="F37" t="inlineStr">
        <is>
          <t>77.55</t>
        </is>
      </c>
      <c r="G37" t="inlineStr">
        <is>
          <t>77.61</t>
        </is>
      </c>
      <c r="H37" t="inlineStr">
        <is>
          <t>77.62</t>
        </is>
      </c>
      <c r="I37" t="inlineStr">
        <is>
          <t>77.90</t>
        </is>
      </c>
      <c r="J37" t="inlineStr">
        <is>
          <t>78.02</t>
        </is>
      </c>
      <c r="K37" t="inlineStr">
        <is>
          <t>77.05</t>
        </is>
      </c>
      <c r="L37" t="inlineStr">
        <is>
          <t>77.04</t>
        </is>
      </c>
    </row>
    <row r="38">
      <c r="A38" s="1">
        <f>HYPERLINK("https://finance.yahoo.com/quote/WMT/history?p=WMT", "Walmart Inc. (WMT)")</f>
        <v/>
      </c>
      <c r="B38" t="inlineStr">
        <is>
          <t>139.94</t>
        </is>
      </c>
      <c r="C38" t="inlineStr">
        <is>
          <t>139.71</t>
        </is>
      </c>
      <c r="D38" t="inlineStr">
        <is>
          <t>139.59</t>
        </is>
      </c>
      <c r="E38" t="inlineStr">
        <is>
          <t>140.30</t>
        </is>
      </c>
      <c r="F38" t="inlineStr">
        <is>
          <t>140.05</t>
        </is>
      </c>
      <c r="G38" t="inlineStr">
        <is>
          <t>140.58</t>
        </is>
      </c>
      <c r="H38" t="inlineStr">
        <is>
          <t>141.55</t>
        </is>
      </c>
      <c r="I38" t="inlineStr">
        <is>
          <t>141.66</t>
        </is>
      </c>
      <c r="J38" t="inlineStr">
        <is>
          <t>141.56</t>
        </is>
      </c>
      <c r="K38" t="inlineStr">
        <is>
          <t>141.23</t>
        </is>
      </c>
      <c r="L38" t="inlineStr">
        <is>
          <t>141.92</t>
        </is>
      </c>
    </row>
    <row r="39">
      <c r="A39" s="1">
        <f>HYPERLINK("https://finance.yahoo.com/quote/AVGO/history?p=AVGO", "Broadcom Inc. (AVGO)")</f>
        <v/>
      </c>
      <c r="B39" t="inlineStr">
        <is>
          <t>473.28</t>
        </is>
      </c>
      <c r="C39" t="inlineStr">
        <is>
          <t>469.54</t>
        </is>
      </c>
      <c r="D39" t="inlineStr">
        <is>
          <t>470.50</t>
        </is>
      </c>
      <c r="E39" t="inlineStr">
        <is>
          <t>480.18</t>
        </is>
      </c>
      <c r="F39" t="inlineStr">
        <is>
          <t>485.75</t>
        </is>
      </c>
      <c r="G39" t="inlineStr">
        <is>
          <t>484.01</t>
        </is>
      </c>
      <c r="H39" t="inlineStr">
        <is>
          <t>481.59</t>
        </is>
      </c>
      <c r="I39" t="inlineStr">
        <is>
          <t>477.34</t>
        </is>
      </c>
      <c r="J39" t="inlineStr">
        <is>
          <t>468.07</t>
        </is>
      </c>
      <c r="K39" t="inlineStr">
        <is>
          <t>465.67</t>
        </is>
      </c>
      <c r="L39" t="inlineStr">
        <is>
          <t>470.53</t>
        </is>
      </c>
    </row>
    <row r="40">
      <c r="A40" s="1">
        <f>HYPERLINK("https://finance.yahoo.com/quote/LLY/history?p=LLY", "Eli Lilly and Company (LLY)")</f>
        <v/>
      </c>
      <c r="B40" t="inlineStr">
        <is>
          <t>235.42</t>
        </is>
      </c>
      <c r="C40" t="inlineStr">
        <is>
          <t>235.82</t>
        </is>
      </c>
      <c r="D40" t="inlineStr">
        <is>
          <t>237.12</t>
        </is>
      </c>
      <c r="E40" t="inlineStr">
        <is>
          <t>234.99</t>
        </is>
      </c>
      <c r="F40" t="inlineStr">
        <is>
          <t>236.01</t>
        </is>
      </c>
      <c r="G40" t="inlineStr">
        <is>
          <t>235.30</t>
        </is>
      </c>
      <c r="H40" t="inlineStr">
        <is>
          <t>236.35</t>
        </is>
      </c>
      <c r="I40" t="inlineStr">
        <is>
          <t>231.47</t>
        </is>
      </c>
      <c r="J40" t="inlineStr">
        <is>
          <t>232.46</t>
        </is>
      </c>
      <c r="K40" t="inlineStr">
        <is>
          <t>234.14</t>
        </is>
      </c>
      <c r="L40" t="inlineStr">
        <is>
          <t>235.26</t>
        </is>
      </c>
    </row>
    <row r="41">
      <c r="A41" s="1">
        <f>HYPERLINK("https://finance.yahoo.com/quote/CVX/history?p=CVX", "Chevron Corporation (CVX)")</f>
        <v/>
      </c>
      <c r="B41" t="inlineStr">
        <is>
          <t>103.99</t>
        </is>
      </c>
      <c r="C41" t="inlineStr">
        <is>
          <t>102.93</t>
        </is>
      </c>
      <c r="D41" t="inlineStr">
        <is>
          <t>102.60</t>
        </is>
      </c>
      <c r="E41" t="inlineStr">
        <is>
          <t>104.07</t>
        </is>
      </c>
      <c r="F41" t="inlineStr">
        <is>
          <t>104.28</t>
        </is>
      </c>
      <c r="G41" t="inlineStr">
        <is>
          <t>103.93</t>
        </is>
      </c>
      <c r="H41" t="inlineStr">
        <is>
          <t>101.97</t>
        </is>
      </c>
      <c r="I41" t="inlineStr">
        <is>
          <t>101.30</t>
        </is>
      </c>
      <c r="J41" t="inlineStr">
        <is>
          <t>98.62</t>
        </is>
      </c>
      <c r="K41" t="inlineStr">
        <is>
          <t>95.96</t>
        </is>
      </c>
      <c r="L41" t="inlineStr">
        <is>
          <t>97.73</t>
        </is>
      </c>
    </row>
    <row r="42">
      <c r="A42" s="1">
        <f>HYPERLINK("https://finance.yahoo.com/quote/COST/history?p=COST", "Costco Wholesale Corporation (COST)")</f>
        <v/>
      </c>
      <c r="B42" t="inlineStr">
        <is>
          <t>398.86</t>
        </is>
      </c>
      <c r="C42" t="inlineStr">
        <is>
          <t>404.68</t>
        </is>
      </c>
      <c r="D42" t="inlineStr">
        <is>
          <t>407.15</t>
        </is>
      </c>
      <c r="E42" t="inlineStr">
        <is>
          <t>412.37</t>
        </is>
      </c>
      <c r="F42" t="inlineStr">
        <is>
          <t>407.88</t>
        </is>
      </c>
      <c r="G42" t="inlineStr">
        <is>
          <t>407.06</t>
        </is>
      </c>
      <c r="H42" t="inlineStr">
        <is>
          <t>409.95</t>
        </is>
      </c>
      <c r="I42" t="inlineStr">
        <is>
          <t>411.82</t>
        </is>
      </c>
      <c r="J42" t="inlineStr">
        <is>
          <t>410.37</t>
        </is>
      </c>
      <c r="K42" t="inlineStr">
        <is>
          <t>414.15</t>
        </is>
      </c>
      <c r="L42" t="inlineStr">
        <is>
          <t>415.38</t>
        </is>
      </c>
    </row>
    <row r="43">
      <c r="A43" s="1">
        <f>HYPERLINK("https://finance.yahoo.com/quote/DHR/history?p=DHR", "Danaher Corporation (DHR)")</f>
        <v/>
      </c>
      <c r="B43" t="inlineStr">
        <is>
          <t>278.72</t>
        </is>
      </c>
      <c r="C43" t="inlineStr">
        <is>
          <t>278.55</t>
        </is>
      </c>
      <c r="D43" t="inlineStr">
        <is>
          <t>276.98</t>
        </is>
      </c>
      <c r="E43" t="inlineStr">
        <is>
          <t>277.47</t>
        </is>
      </c>
      <c r="F43" t="inlineStr">
        <is>
          <t>278.01</t>
        </is>
      </c>
      <c r="G43" t="inlineStr">
        <is>
          <t>276.75</t>
        </is>
      </c>
      <c r="H43" t="inlineStr">
        <is>
          <t>276.12</t>
        </is>
      </c>
      <c r="I43" t="inlineStr">
        <is>
          <t>280.95</t>
        </is>
      </c>
      <c r="J43" t="inlineStr">
        <is>
          <t>284.79</t>
        </is>
      </c>
      <c r="K43" t="inlineStr">
        <is>
          <t>283.75</t>
        </is>
      </c>
      <c r="L43" t="inlineStr">
        <is>
          <t>285.65</t>
        </is>
      </c>
    </row>
    <row r="44">
      <c r="A44" s="1">
        <f>HYPERLINK("https://finance.yahoo.com/quote/WFC/history?p=WFC", "Wells Fargo &amp; Company (WFC)")</f>
        <v/>
      </c>
      <c r="B44" t="inlineStr">
        <is>
          <t>43.49</t>
        </is>
      </c>
      <c r="C44" t="inlineStr">
        <is>
          <t>43.40</t>
        </is>
      </c>
      <c r="D44" t="inlineStr">
        <is>
          <t>42.32</t>
        </is>
      </c>
      <c r="E44" t="inlineStr">
        <is>
          <t>43.91</t>
        </is>
      </c>
      <c r="F44" t="inlineStr">
        <is>
          <t>44.16</t>
        </is>
      </c>
      <c r="G44" t="inlineStr">
        <is>
          <t>43.23</t>
        </is>
      </c>
      <c r="H44" t="inlineStr">
        <is>
          <t>44.95</t>
        </is>
      </c>
      <c r="I44" t="inlineStr">
        <is>
          <t>45.00</t>
        </is>
      </c>
      <c r="J44" t="inlineStr">
        <is>
          <t>44.28</t>
        </is>
      </c>
      <c r="K44" t="inlineStr">
        <is>
          <t>43.05</t>
        </is>
      </c>
      <c r="L44" t="inlineStr">
        <is>
          <t>44.92</t>
        </is>
      </c>
    </row>
    <row r="45">
      <c r="A45" s="1">
        <f>HYPERLINK("https://finance.yahoo.com/quote/TXN/history?p=TXN", "Texas Instruments Incorporated (TXN)")</f>
        <v/>
      </c>
      <c r="B45" t="inlineStr">
        <is>
          <t>191.20</t>
        </is>
      </c>
      <c r="C45" t="inlineStr">
        <is>
          <t>189.78</t>
        </is>
      </c>
      <c r="D45" t="inlineStr">
        <is>
          <t>188.24</t>
        </is>
      </c>
      <c r="E45" t="inlineStr">
        <is>
          <t>190.27</t>
        </is>
      </c>
      <c r="F45" t="inlineStr">
        <is>
          <t>191.92</t>
        </is>
      </c>
      <c r="G45" t="inlineStr">
        <is>
          <t>191.20</t>
        </is>
      </c>
      <c r="H45" t="inlineStr">
        <is>
          <t>191.28</t>
        </is>
      </c>
      <c r="I45" t="inlineStr">
        <is>
          <t>188.26</t>
        </is>
      </c>
      <c r="J45" t="inlineStr">
        <is>
          <t>186.12</t>
        </is>
      </c>
      <c r="K45" t="inlineStr">
        <is>
          <t>186.24</t>
        </is>
      </c>
      <c r="L45" t="inlineStr">
        <is>
          <t>188.62</t>
        </is>
      </c>
    </row>
    <row r="46">
      <c r="A46" s="1">
        <f>HYPERLINK("https://finance.yahoo.com/quote/MCD/history?p=MCD", "McDonald's Corporation (MCD)")</f>
        <v/>
      </c>
      <c r="B46" t="inlineStr">
        <is>
          <t>232.75</t>
        </is>
      </c>
      <c r="C46" t="inlineStr">
        <is>
          <t>234.63</t>
        </is>
      </c>
      <c r="D46" t="inlineStr">
        <is>
          <t>232.84</t>
        </is>
      </c>
      <c r="E46" t="inlineStr">
        <is>
          <t>235.68</t>
        </is>
      </c>
      <c r="F46" t="inlineStr">
        <is>
          <t>235.61</t>
        </is>
      </c>
      <c r="G46" t="inlineStr">
        <is>
          <t>236.17</t>
        </is>
      </c>
      <c r="H46" t="inlineStr">
        <is>
          <t>237.13</t>
        </is>
      </c>
      <c r="I46" t="inlineStr">
        <is>
          <t>236.88</t>
        </is>
      </c>
      <c r="J46" t="inlineStr">
        <is>
          <t>234.75</t>
        </is>
      </c>
      <c r="K46" t="inlineStr">
        <is>
          <t>229.26</t>
        </is>
      </c>
      <c r="L46" t="inlineStr">
        <is>
          <t>233.04</t>
        </is>
      </c>
    </row>
    <row r="47">
      <c r="A47" s="1">
        <f>HYPERLINK("https://finance.yahoo.com/quote/MDT/history?p=MDT", "Medtronic plc (MDT)")</f>
        <v/>
      </c>
      <c r="B47" t="inlineStr">
        <is>
          <t>126.97</t>
        </is>
      </c>
      <c r="C47" t="inlineStr">
        <is>
          <t>127.74</t>
        </is>
      </c>
      <c r="D47" t="inlineStr">
        <is>
          <t>127.44</t>
        </is>
      </c>
      <c r="E47" t="inlineStr">
        <is>
          <t>128.17</t>
        </is>
      </c>
      <c r="F47" t="inlineStr">
        <is>
          <t>128.20</t>
        </is>
      </c>
      <c r="G47" t="inlineStr">
        <is>
          <t>127.40</t>
        </is>
      </c>
      <c r="H47" t="inlineStr">
        <is>
          <t>127.74</t>
        </is>
      </c>
      <c r="I47" t="inlineStr">
        <is>
          <t>125.36</t>
        </is>
      </c>
      <c r="J47" t="inlineStr">
        <is>
          <t>125.80</t>
        </is>
      </c>
      <c r="K47" t="inlineStr">
        <is>
          <t>122.75</t>
        </is>
      </c>
      <c r="L47" t="inlineStr">
        <is>
          <t>125.89</t>
        </is>
      </c>
    </row>
    <row r="48">
      <c r="A48" s="1">
        <f>HYPERLINK("https://finance.yahoo.com/quote/ORCL/history?p=ORCL", "Oracle Corporation (ORCL)")</f>
        <v/>
      </c>
      <c r="B48" t="inlineStr">
        <is>
          <t>83.08</t>
        </is>
      </c>
      <c r="C48" t="inlineStr">
        <is>
          <t>86.09</t>
        </is>
      </c>
      <c r="D48" t="inlineStr">
        <is>
          <t>85.59</t>
        </is>
      </c>
      <c r="E48" t="inlineStr">
        <is>
          <t>87.76</t>
        </is>
      </c>
      <c r="F48" t="inlineStr">
        <is>
          <t>87.08</t>
        </is>
      </c>
      <c r="G48" t="inlineStr">
        <is>
          <t>87.07</t>
        </is>
      </c>
      <c r="H48" t="inlineStr">
        <is>
          <t>88.28</t>
        </is>
      </c>
      <c r="I48" t="inlineStr">
        <is>
          <t>86.24</t>
        </is>
      </c>
      <c r="J48" t="inlineStr">
        <is>
          <t>87.49</t>
        </is>
      </c>
      <c r="K48" t="inlineStr">
        <is>
          <t>86.98</t>
        </is>
      </c>
      <c r="L48" t="inlineStr">
        <is>
          <t>88.57</t>
        </is>
      </c>
    </row>
    <row r="49">
      <c r="A49" s="1">
        <f>HYPERLINK("https://finance.yahoo.com/quote/QCOM/history?p=QCOM", "QUALCOMM Incorporated (QCOM)")</f>
        <v/>
      </c>
      <c r="B49" t="inlineStr">
        <is>
          <t>141.19</t>
        </is>
      </c>
      <c r="C49" t="inlineStr">
        <is>
          <t>139.97</t>
        </is>
      </c>
      <c r="D49" t="inlineStr">
        <is>
          <t>138.29</t>
        </is>
      </c>
      <c r="E49" t="inlineStr">
        <is>
          <t>141.43</t>
        </is>
      </c>
      <c r="F49" t="inlineStr">
        <is>
          <t>142.47</t>
        </is>
      </c>
      <c r="G49" t="inlineStr">
        <is>
          <t>141.18</t>
        </is>
      </c>
      <c r="H49" t="inlineStr">
        <is>
          <t>143.75</t>
        </is>
      </c>
      <c r="I49" t="inlineStr">
        <is>
          <t>141.46</t>
        </is>
      </c>
      <c r="J49" t="inlineStr">
        <is>
          <t>139.71</t>
        </is>
      </c>
      <c r="K49" t="inlineStr">
        <is>
          <t>138.79</t>
        </is>
      </c>
      <c r="L49" t="inlineStr">
        <is>
          <t>139.43</t>
        </is>
      </c>
    </row>
    <row r="50">
      <c r="A50" s="1">
        <f>HYPERLINK("https://finance.yahoo.com/quote/HON/history?p=HON", "Honeywell International Inc. (HON)")</f>
        <v/>
      </c>
      <c r="B50" t="inlineStr">
        <is>
          <t>218.56</t>
        </is>
      </c>
      <c r="C50" t="inlineStr">
        <is>
          <t>220.74</t>
        </is>
      </c>
      <c r="D50" t="inlineStr">
        <is>
          <t>219.32</t>
        </is>
      </c>
      <c r="E50" t="inlineStr">
        <is>
          <t>224.34</t>
        </is>
      </c>
      <c r="F50" t="inlineStr">
        <is>
          <t>225.02</t>
        </is>
      </c>
      <c r="G50" t="inlineStr">
        <is>
          <t>224.08</t>
        </is>
      </c>
      <c r="H50" t="inlineStr">
        <is>
          <t>227.77</t>
        </is>
      </c>
      <c r="I50" t="inlineStr">
        <is>
          <t>232.81</t>
        </is>
      </c>
      <c r="J50" t="inlineStr">
        <is>
          <t>230.33</t>
        </is>
      </c>
      <c r="K50" t="inlineStr">
        <is>
          <t>220.66</t>
        </is>
      </c>
      <c r="L50" t="inlineStr">
        <is>
          <t>227.50</t>
        </is>
      </c>
    </row>
    <row r="51">
      <c r="A51" s="1">
        <f>HYPERLINK("https://finance.yahoo.com/quote/UPS/history?p=UPS", "United Parcel Service, Inc. (UPS)")</f>
        <v/>
      </c>
      <c r="B51" t="inlineStr">
        <is>
          <t>211.29</t>
        </is>
      </c>
      <c r="C51" t="inlineStr">
        <is>
          <t>214.26</t>
        </is>
      </c>
      <c r="D51" t="inlineStr">
        <is>
          <t>212.07</t>
        </is>
      </c>
      <c r="E51" t="inlineStr">
        <is>
          <t>213.92</t>
        </is>
      </c>
      <c r="F51" t="inlineStr">
        <is>
          <t>213.33</t>
        </is>
      </c>
      <c r="G51" t="inlineStr">
        <is>
          <t>211.27</t>
        </is>
      </c>
      <c r="H51" t="inlineStr">
        <is>
          <t>211.53</t>
        </is>
      </c>
      <c r="I51" t="inlineStr">
        <is>
          <t>212.86</t>
        </is>
      </c>
      <c r="J51" t="inlineStr">
        <is>
          <t>210.57</t>
        </is>
      </c>
      <c r="K51" t="inlineStr">
        <is>
          <t>211.41</t>
        </is>
      </c>
      <c r="L51" t="inlineStr">
        <is>
          <t>212.60</t>
        </is>
      </c>
    </row>
    <row r="52">
      <c r="A52" s="1">
        <f>HYPERLINK("https://finance.yahoo.com/quote/PM/history?p=PM", "Philip Morris International Inc. (PM)")</f>
        <v/>
      </c>
      <c r="B52" t="inlineStr">
        <is>
          <t>98.65</t>
        </is>
      </c>
      <c r="C52" t="inlineStr">
        <is>
          <t>98.79</t>
        </is>
      </c>
      <c r="D52" t="inlineStr">
        <is>
          <t>98.37</t>
        </is>
      </c>
      <c r="E52" t="inlineStr">
        <is>
          <t>99.40</t>
        </is>
      </c>
      <c r="F52" t="inlineStr">
        <is>
          <t>98.55</t>
        </is>
      </c>
      <c r="G52" t="inlineStr">
        <is>
          <t>97.71</t>
        </is>
      </c>
      <c r="H52" t="inlineStr">
        <is>
          <t>99.56</t>
        </is>
      </c>
      <c r="I52" t="inlineStr">
        <is>
          <t>99.31</t>
        </is>
      </c>
      <c r="J52" t="inlineStr">
        <is>
          <t>98.90</t>
        </is>
      </c>
      <c r="K52" t="inlineStr">
        <is>
          <t>97.93</t>
        </is>
      </c>
      <c r="L52" t="inlineStr">
        <is>
          <t>94.31</t>
        </is>
      </c>
    </row>
    <row r="53">
      <c r="A53" s="1">
        <f>HYPERLINK("https://finance.yahoo.com/quote/NEE/history?p=NEE", "NextEra Energy, Inc. (NEE)")</f>
        <v/>
      </c>
      <c r="B53" t="inlineStr">
        <is>
          <t>75.13</t>
        </is>
      </c>
      <c r="C53" t="inlineStr">
        <is>
          <t>75.33</t>
        </is>
      </c>
      <c r="D53" t="inlineStr">
        <is>
          <t>75.13</t>
        </is>
      </c>
      <c r="E53" t="inlineStr">
        <is>
          <t>74.99</t>
        </is>
      </c>
      <c r="F53" t="inlineStr">
        <is>
          <t>75.09</t>
        </is>
      </c>
      <c r="G53" t="inlineStr">
        <is>
          <t>74.86</t>
        </is>
      </c>
      <c r="H53" t="inlineStr">
        <is>
          <t>75.70</t>
        </is>
      </c>
      <c r="I53" t="inlineStr">
        <is>
          <t>76.82</t>
        </is>
      </c>
      <c r="J53" t="inlineStr">
        <is>
          <t>77.92</t>
        </is>
      </c>
      <c r="K53" t="inlineStr">
        <is>
          <t>76.99</t>
        </is>
      </c>
      <c r="L53" t="inlineStr">
        <is>
          <t>77.02</t>
        </is>
      </c>
    </row>
    <row r="54">
      <c r="A54" s="1">
        <f>HYPERLINK("https://finance.yahoo.com/quote/LIN/history?p=LIN", "Linde plc (LIN)")</f>
        <v/>
      </c>
      <c r="B54" t="inlineStr">
        <is>
          <t>288.50</t>
        </is>
      </c>
      <c r="C54" t="inlineStr">
        <is>
          <t>292.53</t>
        </is>
      </c>
      <c r="D54" t="inlineStr">
        <is>
          <t>286.99</t>
        </is>
      </c>
      <c r="E54" t="inlineStr">
        <is>
          <t>292.71</t>
        </is>
      </c>
      <c r="F54" t="inlineStr">
        <is>
          <t>292.52</t>
        </is>
      </c>
      <c r="G54" t="inlineStr">
        <is>
          <t>289.72</t>
        </is>
      </c>
      <c r="H54" t="inlineStr">
        <is>
          <t>291.09</t>
        </is>
      </c>
      <c r="I54" t="inlineStr">
        <is>
          <t>292.05</t>
        </is>
      </c>
      <c r="J54" t="inlineStr">
        <is>
          <t>290.07</t>
        </is>
      </c>
      <c r="K54" t="inlineStr">
        <is>
          <t>284.67</t>
        </is>
      </c>
      <c r="L54" t="inlineStr">
        <is>
          <t>290.06</t>
        </is>
      </c>
    </row>
    <row r="55">
      <c r="A55" s="1">
        <f>HYPERLINK("https://finance.yahoo.com/quote/BMY/history?p=BMY", "Bristol-Myers Squibb Company (BMY)")</f>
        <v/>
      </c>
      <c r="B55" t="inlineStr">
        <is>
          <t>66.65</t>
        </is>
      </c>
      <c r="C55" t="inlineStr">
        <is>
          <t>67.14</t>
        </is>
      </c>
      <c r="D55" t="inlineStr">
        <is>
          <t>66.69</t>
        </is>
      </c>
      <c r="E55" t="inlineStr">
        <is>
          <t>67.16</t>
        </is>
      </c>
      <c r="F55" t="inlineStr">
        <is>
          <t>67.50</t>
        </is>
      </c>
      <c r="G55" t="inlineStr">
        <is>
          <t>67.44</t>
        </is>
      </c>
      <c r="H55" t="inlineStr">
        <is>
          <t>67.88</t>
        </is>
      </c>
      <c r="I55" t="inlineStr">
        <is>
          <t>67.43</t>
        </is>
      </c>
      <c r="J55" t="inlineStr">
        <is>
          <t>67.30</t>
        </is>
      </c>
      <c r="K55" t="inlineStr">
        <is>
          <t>66.36</t>
        </is>
      </c>
      <c r="L55" t="inlineStr">
        <is>
          <t>67.13</t>
        </is>
      </c>
    </row>
    <row r="56">
      <c r="A56" s="1">
        <f>HYPERLINK("https://finance.yahoo.com/quote/UNP/history?p=UNP", "Union Pacific Corporation (UNP)")</f>
        <v/>
      </c>
      <c r="B56" t="inlineStr">
        <is>
          <t>223.81</t>
        </is>
      </c>
      <c r="C56" t="inlineStr">
        <is>
          <t>228.35</t>
        </is>
      </c>
      <c r="D56" t="inlineStr">
        <is>
          <t>218.34</t>
        </is>
      </c>
      <c r="E56" t="inlineStr">
        <is>
          <t>221.69</t>
        </is>
      </c>
      <c r="F56" t="inlineStr">
        <is>
          <t>221.22</t>
        </is>
      </c>
      <c r="G56" t="inlineStr">
        <is>
          <t>219.18</t>
        </is>
      </c>
      <c r="H56" t="inlineStr">
        <is>
          <t>220.05</t>
        </is>
      </c>
      <c r="I56" t="inlineStr">
        <is>
          <t>219.94</t>
        </is>
      </c>
      <c r="J56" t="inlineStr">
        <is>
          <t>218.42</t>
        </is>
      </c>
      <c r="K56" t="inlineStr">
        <is>
          <t>214.34</t>
        </is>
      </c>
      <c r="L56" t="inlineStr">
        <is>
          <t>216.85</t>
        </is>
      </c>
    </row>
    <row r="57">
      <c r="A57" s="1">
        <f>HYPERLINK("https://finance.yahoo.com/quote/AMGN/history?p=AMGN", "Amgen Inc. (AMGN)")</f>
        <v/>
      </c>
      <c r="B57" t="inlineStr">
        <is>
          <t>243.65</t>
        </is>
      </c>
      <c r="C57" t="inlineStr">
        <is>
          <t>243.22</t>
        </is>
      </c>
      <c r="D57" t="inlineStr">
        <is>
          <t>244.28</t>
        </is>
      </c>
      <c r="E57" t="inlineStr">
        <is>
          <t>245.20</t>
        </is>
      </c>
      <c r="F57" t="inlineStr">
        <is>
          <t>244.37</t>
        </is>
      </c>
      <c r="G57" t="inlineStr">
        <is>
          <t>244.83</t>
        </is>
      </c>
      <c r="H57" t="inlineStr">
        <is>
          <t>244.70</t>
        </is>
      </c>
      <c r="I57" t="inlineStr">
        <is>
          <t>246.63</t>
        </is>
      </c>
      <c r="J57" t="inlineStr">
        <is>
          <t>247.96</t>
        </is>
      </c>
      <c r="K57" t="inlineStr">
        <is>
          <t>246.73</t>
        </is>
      </c>
      <c r="L57" t="inlineStr">
        <is>
          <t>249.11</t>
        </is>
      </c>
    </row>
    <row r="58">
      <c r="A58" s="1">
        <f>HYPERLINK("https://finance.yahoo.com/quote/INTU/history?p=INTU", "Intuit Inc. (INTU)")</f>
        <v/>
      </c>
      <c r="B58" t="inlineStr">
        <is>
          <t>500.97</t>
        </is>
      </c>
      <c r="C58" t="inlineStr">
        <is>
          <t>506.09</t>
        </is>
      </c>
      <c r="D58" t="inlineStr">
        <is>
          <t>506.09</t>
        </is>
      </c>
      <c r="E58" t="inlineStr">
        <is>
          <t>503.93</t>
        </is>
      </c>
      <c r="F58" t="inlineStr">
        <is>
          <t>505.10</t>
        </is>
      </c>
      <c r="G58" t="inlineStr">
        <is>
          <t>506.69</t>
        </is>
      </c>
      <c r="H58" t="inlineStr">
        <is>
          <t>505.56</t>
        </is>
      </c>
      <c r="I58" t="inlineStr">
        <is>
          <t>503.17</t>
        </is>
      </c>
      <c r="J58" t="inlineStr">
        <is>
          <t>501.51</t>
        </is>
      </c>
      <c r="K58" t="inlineStr">
        <is>
          <t>498.78</t>
        </is>
      </c>
      <c r="L58" t="inlineStr">
        <is>
          <t>508.66</t>
        </is>
      </c>
    </row>
    <row r="59">
      <c r="A59" s="1">
        <f>HYPERLINK("https://finance.yahoo.com/quote/LOW/history?p=LOW", "Lowe's Companies, Inc. (LOW)")</f>
        <v/>
      </c>
      <c r="B59" t="inlineStr">
        <is>
          <t>194.75</t>
        </is>
      </c>
      <c r="C59" t="inlineStr">
        <is>
          <t>195.88</t>
        </is>
      </c>
      <c r="D59" t="inlineStr">
        <is>
          <t>192.80</t>
        </is>
      </c>
      <c r="E59" t="inlineStr">
        <is>
          <t>195.33</t>
        </is>
      </c>
      <c r="F59" t="inlineStr">
        <is>
          <t>195.57</t>
        </is>
      </c>
      <c r="G59" t="inlineStr">
        <is>
          <t>194.28</t>
        </is>
      </c>
      <c r="H59" t="inlineStr">
        <is>
          <t>192.74</t>
        </is>
      </c>
      <c r="I59" t="inlineStr">
        <is>
          <t>195.75</t>
        </is>
      </c>
      <c r="J59" t="inlineStr">
        <is>
          <t>196.14</t>
        </is>
      </c>
      <c r="K59" t="inlineStr">
        <is>
          <t>192.90</t>
        </is>
      </c>
      <c r="L59" t="inlineStr">
        <is>
          <t>194.65</t>
        </is>
      </c>
    </row>
    <row r="60">
      <c r="A60" s="1">
        <f>HYPERLINK("https://finance.yahoo.com/quote/SBUX/history?p=SBUX", "Starbucks Corporation (SBUX)")</f>
        <v/>
      </c>
      <c r="B60" t="inlineStr">
        <is>
          <t>115.73</t>
        </is>
      </c>
      <c r="C60" t="inlineStr">
        <is>
          <t>117.14</t>
        </is>
      </c>
      <c r="D60" t="inlineStr">
        <is>
          <t>115.99</t>
        </is>
      </c>
      <c r="E60" t="inlineStr">
        <is>
          <t>117.47</t>
        </is>
      </c>
      <c r="F60" t="inlineStr">
        <is>
          <t>118.46</t>
        </is>
      </c>
      <c r="G60" t="inlineStr">
        <is>
          <t>119.55</t>
        </is>
      </c>
      <c r="H60" t="inlineStr">
        <is>
          <t>119.80</t>
        </is>
      </c>
      <c r="I60" t="inlineStr">
        <is>
          <t>118.97</t>
        </is>
      </c>
      <c r="J60" t="inlineStr">
        <is>
          <t>118.73</t>
        </is>
      </c>
      <c r="K60" t="inlineStr">
        <is>
          <t>115.32</t>
        </is>
      </c>
      <c r="L60" t="inlineStr">
        <is>
          <t>117.04</t>
        </is>
      </c>
    </row>
    <row r="61">
      <c r="A61" s="1">
        <f>HYPERLINK("https://finance.yahoo.com/quote/C/history?p=C", "Citigroup Inc. (C)")</f>
        <v/>
      </c>
      <c r="B61" t="inlineStr">
        <is>
          <t>68.21</t>
        </is>
      </c>
      <c r="C61" t="inlineStr">
        <is>
          <t>67.93</t>
        </is>
      </c>
      <c r="D61" t="inlineStr">
        <is>
          <t>66.73</t>
        </is>
      </c>
      <c r="E61" t="inlineStr">
        <is>
          <t>68.45</t>
        </is>
      </c>
      <c r="F61" t="inlineStr">
        <is>
          <t>69.44</t>
        </is>
      </c>
      <c r="G61" t="inlineStr">
        <is>
          <t>68.37</t>
        </is>
      </c>
      <c r="H61" t="inlineStr">
        <is>
          <t>68.17</t>
        </is>
      </c>
      <c r="I61" t="inlineStr">
        <is>
          <t>68.45</t>
        </is>
      </c>
      <c r="J61" t="inlineStr">
        <is>
          <t>66.90</t>
        </is>
      </c>
      <c r="K61" t="inlineStr">
        <is>
          <t>65.08</t>
        </is>
      </c>
      <c r="L61" t="inlineStr">
        <is>
          <t>66.62</t>
        </is>
      </c>
    </row>
    <row r="62">
      <c r="A62" s="1">
        <f>HYPERLINK("https://finance.yahoo.com/quote/MS/history?p=MS", "Morgan Stanley (MS)")</f>
        <v/>
      </c>
      <c r="B62" t="inlineStr">
        <is>
          <t>90.21</t>
        </is>
      </c>
      <c r="C62" t="inlineStr">
        <is>
          <t>90.03</t>
        </is>
      </c>
      <c r="D62" t="inlineStr">
        <is>
          <t>87.64</t>
        </is>
      </c>
      <c r="E62" t="inlineStr">
        <is>
          <t>90.33</t>
        </is>
      </c>
      <c r="F62" t="inlineStr">
        <is>
          <t>92.75</t>
        </is>
      </c>
      <c r="G62" t="inlineStr">
        <is>
          <t>93.21</t>
        </is>
      </c>
      <c r="H62" t="inlineStr">
        <is>
          <t>92.46</t>
        </is>
      </c>
      <c r="I62" t="inlineStr">
        <is>
          <t>92.63</t>
        </is>
      </c>
      <c r="J62" t="inlineStr">
        <is>
          <t>91.25</t>
        </is>
      </c>
      <c r="K62" t="inlineStr">
        <is>
          <t>89.35</t>
        </is>
      </c>
      <c r="L62" t="inlineStr">
        <is>
          <t>93.42</t>
        </is>
      </c>
    </row>
    <row r="63">
      <c r="A63" s="1">
        <f>HYPERLINK("https://finance.yahoo.com/quote/AMT/history?p=AMT", "American Tower Corporation (REIT) (AMT)")</f>
        <v/>
      </c>
      <c r="B63" t="inlineStr">
        <is>
          <t>275.73</t>
        </is>
      </c>
      <c r="C63" t="inlineStr">
        <is>
          <t>278.17</t>
        </is>
      </c>
      <c r="D63" t="inlineStr">
        <is>
          <t>277.92</t>
        </is>
      </c>
      <c r="E63" t="inlineStr">
        <is>
          <t>278.45</t>
        </is>
      </c>
      <c r="F63" t="inlineStr">
        <is>
          <t>279.99</t>
        </is>
      </c>
      <c r="G63" t="inlineStr">
        <is>
          <t>278.53</t>
        </is>
      </c>
      <c r="H63" t="inlineStr">
        <is>
          <t>281.37</t>
        </is>
      </c>
      <c r="I63" t="inlineStr">
        <is>
          <t>281.28</t>
        </is>
      </c>
      <c r="J63" t="inlineStr">
        <is>
          <t>282.46</t>
        </is>
      </c>
      <c r="K63" t="inlineStr">
        <is>
          <t>280.89</t>
        </is>
      </c>
      <c r="L63" t="inlineStr">
        <is>
          <t>280.17</t>
        </is>
      </c>
    </row>
    <row r="64">
      <c r="A64" s="1">
        <f>HYPERLINK("https://finance.yahoo.com/quote/TGT/history?p=TGT", "Target Corporation (TGT)")</f>
        <v/>
      </c>
      <c r="B64" t="inlineStr">
        <is>
          <t>245.45</t>
        </is>
      </c>
      <c r="C64" t="inlineStr">
        <is>
          <t>247.55</t>
        </is>
      </c>
      <c r="D64" t="inlineStr">
        <is>
          <t>248.58</t>
        </is>
      </c>
      <c r="E64" t="inlineStr">
        <is>
          <t>248.58</t>
        </is>
      </c>
      <c r="F64" t="inlineStr">
        <is>
          <t>252.24</t>
        </is>
      </c>
      <c r="G64" t="inlineStr">
        <is>
          <t>251.75</t>
        </is>
      </c>
      <c r="H64" t="inlineStr">
        <is>
          <t>253.63</t>
        </is>
      </c>
      <c r="I64" t="inlineStr">
        <is>
          <t>252.93</t>
        </is>
      </c>
      <c r="J64" t="inlineStr">
        <is>
          <t>251.15</t>
        </is>
      </c>
      <c r="K64" t="inlineStr">
        <is>
          <t>251.12</t>
        </is>
      </c>
      <c r="L64" t="inlineStr">
        <is>
          <t>255.63</t>
        </is>
      </c>
    </row>
    <row r="65">
      <c r="A65" s="1">
        <f>HYPERLINK("https://finance.yahoo.com/quote/IBM/history?p=IBM", "International Business Machines Corporation (IBM)")</f>
        <v/>
      </c>
      <c r="B65" t="inlineStr">
        <is>
          <t>138.78</t>
        </is>
      </c>
      <c r="C65" t="inlineStr">
        <is>
          <t>139.82</t>
        </is>
      </c>
      <c r="D65" t="inlineStr">
        <is>
          <t>140.74</t>
        </is>
      </c>
      <c r="E65" t="inlineStr">
        <is>
          <t>141.52</t>
        </is>
      </c>
      <c r="F65" t="inlineStr">
        <is>
          <t>140.92</t>
        </is>
      </c>
      <c r="G65" t="inlineStr">
        <is>
          <t>140.28</t>
        </is>
      </c>
      <c r="H65" t="inlineStr">
        <is>
          <t>139.82</t>
        </is>
      </c>
      <c r="I65" t="inlineStr">
        <is>
          <t>140.45</t>
        </is>
      </c>
      <c r="J65" t="inlineStr">
        <is>
          <t>138.90</t>
        </is>
      </c>
      <c r="K65" t="inlineStr">
        <is>
          <t>137.92</t>
        </is>
      </c>
      <c r="L65" t="inlineStr">
        <is>
          <t>142.82</t>
        </is>
      </c>
    </row>
    <row r="66">
      <c r="A66" s="1">
        <f>HYPERLINK("https://finance.yahoo.com/quote/RTX/history?p=RTX", "Raytheon Technologies Corporation (RTX)")</f>
        <v/>
      </c>
      <c r="B66" t="inlineStr">
        <is>
          <t>85.75</t>
        </is>
      </c>
      <c r="C66" t="inlineStr">
        <is>
          <t>85.83</t>
        </is>
      </c>
      <c r="D66" t="inlineStr">
        <is>
          <t>85.44</t>
        </is>
      </c>
      <c r="E66" t="inlineStr">
        <is>
          <t>86.38</t>
        </is>
      </c>
      <c r="F66" t="inlineStr">
        <is>
          <t>86.22</t>
        </is>
      </c>
      <c r="G66" t="inlineStr">
        <is>
          <t>85.33</t>
        </is>
      </c>
      <c r="H66" t="inlineStr">
        <is>
          <t>84.91</t>
        </is>
      </c>
      <c r="I66" t="inlineStr">
        <is>
          <t>84.98</t>
        </is>
      </c>
      <c r="J66" t="inlineStr">
        <is>
          <t>83.53</t>
        </is>
      </c>
      <c r="K66" t="inlineStr">
        <is>
          <t>81.05</t>
        </is>
      </c>
      <c r="L66" t="inlineStr">
        <is>
          <t>83.94</t>
        </is>
      </c>
    </row>
    <row r="67">
      <c r="A67" s="1">
        <f>HYPERLINK("https://finance.yahoo.com/quote/GS/history?p=GS", "The Goldman Sachs Group, Inc. (GS)")</f>
        <v/>
      </c>
      <c r="B67" t="inlineStr">
        <is>
          <t>369.86</t>
        </is>
      </c>
      <c r="C67" t="inlineStr">
        <is>
          <t>367.67</t>
        </is>
      </c>
      <c r="D67" t="inlineStr">
        <is>
          <t>358.94</t>
        </is>
      </c>
      <c r="E67" t="inlineStr">
        <is>
          <t>371.76</t>
        </is>
      </c>
      <c r="F67" t="inlineStr">
        <is>
          <t>380.50</t>
        </is>
      </c>
      <c r="G67" t="inlineStr">
        <is>
          <t>375.98</t>
        </is>
      </c>
      <c r="H67" t="inlineStr">
        <is>
          <t>374.40</t>
        </is>
      </c>
      <c r="I67" t="inlineStr">
        <is>
          <t>373.35</t>
        </is>
      </c>
      <c r="J67" t="inlineStr">
        <is>
          <t>364.80</t>
        </is>
      </c>
      <c r="K67" t="inlineStr">
        <is>
          <t>354.72</t>
        </is>
      </c>
      <c r="L67" t="inlineStr">
        <is>
          <t>365.27</t>
        </is>
      </c>
    </row>
    <row r="68">
      <c r="A68" s="1">
        <f>HYPERLINK("https://finance.yahoo.com/quote/BLK/history?p=BLK", "BlackRock, Inc. (BLK)")</f>
        <v/>
      </c>
      <c r="B68" t="inlineStr">
        <is>
          <t>892.68</t>
        </is>
      </c>
      <c r="C68" t="inlineStr">
        <is>
          <t>900.94</t>
        </is>
      </c>
      <c r="D68" t="inlineStr">
        <is>
          <t>876.50</t>
        </is>
      </c>
      <c r="E68" t="inlineStr">
        <is>
          <t>901.31</t>
        </is>
      </c>
      <c r="F68" t="inlineStr">
        <is>
          <t>915.92</t>
        </is>
      </c>
      <c r="G68" t="inlineStr">
        <is>
          <t>908.07</t>
        </is>
      </c>
      <c r="H68" t="inlineStr">
        <is>
          <t>880.32</t>
        </is>
      </c>
      <c r="I68" t="inlineStr">
        <is>
          <t>880.00</t>
        </is>
      </c>
      <c r="J68" t="inlineStr">
        <is>
          <t>875.02</t>
        </is>
      </c>
      <c r="K68" t="inlineStr">
        <is>
          <t>845.16</t>
        </is>
      </c>
      <c r="L68" t="inlineStr">
        <is>
          <t>868.12</t>
        </is>
      </c>
    </row>
    <row r="69">
      <c r="A69" s="1">
        <f>HYPERLINK("https://finance.yahoo.com/quote/AMAT/history?p=AMAT", "Applied Materials, Inc. (AMAT)")</f>
        <v/>
      </c>
      <c r="B69" t="inlineStr">
        <is>
          <t>136.78</t>
        </is>
      </c>
      <c r="C69" t="inlineStr">
        <is>
          <t>134.87</t>
        </is>
      </c>
      <c r="D69" t="inlineStr">
        <is>
          <t>132.53</t>
        </is>
      </c>
      <c r="E69" t="inlineStr">
        <is>
          <t>134.90</t>
        </is>
      </c>
      <c r="F69" t="inlineStr">
        <is>
          <t>136.80</t>
        </is>
      </c>
      <c r="G69" t="inlineStr">
        <is>
          <t>136.29</t>
        </is>
      </c>
      <c r="H69" t="inlineStr">
        <is>
          <t>135.65</t>
        </is>
      </c>
      <c r="I69" t="inlineStr">
        <is>
          <t>133.20</t>
        </is>
      </c>
      <c r="J69" t="inlineStr">
        <is>
          <t>128.18</t>
        </is>
      </c>
      <c r="K69" t="inlineStr">
        <is>
          <t>128.62</t>
        </is>
      </c>
      <c r="L69" t="inlineStr">
        <is>
          <t>131.84</t>
        </is>
      </c>
    </row>
    <row r="70">
      <c r="A70" s="1">
        <f>HYPERLINK("https://finance.yahoo.com/quote/MMM/history?p=MMM", "3M Company (MMM)")</f>
        <v/>
      </c>
      <c r="B70" t="inlineStr">
        <is>
          <t>196.89</t>
        </is>
      </c>
      <c r="C70" t="inlineStr">
        <is>
          <t>199.86</t>
        </is>
      </c>
      <c r="D70" t="inlineStr">
        <is>
          <t>198.27</t>
        </is>
      </c>
      <c r="E70" t="inlineStr">
        <is>
          <t>201.00</t>
        </is>
      </c>
      <c r="F70" t="inlineStr">
        <is>
          <t>199.98</t>
        </is>
      </c>
      <c r="G70" t="inlineStr">
        <is>
          <t>199.60</t>
        </is>
      </c>
      <c r="H70" t="inlineStr">
        <is>
          <t>202.83</t>
        </is>
      </c>
      <c r="I70" t="inlineStr">
        <is>
          <t>202.59</t>
        </is>
      </c>
      <c r="J70" t="inlineStr">
        <is>
          <t>199.37</t>
        </is>
      </c>
      <c r="K70" t="inlineStr">
        <is>
          <t>197.56</t>
        </is>
      </c>
      <c r="L70" t="inlineStr">
        <is>
          <t>201.24</t>
        </is>
      </c>
    </row>
    <row r="71">
      <c r="A71" s="1">
        <f>HYPERLINK("https://finance.yahoo.com/quote/BA/history?p=BA", "The Boeing Company (BA)")</f>
        <v/>
      </c>
      <c r="B71" t="inlineStr">
        <is>
          <t>236.14</t>
        </is>
      </c>
      <c r="C71" t="inlineStr">
        <is>
          <t>231.78</t>
        </is>
      </c>
      <c r="D71" t="inlineStr">
        <is>
          <t>236.77</t>
        </is>
      </c>
      <c r="E71" t="inlineStr">
        <is>
          <t>239.59</t>
        </is>
      </c>
      <c r="F71" t="inlineStr">
        <is>
          <t>238.29</t>
        </is>
      </c>
      <c r="G71" t="inlineStr">
        <is>
          <t>228.20</t>
        </is>
      </c>
      <c r="H71" t="inlineStr">
        <is>
          <t>224.45</t>
        </is>
      </c>
      <c r="I71" t="inlineStr">
        <is>
          <t>222.76</t>
        </is>
      </c>
      <c r="J71" t="inlineStr">
        <is>
          <t>217.74</t>
        </is>
      </c>
      <c r="K71" t="inlineStr">
        <is>
          <t>206.99</t>
        </is>
      </c>
      <c r="L71" t="inlineStr">
        <is>
          <t>213.16</t>
        </is>
      </c>
    </row>
    <row r="72">
      <c r="A72" s="1">
        <f>HYPERLINK("https://finance.yahoo.com/quote/CAT/history?p=CAT", "Caterpillar Inc. (CAT)")</f>
        <v/>
      </c>
      <c r="B72" t="inlineStr">
        <is>
          <t>213.52</t>
        </is>
      </c>
      <c r="C72" t="inlineStr">
        <is>
          <t>214.69</t>
        </is>
      </c>
      <c r="D72" t="inlineStr">
        <is>
          <t>212.11</t>
        </is>
      </c>
      <c r="E72" t="inlineStr">
        <is>
          <t>217.42</t>
        </is>
      </c>
      <c r="F72" t="inlineStr">
        <is>
          <t>218.58</t>
        </is>
      </c>
      <c r="G72" t="inlineStr">
        <is>
          <t>215.19</t>
        </is>
      </c>
      <c r="H72" t="inlineStr">
        <is>
          <t>211.64</t>
        </is>
      </c>
      <c r="I72" t="inlineStr">
        <is>
          <t>211.41</t>
        </is>
      </c>
      <c r="J72" t="inlineStr">
        <is>
          <t>207.95</t>
        </is>
      </c>
      <c r="K72" t="inlineStr">
        <is>
          <t>203.08</t>
        </is>
      </c>
      <c r="L72" t="inlineStr">
        <is>
          <t>208.00</t>
        </is>
      </c>
    </row>
    <row r="73">
      <c r="A73" s="1">
        <f>HYPERLINK("https://finance.yahoo.com/quote/ISRG/history?p=ISRG", "Intuitive Surgical, Inc. (ISRG)")</f>
        <v/>
      </c>
      <c r="B73" t="inlineStr">
        <is>
          <t>948.04</t>
        </is>
      </c>
      <c r="C73" t="inlineStr">
        <is>
          <t>954.69</t>
        </is>
      </c>
      <c r="D73" t="inlineStr">
        <is>
          <t>951.87</t>
        </is>
      </c>
      <c r="E73" t="inlineStr">
        <is>
          <t>950.78</t>
        </is>
      </c>
      <c r="F73" t="inlineStr">
        <is>
          <t>959.05</t>
        </is>
      </c>
      <c r="G73" t="inlineStr">
        <is>
          <t>956.25</t>
        </is>
      </c>
      <c r="H73" t="inlineStr">
        <is>
          <t>955.08</t>
        </is>
      </c>
      <c r="I73" t="inlineStr">
        <is>
          <t>953.66</t>
        </is>
      </c>
      <c r="J73" t="inlineStr">
        <is>
          <t>950.11</t>
        </is>
      </c>
      <c r="K73" t="inlineStr">
        <is>
          <t>932.19</t>
        </is>
      </c>
      <c r="L73" t="inlineStr">
        <is>
          <t>956.47</t>
        </is>
      </c>
    </row>
    <row r="74">
      <c r="A74" s="1">
        <f>HYPERLINK("https://finance.yahoo.com/quote/NOW/history?p=NOW", "ServiceNow, Inc. (NOW)")</f>
        <v/>
      </c>
      <c r="B74" t="inlineStr">
        <is>
          <t>558.49</t>
        </is>
      </c>
      <c r="C74" t="inlineStr">
        <is>
          <t>561.78</t>
        </is>
      </c>
      <c r="D74" t="inlineStr">
        <is>
          <t>560.47</t>
        </is>
      </c>
      <c r="E74" t="inlineStr">
        <is>
          <t>566.37</t>
        </is>
      </c>
      <c r="F74" t="inlineStr">
        <is>
          <t>561.93</t>
        </is>
      </c>
      <c r="G74" t="inlineStr">
        <is>
          <t>559.33</t>
        </is>
      </c>
      <c r="H74" t="inlineStr">
        <is>
          <t>562.94</t>
        </is>
      </c>
      <c r="I74" t="inlineStr">
        <is>
          <t>558.28</t>
        </is>
      </c>
      <c r="J74" t="inlineStr">
        <is>
          <t>556.36</t>
        </is>
      </c>
      <c r="K74" t="inlineStr">
        <is>
          <t>555.09</t>
        </is>
      </c>
      <c r="L74" t="inlineStr">
        <is>
          <t>562.65</t>
        </is>
      </c>
    </row>
    <row r="75">
      <c r="A75" s="1">
        <f>HYPERLINK("https://finance.yahoo.com/quote/CVS/history?p=CVS", "CVS Health Corporation (CVS)")</f>
        <v/>
      </c>
      <c r="B75" t="inlineStr">
        <is>
          <t>81.18</t>
        </is>
      </c>
      <c r="C75" t="inlineStr">
        <is>
          <t>81.34</t>
        </is>
      </c>
      <c r="D75" t="inlineStr">
        <is>
          <t>80.22</t>
        </is>
      </c>
      <c r="E75" t="inlineStr">
        <is>
          <t>81.32</t>
        </is>
      </c>
      <c r="F75" t="inlineStr">
        <is>
          <t>81.82</t>
        </is>
      </c>
      <c r="G75" t="inlineStr">
        <is>
          <t>81.66</t>
        </is>
      </c>
      <c r="H75" t="inlineStr">
        <is>
          <t>82.42</t>
        </is>
      </c>
      <c r="I75" t="inlineStr">
        <is>
          <t>82.07</t>
        </is>
      </c>
      <c r="J75" t="inlineStr">
        <is>
          <t>81.72</t>
        </is>
      </c>
      <c r="K75" t="inlineStr">
        <is>
          <t>80.67</t>
        </is>
      </c>
      <c r="L75" t="inlineStr">
        <is>
          <t>82.23</t>
        </is>
      </c>
    </row>
    <row r="76">
      <c r="A76" s="1">
        <f>HYPERLINK("https://finance.yahoo.com/quote/AXP/history?p=AXP", "American Express Company (AXP)")</f>
        <v/>
      </c>
      <c r="B76" t="inlineStr">
        <is>
          <t>169.56</t>
        </is>
      </c>
      <c r="C76" t="inlineStr">
        <is>
          <t>170.98</t>
        </is>
      </c>
      <c r="D76" t="inlineStr">
        <is>
          <t>167.50</t>
        </is>
      </c>
      <c r="E76" t="inlineStr">
        <is>
          <t>171.94</t>
        </is>
      </c>
      <c r="F76" t="inlineStr">
        <is>
          <t>173.60</t>
        </is>
      </c>
      <c r="G76" t="inlineStr">
        <is>
          <t>172.62</t>
        </is>
      </c>
      <c r="H76" t="inlineStr">
        <is>
          <t>172.52</t>
        </is>
      </c>
      <c r="I76" t="inlineStr">
        <is>
          <t>172.85</t>
        </is>
      </c>
      <c r="J76" t="inlineStr">
        <is>
          <t>170.01</t>
        </is>
      </c>
      <c r="K76" t="inlineStr">
        <is>
          <t>162.81</t>
        </is>
      </c>
      <c r="L76" t="inlineStr">
        <is>
          <t>168.48</t>
        </is>
      </c>
    </row>
    <row r="77">
      <c r="A77" s="1">
        <f>HYPERLINK("https://finance.yahoo.com/quote/AMD/history?p=AMD", "Advanced Micro Devices, Inc. (AMD)")</f>
        <v/>
      </c>
      <c r="B77" t="inlineStr">
        <is>
          <t>94.47</t>
        </is>
      </c>
      <c r="C77" t="inlineStr">
        <is>
          <t>90.54</t>
        </is>
      </c>
      <c r="D77" t="inlineStr">
        <is>
          <t>89.74</t>
        </is>
      </c>
      <c r="E77" t="inlineStr">
        <is>
          <t>90.90</t>
        </is>
      </c>
      <c r="F77" t="inlineStr">
        <is>
          <t>90.81</t>
        </is>
      </c>
      <c r="G77" t="inlineStr">
        <is>
          <t>90.26</t>
        </is>
      </c>
      <c r="H77" t="inlineStr">
        <is>
          <t>89.05</t>
        </is>
      </c>
      <c r="I77" t="inlineStr">
        <is>
          <t>86.93</t>
        </is>
      </c>
      <c r="J77" t="inlineStr">
        <is>
          <t>85.89</t>
        </is>
      </c>
      <c r="K77" t="inlineStr">
        <is>
          <t>86.58</t>
        </is>
      </c>
      <c r="L77" t="inlineStr">
        <is>
          <t>86.64</t>
        </is>
      </c>
    </row>
    <row r="78">
      <c r="A78" s="1">
        <f>HYPERLINK("https://finance.yahoo.com/quote/GE/history?p=GE", "General Electric Company (GE)")</f>
        <v/>
      </c>
      <c r="B78" t="inlineStr">
        <is>
          <t>12.92</t>
        </is>
      </c>
      <c r="C78" t="inlineStr">
        <is>
          <t>12.98</t>
        </is>
      </c>
      <c r="D78" t="inlineStr">
        <is>
          <t>12.87</t>
        </is>
      </c>
      <c r="E78" t="inlineStr">
        <is>
          <t>13.16</t>
        </is>
      </c>
      <c r="F78" t="inlineStr">
        <is>
          <t>13.11</t>
        </is>
      </c>
      <c r="G78" t="inlineStr">
        <is>
          <t>12.89</t>
        </is>
      </c>
      <c r="H78" t="inlineStr">
        <is>
          <t>12.81</t>
        </is>
      </c>
      <c r="I78" t="inlineStr">
        <is>
          <t>12.76</t>
        </is>
      </c>
      <c r="J78" t="inlineStr">
        <is>
          <t>12.55</t>
        </is>
      </c>
      <c r="K78" t="inlineStr">
        <is>
          <t>12.00</t>
        </is>
      </c>
      <c r="L78" t="inlineStr">
        <is>
          <t>12.48</t>
        </is>
      </c>
    </row>
    <row r="79">
      <c r="A79" s="1">
        <f>HYPERLINK("https://finance.yahoo.com/quote/DE/history?p=DE", "Deere &amp; Company (DE)")</f>
        <v/>
      </c>
      <c r="B79" t="inlineStr">
        <is>
          <t>349.45</t>
        </is>
      </c>
      <c r="C79" t="inlineStr">
        <is>
          <t>351.88</t>
        </is>
      </c>
      <c r="D79" t="inlineStr">
        <is>
          <t>343.58</t>
        </is>
      </c>
      <c r="E79" t="inlineStr">
        <is>
          <t>349.48</t>
        </is>
      </c>
      <c r="F79" t="inlineStr">
        <is>
          <t>354.28</t>
        </is>
      </c>
      <c r="G79" t="inlineStr">
        <is>
          <t>350.77</t>
        </is>
      </c>
      <c r="H79" t="inlineStr">
        <is>
          <t>345.57</t>
        </is>
      </c>
      <c r="I79" t="inlineStr">
        <is>
          <t>346.10</t>
        </is>
      </c>
      <c r="J79" t="inlineStr">
        <is>
          <t>342.49</t>
        </is>
      </c>
      <c r="K79" t="inlineStr">
        <is>
          <t>334.95</t>
        </is>
      </c>
      <c r="L79" t="inlineStr">
        <is>
          <t>344.64</t>
        </is>
      </c>
    </row>
    <row r="80">
      <c r="A80" s="1">
        <f>HYPERLINK("https://finance.yahoo.com/quote/SCHW/history?p=SCHW", "The Charles Schwab Corporation (SCHW)")</f>
        <v/>
      </c>
      <c r="B80" t="inlineStr">
        <is>
          <t>70.77</t>
        </is>
      </c>
      <c r="C80" t="inlineStr">
        <is>
          <t>70.07</t>
        </is>
      </c>
      <c r="D80" t="inlineStr">
        <is>
          <t>67.94</t>
        </is>
      </c>
      <c r="E80" t="inlineStr">
        <is>
          <t>70.55</t>
        </is>
      </c>
      <c r="F80" t="inlineStr">
        <is>
          <t>71.71</t>
        </is>
      </c>
      <c r="G80" t="inlineStr">
        <is>
          <t>71.82</t>
        </is>
      </c>
      <c r="H80" t="inlineStr">
        <is>
          <t>70.20</t>
        </is>
      </c>
      <c r="I80" t="inlineStr">
        <is>
          <t>70.55</t>
        </is>
      </c>
      <c r="J80" t="inlineStr">
        <is>
          <t>68.89</t>
        </is>
      </c>
      <c r="K80" t="inlineStr">
        <is>
          <t>66.68</t>
        </is>
      </c>
      <c r="L80" t="inlineStr">
        <is>
          <t>67.98</t>
        </is>
      </c>
    </row>
    <row r="81">
      <c r="A81" s="1">
        <f>HYPERLINK("https://finance.yahoo.com/quote/SPGI/history?p=SPGI", "S&amp;P Global Inc. (SPGI)")</f>
        <v/>
      </c>
      <c r="B81" t="inlineStr">
        <is>
          <t>415.67</t>
        </is>
      </c>
      <c r="C81" t="inlineStr">
        <is>
          <t>419.16</t>
        </is>
      </c>
      <c r="D81" t="inlineStr">
        <is>
          <t>417.06</t>
        </is>
      </c>
      <c r="E81" t="inlineStr">
        <is>
          <t>414.68</t>
        </is>
      </c>
      <c r="F81" t="inlineStr">
        <is>
          <t>411.75</t>
        </is>
      </c>
      <c r="G81" t="inlineStr">
        <is>
          <t>408.95</t>
        </is>
      </c>
      <c r="H81" t="inlineStr">
        <is>
          <t>410.58</t>
        </is>
      </c>
      <c r="I81" t="inlineStr">
        <is>
          <t>411.52</t>
        </is>
      </c>
      <c r="J81" t="inlineStr">
        <is>
          <t>414.42</t>
        </is>
      </c>
      <c r="K81" t="inlineStr">
        <is>
          <t>409.15</t>
        </is>
      </c>
      <c r="L81" t="inlineStr">
        <is>
          <t>417.94</t>
        </is>
      </c>
    </row>
    <row r="82">
      <c r="A82" s="1">
        <f>HYPERLINK("https://finance.yahoo.com/quote/CHTR/history?p=CHTR", "Charter Communications, Inc. (CHTR)")</f>
        <v/>
      </c>
      <c r="B82" t="inlineStr">
        <is>
          <t>729.54</t>
        </is>
      </c>
      <c r="C82" t="inlineStr">
        <is>
          <t>742.37</t>
        </is>
      </c>
      <c r="D82" t="inlineStr">
        <is>
          <t>743.50</t>
        </is>
      </c>
      <c r="E82" t="inlineStr">
        <is>
          <t>736.47</t>
        </is>
      </c>
      <c r="F82" t="inlineStr">
        <is>
          <t>719.80</t>
        </is>
      </c>
      <c r="G82" t="inlineStr">
        <is>
          <t>710.70</t>
        </is>
      </c>
      <c r="H82" t="inlineStr">
        <is>
          <t>701.37</t>
        </is>
      </c>
      <c r="I82" t="inlineStr">
        <is>
          <t>704.93</t>
        </is>
      </c>
      <c r="J82" t="inlineStr">
        <is>
          <t>709.99</t>
        </is>
      </c>
      <c r="K82" t="inlineStr">
        <is>
          <t>711.47</t>
        </is>
      </c>
      <c r="L82" t="inlineStr">
        <is>
          <t>723.09</t>
        </is>
      </c>
    </row>
    <row r="83">
      <c r="A83" s="1">
        <f>HYPERLINK("https://finance.yahoo.com/quote/ANTM/history?p=ANTM", "Anthem, Inc. (ANTM)")</f>
        <v/>
      </c>
      <c r="B83" t="inlineStr">
        <is>
          <t>385.24</t>
        </is>
      </c>
      <c r="C83" t="inlineStr">
        <is>
          <t>387.51</t>
        </is>
      </c>
      <c r="D83" t="inlineStr">
        <is>
          <t>384.17</t>
        </is>
      </c>
      <c r="E83" t="inlineStr">
        <is>
          <t>388.61</t>
        </is>
      </c>
      <c r="F83" t="inlineStr">
        <is>
          <t>396.04</t>
        </is>
      </c>
      <c r="G83" t="inlineStr">
        <is>
          <t>398.13</t>
        </is>
      </c>
      <c r="H83" t="inlineStr">
        <is>
          <t>395.07</t>
        </is>
      </c>
      <c r="I83" t="inlineStr">
        <is>
          <t>396.12</t>
        </is>
      </c>
      <c r="J83" t="inlineStr">
        <is>
          <t>393.59</t>
        </is>
      </c>
      <c r="K83" t="inlineStr">
        <is>
          <t>384.44</t>
        </is>
      </c>
      <c r="L83" t="inlineStr">
        <is>
          <t>391.22</t>
        </is>
      </c>
    </row>
    <row r="84">
      <c r="A84" s="1">
        <f>HYPERLINK("https://finance.yahoo.com/quote/ZTS/history?p=ZTS", "Zoetis Inc. (ZTS)")</f>
        <v/>
      </c>
      <c r="B84" t="inlineStr">
        <is>
          <t>194.02</t>
        </is>
      </c>
      <c r="C84" t="inlineStr">
        <is>
          <t>197.40</t>
        </is>
      </c>
      <c r="D84" t="inlineStr">
        <is>
          <t>196.96</t>
        </is>
      </c>
      <c r="E84" t="inlineStr">
        <is>
          <t>197.50</t>
        </is>
      </c>
      <c r="F84" t="inlineStr">
        <is>
          <t>198.33</t>
        </is>
      </c>
      <c r="G84" t="inlineStr">
        <is>
          <t>199.31</t>
        </is>
      </c>
      <c r="H84" t="inlineStr">
        <is>
          <t>201.28</t>
        </is>
      </c>
      <c r="I84" t="inlineStr">
        <is>
          <t>200.24</t>
        </is>
      </c>
      <c r="J84" t="inlineStr">
        <is>
          <t>199.68</t>
        </is>
      </c>
      <c r="K84" t="inlineStr">
        <is>
          <t>197.83</t>
        </is>
      </c>
      <c r="L84" t="inlineStr">
        <is>
          <t>200.11</t>
        </is>
      </c>
    </row>
    <row r="85">
      <c r="A85" s="1">
        <f>HYPERLINK("https://finance.yahoo.com/quote/PLD/history?p=PLD", "Prologis, Inc. (PLD)")</f>
        <v/>
      </c>
      <c r="B85" t="inlineStr">
        <is>
          <t>122.54</t>
        </is>
      </c>
      <c r="C85" t="inlineStr">
        <is>
          <t>123.29</t>
        </is>
      </c>
      <c r="D85" t="inlineStr">
        <is>
          <t>123.11</t>
        </is>
      </c>
      <c r="E85" t="inlineStr">
        <is>
          <t>125.39</t>
        </is>
      </c>
      <c r="F85" t="inlineStr">
        <is>
          <t>127.41</t>
        </is>
      </c>
      <c r="G85" t="inlineStr">
        <is>
          <t>125.61</t>
        </is>
      </c>
      <c r="H85" t="inlineStr">
        <is>
          <t>126.23</t>
        </is>
      </c>
      <c r="I85" t="inlineStr">
        <is>
          <t>126.93</t>
        </is>
      </c>
      <c r="J85" t="inlineStr">
        <is>
          <t>127.28</t>
        </is>
      </c>
      <c r="K85" t="inlineStr">
        <is>
          <t>126.78</t>
        </is>
      </c>
      <c r="L85" t="inlineStr">
        <is>
          <t>127.67</t>
        </is>
      </c>
    </row>
    <row r="86">
      <c r="A86" s="1">
        <f>HYPERLINK("https://finance.yahoo.com/quote/LMT/history?p=LMT", "Lockheed Martin Corporation (LMT)")</f>
        <v/>
      </c>
      <c r="B86" t="inlineStr">
        <is>
          <t>378.67</t>
        </is>
      </c>
      <c r="C86" t="inlineStr">
        <is>
          <t>383.48</t>
        </is>
      </c>
      <c r="D86" t="inlineStr">
        <is>
          <t>379.92</t>
        </is>
      </c>
      <c r="E86" t="inlineStr">
        <is>
          <t>383.11</t>
        </is>
      </c>
      <c r="F86" t="inlineStr">
        <is>
          <t>379.07</t>
        </is>
      </c>
      <c r="G86" t="inlineStr">
        <is>
          <t>377.84</t>
        </is>
      </c>
      <c r="H86" t="inlineStr">
        <is>
          <t>376.82</t>
        </is>
      </c>
      <c r="I86" t="inlineStr">
        <is>
          <t>378.25</t>
        </is>
      </c>
      <c r="J86" t="inlineStr">
        <is>
          <t>377.14</t>
        </is>
      </c>
      <c r="K86" t="inlineStr">
        <is>
          <t>372.02</t>
        </is>
      </c>
      <c r="L86" t="inlineStr">
        <is>
          <t>377.58</t>
        </is>
      </c>
    </row>
    <row r="87">
      <c r="A87" s="1">
        <f>HYPERLINK("https://finance.yahoo.com/quote/MDLZ/history?p=MDLZ", "Mondelez International, Inc. (MDLZ)")</f>
        <v/>
      </c>
      <c r="B87" t="inlineStr">
        <is>
          <t>62.34</t>
        </is>
      </c>
      <c r="C87" t="inlineStr">
        <is>
          <t>63.05</t>
        </is>
      </c>
      <c r="D87" t="inlineStr">
        <is>
          <t>62.95</t>
        </is>
      </c>
      <c r="E87" t="inlineStr">
        <is>
          <t>63.02</t>
        </is>
      </c>
      <c r="F87" t="inlineStr">
        <is>
          <t>62.95</t>
        </is>
      </c>
      <c r="G87" t="inlineStr">
        <is>
          <t>63.07</t>
        </is>
      </c>
      <c r="H87" t="inlineStr">
        <is>
          <t>63.51</t>
        </is>
      </c>
      <c r="I87" t="inlineStr">
        <is>
          <t>64.12</t>
        </is>
      </c>
      <c r="J87" t="inlineStr">
        <is>
          <t>64.26</t>
        </is>
      </c>
      <c r="K87" t="inlineStr">
        <is>
          <t>64.02</t>
        </is>
      </c>
      <c r="L87" t="inlineStr">
        <is>
          <t>64.43</t>
        </is>
      </c>
    </row>
    <row r="88">
      <c r="A88" s="1">
        <f>HYPERLINK("https://finance.yahoo.com/quote/FIS/history?p=FIS", "Fidelity National Information Services, Inc. (FIS)")</f>
        <v/>
      </c>
      <c r="B88" t="inlineStr">
        <is>
          <t>145.24</t>
        </is>
      </c>
      <c r="C88" t="inlineStr">
        <is>
          <t>145.62</t>
        </is>
      </c>
      <c r="D88" t="inlineStr">
        <is>
          <t>143.15</t>
        </is>
      </c>
      <c r="E88" t="inlineStr">
        <is>
          <t>144.42</t>
        </is>
      </c>
      <c r="F88" t="inlineStr">
        <is>
          <t>145.04</t>
        </is>
      </c>
      <c r="G88" t="inlineStr">
        <is>
          <t>146.23</t>
        </is>
      </c>
      <c r="H88" t="inlineStr">
        <is>
          <t>148.02</t>
        </is>
      </c>
      <c r="I88" t="inlineStr">
        <is>
          <t>148.59</t>
        </is>
      </c>
      <c r="J88" t="inlineStr">
        <is>
          <t>148.54</t>
        </is>
      </c>
      <c r="K88" t="inlineStr">
        <is>
          <t>142.44</t>
        </is>
      </c>
      <c r="L88" t="inlineStr">
        <is>
          <t>145.41</t>
        </is>
      </c>
    </row>
    <row r="89">
      <c r="A89" s="1">
        <f>HYPERLINK("https://finance.yahoo.com/quote/CCI/history?p=CCI", "Crown Castle International Corp. (REIT) (CCI)")</f>
        <v/>
      </c>
      <c r="B89" t="inlineStr">
        <is>
          <t>199.63</t>
        </is>
      </c>
      <c r="C89" t="inlineStr">
        <is>
          <t>200.83</t>
        </is>
      </c>
      <c r="D89" t="inlineStr">
        <is>
          <t>200.74</t>
        </is>
      </c>
      <c r="E89" t="inlineStr">
        <is>
          <t>201.72</t>
        </is>
      </c>
      <c r="F89" t="inlineStr">
        <is>
          <t>203.08</t>
        </is>
      </c>
      <c r="G89" t="inlineStr">
        <is>
          <t>200.39</t>
        </is>
      </c>
      <c r="H89" t="inlineStr">
        <is>
          <t>201.90</t>
        </is>
      </c>
      <c r="I89" t="inlineStr">
        <is>
          <t>202.17</t>
        </is>
      </c>
      <c r="J89" t="inlineStr">
        <is>
          <t>203.11</t>
        </is>
      </c>
      <c r="K89" t="inlineStr">
        <is>
          <t>202.03</t>
        </is>
      </c>
      <c r="L89" t="inlineStr">
        <is>
          <t>202.70</t>
        </is>
      </c>
    </row>
    <row r="90">
      <c r="A90" s="1">
        <f>HYPERLINK("https://finance.yahoo.com/quote/MO/history?p=MO", "Altria Group, Inc. (MO)")</f>
        <v/>
      </c>
      <c r="B90" t="inlineStr">
        <is>
          <t>46.67</t>
        </is>
      </c>
      <c r="C90" t="inlineStr">
        <is>
          <t>46.79</t>
        </is>
      </c>
      <c r="D90" t="inlineStr">
        <is>
          <t>46.43</t>
        </is>
      </c>
      <c r="E90" t="inlineStr">
        <is>
          <t>47.40</t>
        </is>
      </c>
      <c r="F90" t="inlineStr">
        <is>
          <t>47.49</t>
        </is>
      </c>
      <c r="G90" t="inlineStr">
        <is>
          <t>46.84</t>
        </is>
      </c>
      <c r="H90" t="inlineStr">
        <is>
          <t>47.56</t>
        </is>
      </c>
      <c r="I90" t="inlineStr">
        <is>
          <t>47.49</t>
        </is>
      </c>
      <c r="J90" t="inlineStr">
        <is>
          <t>47.31</t>
        </is>
      </c>
      <c r="K90" t="inlineStr">
        <is>
          <t>46.79</t>
        </is>
      </c>
      <c r="L90" t="inlineStr">
        <is>
          <t>46.99</t>
        </is>
      </c>
    </row>
    <row r="91">
      <c r="A91" s="1">
        <f>HYPERLINK("https://finance.yahoo.com/quote/ADP/history?p=ADP", "Automatic Data Processing, Inc. (ADP)")</f>
        <v/>
      </c>
      <c r="B91" t="inlineStr">
        <is>
          <t>201.11</t>
        </is>
      </c>
      <c r="C91" t="inlineStr">
        <is>
          <t>203.34</t>
        </is>
      </c>
      <c r="D91" t="inlineStr">
        <is>
          <t>201.86</t>
        </is>
      </c>
      <c r="E91" t="inlineStr">
        <is>
          <t>203.72</t>
        </is>
      </c>
      <c r="F91" t="inlineStr">
        <is>
          <t>203.75</t>
        </is>
      </c>
      <c r="G91" t="inlineStr">
        <is>
          <t>203.91</t>
        </is>
      </c>
      <c r="H91" t="inlineStr">
        <is>
          <t>204.50</t>
        </is>
      </c>
      <c r="I91" t="inlineStr">
        <is>
          <t>207.03</t>
        </is>
      </c>
      <c r="J91" t="inlineStr">
        <is>
          <t>205.60</t>
        </is>
      </c>
      <c r="K91" t="inlineStr">
        <is>
          <t>201.68</t>
        </is>
      </c>
      <c r="L91" t="inlineStr">
        <is>
          <t>205.44</t>
        </is>
      </c>
    </row>
    <row r="92">
      <c r="A92" s="1">
        <f>HYPERLINK("https://finance.yahoo.com/quote/GILD/history?p=GILD", "Gilead Sciences, Inc. (GILD)")</f>
        <v/>
      </c>
      <c r="B92" t="inlineStr">
        <is>
          <t>68.41</t>
        </is>
      </c>
      <c r="C92" t="inlineStr">
        <is>
          <t>68.36</t>
        </is>
      </c>
      <c r="D92" t="inlineStr">
        <is>
          <t>67.69</t>
        </is>
      </c>
      <c r="E92" t="inlineStr">
        <is>
          <t>68.22</t>
        </is>
      </c>
      <c r="F92" t="inlineStr">
        <is>
          <t>68.07</t>
        </is>
      </c>
      <c r="G92" t="inlineStr">
        <is>
          <t>68.01</t>
        </is>
      </c>
      <c r="H92" t="inlineStr">
        <is>
          <t>67.93</t>
        </is>
      </c>
      <c r="I92" t="inlineStr">
        <is>
          <t>68.30</t>
        </is>
      </c>
      <c r="J92" t="inlineStr">
        <is>
          <t>68.63</t>
        </is>
      </c>
      <c r="K92" t="inlineStr">
        <is>
          <t>68.23</t>
        </is>
      </c>
      <c r="L92" t="inlineStr">
        <is>
          <t>69.19</t>
        </is>
      </c>
    </row>
    <row r="93">
      <c r="A93" s="1">
        <f>HYPERLINK("https://finance.yahoo.com/quote/TMUS/history?p=TMUS", "T-Mobile US, Inc. (TMUS)")</f>
        <v/>
      </c>
      <c r="B93" t="inlineStr">
        <is>
          <t>146.75</t>
        </is>
      </c>
      <c r="C93" t="inlineStr">
        <is>
          <t>148.04</t>
        </is>
      </c>
      <c r="D93" t="inlineStr">
        <is>
          <t>146.86</t>
        </is>
      </c>
      <c r="E93" t="inlineStr">
        <is>
          <t>146.01</t>
        </is>
      </c>
      <c r="F93" t="inlineStr">
        <is>
          <t>146.90</t>
        </is>
      </c>
      <c r="G93" t="inlineStr">
        <is>
          <t>147.77</t>
        </is>
      </c>
      <c r="H93" t="inlineStr">
        <is>
          <t>148.90</t>
        </is>
      </c>
      <c r="I93" t="inlineStr">
        <is>
          <t>148.34</t>
        </is>
      </c>
      <c r="J93" t="inlineStr">
        <is>
          <t>149.41</t>
        </is>
      </c>
      <c r="K93" t="inlineStr">
        <is>
          <t>144.61</t>
        </is>
      </c>
      <c r="L93" t="inlineStr">
        <is>
          <t>145.01</t>
        </is>
      </c>
    </row>
    <row r="94">
      <c r="A94" s="1">
        <f>HYPERLINK("https://finance.yahoo.com/quote/BKNG/history?p=BKNG", "Booking Holdings Inc. (BKNG)")</f>
        <v/>
      </c>
      <c r="B94" t="inlineStr">
        <is>
          <t>2,222.32</t>
        </is>
      </c>
      <c r="C94" t="inlineStr">
        <is>
          <t>2,166.77</t>
        </is>
      </c>
      <c r="D94" t="inlineStr">
        <is>
          <t>2,163.92</t>
        </is>
      </c>
      <c r="E94" t="inlineStr">
        <is>
          <t>2,194.99</t>
        </is>
      </c>
      <c r="F94" t="inlineStr">
        <is>
          <t>2,204.00</t>
        </is>
      </c>
      <c r="G94" t="inlineStr">
        <is>
          <t>2,188.44</t>
        </is>
      </c>
      <c r="H94" t="inlineStr">
        <is>
          <t>2,176.62</t>
        </is>
      </c>
      <c r="I94" t="inlineStr">
        <is>
          <t>2,169.39</t>
        </is>
      </c>
      <c r="J94" t="inlineStr">
        <is>
          <t>2,144.72</t>
        </is>
      </c>
      <c r="K94" t="inlineStr">
        <is>
          <t>2,067.55</t>
        </is>
      </c>
      <c r="L94" t="inlineStr">
        <is>
          <t>2,107.46</t>
        </is>
      </c>
    </row>
    <row r="95">
      <c r="A95" s="1">
        <f>HYPERLINK("https://finance.yahoo.com/quote/LRCX/history?p=LRCX", "Lam Research Corporation (LRCX)")</f>
        <v/>
      </c>
      <c r="B95" t="inlineStr">
        <is>
          <t>621.90</t>
        </is>
      </c>
      <c r="C95" t="inlineStr">
        <is>
          <t>613.59</t>
        </is>
      </c>
      <c r="D95" t="inlineStr">
        <is>
          <t>606.03</t>
        </is>
      </c>
      <c r="E95" t="inlineStr">
        <is>
          <t>612.85</t>
        </is>
      </c>
      <c r="F95" t="inlineStr">
        <is>
          <t>625.42</t>
        </is>
      </c>
      <c r="G95" t="inlineStr">
        <is>
          <t>624.67</t>
        </is>
      </c>
      <c r="H95" t="inlineStr">
        <is>
          <t>617.88</t>
        </is>
      </c>
      <c r="I95" t="inlineStr">
        <is>
          <t>610.74</t>
        </is>
      </c>
      <c r="J95" t="inlineStr">
        <is>
          <t>588.48</t>
        </is>
      </c>
      <c r="K95" t="inlineStr">
        <is>
          <t>591.52</t>
        </is>
      </c>
      <c r="L95" t="inlineStr">
        <is>
          <t>606.38</t>
        </is>
      </c>
    </row>
    <row r="96">
      <c r="A96" s="1">
        <f>HYPERLINK("https://finance.yahoo.com/quote/MU/history?p=MU", "Micron Technology, Inc. (MU)")</f>
        <v/>
      </c>
      <c r="B96" t="inlineStr">
        <is>
          <t>81.08</t>
        </is>
      </c>
      <c r="C96" t="inlineStr">
        <is>
          <t>78.22</t>
        </is>
      </c>
      <c r="D96" t="inlineStr">
        <is>
          <t>77.11</t>
        </is>
      </c>
      <c r="E96" t="inlineStr">
        <is>
          <t>78.74</t>
        </is>
      </c>
      <c r="F96" t="inlineStr">
        <is>
          <t>79.56</t>
        </is>
      </c>
      <c r="G96" t="inlineStr">
        <is>
          <t>78.45</t>
        </is>
      </c>
      <c r="H96" t="inlineStr">
        <is>
          <t>78.49</t>
        </is>
      </c>
      <c r="I96" t="inlineStr">
        <is>
          <t>76.92</t>
        </is>
      </c>
      <c r="J96" t="inlineStr">
        <is>
          <t>75.01</t>
        </is>
      </c>
      <c r="K96" t="inlineStr">
        <is>
          <t>74.58</t>
        </is>
      </c>
      <c r="L96" t="inlineStr">
        <is>
          <t>75.60</t>
        </is>
      </c>
    </row>
    <row r="97">
      <c r="A97" s="1">
        <f>HYPERLINK("https://finance.yahoo.com/quote/SYK/history?p=SYK", "Stryker Corporation (SYK)")</f>
        <v/>
      </c>
      <c r="B97" t="inlineStr">
        <is>
          <t>264.86</t>
        </is>
      </c>
      <c r="C97" t="inlineStr">
        <is>
          <t>265.34</t>
        </is>
      </c>
      <c r="D97" t="inlineStr">
        <is>
          <t>263.94</t>
        </is>
      </c>
      <c r="E97" t="inlineStr">
        <is>
          <t>264.43</t>
        </is>
      </c>
      <c r="F97" t="inlineStr">
        <is>
          <t>264.92</t>
        </is>
      </c>
      <c r="G97" t="inlineStr">
        <is>
          <t>261.60</t>
        </is>
      </c>
      <c r="H97" t="inlineStr">
        <is>
          <t>261.36</t>
        </is>
      </c>
      <c r="I97" t="inlineStr">
        <is>
          <t>257.05</t>
        </is>
      </c>
      <c r="J97" t="inlineStr">
        <is>
          <t>257.59</t>
        </is>
      </c>
      <c r="K97" t="inlineStr">
        <is>
          <t>248.90</t>
        </is>
      </c>
      <c r="L97" t="inlineStr">
        <is>
          <t>255.59</t>
        </is>
      </c>
    </row>
    <row r="98">
      <c r="A98" s="1">
        <f>HYPERLINK("https://finance.yahoo.com/quote/DUK/history?p=DUK", "Duke Energy Corporation (DUK)")</f>
        <v/>
      </c>
      <c r="B98" t="inlineStr">
        <is>
          <t>99.83</t>
        </is>
      </c>
      <c r="C98" t="inlineStr">
        <is>
          <t>100.37</t>
        </is>
      </c>
      <c r="D98" t="inlineStr">
        <is>
          <t>100.56</t>
        </is>
      </c>
      <c r="E98" t="inlineStr">
        <is>
          <t>100.66</t>
        </is>
      </c>
      <c r="F98" t="inlineStr">
        <is>
          <t>101.53</t>
        </is>
      </c>
      <c r="G98" t="inlineStr">
        <is>
          <t>101.53</t>
        </is>
      </c>
      <c r="H98" t="inlineStr">
        <is>
          <t>102.70</t>
        </is>
      </c>
      <c r="I98" t="inlineStr">
        <is>
          <t>103.94</t>
        </is>
      </c>
      <c r="J98" t="inlineStr">
        <is>
          <t>104.76</t>
        </is>
      </c>
      <c r="K98" t="inlineStr">
        <is>
          <t>103.89</t>
        </is>
      </c>
      <c r="L98" t="inlineStr">
        <is>
          <t>104.03</t>
        </is>
      </c>
    </row>
    <row r="99">
      <c r="A99" s="1">
        <f>HYPERLINK("https://finance.yahoo.com/quote/TJX/history?p=TJX", "The TJX Companies, Inc. (TJX)")</f>
        <v/>
      </c>
      <c r="B99" t="inlineStr">
        <is>
          <t>68.13</t>
        </is>
      </c>
      <c r="C99" t="inlineStr">
        <is>
          <t>67.65</t>
        </is>
      </c>
      <c r="D99" t="inlineStr">
        <is>
          <t>66.87</t>
        </is>
      </c>
      <c r="E99" t="inlineStr">
        <is>
          <t>68.36</t>
        </is>
      </c>
      <c r="F99" t="inlineStr">
        <is>
          <t>68.22</t>
        </is>
      </c>
      <c r="G99" t="inlineStr">
        <is>
          <t>67.64</t>
        </is>
      </c>
      <c r="H99" t="inlineStr">
        <is>
          <t>68.64</t>
        </is>
      </c>
      <c r="I99" t="inlineStr">
        <is>
          <t>68.07</t>
        </is>
      </c>
      <c r="J99" t="inlineStr">
        <is>
          <t>67.41</t>
        </is>
      </c>
      <c r="K99" t="inlineStr">
        <is>
          <t>65.03</t>
        </is>
      </c>
      <c r="L99" t="inlineStr">
        <is>
          <t>66.07</t>
        </is>
      </c>
    </row>
    <row r="100">
      <c r="A100" s="1">
        <f>HYPERLINK("https://finance.yahoo.com/quote/CI/history?p=CI", "Cigna Corporation (CI)")</f>
        <v/>
      </c>
      <c r="B100" t="inlineStr">
        <is>
          <t>235.24</t>
        </is>
      </c>
      <c r="C100" t="inlineStr">
        <is>
          <t>235.93</t>
        </is>
      </c>
      <c r="D100" t="inlineStr">
        <is>
          <t>231.41</t>
        </is>
      </c>
      <c r="E100" t="inlineStr">
        <is>
          <t>234.90</t>
        </is>
      </c>
      <c r="F100" t="inlineStr">
        <is>
          <t>235.22</t>
        </is>
      </c>
      <c r="G100" t="inlineStr">
        <is>
          <t>235.56</t>
        </is>
      </c>
      <c r="H100" t="inlineStr">
        <is>
          <t>236.02</t>
        </is>
      </c>
      <c r="I100" t="inlineStr">
        <is>
          <t>234.91</t>
        </is>
      </c>
      <c r="J100" t="inlineStr">
        <is>
          <t>233.83</t>
        </is>
      </c>
      <c r="K100" t="inlineStr">
        <is>
          <t>227.63</t>
        </is>
      </c>
      <c r="L100" t="inlineStr">
        <is>
          <t>231.98</t>
        </is>
      </c>
    </row>
    <row r="101">
      <c r="A101" s="1">
        <f>HYPERLINK("https://finance.yahoo.com/quote/PNC/history?p=PNC", "The PNC Financial Services Group, Inc. (PNC)")</f>
        <v/>
      </c>
      <c r="B101" t="inlineStr">
        <is>
          <t>187.96</t>
        </is>
      </c>
      <c r="C101" t="inlineStr">
        <is>
          <t>186.58</t>
        </is>
      </c>
      <c r="D101" t="inlineStr">
        <is>
          <t>183.23</t>
        </is>
      </c>
      <c r="E101" t="inlineStr">
        <is>
          <t>189.67</t>
        </is>
      </c>
      <c r="F101" t="inlineStr">
        <is>
          <t>191.91</t>
        </is>
      </c>
      <c r="G101" t="inlineStr">
        <is>
          <t>189.28</t>
        </is>
      </c>
      <c r="H101" t="inlineStr">
        <is>
          <t>188.34</t>
        </is>
      </c>
      <c r="I101" t="inlineStr">
        <is>
          <t>189.50</t>
        </is>
      </c>
      <c r="J101" t="inlineStr">
        <is>
          <t>183.43</t>
        </is>
      </c>
      <c r="K101" t="inlineStr">
        <is>
          <t>177.80</t>
        </is>
      </c>
      <c r="L101" t="inlineStr">
        <is>
          <t>182.44</t>
        </is>
      </c>
    </row>
    <row r="102">
      <c r="A102" s="1">
        <f>HYPERLINK("https://finance.yahoo.com/quote/EQIX/history?p=EQIX", "Equinix, Inc. (REIT) (EQIX)")</f>
        <v/>
      </c>
      <c r="B102" t="inlineStr">
        <is>
          <t>819.11</t>
        </is>
      </c>
      <c r="C102" t="inlineStr">
        <is>
          <t>827.81</t>
        </is>
      </c>
      <c r="D102" t="inlineStr">
        <is>
          <t>828.19</t>
        </is>
      </c>
      <c r="E102" t="inlineStr">
        <is>
          <t>820.32</t>
        </is>
      </c>
      <c r="F102" t="inlineStr">
        <is>
          <t>829.55</t>
        </is>
      </c>
      <c r="G102" t="inlineStr">
        <is>
          <t>823.04</t>
        </is>
      </c>
      <c r="H102" t="inlineStr">
        <is>
          <t>831.84</t>
        </is>
      </c>
      <c r="I102" t="inlineStr">
        <is>
          <t>834.04</t>
        </is>
      </c>
      <c r="J102" t="inlineStr">
        <is>
          <t>831.47</t>
        </is>
      </c>
      <c r="K102" t="inlineStr">
        <is>
          <t>834.30</t>
        </is>
      </c>
      <c r="L102" t="inlineStr">
        <is>
          <t>830.32</t>
        </is>
      </c>
    </row>
    <row r="103">
      <c r="A103" s="1">
        <f>HYPERLINK("https://finance.yahoo.com/quote/USB/history?p=USB", "U.S. Bancorp (USB)")</f>
        <v/>
      </c>
      <c r="B103" t="inlineStr">
        <is>
          <t>56.01</t>
        </is>
      </c>
      <c r="C103" t="inlineStr">
        <is>
          <t>55.99</t>
        </is>
      </c>
      <c r="D103" t="inlineStr">
        <is>
          <t>55.04</t>
        </is>
      </c>
      <c r="E103" t="inlineStr">
        <is>
          <t>56.97</t>
        </is>
      </c>
      <c r="F103" t="inlineStr">
        <is>
          <t>57.58</t>
        </is>
      </c>
      <c r="G103" t="inlineStr">
        <is>
          <t>56.92</t>
        </is>
      </c>
      <c r="H103" t="inlineStr">
        <is>
          <t>56.99</t>
        </is>
      </c>
      <c r="I103" t="inlineStr">
        <is>
          <t>58.82</t>
        </is>
      </c>
      <c r="J103" t="inlineStr">
        <is>
          <t>57.17</t>
        </is>
      </c>
      <c r="K103" t="inlineStr">
        <is>
          <t>54.51</t>
        </is>
      </c>
      <c r="L103" t="inlineStr">
        <is>
          <t>56.31</t>
        </is>
      </c>
    </row>
    <row r="104">
      <c r="A104" s="1">
        <f>HYPERLINK("https://finance.yahoo.com/quote/CME/history?p=CME", "CME Group Inc. (CME)")</f>
        <v/>
      </c>
      <c r="B104" t="inlineStr">
        <is>
          <t>208.04</t>
        </is>
      </c>
      <c r="C104" t="inlineStr">
        <is>
          <t>206.95</t>
        </is>
      </c>
      <c r="D104" t="inlineStr">
        <is>
          <t>207.55</t>
        </is>
      </c>
      <c r="E104" t="inlineStr">
        <is>
          <t>209.62</t>
        </is>
      </c>
      <c r="F104" t="inlineStr">
        <is>
          <t>210.24</t>
        </is>
      </c>
      <c r="G104" t="inlineStr">
        <is>
          <t>210.43</t>
        </is>
      </c>
      <c r="H104" t="inlineStr">
        <is>
          <t>210.16</t>
        </is>
      </c>
      <c r="I104" t="inlineStr">
        <is>
          <t>210.42</t>
        </is>
      </c>
      <c r="J104" t="inlineStr">
        <is>
          <t>209.33</t>
        </is>
      </c>
      <c r="K104" t="inlineStr">
        <is>
          <t>206.22</t>
        </is>
      </c>
      <c r="L104" t="inlineStr">
        <is>
          <t>208.93</t>
        </is>
      </c>
    </row>
    <row r="105">
      <c r="A105" s="1">
        <f>HYPERLINK("https://finance.yahoo.com/quote/EL/history?p=EL", "The Estée Lauder Companies Inc. (EL)")</f>
        <v/>
      </c>
      <c r="B105" t="inlineStr">
        <is>
          <t>319.04</t>
        </is>
      </c>
      <c r="C105" t="inlineStr">
        <is>
          <t>319.15</t>
        </is>
      </c>
      <c r="D105" t="inlineStr">
        <is>
          <t>313.57</t>
        </is>
      </c>
      <c r="E105" t="inlineStr">
        <is>
          <t>317.87</t>
        </is>
      </c>
      <c r="F105" t="inlineStr">
        <is>
          <t>320.48</t>
        </is>
      </c>
      <c r="G105" t="inlineStr">
        <is>
          <t>320.63</t>
        </is>
      </c>
      <c r="H105" t="inlineStr">
        <is>
          <t>326.56</t>
        </is>
      </c>
      <c r="I105" t="inlineStr">
        <is>
          <t>326.96</t>
        </is>
      </c>
      <c r="J105" t="inlineStr">
        <is>
          <t>324.49</t>
        </is>
      </c>
      <c r="K105" t="inlineStr">
        <is>
          <t>316.11</t>
        </is>
      </c>
      <c r="L105" t="inlineStr">
        <is>
          <t>322.86</t>
        </is>
      </c>
    </row>
    <row r="106">
      <c r="A106" s="1">
        <f>HYPERLINK("https://finance.yahoo.com/quote/COP/history?p=COP", "ConocoPhillips (COP)")</f>
        <v/>
      </c>
      <c r="B106" t="inlineStr">
        <is>
          <t>60.28</t>
        </is>
      </c>
      <c r="C106" t="inlineStr">
        <is>
          <t>59.01</t>
        </is>
      </c>
      <c r="D106" t="inlineStr">
        <is>
          <t>59.21</t>
        </is>
      </c>
      <c r="E106" t="inlineStr">
        <is>
          <t>60.13</t>
        </is>
      </c>
      <c r="F106" t="inlineStr">
        <is>
          <t>59.80</t>
        </is>
      </c>
      <c r="G106" t="inlineStr">
        <is>
          <t>59.46</t>
        </is>
      </c>
      <c r="H106" t="inlineStr">
        <is>
          <t>57.67</t>
        </is>
      </c>
      <c r="I106" t="inlineStr">
        <is>
          <t>57.08</t>
        </is>
      </c>
      <c r="J106" t="inlineStr">
        <is>
          <t>55.50</t>
        </is>
      </c>
      <c r="K106" t="inlineStr">
        <is>
          <t>53.70</t>
        </is>
      </c>
      <c r="L106" t="inlineStr">
        <is>
          <t>54.88</t>
        </is>
      </c>
    </row>
    <row r="107">
      <c r="A107" s="1">
        <f>HYPERLINK("https://finance.yahoo.com/quote/CB/history?p=CB", "Chubb Limited (CB)")</f>
        <v/>
      </c>
      <c r="B107" t="inlineStr">
        <is>
          <t>161.09</t>
        </is>
      </c>
      <c r="C107" t="inlineStr">
        <is>
          <t>161.97</t>
        </is>
      </c>
      <c r="D107" t="inlineStr">
        <is>
          <t>157.95</t>
        </is>
      </c>
      <c r="E107" t="inlineStr">
        <is>
          <t>162.73</t>
        </is>
      </c>
      <c r="F107" t="inlineStr">
        <is>
          <t>164.61</t>
        </is>
      </c>
      <c r="G107" t="inlineStr">
        <is>
          <t>163.02</t>
        </is>
      </c>
      <c r="H107" t="inlineStr">
        <is>
          <t>164.31</t>
        </is>
      </c>
      <c r="I107" t="inlineStr">
        <is>
          <t>166.16</t>
        </is>
      </c>
      <c r="J107" t="inlineStr">
        <is>
          <t>166.75</t>
        </is>
      </c>
      <c r="K107" t="inlineStr">
        <is>
          <t>160.79</t>
        </is>
      </c>
      <c r="L107" t="inlineStr">
        <is>
          <t>168.29</t>
        </is>
      </c>
    </row>
    <row r="108">
      <c r="A108" s="1">
        <f>HYPERLINK("https://finance.yahoo.com/quote/FDX/history?p=FDX", "FedEx Corporation (FDX)")</f>
        <v/>
      </c>
      <c r="B108" t="inlineStr">
        <is>
          <t>294.61</t>
        </is>
      </c>
      <c r="C108" t="inlineStr">
        <is>
          <t>293.55</t>
        </is>
      </c>
      <c r="D108" t="inlineStr">
        <is>
          <t>293.24</t>
        </is>
      </c>
      <c r="E108" t="inlineStr">
        <is>
          <t>296.40</t>
        </is>
      </c>
      <c r="F108" t="inlineStr">
        <is>
          <t>299.67</t>
        </is>
      </c>
      <c r="G108" t="inlineStr">
        <is>
          <t>299.08</t>
        </is>
      </c>
      <c r="H108" t="inlineStr">
        <is>
          <t>295.86</t>
        </is>
      </c>
      <c r="I108" t="inlineStr">
        <is>
          <t>296.08</t>
        </is>
      </c>
      <c r="J108" t="inlineStr">
        <is>
          <t>292.49</t>
        </is>
      </c>
      <c r="K108" t="inlineStr">
        <is>
          <t>294.82</t>
        </is>
      </c>
      <c r="L108" t="inlineStr">
        <is>
          <t>297.74</t>
        </is>
      </c>
    </row>
    <row r="109">
      <c r="A109" s="1">
        <f>HYPERLINK("https://finance.yahoo.com/quote/BDX/history?p=BDX", "Becton, Dickinson and Company (BDX)")</f>
        <v/>
      </c>
      <c r="B109" t="inlineStr">
        <is>
          <t>249.35</t>
        </is>
      </c>
      <c r="C109" t="inlineStr">
        <is>
          <t>251.98</t>
        </is>
      </c>
      <c r="D109" t="inlineStr">
        <is>
          <t>251.00</t>
        </is>
      </c>
      <c r="E109" t="inlineStr">
        <is>
          <t>249.80</t>
        </is>
      </c>
      <c r="F109" t="inlineStr">
        <is>
          <t>249.58</t>
        </is>
      </c>
      <c r="G109" t="inlineStr">
        <is>
          <t>248.62</t>
        </is>
      </c>
      <c r="H109" t="inlineStr">
        <is>
          <t>246.00</t>
        </is>
      </c>
      <c r="I109" t="inlineStr">
        <is>
          <t>246.62</t>
        </is>
      </c>
      <c r="J109" t="inlineStr">
        <is>
          <t>248.07</t>
        </is>
      </c>
      <c r="K109" t="inlineStr">
        <is>
          <t>247.25</t>
        </is>
      </c>
      <c r="L109" t="inlineStr">
        <is>
          <t>248.09</t>
        </is>
      </c>
    </row>
    <row r="110">
      <c r="A110" s="1">
        <f>HYPERLINK("https://finance.yahoo.com/quote/CL/history?p=CL", "Colgate-Palmolive Company (CL)")</f>
        <v/>
      </c>
      <c r="B110" t="inlineStr">
        <is>
          <t>81.97</t>
        </is>
      </c>
      <c r="C110" t="inlineStr">
        <is>
          <t>82.66</t>
        </is>
      </c>
      <c r="D110" t="inlineStr">
        <is>
          <t>82.34</t>
        </is>
      </c>
      <c r="E110" t="inlineStr">
        <is>
          <t>82.43</t>
        </is>
      </c>
      <c r="F110" t="inlineStr">
        <is>
          <t>82.93</t>
        </is>
      </c>
      <c r="G110" t="inlineStr">
        <is>
          <t>82.64</t>
        </is>
      </c>
      <c r="H110" t="inlineStr">
        <is>
          <t>83.23</t>
        </is>
      </c>
      <c r="I110" t="inlineStr">
        <is>
          <t>83.63</t>
        </is>
      </c>
      <c r="J110" t="inlineStr">
        <is>
          <t>84.39</t>
        </is>
      </c>
      <c r="K110" t="inlineStr">
        <is>
          <t>83.97</t>
        </is>
      </c>
      <c r="L110" t="inlineStr">
        <is>
          <t>83.53</t>
        </is>
      </c>
    </row>
    <row r="111">
      <c r="A111" s="1">
        <f>HYPERLINK("https://finance.yahoo.com/quote/MMC/history?p=MMC", "Marsh &amp; McLennan Companies, Inc. (MMC)")</f>
        <v/>
      </c>
      <c r="B111" t="inlineStr">
        <is>
          <t>142.55</t>
        </is>
      </c>
      <c r="C111" t="inlineStr">
        <is>
          <t>142.57</t>
        </is>
      </c>
      <c r="D111" t="inlineStr">
        <is>
          <t>141.52</t>
        </is>
      </c>
      <c r="E111" t="inlineStr">
        <is>
          <t>142.60</t>
        </is>
      </c>
      <c r="F111" t="inlineStr">
        <is>
          <t>141.83</t>
        </is>
      </c>
      <c r="G111" t="inlineStr">
        <is>
          <t>141.05</t>
        </is>
      </c>
      <c r="H111" t="inlineStr">
        <is>
          <t>140.96</t>
        </is>
      </c>
      <c r="I111" t="inlineStr">
        <is>
          <t>141.05</t>
        </is>
      </c>
      <c r="J111" t="inlineStr">
        <is>
          <t>141.33</t>
        </is>
      </c>
      <c r="K111" t="inlineStr">
        <is>
          <t>139.04</t>
        </is>
      </c>
      <c r="L111" t="inlineStr">
        <is>
          <t>141.73</t>
        </is>
      </c>
    </row>
    <row r="112">
      <c r="A112" s="1">
        <f>HYPERLINK("https://finance.yahoo.com/quote/CSX/history?p=CSX", "CSX Corporation (CSX)")</f>
        <v/>
      </c>
      <c r="B112" t="inlineStr">
        <is>
          <t>32.40</t>
        </is>
      </c>
      <c r="C112" t="inlineStr">
        <is>
          <t>32.98</t>
        </is>
      </c>
      <c r="D112" t="inlineStr">
        <is>
          <t>30.95</t>
        </is>
      </c>
      <c r="E112" t="inlineStr">
        <is>
          <t>31.83</t>
        </is>
      </c>
      <c r="F112" t="inlineStr">
        <is>
          <t>31.74</t>
        </is>
      </c>
      <c r="G112" t="inlineStr">
        <is>
          <t>31.70</t>
        </is>
      </c>
      <c r="H112" t="inlineStr">
        <is>
          <t>31.64</t>
        </is>
      </c>
      <c r="I112" t="inlineStr">
        <is>
          <t>31.81</t>
        </is>
      </c>
      <c r="J112" t="inlineStr">
        <is>
          <t>31.51</t>
        </is>
      </c>
      <c r="K112" t="inlineStr">
        <is>
          <t>30.82</t>
        </is>
      </c>
      <c r="L112" t="inlineStr">
        <is>
          <t>31.40</t>
        </is>
      </c>
    </row>
    <row r="113">
      <c r="A113" s="1">
        <f>HYPERLINK("https://finance.yahoo.com/quote/TFC/history?p=TFC", "Truist Financial Corporation (TFC)")</f>
        <v/>
      </c>
      <c r="B113" t="inlineStr">
        <is>
          <t>54.42</t>
        </is>
      </c>
      <c r="C113" t="inlineStr">
        <is>
          <t>53.68</t>
        </is>
      </c>
      <c r="D113" t="inlineStr">
        <is>
          <t>52.98</t>
        </is>
      </c>
      <c r="E113" t="inlineStr">
        <is>
          <t>55.21</t>
        </is>
      </c>
      <c r="F113" t="inlineStr">
        <is>
          <t>55.60</t>
        </is>
      </c>
      <c r="G113" t="inlineStr">
        <is>
          <t>54.71</t>
        </is>
      </c>
      <c r="H113" t="inlineStr">
        <is>
          <t>54.43</t>
        </is>
      </c>
      <c r="I113" t="inlineStr">
        <is>
          <t>55.86</t>
        </is>
      </c>
      <c r="J113" t="inlineStr">
        <is>
          <t>54.39</t>
        </is>
      </c>
      <c r="K113" t="inlineStr">
        <is>
          <t>52.18</t>
        </is>
      </c>
      <c r="L113" t="inlineStr">
        <is>
          <t>54.47</t>
        </is>
      </c>
    </row>
    <row r="114">
      <c r="A114" s="1">
        <f>HYPERLINK("https://finance.yahoo.com/quote/ATVI/history?p=ATVI", "Activision Blizzard, Inc. (ATVI)")</f>
        <v/>
      </c>
      <c r="B114" t="inlineStr">
        <is>
          <t>94.40</t>
        </is>
      </c>
      <c r="C114" t="inlineStr">
        <is>
          <t>93.31</t>
        </is>
      </c>
      <c r="D114" t="inlineStr">
        <is>
          <t>92.18</t>
        </is>
      </c>
      <c r="E114" t="inlineStr">
        <is>
          <t>92.38</t>
        </is>
      </c>
      <c r="F114" t="inlineStr">
        <is>
          <t>92.91</t>
        </is>
      </c>
      <c r="G114" t="inlineStr">
        <is>
          <t>93.25</t>
        </is>
      </c>
      <c r="H114" t="inlineStr">
        <is>
          <t>92.32</t>
        </is>
      </c>
      <c r="I114" t="inlineStr">
        <is>
          <t>90.68</t>
        </is>
      </c>
      <c r="J114" t="inlineStr">
        <is>
          <t>91.80</t>
        </is>
      </c>
      <c r="K114" t="inlineStr">
        <is>
          <t>90.30</t>
        </is>
      </c>
      <c r="L114" t="inlineStr">
        <is>
          <t>91.00</t>
        </is>
      </c>
    </row>
    <row r="115">
      <c r="A115" s="1">
        <f>HYPERLINK("https://finance.yahoo.com/quote/COF/history?p=COF", "Capital One Financial Corporation (COF)")</f>
        <v/>
      </c>
      <c r="B115" t="inlineStr">
        <is>
          <t>155.50</t>
        </is>
      </c>
      <c r="C115" t="inlineStr">
        <is>
          <t>155.04</t>
        </is>
      </c>
      <c r="D115" t="inlineStr">
        <is>
          <t>152.46</t>
        </is>
      </c>
      <c r="E115" t="inlineStr">
        <is>
          <t>160.55</t>
        </is>
      </c>
      <c r="F115" t="inlineStr">
        <is>
          <t>164.85</t>
        </is>
      </c>
      <c r="G115" t="inlineStr">
        <is>
          <t>162.84</t>
        </is>
      </c>
      <c r="H115" t="inlineStr">
        <is>
          <t>158.84</t>
        </is>
      </c>
      <c r="I115" t="inlineStr">
        <is>
          <t>160.35</t>
        </is>
      </c>
      <c r="J115" t="inlineStr">
        <is>
          <t>157.52</t>
        </is>
      </c>
      <c r="K115" t="inlineStr">
        <is>
          <t>153.61</t>
        </is>
      </c>
      <c r="L115" t="inlineStr">
        <is>
          <t>158.73</t>
        </is>
      </c>
    </row>
    <row r="116">
      <c r="A116" s="1">
        <f>HYPERLINK("https://finance.yahoo.com/quote/GM/history?p=GM", "General Motors Company (GM)")</f>
        <v/>
      </c>
      <c r="B116" t="inlineStr">
        <is>
          <t>57.46</t>
        </is>
      </c>
      <c r="C116" t="inlineStr">
        <is>
          <t>56.59</t>
        </is>
      </c>
      <c r="D116" t="inlineStr">
        <is>
          <t>56.06</t>
        </is>
      </c>
      <c r="E116" t="inlineStr">
        <is>
          <t>58.76</t>
        </is>
      </c>
      <c r="F116" t="inlineStr">
        <is>
          <t>58.97</t>
        </is>
      </c>
      <c r="G116" t="inlineStr">
        <is>
          <t>58.73</t>
        </is>
      </c>
      <c r="H116" t="inlineStr">
        <is>
          <t>58.00</t>
        </is>
      </c>
      <c r="I116" t="inlineStr">
        <is>
          <t>56.95</t>
        </is>
      </c>
      <c r="J116" t="inlineStr">
        <is>
          <t>55.46</t>
        </is>
      </c>
      <c r="K116" t="inlineStr">
        <is>
          <t>54.18</t>
        </is>
      </c>
      <c r="L116" t="inlineStr">
        <is>
          <t>55.60</t>
        </is>
      </c>
    </row>
    <row r="117">
      <c r="A117" s="1">
        <f>HYPERLINK("https://finance.yahoo.com/quote/ILMN/history?p=ILMN", "Illumina, Inc. (ILMN)")</f>
        <v/>
      </c>
      <c r="B117" t="inlineStr">
        <is>
          <t>474.85</t>
        </is>
      </c>
      <c r="C117" t="inlineStr">
        <is>
          <t>473.45</t>
        </is>
      </c>
      <c r="D117" t="inlineStr">
        <is>
          <t>472.86</t>
        </is>
      </c>
      <c r="E117" t="inlineStr">
        <is>
          <t>476.80</t>
        </is>
      </c>
      <c r="F117" t="inlineStr">
        <is>
          <t>484.10</t>
        </is>
      </c>
      <c r="G117" t="inlineStr">
        <is>
          <t>483.52</t>
        </is>
      </c>
      <c r="H117" t="inlineStr">
        <is>
          <t>460.92</t>
        </is>
      </c>
      <c r="I117" t="inlineStr">
        <is>
          <t>462.49</t>
        </is>
      </c>
      <c r="J117" t="inlineStr">
        <is>
          <t>465.46</t>
        </is>
      </c>
      <c r="K117" t="inlineStr">
        <is>
          <t>469.74</t>
        </is>
      </c>
      <c r="L117" t="inlineStr">
        <is>
          <t>481.83</t>
        </is>
      </c>
    </row>
    <row r="118">
      <c r="A118" s="1">
        <f>HYPERLINK("https://finance.yahoo.com/quote/SHW/history?p=SHW", "The Sherwin-Williams Company (SHW)")</f>
        <v/>
      </c>
      <c r="B118" t="inlineStr">
        <is>
          <t>273.50</t>
        </is>
      </c>
      <c r="C118" t="inlineStr">
        <is>
          <t>277.41</t>
        </is>
      </c>
      <c r="D118" t="inlineStr">
        <is>
          <t>273.09</t>
        </is>
      </c>
      <c r="E118" t="inlineStr">
        <is>
          <t>276.22</t>
        </is>
      </c>
      <c r="F118" t="inlineStr">
        <is>
          <t>277.97</t>
        </is>
      </c>
      <c r="G118" t="inlineStr">
        <is>
          <t>278.05</t>
        </is>
      </c>
      <c r="H118" t="inlineStr">
        <is>
          <t>276.93</t>
        </is>
      </c>
      <c r="I118" t="inlineStr">
        <is>
          <t>279.12</t>
        </is>
      </c>
      <c r="J118" t="inlineStr">
        <is>
          <t>282.41</t>
        </is>
      </c>
      <c r="K118" t="inlineStr">
        <is>
          <t>282.93</t>
        </is>
      </c>
      <c r="L118" t="inlineStr">
        <is>
          <t>281.56</t>
        </is>
      </c>
    </row>
    <row r="119">
      <c r="A119" s="1">
        <f>HYPERLINK("https://finance.yahoo.com/quote/SO/history?p=SO", "The Southern Company (SO)")</f>
        <v/>
      </c>
      <c r="B119" t="inlineStr">
        <is>
          <t>61.64</t>
        </is>
      </c>
      <c r="C119" t="inlineStr">
        <is>
          <t>61.69</t>
        </is>
      </c>
      <c r="D119" t="inlineStr">
        <is>
          <t>61.55</t>
        </is>
      </c>
      <c r="E119" t="inlineStr">
        <is>
          <t>61.47</t>
        </is>
      </c>
      <c r="F119" t="inlineStr">
        <is>
          <t>61.80</t>
        </is>
      </c>
      <c r="G119" t="inlineStr">
        <is>
          <t>61.34</t>
        </is>
      </c>
      <c r="H119" t="inlineStr">
        <is>
          <t>61.89</t>
        </is>
      </c>
      <c r="I119" t="inlineStr">
        <is>
          <t>62.67</t>
        </is>
      </c>
      <c r="J119" t="inlineStr">
        <is>
          <t>63.11</t>
        </is>
      </c>
      <c r="K119" t="inlineStr">
        <is>
          <t>62.79</t>
        </is>
      </c>
      <c r="L119" t="inlineStr">
        <is>
          <t>63.22</t>
        </is>
      </c>
    </row>
    <row r="120">
      <c r="A120" s="1">
        <f>HYPERLINK("https://finance.yahoo.com/quote/ICE/history?p=ICE", "Intercontinental Exchange, Inc. (ICE)")</f>
        <v/>
      </c>
      <c r="B120" t="inlineStr">
        <is>
          <t>117.98</t>
        </is>
      </c>
      <c r="C120" t="inlineStr">
        <is>
          <t>118.00</t>
        </is>
      </c>
      <c r="D120" t="inlineStr">
        <is>
          <t>118.06</t>
        </is>
      </c>
      <c r="E120" t="inlineStr">
        <is>
          <t>118.97</t>
        </is>
      </c>
      <c r="F120" t="inlineStr">
        <is>
          <t>119.06</t>
        </is>
      </c>
      <c r="G120" t="inlineStr">
        <is>
          <t>118.69</t>
        </is>
      </c>
      <c r="H120" t="inlineStr">
        <is>
          <t>118.18</t>
        </is>
      </c>
      <c r="I120" t="inlineStr">
        <is>
          <t>117.99</t>
        </is>
      </c>
      <c r="J120" t="inlineStr">
        <is>
          <t>118.06</t>
        </is>
      </c>
      <c r="K120" t="inlineStr">
        <is>
          <t>117.36</t>
        </is>
      </c>
      <c r="L120" t="inlineStr">
        <is>
          <t>119.13</t>
        </is>
      </c>
    </row>
    <row r="121">
      <c r="A121" s="1">
        <f>HYPERLINK("https://finance.yahoo.com/quote/ITW/history?p=ITW", "Illinois Tool Works Inc. (ITW)")</f>
        <v/>
      </c>
      <c r="B121" t="inlineStr">
        <is>
          <t>222.69</t>
        </is>
      </c>
      <c r="C121" t="inlineStr">
        <is>
          <t>225.21</t>
        </is>
      </c>
      <c r="D121" t="inlineStr">
        <is>
          <t>223.83</t>
        </is>
      </c>
      <c r="E121" t="inlineStr">
        <is>
          <t>227.38</t>
        </is>
      </c>
      <c r="F121" t="inlineStr">
        <is>
          <t>227.47</t>
        </is>
      </c>
      <c r="G121" t="inlineStr">
        <is>
          <t>227.47</t>
        </is>
      </c>
      <c r="H121" t="inlineStr">
        <is>
          <t>228.98</t>
        </is>
      </c>
      <c r="I121" t="inlineStr">
        <is>
          <t>229.49</t>
        </is>
      </c>
      <c r="J121" t="inlineStr">
        <is>
          <t>228.39</t>
        </is>
      </c>
      <c r="K121" t="inlineStr">
        <is>
          <t>225.02</t>
        </is>
      </c>
      <c r="L121" t="inlineStr">
        <is>
          <t>228.50</t>
        </is>
      </c>
    </row>
    <row r="122">
      <c r="A122" s="1">
        <f>HYPERLINK("https://finance.yahoo.com/quote/EW/history?p=EW", "Edwards Lifesciences Corporation (EW)")</f>
        <v/>
      </c>
      <c r="B122" t="inlineStr">
        <is>
          <t>106.46</t>
        </is>
      </c>
      <c r="C122" t="inlineStr">
        <is>
          <t>107.88</t>
        </is>
      </c>
      <c r="D122" t="inlineStr">
        <is>
          <t>108.19</t>
        </is>
      </c>
      <c r="E122" t="inlineStr">
        <is>
          <t>107.51</t>
        </is>
      </c>
      <c r="F122" t="inlineStr">
        <is>
          <t>106.84</t>
        </is>
      </c>
      <c r="G122" t="inlineStr">
        <is>
          <t>106.74</t>
        </is>
      </c>
      <c r="H122" t="inlineStr">
        <is>
          <t>106.79</t>
        </is>
      </c>
      <c r="I122" t="inlineStr">
        <is>
          <t>106.34</t>
        </is>
      </c>
      <c r="J122" t="inlineStr">
        <is>
          <t>106.92</t>
        </is>
      </c>
      <c r="K122" t="inlineStr">
        <is>
          <t>102.91</t>
        </is>
      </c>
      <c r="L122" t="inlineStr">
        <is>
          <t>105.49</t>
        </is>
      </c>
    </row>
    <row r="123">
      <c r="A123" s="1">
        <f>HYPERLINK("https://finance.yahoo.com/quote/NSC/history?p=NSC", "Norfolk Southern Corporation (NSC)")</f>
        <v/>
      </c>
      <c r="B123" t="inlineStr">
        <is>
          <t>269.34</t>
        </is>
      </c>
      <c r="C123" t="inlineStr">
        <is>
          <t>273.35</t>
        </is>
      </c>
      <c r="D123" t="inlineStr">
        <is>
          <t>253.78</t>
        </is>
      </c>
      <c r="E123" t="inlineStr">
        <is>
          <t>263.64</t>
        </is>
      </c>
      <c r="F123" t="inlineStr">
        <is>
          <t>261.79</t>
        </is>
      </c>
      <c r="G123" t="inlineStr">
        <is>
          <t>261.28</t>
        </is>
      </c>
      <c r="H123" t="inlineStr">
        <is>
          <t>261.76</t>
        </is>
      </c>
      <c r="I123" t="inlineStr">
        <is>
          <t>263.40</t>
        </is>
      </c>
      <c r="J123" t="inlineStr">
        <is>
          <t>260.55</t>
        </is>
      </c>
      <c r="K123" t="inlineStr">
        <is>
          <t>253.82</t>
        </is>
      </c>
      <c r="L123" t="inlineStr">
        <is>
          <t>258.01</t>
        </is>
      </c>
    </row>
    <row r="124">
      <c r="A124" s="1">
        <f>HYPERLINK("https://finance.yahoo.com/quote/FISV/history?p=FISV", "Fiserv, Inc. (FISV)")</f>
        <v/>
      </c>
      <c r="B124" t="inlineStr">
        <is>
          <t>108.70</t>
        </is>
      </c>
      <c r="C124" t="inlineStr">
        <is>
          <t>109.14</t>
        </is>
      </c>
      <c r="D124" t="inlineStr">
        <is>
          <t>107.74</t>
        </is>
      </c>
      <c r="E124" t="inlineStr">
        <is>
          <t>108.94</t>
        </is>
      </c>
      <c r="F124" t="inlineStr">
        <is>
          <t>108.83</t>
        </is>
      </c>
      <c r="G124" t="inlineStr">
        <is>
          <t>110.09</t>
        </is>
      </c>
      <c r="H124" t="inlineStr">
        <is>
          <t>109.74</t>
        </is>
      </c>
      <c r="I124" t="inlineStr">
        <is>
          <t>110.80</t>
        </is>
      </c>
      <c r="J124" t="inlineStr">
        <is>
          <t>111.20</t>
        </is>
      </c>
      <c r="K124" t="inlineStr">
        <is>
          <t>106.66</t>
        </is>
      </c>
      <c r="L124" t="inlineStr">
        <is>
          <t>108.50</t>
        </is>
      </c>
    </row>
    <row r="125">
      <c r="A125" s="1">
        <f>HYPERLINK("https://finance.yahoo.com/quote/ADSK/history?p=ADSK", "Autodesk, Inc. (ADSK)")</f>
        <v/>
      </c>
      <c r="B125" t="inlineStr">
        <is>
          <t>295.60</t>
        </is>
      </c>
      <c r="C125" t="inlineStr">
        <is>
          <t>296.11</t>
        </is>
      </c>
      <c r="D125" t="inlineStr">
        <is>
          <t>294.47</t>
        </is>
      </c>
      <c r="E125" t="inlineStr">
        <is>
          <t>295.38</t>
        </is>
      </c>
      <c r="F125" t="inlineStr">
        <is>
          <t>291.93</t>
        </is>
      </c>
      <c r="G125" t="inlineStr">
        <is>
          <t>296.42</t>
        </is>
      </c>
      <c r="H125" t="inlineStr">
        <is>
          <t>297.10</t>
        </is>
      </c>
      <c r="I125" t="inlineStr">
        <is>
          <t>294.79</t>
        </is>
      </c>
      <c r="J125" t="inlineStr">
        <is>
          <t>293.33</t>
        </is>
      </c>
      <c r="K125" t="inlineStr">
        <is>
          <t>287.31</t>
        </is>
      </c>
      <c r="L125" t="inlineStr">
        <is>
          <t>293.91</t>
        </is>
      </c>
    </row>
    <row r="126">
      <c r="A126" s="1">
        <f>HYPERLINK("https://finance.yahoo.com/quote/APD/history?p=APD", "Air Products and Chemicals, Inc. (APD)")</f>
        <v/>
      </c>
      <c r="B126" t="inlineStr">
        <is>
          <t>286.72</t>
        </is>
      </c>
      <c r="C126" t="inlineStr">
        <is>
          <t>290.79</t>
        </is>
      </c>
      <c r="D126" t="inlineStr">
        <is>
          <t>287.36</t>
        </is>
      </c>
      <c r="E126" t="inlineStr">
        <is>
          <t>291.67</t>
        </is>
      </c>
      <c r="F126" t="inlineStr">
        <is>
          <t>291.05</t>
        </is>
      </c>
      <c r="G126" t="inlineStr">
        <is>
          <t>288.86</t>
        </is>
      </c>
      <c r="H126" t="inlineStr">
        <is>
          <t>288.14</t>
        </is>
      </c>
      <c r="I126" t="inlineStr">
        <is>
          <t>288.10</t>
        </is>
      </c>
      <c r="J126" t="inlineStr">
        <is>
          <t>285.54</t>
        </is>
      </c>
      <c r="K126" t="inlineStr">
        <is>
          <t>282.10</t>
        </is>
      </c>
      <c r="L126" t="inlineStr">
        <is>
          <t>288.11</t>
        </is>
      </c>
    </row>
    <row r="127">
      <c r="A127" s="1">
        <f>HYPERLINK("https://finance.yahoo.com/quote/REGN/history?p=REGN", "Regeneron Pharmaceuticals, Inc. (REGN)")</f>
        <v/>
      </c>
      <c r="B127" t="inlineStr">
        <is>
          <t>582.25</t>
        </is>
      </c>
      <c r="C127" t="inlineStr">
        <is>
          <t>585.90</t>
        </is>
      </c>
      <c r="D127" t="inlineStr">
        <is>
          <t>574.92</t>
        </is>
      </c>
      <c r="E127" t="inlineStr">
        <is>
          <t>580.40</t>
        </is>
      </c>
      <c r="F127" t="inlineStr">
        <is>
          <t>574.03</t>
        </is>
      </c>
      <c r="G127" t="inlineStr">
        <is>
          <t>577.01</t>
        </is>
      </c>
      <c r="H127" t="inlineStr">
        <is>
          <t>581.06</t>
        </is>
      </c>
      <c r="I127" t="inlineStr">
        <is>
          <t>589.32</t>
        </is>
      </c>
      <c r="J127" t="inlineStr">
        <is>
          <t>583.24</t>
        </is>
      </c>
      <c r="K127" t="inlineStr">
        <is>
          <t>585.23</t>
        </is>
      </c>
      <c r="L127" t="inlineStr">
        <is>
          <t>587.43</t>
        </is>
      </c>
    </row>
    <row r="128">
      <c r="A128" s="1">
        <f>HYPERLINK("https://finance.yahoo.com/quote/D/history?p=D", "Dominion Energy, Inc. (D)")</f>
        <v/>
      </c>
      <c r="B128" t="inlineStr">
        <is>
          <t>75.39</t>
        </is>
      </c>
      <c r="C128" t="inlineStr">
        <is>
          <t>75.64</t>
        </is>
      </c>
      <c r="D128" t="inlineStr">
        <is>
          <t>75.95</t>
        </is>
      </c>
      <c r="E128" t="inlineStr">
        <is>
          <t>75.55</t>
        </is>
      </c>
      <c r="F128" t="inlineStr">
        <is>
          <t>75.55</t>
        </is>
      </c>
      <c r="G128" t="inlineStr">
        <is>
          <t>74.50</t>
        </is>
      </c>
      <c r="H128" t="inlineStr">
        <is>
          <t>75.24</t>
        </is>
      </c>
      <c r="I128" t="inlineStr">
        <is>
          <t>76.14</t>
        </is>
      </c>
      <c r="J128" t="inlineStr">
        <is>
          <t>77.16</t>
        </is>
      </c>
      <c r="K128" t="inlineStr">
        <is>
          <t>75.86</t>
        </is>
      </c>
      <c r="L128" t="inlineStr">
        <is>
          <t>75.95</t>
        </is>
      </c>
    </row>
    <row r="129">
      <c r="A129" s="1">
        <f>HYPERLINK("https://finance.yahoo.com/quote/MCO/history?p=MCO", "Moody's Corporation (MCO)")</f>
        <v/>
      </c>
      <c r="B129" t="inlineStr">
        <is>
          <t>370.04</t>
        </is>
      </c>
      <c r="C129" t="inlineStr">
        <is>
          <t>376.74</t>
        </is>
      </c>
      <c r="D129" t="inlineStr">
        <is>
          <t>374.40</t>
        </is>
      </c>
      <c r="E129" t="inlineStr">
        <is>
          <t>375.59</t>
        </is>
      </c>
      <c r="F129" t="inlineStr">
        <is>
          <t>375.04</t>
        </is>
      </c>
      <c r="G129" t="inlineStr">
        <is>
          <t>375.00</t>
        </is>
      </c>
      <c r="H129" t="inlineStr">
        <is>
          <t>375.60</t>
        </is>
      </c>
      <c r="I129" t="inlineStr">
        <is>
          <t>374.75</t>
        </is>
      </c>
      <c r="J129" t="inlineStr">
        <is>
          <t>377.96</t>
        </is>
      </c>
      <c r="K129" t="inlineStr">
        <is>
          <t>371.83</t>
        </is>
      </c>
      <c r="L129" t="inlineStr">
        <is>
          <t>376.73</t>
        </is>
      </c>
    </row>
    <row r="130">
      <c r="A130" s="1">
        <f>HYPERLINK("https://finance.yahoo.com/quote/HUM/history?p=HUM", "Humana Inc. (HUM)")</f>
        <v/>
      </c>
      <c r="B130" t="inlineStr">
        <is>
          <t>453.59</t>
        </is>
      </c>
      <c r="C130" t="inlineStr">
        <is>
          <t>457.48</t>
        </is>
      </c>
      <c r="D130" t="inlineStr">
        <is>
          <t>454.50</t>
        </is>
      </c>
      <c r="E130" t="inlineStr">
        <is>
          <t>455.65</t>
        </is>
      </c>
      <c r="F130" t="inlineStr">
        <is>
          <t>458.31</t>
        </is>
      </c>
      <c r="G130" t="inlineStr">
        <is>
          <t>460.31</t>
        </is>
      </c>
      <c r="H130" t="inlineStr">
        <is>
          <t>460.11</t>
        </is>
      </c>
      <c r="I130" t="inlineStr">
        <is>
          <t>466.93</t>
        </is>
      </c>
      <c r="J130" t="inlineStr">
        <is>
          <t>470.90</t>
        </is>
      </c>
      <c r="K130" t="inlineStr">
        <is>
          <t>460.93</t>
        </is>
      </c>
      <c r="L130" t="inlineStr">
        <is>
          <t>466.20</t>
        </is>
      </c>
    </row>
    <row r="131">
      <c r="A131" s="1">
        <f>HYPERLINK("https://finance.yahoo.com/quote/ETN/history?p=ETN", "Eaton Corporation plc (ETN)")</f>
        <v/>
      </c>
      <c r="B131" t="inlineStr">
        <is>
          <t>149.70</t>
        </is>
      </c>
      <c r="C131" t="inlineStr">
        <is>
          <t>152.18</t>
        </is>
      </c>
      <c r="D131" t="inlineStr">
        <is>
          <t>150.57</t>
        </is>
      </c>
      <c r="E131" t="inlineStr">
        <is>
          <t>153.56</t>
        </is>
      </c>
      <c r="F131" t="inlineStr">
        <is>
          <t>155.07</t>
        </is>
      </c>
      <c r="G131" t="inlineStr">
        <is>
          <t>154.04</t>
        </is>
      </c>
      <c r="H131" t="inlineStr">
        <is>
          <t>153.40</t>
        </is>
      </c>
      <c r="I131" t="inlineStr">
        <is>
          <t>153.87</t>
        </is>
      </c>
      <c r="J131" t="inlineStr">
        <is>
          <t>152.74</t>
        </is>
      </c>
      <c r="K131" t="inlineStr">
        <is>
          <t>149.19</t>
        </is>
      </c>
      <c r="L131" t="inlineStr">
        <is>
          <t>153.32</t>
        </is>
      </c>
    </row>
    <row r="132">
      <c r="A132" s="1">
        <f>HYPERLINK("https://finance.yahoo.com/quote/ADI/history?p=ADI", "Analog Devices, Inc. (ADI)")</f>
        <v/>
      </c>
      <c r="B132" t="inlineStr">
        <is>
          <t>168.32</t>
        </is>
      </c>
      <c r="C132" t="inlineStr">
        <is>
          <t>165.43</t>
        </is>
      </c>
      <c r="D132" t="inlineStr">
        <is>
          <t>163.91</t>
        </is>
      </c>
      <c r="E132" t="inlineStr">
        <is>
          <t>166.27</t>
        </is>
      </c>
      <c r="F132" t="inlineStr">
        <is>
          <t>167.55</t>
        </is>
      </c>
      <c r="G132" t="inlineStr">
        <is>
          <t>167.26</t>
        </is>
      </c>
      <c r="H132" t="inlineStr">
        <is>
          <t>166.16</t>
        </is>
      </c>
      <c r="I132" t="inlineStr">
        <is>
          <t>163.66</t>
        </is>
      </c>
      <c r="J132" t="inlineStr">
        <is>
          <t>160.44</t>
        </is>
      </c>
      <c r="K132" t="inlineStr">
        <is>
          <t>158.98</t>
        </is>
      </c>
      <c r="L132" t="inlineStr">
        <is>
          <t>160.92</t>
        </is>
      </c>
    </row>
    <row r="133">
      <c r="A133" s="1">
        <f>HYPERLINK("https://finance.yahoo.com/quote/BSX/history?p=BSX", "Boston Scientific Corporation (BSX)")</f>
        <v/>
      </c>
      <c r="B133" t="inlineStr">
        <is>
          <t>43.62</t>
        </is>
      </c>
      <c r="C133" t="inlineStr">
        <is>
          <t>43.93</t>
        </is>
      </c>
      <c r="D133" t="inlineStr">
        <is>
          <t>43.34</t>
        </is>
      </c>
      <c r="E133" t="inlineStr">
        <is>
          <t>43.59</t>
        </is>
      </c>
      <c r="F133" t="inlineStr">
        <is>
          <t>43.49</t>
        </is>
      </c>
      <c r="G133" t="inlineStr">
        <is>
          <t>43.06</t>
        </is>
      </c>
      <c r="H133" t="inlineStr">
        <is>
          <t>42.74</t>
        </is>
      </c>
      <c r="I133" t="inlineStr">
        <is>
          <t>42.16</t>
        </is>
      </c>
      <c r="J133" t="inlineStr">
        <is>
          <t>42.10</t>
        </is>
      </c>
      <c r="K133" t="inlineStr">
        <is>
          <t>41.23</t>
        </is>
      </c>
      <c r="L133" t="inlineStr">
        <is>
          <t>42.72</t>
        </is>
      </c>
    </row>
    <row r="134">
      <c r="A134" s="1">
        <f>HYPERLINK("https://finance.yahoo.com/quote/HCA/history?p=HCA", "HCA Healthcare, Inc. (HCA)")</f>
        <v/>
      </c>
      <c r="B134" t="inlineStr">
        <is>
          <t>214.84</t>
        </is>
      </c>
      <c r="C134" t="inlineStr">
        <is>
          <t>216.93</t>
        </is>
      </c>
      <c r="D134" t="inlineStr">
        <is>
          <t>214.05</t>
        </is>
      </c>
      <c r="E134" t="inlineStr">
        <is>
          <t>218.79</t>
        </is>
      </c>
      <c r="F134" t="inlineStr">
        <is>
          <t>220.34</t>
        </is>
      </c>
      <c r="G134" t="inlineStr">
        <is>
          <t>219.23</t>
        </is>
      </c>
      <c r="H134" t="inlineStr">
        <is>
          <t>218.75</t>
        </is>
      </c>
      <c r="I134" t="inlineStr">
        <is>
          <t>220.29</t>
        </is>
      </c>
      <c r="J134" t="inlineStr">
        <is>
          <t>219.20</t>
        </is>
      </c>
      <c r="K134" t="inlineStr">
        <is>
          <t>217.63</t>
        </is>
      </c>
      <c r="L134" t="inlineStr">
        <is>
          <t>249.58</t>
        </is>
      </c>
    </row>
    <row r="135">
      <c r="A135" s="1">
        <f>HYPERLINK("https://finance.yahoo.com/quote/IDXX/history?p=IDXX", "IDEXX Laboratories, Inc. (IDXX)")</f>
        <v/>
      </c>
      <c r="B135" t="inlineStr">
        <is>
          <t>658.99</t>
        </is>
      </c>
      <c r="C135" t="inlineStr">
        <is>
          <t>665.31</t>
        </is>
      </c>
      <c r="D135" t="inlineStr">
        <is>
          <t>659.94</t>
        </is>
      </c>
      <c r="E135" t="inlineStr">
        <is>
          <t>667.03</t>
        </is>
      </c>
      <c r="F135" t="inlineStr">
        <is>
          <t>659.54</t>
        </is>
      </c>
      <c r="G135" t="inlineStr">
        <is>
          <t>662.58</t>
        </is>
      </c>
      <c r="H135" t="inlineStr">
        <is>
          <t>659.85</t>
        </is>
      </c>
      <c r="I135" t="inlineStr">
        <is>
          <t>657.42</t>
        </is>
      </c>
      <c r="J135" t="inlineStr">
        <is>
          <t>667.76</t>
        </is>
      </c>
      <c r="K135" t="inlineStr">
        <is>
          <t>669.40</t>
        </is>
      </c>
      <c r="L135" t="inlineStr">
        <is>
          <t>669.10</t>
        </is>
      </c>
    </row>
    <row r="136">
      <c r="A136" s="1">
        <f>HYPERLINK("https://finance.yahoo.com/quote/EMR/history?p=EMR", "Emerson Electric Co. (EMR)")</f>
        <v/>
      </c>
      <c r="B136" t="inlineStr">
        <is>
          <t>95.70</t>
        </is>
      </c>
      <c r="C136" t="inlineStr">
        <is>
          <t>97.07</t>
        </is>
      </c>
      <c r="D136" t="inlineStr">
        <is>
          <t>96.03</t>
        </is>
      </c>
      <c r="E136" t="inlineStr">
        <is>
          <t>97.61</t>
        </is>
      </c>
      <c r="F136" t="inlineStr">
        <is>
          <t>98.61</t>
        </is>
      </c>
      <c r="G136" t="inlineStr">
        <is>
          <t>97.80</t>
        </is>
      </c>
      <c r="H136" t="inlineStr">
        <is>
          <t>98.06</t>
        </is>
      </c>
      <c r="I136" t="inlineStr">
        <is>
          <t>98.52</t>
        </is>
      </c>
      <c r="J136" t="inlineStr">
        <is>
          <t>97.26</t>
        </is>
      </c>
      <c r="K136" t="inlineStr">
        <is>
          <t>93.81</t>
        </is>
      </c>
      <c r="L136" t="inlineStr">
        <is>
          <t>96.56</t>
        </is>
      </c>
    </row>
    <row r="137">
      <c r="A137" s="1">
        <f>HYPERLINK("https://finance.yahoo.com/quote/WM/history?p=WM", "Waste Management, Inc. (WM)")</f>
        <v/>
      </c>
      <c r="B137" t="inlineStr">
        <is>
          <t>142.77</t>
        </is>
      </c>
      <c r="C137" t="inlineStr">
        <is>
          <t>144.04</t>
        </is>
      </c>
      <c r="D137" t="inlineStr">
        <is>
          <t>142.17</t>
        </is>
      </c>
      <c r="E137" t="inlineStr">
        <is>
          <t>143.04</t>
        </is>
      </c>
      <c r="F137" t="inlineStr">
        <is>
          <t>143.11</t>
        </is>
      </c>
      <c r="G137" t="inlineStr">
        <is>
          <t>142.52</t>
        </is>
      </c>
      <c r="H137" t="inlineStr">
        <is>
          <t>143.99</t>
        </is>
      </c>
      <c r="I137" t="inlineStr">
        <is>
          <t>145.36</t>
        </is>
      </c>
      <c r="J137" t="inlineStr">
        <is>
          <t>145.80</t>
        </is>
      </c>
      <c r="K137" t="inlineStr">
        <is>
          <t>143.63</t>
        </is>
      </c>
      <c r="L137" t="inlineStr">
        <is>
          <t>145.43</t>
        </is>
      </c>
    </row>
    <row r="138">
      <c r="A138" s="1">
        <f>HYPERLINK("https://finance.yahoo.com/quote/PGR/history?p=PGR", "The Progressive Corporation (PGR)")</f>
        <v/>
      </c>
      <c r="B138" t="inlineStr">
        <is>
          <t>97.86</t>
        </is>
      </c>
      <c r="C138" t="inlineStr">
        <is>
          <t>99.11</t>
        </is>
      </c>
      <c r="D138" t="inlineStr">
        <is>
          <t>98.49</t>
        </is>
      </c>
      <c r="E138" t="inlineStr">
        <is>
          <t>99.63</t>
        </is>
      </c>
      <c r="F138" t="inlineStr">
        <is>
          <t>99.88</t>
        </is>
      </c>
      <c r="G138" t="inlineStr">
        <is>
          <t>97.79</t>
        </is>
      </c>
      <c r="H138" t="inlineStr">
        <is>
          <t>97.45</t>
        </is>
      </c>
      <c r="I138" t="inlineStr">
        <is>
          <t>94.95</t>
        </is>
      </c>
      <c r="J138" t="inlineStr">
        <is>
          <t>96.18</t>
        </is>
      </c>
      <c r="K138" t="inlineStr">
        <is>
          <t>94.57</t>
        </is>
      </c>
      <c r="L138" t="inlineStr">
        <is>
          <t>95.30</t>
        </is>
      </c>
    </row>
    <row r="139">
      <c r="A139" s="1">
        <f>HYPERLINK("https://finance.yahoo.com/quote/GPN/history?p=GPN", "Global Payments Inc. (GPN)")</f>
        <v/>
      </c>
      <c r="B139" t="inlineStr">
        <is>
          <t>192.85</t>
        </is>
      </c>
      <c r="C139" t="inlineStr">
        <is>
          <t>192.00</t>
        </is>
      </c>
      <c r="D139" t="inlineStr">
        <is>
          <t>188.12</t>
        </is>
      </c>
      <c r="E139" t="inlineStr">
        <is>
          <t>190.37</t>
        </is>
      </c>
      <c r="F139" t="inlineStr">
        <is>
          <t>189.60</t>
        </is>
      </c>
      <c r="G139" t="inlineStr">
        <is>
          <t>191.10</t>
        </is>
      </c>
      <c r="H139" t="inlineStr">
        <is>
          <t>193.02</t>
        </is>
      </c>
      <c r="I139" t="inlineStr">
        <is>
          <t>195.16</t>
        </is>
      </c>
      <c r="J139" t="inlineStr">
        <is>
          <t>194.73</t>
        </is>
      </c>
      <c r="K139" t="inlineStr">
        <is>
          <t>186.05</t>
        </is>
      </c>
      <c r="L139" t="inlineStr">
        <is>
          <t>189.30</t>
        </is>
      </c>
    </row>
    <row r="140">
      <c r="A140" s="1">
        <f>HYPERLINK("https://finance.yahoo.com/quote/NOC/history?p=NOC", "Northrop Grumman Corporation (NOC)")</f>
        <v/>
      </c>
      <c r="B140" t="inlineStr">
        <is>
          <t>367.65</t>
        </is>
      </c>
      <c r="C140" t="inlineStr">
        <is>
          <t>371.26</t>
        </is>
      </c>
      <c r="D140" t="inlineStr">
        <is>
          <t>369.94</t>
        </is>
      </c>
      <c r="E140" t="inlineStr">
        <is>
          <t>371.82</t>
        </is>
      </c>
      <c r="F140" t="inlineStr">
        <is>
          <t>370.33</t>
        </is>
      </c>
      <c r="G140" t="inlineStr">
        <is>
          <t>367.39</t>
        </is>
      </c>
      <c r="H140" t="inlineStr">
        <is>
          <t>363.94</t>
        </is>
      </c>
      <c r="I140" t="inlineStr">
        <is>
          <t>364.12</t>
        </is>
      </c>
      <c r="J140" t="inlineStr">
        <is>
          <t>362.81</t>
        </is>
      </c>
      <c r="K140" t="inlineStr">
        <is>
          <t>355.00</t>
        </is>
      </c>
      <c r="L140" t="inlineStr">
        <is>
          <t>360.64</t>
        </is>
      </c>
    </row>
    <row r="141">
      <c r="A141" s="1">
        <f>HYPERLINK("https://finance.yahoo.com/quote/DG/history?p=DG", "Dollar General Corporation (DG)")</f>
        <v/>
      </c>
      <c r="B141" t="inlineStr">
        <is>
          <t>218.40</t>
        </is>
      </c>
      <c r="C141" t="inlineStr">
        <is>
          <t>221.50</t>
        </is>
      </c>
      <c r="D141" t="inlineStr">
        <is>
          <t>219.66</t>
        </is>
      </c>
      <c r="E141" t="inlineStr">
        <is>
          <t>220.77</t>
        </is>
      </c>
      <c r="F141" t="inlineStr">
        <is>
          <t>219.46</t>
        </is>
      </c>
      <c r="G141" t="inlineStr">
        <is>
          <t>220.02</t>
        </is>
      </c>
      <c r="H141" t="inlineStr">
        <is>
          <t>220.89</t>
        </is>
      </c>
      <c r="I141" t="inlineStr">
        <is>
          <t>221.95</t>
        </is>
      </c>
      <c r="J141" t="inlineStr">
        <is>
          <t>222.17</t>
        </is>
      </c>
      <c r="K141" t="inlineStr">
        <is>
          <t>224.27</t>
        </is>
      </c>
      <c r="L141" t="inlineStr">
        <is>
          <t>226.99</t>
        </is>
      </c>
    </row>
    <row r="142">
      <c r="A142" s="1">
        <f>HYPERLINK("https://finance.yahoo.com/quote/TWTR/history?p=TWTR", "Twitter, Inc. (TWTR)")</f>
        <v/>
      </c>
      <c r="B142" t="inlineStr">
        <is>
          <t>70.21</t>
        </is>
      </c>
      <c r="C142" t="inlineStr">
        <is>
          <t>68.76</t>
        </is>
      </c>
      <c r="D142" t="inlineStr">
        <is>
          <t>66.83</t>
        </is>
      </c>
      <c r="E142" t="inlineStr">
        <is>
          <t>68.97</t>
        </is>
      </c>
      <c r="F142" t="inlineStr">
        <is>
          <t>69.86</t>
        </is>
      </c>
      <c r="G142" t="inlineStr">
        <is>
          <t>69.60</t>
        </is>
      </c>
      <c r="H142" t="inlineStr">
        <is>
          <t>70.27</t>
        </is>
      </c>
      <c r="I142" t="inlineStr">
        <is>
          <t>68.07</t>
        </is>
      </c>
      <c r="J142" t="inlineStr">
        <is>
          <t>66.41</t>
        </is>
      </c>
      <c r="K142" t="inlineStr">
        <is>
          <t>66.02</t>
        </is>
      </c>
      <c r="L142" t="inlineStr">
        <is>
          <t>67.14</t>
        </is>
      </c>
    </row>
    <row r="143">
      <c r="A143" s="1">
        <f>HYPERLINK("https://finance.yahoo.com/quote/ECL/history?p=ECL", "Ecolab Inc. (ECL)")</f>
        <v/>
      </c>
      <c r="B143" t="inlineStr">
        <is>
          <t>209.48</t>
        </is>
      </c>
      <c r="C143" t="inlineStr">
        <is>
          <t>211.23</t>
        </is>
      </c>
      <c r="D143" t="inlineStr">
        <is>
          <t>209.83</t>
        </is>
      </c>
      <c r="E143" t="inlineStr">
        <is>
          <t>212.76</t>
        </is>
      </c>
      <c r="F143" t="inlineStr">
        <is>
          <t>213.41</t>
        </is>
      </c>
      <c r="G143" t="inlineStr">
        <is>
          <t>212.75</t>
        </is>
      </c>
      <c r="H143" t="inlineStr">
        <is>
          <t>213.75</t>
        </is>
      </c>
      <c r="I143" t="inlineStr">
        <is>
          <t>214.59</t>
        </is>
      </c>
      <c r="J143" t="inlineStr">
        <is>
          <t>215.28</t>
        </is>
      </c>
      <c r="K143" t="inlineStr">
        <is>
          <t>210.34</t>
        </is>
      </c>
      <c r="L143" t="inlineStr">
        <is>
          <t>214.78</t>
        </is>
      </c>
    </row>
    <row r="144">
      <c r="A144" s="1">
        <f>HYPERLINK("https://finance.yahoo.com/quote/NXPI/history?p=NXPI", "NXP Semiconductors N.V. (NXPI)")</f>
        <v/>
      </c>
      <c r="B144" t="inlineStr">
        <is>
          <t>201.74</t>
        </is>
      </c>
      <c r="C144" t="inlineStr">
        <is>
          <t>198.35</t>
        </is>
      </c>
      <c r="D144" t="inlineStr">
        <is>
          <t>195.99</t>
        </is>
      </c>
      <c r="E144" t="inlineStr">
        <is>
          <t>200.35</t>
        </is>
      </c>
      <c r="F144" t="inlineStr">
        <is>
          <t>204.41</t>
        </is>
      </c>
      <c r="G144" t="inlineStr">
        <is>
          <t>204.00</t>
        </is>
      </c>
      <c r="H144" t="inlineStr">
        <is>
          <t>203.55</t>
        </is>
      </c>
      <c r="I144" t="inlineStr">
        <is>
          <t>194.41</t>
        </is>
      </c>
      <c r="J144" t="inlineStr">
        <is>
          <t>190.11</t>
        </is>
      </c>
      <c r="K144" t="inlineStr">
        <is>
          <t>188.62</t>
        </is>
      </c>
      <c r="L144" t="inlineStr">
        <is>
          <t>192.51</t>
        </is>
      </c>
    </row>
    <row r="145">
      <c r="A145" s="1">
        <f>HYPERLINK("https://finance.yahoo.com/quote/F/history?p=F", "Ford Motor Company (F)")</f>
        <v/>
      </c>
      <c r="B145" t="inlineStr">
        <is>
          <t>14.50</t>
        </is>
      </c>
      <c r="C145" t="inlineStr">
        <is>
          <t>14.23</t>
        </is>
      </c>
      <c r="D145" t="inlineStr">
        <is>
          <t>14.06</t>
        </is>
      </c>
      <c r="E145" t="inlineStr">
        <is>
          <t>14.48</t>
        </is>
      </c>
      <c r="F145" t="inlineStr">
        <is>
          <t>14.61</t>
        </is>
      </c>
      <c r="G145" t="inlineStr">
        <is>
          <t>14.42</t>
        </is>
      </c>
      <c r="H145" t="inlineStr">
        <is>
          <t>14.25</t>
        </is>
      </c>
      <c r="I145" t="inlineStr">
        <is>
          <t>14.01</t>
        </is>
      </c>
      <c r="J145" t="inlineStr">
        <is>
          <t>13.61</t>
        </is>
      </c>
      <c r="K145" t="inlineStr">
        <is>
          <t>13.28</t>
        </is>
      </c>
      <c r="L145" t="inlineStr">
        <is>
          <t>13.79</t>
        </is>
      </c>
    </row>
    <row r="146">
      <c r="A146" s="1">
        <f>HYPERLINK("https://finance.yahoo.com/quote/VRTX/history?p=VRTX", "Vertex Pharmaceuticals Incorporated (VRTX)")</f>
        <v/>
      </c>
      <c r="B146" t="inlineStr">
        <is>
          <t>200.05</t>
        </is>
      </c>
      <c r="C146" t="inlineStr">
        <is>
          <t>198.99</t>
        </is>
      </c>
      <c r="D146" t="inlineStr">
        <is>
          <t>197.74</t>
        </is>
      </c>
      <c r="E146" t="inlineStr">
        <is>
          <t>198.16</t>
        </is>
      </c>
      <c r="F146" t="inlineStr">
        <is>
          <t>198.34</t>
        </is>
      </c>
      <c r="G146" t="inlineStr">
        <is>
          <t>198.33</t>
        </is>
      </c>
      <c r="H146" t="inlineStr">
        <is>
          <t>197.89</t>
        </is>
      </c>
      <c r="I146" t="inlineStr">
        <is>
          <t>200.09</t>
        </is>
      </c>
      <c r="J146" t="inlineStr">
        <is>
          <t>202.28</t>
        </is>
      </c>
      <c r="K146" t="inlineStr">
        <is>
          <t>199.24</t>
        </is>
      </c>
      <c r="L146" t="inlineStr">
        <is>
          <t>195.63</t>
        </is>
      </c>
    </row>
    <row r="147">
      <c r="A147" s="1">
        <f>HYPERLINK("https://finance.yahoo.com/quote/AON/history?p=AON", "Aon plc (AON)")</f>
        <v/>
      </c>
      <c r="B147" t="inlineStr">
        <is>
          <t>237.72</t>
        </is>
      </c>
      <c r="C147" t="inlineStr">
        <is>
          <t>239.05</t>
        </is>
      </c>
      <c r="D147" t="inlineStr">
        <is>
          <t>235.21</t>
        </is>
      </c>
      <c r="E147" t="inlineStr">
        <is>
          <t>236.31</t>
        </is>
      </c>
      <c r="F147" t="inlineStr">
        <is>
          <t>232.79</t>
        </is>
      </c>
      <c r="G147" t="inlineStr">
        <is>
          <t>231.64</t>
        </is>
      </c>
      <c r="H147" t="inlineStr">
        <is>
          <t>230.43</t>
        </is>
      </c>
      <c r="I147" t="inlineStr">
        <is>
          <t>231.26</t>
        </is>
      </c>
      <c r="J147" t="inlineStr">
        <is>
          <t>231.73</t>
        </is>
      </c>
      <c r="K147" t="inlineStr">
        <is>
          <t>226.79</t>
        </is>
      </c>
      <c r="L147" t="inlineStr">
        <is>
          <t>229.38</t>
        </is>
      </c>
    </row>
    <row r="148">
      <c r="A148" s="1">
        <f>HYPERLINK("https://finance.yahoo.com/quote/ROP/history?p=ROP", "Roper Technologies, Inc. (ROP)")</f>
        <v/>
      </c>
      <c r="B148" t="inlineStr">
        <is>
          <t>474.16</t>
        </is>
      </c>
      <c r="C148" t="inlineStr">
        <is>
          <t>481.82</t>
        </is>
      </c>
      <c r="D148" t="inlineStr">
        <is>
          <t>475.24</t>
        </is>
      </c>
      <c r="E148" t="inlineStr">
        <is>
          <t>481.18</t>
        </is>
      </c>
      <c r="F148" t="inlineStr">
        <is>
          <t>482.34</t>
        </is>
      </c>
      <c r="G148" t="inlineStr">
        <is>
          <t>481.72</t>
        </is>
      </c>
      <c r="H148" t="inlineStr">
        <is>
          <t>486.47</t>
        </is>
      </c>
      <c r="I148" t="inlineStr">
        <is>
          <t>486.60</t>
        </is>
      </c>
      <c r="J148" t="inlineStr">
        <is>
          <t>485.98</t>
        </is>
      </c>
      <c r="K148" t="inlineStr">
        <is>
          <t>481.72</t>
        </is>
      </c>
      <c r="L148" t="inlineStr">
        <is>
          <t>490.80</t>
        </is>
      </c>
    </row>
    <row r="149">
      <c r="A149" s="1">
        <f>HYPERLINK("https://finance.yahoo.com/quote/JCI/history?p=JCI", "Johnson Controls International plc (JCI)")</f>
        <v/>
      </c>
      <c r="B149" t="inlineStr">
        <is>
          <t>68.35</t>
        </is>
      </c>
      <c r="C149" t="inlineStr">
        <is>
          <t>69.53</t>
        </is>
      </c>
      <c r="D149" t="inlineStr">
        <is>
          <t>68.91</t>
        </is>
      </c>
      <c r="E149" t="inlineStr">
        <is>
          <t>70.06</t>
        </is>
      </c>
      <c r="F149" t="inlineStr">
        <is>
          <t>70.69</t>
        </is>
      </c>
      <c r="G149" t="inlineStr">
        <is>
          <t>69.62</t>
        </is>
      </c>
      <c r="H149" t="inlineStr">
        <is>
          <t>69.85</t>
        </is>
      </c>
      <c r="I149" t="inlineStr">
        <is>
          <t>70.12</t>
        </is>
      </c>
      <c r="J149" t="inlineStr">
        <is>
          <t>69.73</t>
        </is>
      </c>
      <c r="K149" t="inlineStr">
        <is>
          <t>68.03</t>
        </is>
      </c>
      <c r="L149" t="inlineStr">
        <is>
          <t>69.63</t>
        </is>
      </c>
    </row>
    <row r="150">
      <c r="A150" s="1">
        <f>HYPERLINK("https://finance.yahoo.com/quote/BIIB/history?p=BIIB", "Biogen Inc. (BIIB)")</f>
        <v/>
      </c>
      <c r="B150" t="inlineStr">
        <is>
          <t>344.89</t>
        </is>
      </c>
      <c r="C150" t="inlineStr">
        <is>
          <t>355.33</t>
        </is>
      </c>
      <c r="D150" t="inlineStr">
        <is>
          <t>369.05</t>
        </is>
      </c>
      <c r="E150" t="inlineStr">
        <is>
          <t>358.16</t>
        </is>
      </c>
      <c r="F150" t="inlineStr">
        <is>
          <t>349.04</t>
        </is>
      </c>
      <c r="G150" t="inlineStr">
        <is>
          <t>351.92</t>
        </is>
      </c>
      <c r="H150" t="inlineStr">
        <is>
          <t>352.06</t>
        </is>
      </c>
      <c r="I150" t="inlineStr">
        <is>
          <t>328.16</t>
        </is>
      </c>
      <c r="J150" t="inlineStr">
        <is>
          <t>324.62</t>
        </is>
      </c>
      <c r="K150" t="inlineStr">
        <is>
          <t>324.16</t>
        </is>
      </c>
      <c r="L150" t="inlineStr">
        <is>
          <t>321.69</t>
        </is>
      </c>
    </row>
    <row r="151">
      <c r="A151" s="1">
        <f>HYPERLINK("https://finance.yahoo.com/quote/NEM/history?p=NEM", "Newmont Corporation (NEM)")</f>
        <v/>
      </c>
      <c r="B151" t="inlineStr">
        <is>
          <t>63.89</t>
        </is>
      </c>
      <c r="C151" t="inlineStr">
        <is>
          <t>63.63</t>
        </is>
      </c>
      <c r="D151" t="inlineStr">
        <is>
          <t>62.76</t>
        </is>
      </c>
      <c r="E151" t="inlineStr">
        <is>
          <t>63.98</t>
        </is>
      </c>
      <c r="F151" t="inlineStr">
        <is>
          <t>63.19</t>
        </is>
      </c>
      <c r="G151" t="inlineStr">
        <is>
          <t>63.37</t>
        </is>
      </c>
      <c r="H151" t="inlineStr">
        <is>
          <t>63.36</t>
        </is>
      </c>
      <c r="I151" t="inlineStr">
        <is>
          <t>63.49</t>
        </is>
      </c>
      <c r="J151" t="inlineStr">
        <is>
          <t>61.73</t>
        </is>
      </c>
      <c r="K151" t="inlineStr">
        <is>
          <t>60.69</t>
        </is>
      </c>
      <c r="L151" t="inlineStr">
        <is>
          <t>60.69</t>
        </is>
      </c>
    </row>
    <row r="152">
      <c r="A152" s="1">
        <f>HYPERLINK("https://finance.yahoo.com/quote/FCX/history?p=FCX", "Freeport-McMoRan Inc. (FCX)")</f>
        <v/>
      </c>
      <c r="B152" t="inlineStr">
        <is>
          <t>36.00</t>
        </is>
      </c>
      <c r="C152" t="inlineStr">
        <is>
          <t>36.21</t>
        </is>
      </c>
      <c r="D152" t="inlineStr">
        <is>
          <t>34.69</t>
        </is>
      </c>
      <c r="E152" t="inlineStr">
        <is>
          <t>36.50</t>
        </is>
      </c>
      <c r="F152" t="inlineStr">
        <is>
          <t>36.53</t>
        </is>
      </c>
      <c r="G152" t="inlineStr">
        <is>
          <t>35.73</t>
        </is>
      </c>
      <c r="H152" t="inlineStr">
        <is>
          <t>34.52</t>
        </is>
      </c>
      <c r="I152" t="inlineStr">
        <is>
          <t>34.39</t>
        </is>
      </c>
      <c r="J152" t="inlineStr">
        <is>
          <t>33.20</t>
        </is>
      </c>
      <c r="K152" t="inlineStr">
        <is>
          <t>32.40</t>
        </is>
      </c>
      <c r="L152" t="inlineStr">
        <is>
          <t>33.34</t>
        </is>
      </c>
    </row>
    <row r="153">
      <c r="A153" s="1">
        <f>HYPERLINK("https://finance.yahoo.com/quote/KMB/history?p=KMB", "Kimberly-Clark Corporation (KMB)")</f>
        <v/>
      </c>
      <c r="B153" t="inlineStr">
        <is>
          <t>134.64</t>
        </is>
      </c>
      <c r="C153" t="inlineStr">
        <is>
          <t>135.72</t>
        </is>
      </c>
      <c r="D153" t="inlineStr">
        <is>
          <t>135.30</t>
        </is>
      </c>
      <c r="E153" t="inlineStr">
        <is>
          <t>135.02</t>
        </is>
      </c>
      <c r="F153" t="inlineStr">
        <is>
          <t>134.70</t>
        </is>
      </c>
      <c r="G153" t="inlineStr">
        <is>
          <t>134.34</t>
        </is>
      </c>
      <c r="H153" t="inlineStr">
        <is>
          <t>135.24</t>
        </is>
      </c>
      <c r="I153" t="inlineStr">
        <is>
          <t>136.14</t>
        </is>
      </c>
      <c r="J153" t="inlineStr">
        <is>
          <t>138.52</t>
        </is>
      </c>
      <c r="K153" t="inlineStr">
        <is>
          <t>139.04</t>
        </is>
      </c>
      <c r="L153" t="inlineStr">
        <is>
          <t>138.69</t>
        </is>
      </c>
    </row>
    <row r="154">
      <c r="A154" s="1">
        <f>HYPERLINK("https://finance.yahoo.com/quote/PSA/history?p=PSA", "Public Storage (PSA)")</f>
        <v/>
      </c>
      <c r="B154" t="inlineStr">
        <is>
          <t>307.94</t>
        </is>
      </c>
      <c r="C154" t="inlineStr">
        <is>
          <t>308.20</t>
        </is>
      </c>
      <c r="D154" t="inlineStr">
        <is>
          <t>307.18</t>
        </is>
      </c>
      <c r="E154" t="inlineStr">
        <is>
          <t>311.68</t>
        </is>
      </c>
      <c r="F154" t="inlineStr">
        <is>
          <t>313.74</t>
        </is>
      </c>
      <c r="G154" t="inlineStr">
        <is>
          <t>310.28</t>
        </is>
      </c>
      <c r="H154" t="inlineStr">
        <is>
          <t>312.98</t>
        </is>
      </c>
      <c r="I154" t="inlineStr">
        <is>
          <t>313.48</t>
        </is>
      </c>
      <c r="J154" t="inlineStr">
        <is>
          <t>313.94</t>
        </is>
      </c>
      <c r="K154" t="inlineStr">
        <is>
          <t>308.52</t>
        </is>
      </c>
      <c r="L154" t="inlineStr">
        <is>
          <t>311.07</t>
        </is>
      </c>
    </row>
    <row r="155">
      <c r="A155" s="1">
        <f>HYPERLINK("https://finance.yahoo.com/quote/IQV/history?p=IQV", "IQVIA Holdings Inc. (IQV)")</f>
        <v/>
      </c>
      <c r="B155" t="inlineStr">
        <is>
          <t>250.95</t>
        </is>
      </c>
      <c r="C155" t="inlineStr">
        <is>
          <t>253.94</t>
        </is>
      </c>
      <c r="D155" t="inlineStr">
        <is>
          <t>248.81</t>
        </is>
      </c>
      <c r="E155" t="inlineStr">
        <is>
          <t>251.16</t>
        </is>
      </c>
      <c r="F155" t="inlineStr">
        <is>
          <t>248.62</t>
        </is>
      </c>
      <c r="G155" t="inlineStr">
        <is>
          <t>249.63</t>
        </is>
      </c>
      <c r="H155" t="inlineStr">
        <is>
          <t>246.00</t>
        </is>
      </c>
      <c r="I155" t="inlineStr">
        <is>
          <t>246.50</t>
        </is>
      </c>
      <c r="J155" t="inlineStr">
        <is>
          <t>247.70</t>
        </is>
      </c>
      <c r="K155" t="inlineStr">
        <is>
          <t>241.69</t>
        </is>
      </c>
      <c r="L155" t="inlineStr">
        <is>
          <t>247.30</t>
        </is>
      </c>
    </row>
    <row r="156">
      <c r="A156" s="1">
        <f>HYPERLINK("https://finance.yahoo.com/quote/MSCI/history?p=MSCI", "MSCI Inc. (MSCI)")</f>
        <v/>
      </c>
      <c r="B156" t="inlineStr">
        <is>
          <t>550.02</t>
        </is>
      </c>
      <c r="C156" t="inlineStr">
        <is>
          <t>555.77</t>
        </is>
      </c>
      <c r="D156" t="inlineStr">
        <is>
          <t>553.54</t>
        </is>
      </c>
      <c r="E156" t="inlineStr">
        <is>
          <t>560.23</t>
        </is>
      </c>
      <c r="F156" t="inlineStr">
        <is>
          <t>559.95</t>
        </is>
      </c>
      <c r="G156" t="inlineStr">
        <is>
          <t>557.57</t>
        </is>
      </c>
      <c r="H156" t="inlineStr">
        <is>
          <t>555.19</t>
        </is>
      </c>
      <c r="I156" t="inlineStr">
        <is>
          <t>559.85</t>
        </is>
      </c>
      <c r="J156" t="inlineStr">
        <is>
          <t>564.83</t>
        </is>
      </c>
      <c r="K156" t="inlineStr">
        <is>
          <t>556.84</t>
        </is>
      </c>
      <c r="L156" t="inlineStr">
        <is>
          <t>561.51</t>
        </is>
      </c>
    </row>
    <row r="157">
      <c r="A157" s="1">
        <f>HYPERLINK("https://finance.yahoo.com/quote/KLAC/history?p=KLAC", "KLA Corporation (KLAC)")</f>
        <v/>
      </c>
      <c r="B157" t="inlineStr">
        <is>
          <t>311.25</t>
        </is>
      </c>
      <c r="C157" t="inlineStr">
        <is>
          <t>307.06</t>
        </is>
      </c>
      <c r="D157" t="inlineStr">
        <is>
          <t>303.09</t>
        </is>
      </c>
      <c r="E157" t="inlineStr">
        <is>
          <t>308.76</t>
        </is>
      </c>
      <c r="F157" t="inlineStr">
        <is>
          <t>314.02</t>
        </is>
      </c>
      <c r="G157" t="inlineStr">
        <is>
          <t>311.61</t>
        </is>
      </c>
      <c r="H157" t="inlineStr">
        <is>
          <t>309.12</t>
        </is>
      </c>
      <c r="I157" t="inlineStr">
        <is>
          <t>303.75</t>
        </is>
      </c>
      <c r="J157" t="inlineStr">
        <is>
          <t>293.22</t>
        </is>
      </c>
      <c r="K157" t="inlineStr">
        <is>
          <t>294.33</t>
        </is>
      </c>
      <c r="L157" t="inlineStr">
        <is>
          <t>301.01</t>
        </is>
      </c>
    </row>
    <row r="158">
      <c r="A158" s="1">
        <f>HYPERLINK("https://finance.yahoo.com/quote/TT/history?p=TT", "Trane Technologies plc (TT)")</f>
        <v/>
      </c>
      <c r="B158" t="inlineStr">
        <is>
          <t>184.98</t>
        </is>
      </c>
      <c r="C158" t="inlineStr">
        <is>
          <t>189.65</t>
        </is>
      </c>
      <c r="D158" t="inlineStr">
        <is>
          <t>187.24</t>
        </is>
      </c>
      <c r="E158" t="inlineStr">
        <is>
          <t>190.32</t>
        </is>
      </c>
      <c r="F158" t="inlineStr">
        <is>
          <t>192.77</t>
        </is>
      </c>
      <c r="G158" t="inlineStr">
        <is>
          <t>191.19</t>
        </is>
      </c>
      <c r="H158" t="inlineStr">
        <is>
          <t>190.94</t>
        </is>
      </c>
      <c r="I158" t="inlineStr">
        <is>
          <t>192.19</t>
        </is>
      </c>
      <c r="J158" t="inlineStr">
        <is>
          <t>192.26</t>
        </is>
      </c>
      <c r="K158" t="inlineStr">
        <is>
          <t>189.65</t>
        </is>
      </c>
      <c r="L158" t="inlineStr">
        <is>
          <t>195.15</t>
        </is>
      </c>
    </row>
    <row r="159">
      <c r="A159" s="1">
        <f>HYPERLINK("https://finance.yahoo.com/quote/A/history?p=A", "Agilent Technologies, Inc. (A)")</f>
        <v/>
      </c>
      <c r="B159" t="inlineStr">
        <is>
          <t>148.98</t>
        </is>
      </c>
      <c r="C159" t="inlineStr">
        <is>
          <t>149.49</t>
        </is>
      </c>
      <c r="D159" t="inlineStr">
        <is>
          <t>148.83</t>
        </is>
      </c>
      <c r="E159" t="inlineStr">
        <is>
          <t>150.03</t>
        </is>
      </c>
      <c r="F159" t="inlineStr">
        <is>
          <t>149.51</t>
        </is>
      </c>
      <c r="G159" t="inlineStr">
        <is>
          <t>149.27</t>
        </is>
      </c>
      <c r="H159" t="inlineStr">
        <is>
          <t>148.63</t>
        </is>
      </c>
      <c r="I159" t="inlineStr">
        <is>
          <t>148.96</t>
        </is>
      </c>
      <c r="J159" t="inlineStr">
        <is>
          <t>148.93</t>
        </is>
      </c>
      <c r="K159" t="inlineStr">
        <is>
          <t>147.58</t>
        </is>
      </c>
      <c r="L159" t="inlineStr">
        <is>
          <t>149.23</t>
        </is>
      </c>
    </row>
    <row r="160">
      <c r="A160" s="1">
        <f>HYPERLINK("https://finance.yahoo.com/quote/TROW/history?p=TROW", "T. Rowe Price Group, Inc. (TROW)")</f>
        <v/>
      </c>
      <c r="B160" t="inlineStr">
        <is>
          <t>203.63</t>
        </is>
      </c>
      <c r="C160" t="inlineStr">
        <is>
          <t>204.89</t>
        </is>
      </c>
      <c r="D160" t="inlineStr">
        <is>
          <t>199.40</t>
        </is>
      </c>
      <c r="E160" t="inlineStr">
        <is>
          <t>205.20</t>
        </is>
      </c>
      <c r="F160" t="inlineStr">
        <is>
          <t>211.10</t>
        </is>
      </c>
      <c r="G160" t="inlineStr">
        <is>
          <t>205.43</t>
        </is>
      </c>
      <c r="H160" t="inlineStr">
        <is>
          <t>203.69</t>
        </is>
      </c>
      <c r="I160" t="inlineStr">
        <is>
          <t>204.43</t>
        </is>
      </c>
      <c r="J160" t="inlineStr">
        <is>
          <t>203.41</t>
        </is>
      </c>
      <c r="K160" t="inlineStr">
        <is>
          <t>197.44</t>
        </is>
      </c>
      <c r="L160" t="inlineStr">
        <is>
          <t>203.21</t>
        </is>
      </c>
    </row>
    <row r="161">
      <c r="A161" s="1">
        <f>HYPERLINK("https://finance.yahoo.com/quote/LHX/history?p=LHX", "L3Harris Technologies, Inc. (LHX)")</f>
        <v/>
      </c>
      <c r="B161" t="inlineStr">
        <is>
          <t>219.50</t>
        </is>
      </c>
      <c r="C161" t="inlineStr">
        <is>
          <t>224.00</t>
        </is>
      </c>
      <c r="D161" t="inlineStr">
        <is>
          <t>222.30</t>
        </is>
      </c>
      <c r="E161" t="inlineStr">
        <is>
          <t>223.99</t>
        </is>
      </c>
      <c r="F161" t="inlineStr">
        <is>
          <t>224.25</t>
        </is>
      </c>
      <c r="G161" t="inlineStr">
        <is>
          <t>224.58</t>
        </is>
      </c>
      <c r="H161" t="inlineStr">
        <is>
          <t>223.97</t>
        </is>
      </c>
      <c r="I161" t="inlineStr">
        <is>
          <t>223.86</t>
        </is>
      </c>
      <c r="J161" t="inlineStr">
        <is>
          <t>223.76</t>
        </is>
      </c>
      <c r="K161" t="inlineStr">
        <is>
          <t>218.23</t>
        </is>
      </c>
      <c r="L161" t="inlineStr">
        <is>
          <t>223.82</t>
        </is>
      </c>
    </row>
    <row r="162">
      <c r="A162" s="1">
        <f>HYPERLINK("https://finance.yahoo.com/quote/EBAY/history?p=EBAY", "eBay Inc. (EBAY)")</f>
        <v/>
      </c>
      <c r="B162" t="inlineStr">
        <is>
          <t>69.02</t>
        </is>
      </c>
      <c r="C162" t="inlineStr">
        <is>
          <t>70.07</t>
        </is>
      </c>
      <c r="D162" t="inlineStr">
        <is>
          <t>68.65</t>
        </is>
      </c>
      <c r="E162" t="inlineStr">
        <is>
          <t>69.46</t>
        </is>
      </c>
      <c r="F162" t="inlineStr">
        <is>
          <t>68.97</t>
        </is>
      </c>
      <c r="G162" t="inlineStr">
        <is>
          <t>68.74</t>
        </is>
      </c>
      <c r="H162" t="inlineStr">
        <is>
          <t>68.03</t>
        </is>
      </c>
      <c r="I162" t="inlineStr">
        <is>
          <t>68.14</t>
        </is>
      </c>
      <c r="J162" t="inlineStr">
        <is>
          <t>68.18</t>
        </is>
      </c>
      <c r="K162" t="inlineStr">
        <is>
          <t>68.53</t>
        </is>
      </c>
      <c r="L162" t="inlineStr">
        <is>
          <t>68.91</t>
        </is>
      </c>
    </row>
    <row r="163">
      <c r="A163" s="1">
        <f>HYPERLINK("https://finance.yahoo.com/quote/EXC/history?p=EXC", "Exelon Corporation (EXC)")</f>
        <v/>
      </c>
      <c r="B163" t="inlineStr">
        <is>
          <t>44.88</t>
        </is>
      </c>
      <c r="C163" t="inlineStr">
        <is>
          <t>45.13</t>
        </is>
      </c>
      <c r="D163" t="inlineStr">
        <is>
          <t>44.93</t>
        </is>
      </c>
      <c r="E163" t="inlineStr">
        <is>
          <t>44.91</t>
        </is>
      </c>
      <c r="F163" t="inlineStr">
        <is>
          <t>45.28</t>
        </is>
      </c>
      <c r="G163" t="inlineStr">
        <is>
          <t>44.79</t>
        </is>
      </c>
      <c r="H163" t="inlineStr">
        <is>
          <t>45.14</t>
        </is>
      </c>
      <c r="I163" t="inlineStr">
        <is>
          <t>45.73</t>
        </is>
      </c>
      <c r="J163" t="inlineStr">
        <is>
          <t>45.99</t>
        </is>
      </c>
      <c r="K163" t="inlineStr">
        <is>
          <t>45.32</t>
        </is>
      </c>
      <c r="L163" t="inlineStr">
        <is>
          <t>46.15</t>
        </is>
      </c>
    </row>
    <row r="164">
      <c r="A164" s="1">
        <f>HYPERLINK("https://finance.yahoo.com/quote/DLR/history?p=DLR", "Digital Realty Trust, Inc. (DLR)")</f>
        <v/>
      </c>
      <c r="B164" t="inlineStr">
        <is>
          <t>152.32</t>
        </is>
      </c>
      <c r="C164" t="inlineStr">
        <is>
          <t>153.89</t>
        </is>
      </c>
      <c r="D164" t="inlineStr">
        <is>
          <t>154.58</t>
        </is>
      </c>
      <c r="E164" t="inlineStr">
        <is>
          <t>155.76</t>
        </is>
      </c>
      <c r="F164" t="inlineStr">
        <is>
          <t>157.68</t>
        </is>
      </c>
      <c r="G164" t="inlineStr">
        <is>
          <t>155.49</t>
        </is>
      </c>
      <c r="H164" t="inlineStr">
        <is>
          <t>157.36</t>
        </is>
      </c>
      <c r="I164" t="inlineStr">
        <is>
          <t>157.09</t>
        </is>
      </c>
      <c r="J164" t="inlineStr">
        <is>
          <t>157.32</t>
        </is>
      </c>
      <c r="K164" t="inlineStr">
        <is>
          <t>156.32</t>
        </is>
      </c>
      <c r="L164" t="inlineStr">
        <is>
          <t>156.46</t>
        </is>
      </c>
    </row>
    <row r="165">
      <c r="A165" s="1">
        <f>HYPERLINK("https://finance.yahoo.com/quote/TEL/history?p=TEL", "TE Connectivity Ltd. (TEL)")</f>
        <v/>
      </c>
      <c r="B165" t="inlineStr">
        <is>
          <t>135.82</t>
        </is>
      </c>
      <c r="C165" t="inlineStr">
        <is>
          <t>137.05</t>
        </is>
      </c>
      <c r="D165" t="inlineStr">
        <is>
          <t>135.04</t>
        </is>
      </c>
      <c r="E165" t="inlineStr">
        <is>
          <t>138.00</t>
        </is>
      </c>
      <c r="F165" t="inlineStr">
        <is>
          <t>138.64</t>
        </is>
      </c>
      <c r="G165" t="inlineStr">
        <is>
          <t>137.61</t>
        </is>
      </c>
      <c r="H165" t="inlineStr">
        <is>
          <t>138.39</t>
        </is>
      </c>
      <c r="I165" t="inlineStr">
        <is>
          <t>136.88</t>
        </is>
      </c>
      <c r="J165" t="inlineStr">
        <is>
          <t>134.31</t>
        </is>
      </c>
      <c r="K165" t="inlineStr">
        <is>
          <t>132.38</t>
        </is>
      </c>
      <c r="L165" t="inlineStr">
        <is>
          <t>134.94</t>
        </is>
      </c>
    </row>
    <row r="166">
      <c r="A166" s="1">
        <f>HYPERLINK("https://finance.yahoo.com/quote/CMG/history?p=CMG", "Chipotle Mexican Grill, Inc. (CMG)")</f>
        <v/>
      </c>
      <c r="B166" t="inlineStr">
        <is>
          <t>1,566.41</t>
        </is>
      </c>
      <c r="C166" t="inlineStr">
        <is>
          <t>1,583.99</t>
        </is>
      </c>
      <c r="D166" t="inlineStr">
        <is>
          <t>1,576.05</t>
        </is>
      </c>
      <c r="E166" t="inlineStr">
        <is>
          <t>1,592.25</t>
        </is>
      </c>
      <c r="F166" t="inlineStr">
        <is>
          <t>1,615.56</t>
        </is>
      </c>
      <c r="G166" t="inlineStr">
        <is>
          <t>1,607.29</t>
        </is>
      </c>
      <c r="H166" t="inlineStr">
        <is>
          <t>1,619.98</t>
        </is>
      </c>
      <c r="I166" t="inlineStr">
        <is>
          <t>1,581.86</t>
        </is>
      </c>
      <c r="J166" t="inlineStr">
        <is>
          <t>1,560.49</t>
        </is>
      </c>
      <c r="K166" t="inlineStr">
        <is>
          <t>1,551.16</t>
        </is>
      </c>
      <c r="L166" t="inlineStr">
        <is>
          <t>1,579.21</t>
        </is>
      </c>
    </row>
    <row r="167">
      <c r="A167" s="1">
        <f>HYPERLINK("https://finance.yahoo.com/quote/DOW/history?p=DOW", "Dow Inc. (DOW)")</f>
        <v/>
      </c>
      <c r="B167" t="inlineStr">
        <is>
          <t>61.93</t>
        </is>
      </c>
      <c r="C167" t="inlineStr">
        <is>
          <t>62.25</t>
        </is>
      </c>
      <c r="D167" t="inlineStr">
        <is>
          <t>61.41</t>
        </is>
      </c>
      <c r="E167" t="inlineStr">
        <is>
          <t>63.08</t>
        </is>
      </c>
      <c r="F167" t="inlineStr">
        <is>
          <t>63.22</t>
        </is>
      </c>
      <c r="G167" t="inlineStr">
        <is>
          <t>62.70</t>
        </is>
      </c>
      <c r="H167" t="inlineStr">
        <is>
          <t>62.32</t>
        </is>
      </c>
      <c r="I167" t="inlineStr">
        <is>
          <t>61.91</t>
        </is>
      </c>
      <c r="J167" t="inlineStr">
        <is>
          <t>60.01</t>
        </is>
      </c>
      <c r="K167" t="inlineStr">
        <is>
          <t>57.79</t>
        </is>
      </c>
      <c r="L167" t="inlineStr">
        <is>
          <t>58.87</t>
        </is>
      </c>
    </row>
    <row r="168">
      <c r="A168" s="1">
        <f>HYPERLINK("https://finance.yahoo.com/quote/ALGN/history?p=ALGN", "Align Technology, Inc. (ALGN)")</f>
        <v/>
      </c>
      <c r="B168" t="inlineStr">
        <is>
          <t>604.67</t>
        </is>
      </c>
      <c r="C168" t="inlineStr">
        <is>
          <t>612.22</t>
        </is>
      </c>
      <c r="D168" t="inlineStr">
        <is>
          <t>616.79</t>
        </is>
      </c>
      <c r="E168" t="inlineStr">
        <is>
          <t>627.19</t>
        </is>
      </c>
      <c r="F168" t="inlineStr">
        <is>
          <t>642.86</t>
        </is>
      </c>
      <c r="G168" t="inlineStr">
        <is>
          <t>642.40</t>
        </is>
      </c>
      <c r="H168" t="inlineStr">
        <is>
          <t>635.09</t>
        </is>
      </c>
      <c r="I168" t="inlineStr">
        <is>
          <t>621.70</t>
        </is>
      </c>
      <c r="J168" t="inlineStr">
        <is>
          <t>616.12</t>
        </is>
      </c>
      <c r="K168" t="inlineStr">
        <is>
          <t>595.56</t>
        </is>
      </c>
      <c r="L168" t="inlineStr">
        <is>
          <t>608.44</t>
        </is>
      </c>
    </row>
    <row r="169">
      <c r="A169" s="1">
        <f>HYPERLINK("https://finance.yahoo.com/quote/GD/history?p=GD", "General Dynamics Corporation (GD)")</f>
        <v/>
      </c>
      <c r="B169" t="inlineStr">
        <is>
          <t>186.91</t>
        </is>
      </c>
      <c r="C169" t="inlineStr">
        <is>
          <t>189.79</t>
        </is>
      </c>
      <c r="D169" t="inlineStr">
        <is>
          <t>188.02</t>
        </is>
      </c>
      <c r="E169" t="inlineStr">
        <is>
          <t>190.22</t>
        </is>
      </c>
      <c r="F169" t="inlineStr">
        <is>
          <t>189.33</t>
        </is>
      </c>
      <c r="G169" t="inlineStr">
        <is>
          <t>188.74</t>
        </is>
      </c>
      <c r="H169" t="inlineStr">
        <is>
          <t>189.46</t>
        </is>
      </c>
      <c r="I169" t="inlineStr">
        <is>
          <t>189.35</t>
        </is>
      </c>
      <c r="J169" t="inlineStr">
        <is>
          <t>189.28</t>
        </is>
      </c>
      <c r="K169" t="inlineStr">
        <is>
          <t>184.09</t>
        </is>
      </c>
      <c r="L169" t="inlineStr">
        <is>
          <t>189.62</t>
        </is>
      </c>
    </row>
    <row r="170">
      <c r="A170" s="1">
        <f>HYPERLINK("https://finance.yahoo.com/quote/AEP/history?p=AEP", "American Electric Power Company, Inc. (AEP)")</f>
        <v/>
      </c>
      <c r="B170" t="inlineStr">
        <is>
          <t>85.24</t>
        </is>
      </c>
      <c r="C170" t="inlineStr">
        <is>
          <t>85.62</t>
        </is>
      </c>
      <c r="D170" t="inlineStr">
        <is>
          <t>85.31</t>
        </is>
      </c>
      <c r="E170" t="inlineStr">
        <is>
          <t>85.39</t>
        </is>
      </c>
      <c r="F170" t="inlineStr">
        <is>
          <t>85.41</t>
        </is>
      </c>
      <c r="G170" t="inlineStr">
        <is>
          <t>85.24</t>
        </is>
      </c>
      <c r="H170" t="inlineStr">
        <is>
          <t>86.18</t>
        </is>
      </c>
      <c r="I170" t="inlineStr">
        <is>
          <t>87.18</t>
        </is>
      </c>
      <c r="J170" t="inlineStr">
        <is>
          <t>87.49</t>
        </is>
      </c>
      <c r="K170" t="inlineStr">
        <is>
          <t>85.77</t>
        </is>
      </c>
      <c r="L170" t="inlineStr">
        <is>
          <t>86.20</t>
        </is>
      </c>
    </row>
    <row r="171">
      <c r="A171" s="1">
        <f>HYPERLINK("https://finance.yahoo.com/quote/INFO/history?p=INFO", "IHS Markit Ltd. (INFO)")</f>
        <v/>
      </c>
      <c r="B171" t="inlineStr">
        <is>
          <t>114.11</t>
        </is>
      </c>
      <c r="C171" t="inlineStr">
        <is>
          <t>115.33</t>
        </is>
      </c>
      <c r="D171" t="inlineStr">
        <is>
          <t>114.10</t>
        </is>
      </c>
      <c r="E171" t="inlineStr">
        <is>
          <t>113.52</t>
        </is>
      </c>
      <c r="F171" t="inlineStr">
        <is>
          <t>112.46</t>
        </is>
      </c>
      <c r="G171" t="inlineStr">
        <is>
          <t>111.66</t>
        </is>
      </c>
      <c r="H171" t="inlineStr">
        <is>
          <t>112.30</t>
        </is>
      </c>
      <c r="I171" t="inlineStr">
        <is>
          <t>113.32</t>
        </is>
      </c>
      <c r="J171" t="inlineStr">
        <is>
          <t>114.06</t>
        </is>
      </c>
      <c r="K171" t="inlineStr">
        <is>
          <t>112.89</t>
        </is>
      </c>
      <c r="L171" t="inlineStr">
        <is>
          <t>115.21</t>
        </is>
      </c>
    </row>
    <row r="172">
      <c r="A172" s="1">
        <f>HYPERLINK("https://finance.yahoo.com/quote/MET/history?p=MET", "MetLife, Inc. (MET)")</f>
        <v/>
      </c>
      <c r="B172" t="inlineStr">
        <is>
          <t>58.90</t>
        </is>
      </c>
      <c r="C172" t="inlineStr">
        <is>
          <t>58.84</t>
        </is>
      </c>
      <c r="D172" t="inlineStr">
        <is>
          <t>56.69</t>
        </is>
      </c>
      <c r="E172" t="inlineStr">
        <is>
          <t>58.86</t>
        </is>
      </c>
      <c r="F172" t="inlineStr">
        <is>
          <t>59.56</t>
        </is>
      </c>
      <c r="G172" t="inlineStr">
        <is>
          <t>58.68</t>
        </is>
      </c>
      <c r="H172" t="inlineStr">
        <is>
          <t>58.24</t>
        </is>
      </c>
      <c r="I172" t="inlineStr">
        <is>
          <t>58.64</t>
        </is>
      </c>
      <c r="J172" t="inlineStr">
        <is>
          <t>57.58</t>
        </is>
      </c>
      <c r="K172" t="inlineStr">
        <is>
          <t>55.86</t>
        </is>
      </c>
      <c r="L172" t="inlineStr">
        <is>
          <t>57.83</t>
        </is>
      </c>
    </row>
    <row r="173">
      <c r="A173" s="1">
        <f>HYPERLINK("https://finance.yahoo.com/quote/DXCM/history?p=DXCM", "DexCom, Inc. (DXCM)")</f>
        <v/>
      </c>
      <c r="B173" t="inlineStr">
        <is>
          <t>440.65</t>
        </is>
      </c>
      <c r="C173" t="inlineStr">
        <is>
          <t>447.52</t>
        </is>
      </c>
      <c r="D173" t="inlineStr">
        <is>
          <t>446.97</t>
        </is>
      </c>
      <c r="E173" t="inlineStr">
        <is>
          <t>440.73</t>
        </is>
      </c>
      <c r="F173" t="inlineStr">
        <is>
          <t>445.77</t>
        </is>
      </c>
      <c r="G173" t="inlineStr">
        <is>
          <t>446.39</t>
        </is>
      </c>
      <c r="H173" t="inlineStr">
        <is>
          <t>440.49</t>
        </is>
      </c>
      <c r="I173" t="inlineStr">
        <is>
          <t>441.42</t>
        </is>
      </c>
      <c r="J173" t="inlineStr">
        <is>
          <t>448.69</t>
        </is>
      </c>
      <c r="K173" t="inlineStr">
        <is>
          <t>435.05</t>
        </is>
      </c>
      <c r="L173" t="inlineStr">
        <is>
          <t>440.67</t>
        </is>
      </c>
    </row>
    <row r="174">
      <c r="A174" s="1">
        <f>HYPERLINK("https://finance.yahoo.com/quote/SNPS/history?p=SNPS", "Synopsys, Inc. (SNPS)")</f>
        <v/>
      </c>
      <c r="B174" t="inlineStr">
        <is>
          <t>279.29</t>
        </is>
      </c>
      <c r="C174" t="inlineStr">
        <is>
          <t>279.86</t>
        </is>
      </c>
      <c r="D174" t="inlineStr">
        <is>
          <t>278.86</t>
        </is>
      </c>
      <c r="E174" t="inlineStr">
        <is>
          <t>280.75</t>
        </is>
      </c>
      <c r="F174" t="inlineStr">
        <is>
          <t>278.56</t>
        </is>
      </c>
      <c r="G174" t="inlineStr">
        <is>
          <t>278.09</t>
        </is>
      </c>
      <c r="H174" t="inlineStr">
        <is>
          <t>279.08</t>
        </is>
      </c>
      <c r="I174" t="inlineStr">
        <is>
          <t>277.68</t>
        </is>
      </c>
      <c r="J174" t="inlineStr">
        <is>
          <t>276.56</t>
        </is>
      </c>
      <c r="K174" t="inlineStr">
        <is>
          <t>274.48</t>
        </is>
      </c>
      <c r="L174" t="inlineStr">
        <is>
          <t>277.17</t>
        </is>
      </c>
    </row>
    <row r="175">
      <c r="A175" s="1">
        <f>HYPERLINK("https://finance.yahoo.com/quote/ORLY/history?p=ORLY", "O'Reilly Automotive, Inc. (ORLY)")</f>
        <v/>
      </c>
      <c r="B175" t="inlineStr">
        <is>
          <t>580.18</t>
        </is>
      </c>
      <c r="C175" t="inlineStr">
        <is>
          <t>585.10</t>
        </is>
      </c>
      <c r="D175" t="inlineStr">
        <is>
          <t>581.53</t>
        </is>
      </c>
      <c r="E175" t="inlineStr">
        <is>
          <t>591.65</t>
        </is>
      </c>
      <c r="F175" t="inlineStr">
        <is>
          <t>591.51</t>
        </is>
      </c>
      <c r="G175" t="inlineStr">
        <is>
          <t>589.50</t>
        </is>
      </c>
      <c r="H175" t="inlineStr">
        <is>
          <t>595.04</t>
        </is>
      </c>
      <c r="I175" t="inlineStr">
        <is>
          <t>597.46</t>
        </is>
      </c>
      <c r="J175" t="inlineStr">
        <is>
          <t>601.30</t>
        </is>
      </c>
      <c r="K175" t="inlineStr">
        <is>
          <t>594.45</t>
        </is>
      </c>
      <c r="L175" t="inlineStr">
        <is>
          <t>605.36</t>
        </is>
      </c>
    </row>
    <row r="176">
      <c r="A176" s="1">
        <f>HYPERLINK("https://finance.yahoo.com/quote/CNC/history?p=CNC", "Centene Corporation (CNC)")</f>
        <v/>
      </c>
      <c r="B176" t="inlineStr">
        <is>
          <t>73.61</t>
        </is>
      </c>
      <c r="C176" t="inlineStr">
        <is>
          <t>74.14</t>
        </is>
      </c>
      <c r="D176" t="inlineStr">
        <is>
          <t>72.66</t>
        </is>
      </c>
      <c r="E176" t="inlineStr">
        <is>
          <t>73.51</t>
        </is>
      </c>
      <c r="F176" t="inlineStr">
        <is>
          <t>74.70</t>
        </is>
      </c>
      <c r="G176" t="inlineStr">
        <is>
          <t>74.57</t>
        </is>
      </c>
      <c r="H176" t="inlineStr">
        <is>
          <t>73.77</t>
        </is>
      </c>
      <c r="I176" t="inlineStr">
        <is>
          <t>73.30</t>
        </is>
      </c>
      <c r="J176" t="inlineStr">
        <is>
          <t>72.66</t>
        </is>
      </c>
      <c r="K176" t="inlineStr">
        <is>
          <t>71.37</t>
        </is>
      </c>
      <c r="L176" t="inlineStr">
        <is>
          <t>72.20</t>
        </is>
      </c>
    </row>
    <row r="177">
      <c r="A177" s="1">
        <f>HYPERLINK("https://finance.yahoo.com/quote/ROST/history?p=ROST", "Ross Stores, Inc. (ROST)")</f>
        <v/>
      </c>
      <c r="B177" t="inlineStr">
        <is>
          <t>126.52</t>
        </is>
      </c>
      <c r="C177" t="inlineStr">
        <is>
          <t>124.09</t>
        </is>
      </c>
      <c r="D177" t="inlineStr">
        <is>
          <t>121.67</t>
        </is>
      </c>
      <c r="E177" t="inlineStr">
        <is>
          <t>124.77</t>
        </is>
      </c>
      <c r="F177" t="inlineStr">
        <is>
          <t>124.10</t>
        </is>
      </c>
      <c r="G177" t="inlineStr">
        <is>
          <t>122.67</t>
        </is>
      </c>
      <c r="H177" t="inlineStr">
        <is>
          <t>124.89</t>
        </is>
      </c>
      <c r="I177" t="inlineStr">
        <is>
          <t>123.70</t>
        </is>
      </c>
      <c r="J177" t="inlineStr">
        <is>
          <t>119.49</t>
        </is>
      </c>
      <c r="K177" t="inlineStr">
        <is>
          <t>115.54</t>
        </is>
      </c>
      <c r="L177" t="inlineStr">
        <is>
          <t>117.84</t>
        </is>
      </c>
    </row>
    <row r="178">
      <c r="A178" s="1">
        <f>HYPERLINK("https://finance.yahoo.com/quote/EOG/history?p=EOG", "EOG Resources, Inc. (EOG)")</f>
        <v/>
      </c>
      <c r="B178" t="inlineStr">
        <is>
          <t>83.72</t>
        </is>
      </c>
      <c r="C178" t="inlineStr">
        <is>
          <t>81.09</t>
        </is>
      </c>
      <c r="D178" t="inlineStr">
        <is>
          <t>79.89</t>
        </is>
      </c>
      <c r="E178" t="inlineStr">
        <is>
          <t>82.59</t>
        </is>
      </c>
      <c r="F178" t="inlineStr">
        <is>
          <t>83.30</t>
        </is>
      </c>
      <c r="G178" t="inlineStr">
        <is>
          <t>82.73</t>
        </is>
      </c>
      <c r="H178" t="inlineStr">
        <is>
          <t>79.66</t>
        </is>
      </c>
      <c r="I178" t="inlineStr">
        <is>
          <t>76.19</t>
        </is>
      </c>
      <c r="J178" t="inlineStr">
        <is>
          <t>73.91</t>
        </is>
      </c>
      <c r="K178" t="inlineStr">
        <is>
          <t>70.34</t>
        </is>
      </c>
      <c r="L178" t="inlineStr">
        <is>
          <t>71.80</t>
        </is>
      </c>
    </row>
    <row r="179">
      <c r="A179" s="1">
        <f>HYPERLINK("https://finance.yahoo.com/quote/SRE/history?p=SRE", "Sempra Energy (SRE)")</f>
        <v/>
      </c>
      <c r="B179" t="inlineStr">
        <is>
          <t>133.37</t>
        </is>
      </c>
      <c r="C179" t="inlineStr">
        <is>
          <t>133.45</t>
        </is>
      </c>
      <c r="D179" t="inlineStr">
        <is>
          <t>131.93</t>
        </is>
      </c>
      <c r="E179" t="inlineStr">
        <is>
          <t>132.86</t>
        </is>
      </c>
      <c r="F179" t="inlineStr">
        <is>
          <t>133.44</t>
        </is>
      </c>
      <c r="G179" t="inlineStr">
        <is>
          <t>132.12</t>
        </is>
      </c>
      <c r="H179" t="inlineStr">
        <is>
          <t>132.17</t>
        </is>
      </c>
      <c r="I179" t="inlineStr">
        <is>
          <t>132.56</t>
        </is>
      </c>
      <c r="J179" t="inlineStr">
        <is>
          <t>134.20</t>
        </is>
      </c>
      <c r="K179" t="inlineStr">
        <is>
          <t>129.82</t>
        </is>
      </c>
      <c r="L179" t="inlineStr">
        <is>
          <t>131.79</t>
        </is>
      </c>
    </row>
    <row r="180">
      <c r="A180" s="1">
        <f>HYPERLINK("https://finance.yahoo.com/quote/EA/history?p=EA", "Electronic Arts Inc. (EA)")</f>
        <v/>
      </c>
      <c r="B180" t="inlineStr">
        <is>
          <t>143.00</t>
        </is>
      </c>
      <c r="C180" t="inlineStr">
        <is>
          <t>142.95</t>
        </is>
      </c>
      <c r="D180" t="inlineStr">
        <is>
          <t>140.45</t>
        </is>
      </c>
      <c r="E180" t="inlineStr">
        <is>
          <t>140.99</t>
        </is>
      </c>
      <c r="F180" t="inlineStr">
        <is>
          <t>141.39</t>
        </is>
      </c>
      <c r="G180" t="inlineStr">
        <is>
          <t>143.25</t>
        </is>
      </c>
      <c r="H180" t="inlineStr">
        <is>
          <t>143.12</t>
        </is>
      </c>
      <c r="I180" t="inlineStr">
        <is>
          <t>142.66</t>
        </is>
      </c>
      <c r="J180" t="inlineStr">
        <is>
          <t>143.10</t>
        </is>
      </c>
      <c r="K180" t="inlineStr">
        <is>
          <t>141.24</t>
        </is>
      </c>
      <c r="L180" t="inlineStr">
        <is>
          <t>141.33</t>
        </is>
      </c>
    </row>
    <row r="181">
      <c r="A181" s="1">
        <f>HYPERLINK("https://finance.yahoo.com/quote/BAX/history?p=BAX", "Baxter International Inc. (BAX)")</f>
        <v/>
      </c>
      <c r="B181" t="inlineStr">
        <is>
          <t>81.07</t>
        </is>
      </c>
      <c r="C181" t="inlineStr">
        <is>
          <t>81.85</t>
        </is>
      </c>
      <c r="D181" t="inlineStr">
        <is>
          <t>81.33</t>
        </is>
      </c>
      <c r="E181" t="inlineStr">
        <is>
          <t>80.43</t>
        </is>
      </c>
      <c r="F181" t="inlineStr">
        <is>
          <t>80.81</t>
        </is>
      </c>
      <c r="G181" t="inlineStr">
        <is>
          <t>81.09</t>
        </is>
      </c>
      <c r="H181" t="inlineStr">
        <is>
          <t>81.00</t>
        </is>
      </c>
      <c r="I181" t="inlineStr">
        <is>
          <t>81.06</t>
        </is>
      </c>
      <c r="J181" t="inlineStr">
        <is>
          <t>81.42</t>
        </is>
      </c>
      <c r="K181" t="inlineStr">
        <is>
          <t>80.27</t>
        </is>
      </c>
      <c r="L181" t="inlineStr">
        <is>
          <t>81.10</t>
        </is>
      </c>
    </row>
    <row r="182">
      <c r="A182" s="1">
        <f>HYPERLINK("https://finance.yahoo.com/quote/APH/history?p=APH", "Amphenol Corporation (APH)")</f>
        <v/>
      </c>
      <c r="B182" t="inlineStr">
        <is>
          <t>69.31</t>
        </is>
      </c>
      <c r="C182" t="inlineStr">
        <is>
          <t>69.84</t>
        </is>
      </c>
      <c r="D182" t="inlineStr">
        <is>
          <t>69.10</t>
        </is>
      </c>
      <c r="E182" t="inlineStr">
        <is>
          <t>70.31</t>
        </is>
      </c>
      <c r="F182" t="inlineStr">
        <is>
          <t>70.37</t>
        </is>
      </c>
      <c r="G182" t="inlineStr">
        <is>
          <t>69.93</t>
        </is>
      </c>
      <c r="H182" t="inlineStr">
        <is>
          <t>69.85</t>
        </is>
      </c>
      <c r="I182" t="inlineStr">
        <is>
          <t>69.09</t>
        </is>
      </c>
      <c r="J182" t="inlineStr">
        <is>
          <t>68.03</t>
        </is>
      </c>
      <c r="K182" t="inlineStr">
        <is>
          <t>67.39</t>
        </is>
      </c>
      <c r="L182" t="inlineStr">
        <is>
          <t>68.51</t>
        </is>
      </c>
    </row>
    <row r="183">
      <c r="A183" s="1">
        <f>HYPERLINK("https://finance.yahoo.com/quote/APTV/history?p=APTV", "Aptiv PLC (APTV)")</f>
        <v/>
      </c>
      <c r="B183" t="inlineStr">
        <is>
          <t>157.60</t>
        </is>
      </c>
      <c r="C183" t="inlineStr">
        <is>
          <t>154.00</t>
        </is>
      </c>
      <c r="D183" t="inlineStr">
        <is>
          <t>151.28</t>
        </is>
      </c>
      <c r="E183" t="inlineStr">
        <is>
          <t>155.61</t>
        </is>
      </c>
      <c r="F183" t="inlineStr">
        <is>
          <t>158.52</t>
        </is>
      </c>
      <c r="G183" t="inlineStr">
        <is>
          <t>157.53</t>
        </is>
      </c>
      <c r="H183" t="inlineStr">
        <is>
          <t>155.81</t>
        </is>
      </c>
      <c r="I183" t="inlineStr">
        <is>
          <t>153.59</t>
        </is>
      </c>
      <c r="J183" t="inlineStr">
        <is>
          <t>149.75</t>
        </is>
      </c>
      <c r="K183" t="inlineStr">
        <is>
          <t>147.17</t>
        </is>
      </c>
      <c r="L183" t="inlineStr">
        <is>
          <t>151.54</t>
        </is>
      </c>
    </row>
    <row r="184">
      <c r="A184" s="1">
        <f>HYPERLINK("https://finance.yahoo.com/quote/ALXN/history?p=ALXN", "Alexion Pharmaceuticals, Inc. (ALXN)")</f>
        <v/>
      </c>
      <c r="B184" t="inlineStr">
        <is>
          <t>184.54</t>
        </is>
      </c>
      <c r="C184" t="inlineStr">
        <is>
          <t>184.27</t>
        </is>
      </c>
      <c r="D184" t="inlineStr">
        <is>
          <t>183.40</t>
        </is>
      </c>
      <c r="E184" t="inlineStr">
        <is>
          <t>184.20</t>
        </is>
      </c>
      <c r="F184" t="inlineStr">
        <is>
          <t>185.91</t>
        </is>
      </c>
      <c r="G184" t="inlineStr">
        <is>
          <t>185.98</t>
        </is>
      </c>
      <c r="H184" t="inlineStr">
        <is>
          <t>186.61</t>
        </is>
      </c>
      <c r="I184" t="inlineStr">
        <is>
          <t>180.51</t>
        </is>
      </c>
      <c r="J184" t="inlineStr">
        <is>
          <t>180.03</t>
        </is>
      </c>
      <c r="K184" t="inlineStr">
        <is>
          <t>179.45</t>
        </is>
      </c>
      <c r="L184" t="inlineStr">
        <is>
          <t>181.57</t>
        </is>
      </c>
    </row>
    <row r="185">
      <c r="A185" s="1">
        <f>HYPERLINK("https://finance.yahoo.com/quote/CARR/history?p=CARR", "Carrier Global Corporation (CARR)")</f>
        <v/>
      </c>
      <c r="B185" t="inlineStr">
        <is>
          <t>48.17</t>
        </is>
      </c>
      <c r="C185" t="inlineStr">
        <is>
          <t>48.83</t>
        </is>
      </c>
      <c r="D185" t="inlineStr">
        <is>
          <t>48.05</t>
        </is>
      </c>
      <c r="E185" t="inlineStr">
        <is>
          <t>48.27</t>
        </is>
      </c>
      <c r="F185" t="inlineStr">
        <is>
          <t>49.21</t>
        </is>
      </c>
      <c r="G185" t="inlineStr">
        <is>
          <t>49.23</t>
        </is>
      </c>
      <c r="H185" t="inlineStr">
        <is>
          <t>49.00</t>
        </is>
      </c>
      <c r="I185" t="inlineStr">
        <is>
          <t>49.56</t>
        </is>
      </c>
      <c r="J185" t="inlineStr">
        <is>
          <t>49.08</t>
        </is>
      </c>
      <c r="K185" t="inlineStr">
        <is>
          <t>48.25</t>
        </is>
      </c>
      <c r="L185" t="inlineStr">
        <is>
          <t>49.47</t>
        </is>
      </c>
    </row>
    <row r="186">
      <c r="A186" s="1">
        <f>HYPERLINK("https://finance.yahoo.com/quote/PPG/history?p=PPG", "PPG Industries, Inc. (PPG)")</f>
        <v/>
      </c>
      <c r="B186" t="inlineStr">
        <is>
          <t>169.01</t>
        </is>
      </c>
      <c r="C186" t="inlineStr">
        <is>
          <t>172.30</t>
        </is>
      </c>
      <c r="D186" t="inlineStr">
        <is>
          <t>168.97</t>
        </is>
      </c>
      <c r="E186" t="inlineStr">
        <is>
          <t>171.41</t>
        </is>
      </c>
      <c r="F186" t="inlineStr">
        <is>
          <t>172.08</t>
        </is>
      </c>
      <c r="G186" t="inlineStr">
        <is>
          <t>169.94</t>
        </is>
      </c>
      <c r="H186" t="inlineStr">
        <is>
          <t>170.09</t>
        </is>
      </c>
      <c r="I186" t="inlineStr">
        <is>
          <t>171.48</t>
        </is>
      </c>
      <c r="J186" t="inlineStr">
        <is>
          <t>170.20</t>
        </is>
      </c>
      <c r="K186" t="inlineStr">
        <is>
          <t>165.75</t>
        </is>
      </c>
      <c r="L186" t="inlineStr">
        <is>
          <t>157.68</t>
        </is>
      </c>
    </row>
    <row r="187">
      <c r="A187" s="1">
        <f>HYPERLINK("https://finance.yahoo.com/quote/DD/history?p=DD", "DuPont de Nemours, Inc. (DD)")</f>
        <v/>
      </c>
      <c r="B187" t="inlineStr">
        <is>
          <t>77.08</t>
        </is>
      </c>
      <c r="C187" t="inlineStr">
        <is>
          <t>77.75</t>
        </is>
      </c>
      <c r="D187" t="inlineStr">
        <is>
          <t>76.62</t>
        </is>
      </c>
      <c r="E187" t="inlineStr">
        <is>
          <t>78.48</t>
        </is>
      </c>
      <c r="F187" t="inlineStr">
        <is>
          <t>79.42</t>
        </is>
      </c>
      <c r="G187" t="inlineStr">
        <is>
          <t>79.08</t>
        </is>
      </c>
      <c r="H187" t="inlineStr">
        <is>
          <t>79.51</t>
        </is>
      </c>
      <c r="I187" t="inlineStr">
        <is>
          <t>79.55</t>
        </is>
      </c>
      <c r="J187" t="inlineStr">
        <is>
          <t>76.21</t>
        </is>
      </c>
      <c r="K187" t="inlineStr">
        <is>
          <t>72.81</t>
        </is>
      </c>
      <c r="L187" t="inlineStr">
        <is>
          <t>73.82</t>
        </is>
      </c>
    </row>
    <row r="188">
      <c r="A188" s="1">
        <f>HYPERLINK("https://finance.yahoo.com/quote/AIG/history?p=AIG", "American International Group, Inc. (AIG)")</f>
        <v/>
      </c>
      <c r="B188" t="inlineStr">
        <is>
          <t>46.61</t>
        </is>
      </c>
      <c r="C188" t="inlineStr">
        <is>
          <t>46.79</t>
        </is>
      </c>
      <c r="D188" t="inlineStr">
        <is>
          <t>44.86</t>
        </is>
      </c>
      <c r="E188" t="inlineStr">
        <is>
          <t>46.87</t>
        </is>
      </c>
      <c r="F188" t="inlineStr">
        <is>
          <t>47.44</t>
        </is>
      </c>
      <c r="G188" t="inlineStr">
        <is>
          <t>46.73</t>
        </is>
      </c>
      <c r="H188" t="inlineStr">
        <is>
          <t>46.41</t>
        </is>
      </c>
      <c r="I188" t="inlineStr">
        <is>
          <t>48.07</t>
        </is>
      </c>
      <c r="J188" t="inlineStr">
        <is>
          <t>46.90</t>
        </is>
      </c>
      <c r="K188" t="inlineStr">
        <is>
          <t>44.93</t>
        </is>
      </c>
      <c r="L188" t="inlineStr">
        <is>
          <t>47.12</t>
        </is>
      </c>
    </row>
    <row r="189">
      <c r="A189" s="1">
        <f>HYPERLINK("https://finance.yahoo.com/quote/ALL/history?p=ALL", "The Allstate Corporation (ALL)")</f>
        <v/>
      </c>
      <c r="B189" t="inlineStr">
        <is>
          <t>131.70</t>
        </is>
      </c>
      <c r="C189" t="inlineStr">
        <is>
          <t>133.09</t>
        </is>
      </c>
      <c r="D189" t="inlineStr">
        <is>
          <t>130.40</t>
        </is>
      </c>
      <c r="E189" t="inlineStr">
        <is>
          <t>133.47</t>
        </is>
      </c>
      <c r="F189" t="inlineStr">
        <is>
          <t>134.57</t>
        </is>
      </c>
      <c r="G189" t="inlineStr">
        <is>
          <t>132.28</t>
        </is>
      </c>
      <c r="H189" t="inlineStr">
        <is>
          <t>131.69</t>
        </is>
      </c>
      <c r="I189" t="inlineStr">
        <is>
          <t>130.49</t>
        </is>
      </c>
      <c r="J189" t="inlineStr">
        <is>
          <t>130.45</t>
        </is>
      </c>
      <c r="K189" t="inlineStr">
        <is>
          <t>127.49</t>
        </is>
      </c>
      <c r="L189" t="inlineStr">
        <is>
          <t>129.15</t>
        </is>
      </c>
    </row>
    <row r="190">
      <c r="A190" s="1">
        <f>HYPERLINK("https://finance.yahoo.com/quote/SPG/history?p=SPG", "Simon Property Group, Inc. (SPG)")</f>
        <v/>
      </c>
      <c r="B190" t="inlineStr">
        <is>
          <t>127.64</t>
        </is>
      </c>
      <c r="C190" t="inlineStr">
        <is>
          <t>125.79</t>
        </is>
      </c>
      <c r="D190" t="inlineStr">
        <is>
          <t>125.09</t>
        </is>
      </c>
      <c r="E190" t="inlineStr">
        <is>
          <t>129.69</t>
        </is>
      </c>
      <c r="F190" t="inlineStr">
        <is>
          <t>130.27</t>
        </is>
      </c>
      <c r="G190" t="inlineStr">
        <is>
          <t>126.61</t>
        </is>
      </c>
      <c r="H190" t="inlineStr">
        <is>
          <t>127.45</t>
        </is>
      </c>
      <c r="I190" t="inlineStr">
        <is>
          <t>126.54</t>
        </is>
      </c>
      <c r="J190" t="inlineStr">
        <is>
          <t>124.50</t>
        </is>
      </c>
      <c r="K190" t="inlineStr">
        <is>
          <t>117.19</t>
        </is>
      </c>
      <c r="L190" t="inlineStr">
        <is>
          <t>123.30</t>
        </is>
      </c>
    </row>
    <row r="191">
      <c r="A191" s="1">
        <f>HYPERLINK("https://finance.yahoo.com/quote/CDNS/history?p=CDNS", "Cadence Design Systems, Inc. (CDNS)")</f>
        <v/>
      </c>
      <c r="B191" t="inlineStr">
        <is>
          <t>138.67</t>
        </is>
      </c>
      <c r="C191" t="inlineStr">
        <is>
          <t>139.10</t>
        </is>
      </c>
      <c r="D191" t="inlineStr">
        <is>
          <t>137.31</t>
        </is>
      </c>
      <c r="E191" t="inlineStr">
        <is>
          <t>138.50</t>
        </is>
      </c>
      <c r="F191" t="inlineStr">
        <is>
          <t>137.73</t>
        </is>
      </c>
      <c r="G191" t="inlineStr">
        <is>
          <t>137.72</t>
        </is>
      </c>
      <c r="H191" t="inlineStr">
        <is>
          <t>138.83</t>
        </is>
      </c>
      <c r="I191" t="inlineStr">
        <is>
          <t>137.55</t>
        </is>
      </c>
      <c r="J191" t="inlineStr">
        <is>
          <t>137.67</t>
        </is>
      </c>
      <c r="K191" t="inlineStr">
        <is>
          <t>137.72</t>
        </is>
      </c>
      <c r="L191" t="inlineStr">
        <is>
          <t>137.97</t>
        </is>
      </c>
    </row>
    <row r="192">
      <c r="A192" s="1">
        <f>HYPERLINK("https://finance.yahoo.com/quote/BK/history?p=BK", "The Bank of New York Mellon Corporation (BK)")</f>
        <v/>
      </c>
      <c r="B192" t="inlineStr">
        <is>
          <t>49.49</t>
        </is>
      </c>
      <c r="C192" t="inlineStr">
        <is>
          <t>49.48</t>
        </is>
      </c>
      <c r="D192" t="inlineStr">
        <is>
          <t>48.34</t>
        </is>
      </c>
      <c r="E192" t="inlineStr">
        <is>
          <t>49.93</t>
        </is>
      </c>
      <c r="F192" t="inlineStr">
        <is>
          <t>50.28</t>
        </is>
      </c>
      <c r="G192" t="inlineStr">
        <is>
          <t>49.96</t>
        </is>
      </c>
      <c r="H192" t="inlineStr">
        <is>
          <t>49.28</t>
        </is>
      </c>
      <c r="I192" t="inlineStr">
        <is>
          <t>48.68</t>
        </is>
      </c>
      <c r="J192" t="inlineStr">
        <is>
          <t>49.38</t>
        </is>
      </c>
      <c r="K192" t="inlineStr">
        <is>
          <t>47.58</t>
        </is>
      </c>
      <c r="L192" t="inlineStr">
        <is>
          <t>49.74</t>
        </is>
      </c>
    </row>
    <row r="193">
      <c r="A193" s="1">
        <f>HYPERLINK("https://finance.yahoo.com/quote/TRV/history?p=TRV", "The Travelers Companies, Inc. (TRV)")</f>
        <v/>
      </c>
      <c r="B193" t="inlineStr">
        <is>
          <t>150.84</t>
        </is>
      </c>
      <c r="C193" t="inlineStr">
        <is>
          <t>152.19</t>
        </is>
      </c>
      <c r="D193" t="inlineStr">
        <is>
          <t>148.52</t>
        </is>
      </c>
      <c r="E193" t="inlineStr">
        <is>
          <t>153.33</t>
        </is>
      </c>
      <c r="F193" t="inlineStr">
        <is>
          <t>154.09</t>
        </is>
      </c>
      <c r="G193" t="inlineStr">
        <is>
          <t>152.99</t>
        </is>
      </c>
      <c r="H193" t="inlineStr">
        <is>
          <t>154.53</t>
        </is>
      </c>
      <c r="I193" t="inlineStr">
        <is>
          <t>155.58</t>
        </is>
      </c>
      <c r="J193" t="inlineStr">
        <is>
          <t>156.39</t>
        </is>
      </c>
      <c r="K193" t="inlineStr">
        <is>
          <t>151.26</t>
        </is>
      </c>
      <c r="L193" t="inlineStr">
        <is>
          <t>153.19</t>
        </is>
      </c>
    </row>
    <row r="194">
      <c r="A194" s="1">
        <f>HYPERLINK("https://finance.yahoo.com/quote/PRU/history?p=PRU", "Prudential Financial, Inc. (PRU)")</f>
        <v/>
      </c>
      <c r="B194" t="inlineStr">
        <is>
          <t>100.14</t>
        </is>
      </c>
      <c r="C194" t="inlineStr">
        <is>
          <t>100.40</t>
        </is>
      </c>
      <c r="D194" t="inlineStr">
        <is>
          <t>97.15</t>
        </is>
      </c>
      <c r="E194" t="inlineStr">
        <is>
          <t>100.58</t>
        </is>
      </c>
      <c r="F194" t="inlineStr">
        <is>
          <t>101.62</t>
        </is>
      </c>
      <c r="G194" t="inlineStr">
        <is>
          <t>100.14</t>
        </is>
      </c>
      <c r="H194" t="inlineStr">
        <is>
          <t>99.69</t>
        </is>
      </c>
      <c r="I194" t="inlineStr">
        <is>
          <t>100.30</t>
        </is>
      </c>
      <c r="J194" t="inlineStr">
        <is>
          <t>98.73</t>
        </is>
      </c>
      <c r="K194" t="inlineStr">
        <is>
          <t>95.71</t>
        </is>
      </c>
      <c r="L194" t="inlineStr">
        <is>
          <t>99.33</t>
        </is>
      </c>
    </row>
    <row r="195">
      <c r="A195" s="1">
        <f>HYPERLINK("https://finance.yahoo.com/quote/STZ/history?p=STZ", "Constellation Brands, Inc. (STZ)")</f>
        <v/>
      </c>
      <c r="B195" t="inlineStr">
        <is>
          <t>229.46</t>
        </is>
      </c>
      <c r="C195" t="inlineStr">
        <is>
          <t>227.08</t>
        </is>
      </c>
      <c r="D195" t="inlineStr">
        <is>
          <t>227.01</t>
        </is>
      </c>
      <c r="E195" t="inlineStr">
        <is>
          <t>227.69</t>
        </is>
      </c>
      <c r="F195" t="inlineStr">
        <is>
          <t>226.46</t>
        </is>
      </c>
      <c r="G195" t="inlineStr">
        <is>
          <t>225.45</t>
        </is>
      </c>
      <c r="H195" t="inlineStr">
        <is>
          <t>225.78</t>
        </is>
      </c>
      <c r="I195" t="inlineStr">
        <is>
          <t>224.96</t>
        </is>
      </c>
      <c r="J195" t="inlineStr">
        <is>
          <t>224.01</t>
        </is>
      </c>
      <c r="K195" t="inlineStr">
        <is>
          <t>222.02</t>
        </is>
      </c>
      <c r="L195" t="inlineStr">
        <is>
          <t>224.92</t>
        </is>
      </c>
    </row>
    <row r="196">
      <c r="A196" s="1">
        <f>HYPERLINK("https://finance.yahoo.com/quote/PH/history?p=PH", "Parker-Hannifin Corporation (PH)")</f>
        <v/>
      </c>
      <c r="B196" t="inlineStr">
        <is>
          <t>303.92</t>
        </is>
      </c>
      <c r="C196" t="inlineStr">
        <is>
          <t>308.24</t>
        </is>
      </c>
      <c r="D196" t="inlineStr">
        <is>
          <t>306.88</t>
        </is>
      </c>
      <c r="E196" t="inlineStr">
        <is>
          <t>311.57</t>
        </is>
      </c>
      <c r="F196" t="inlineStr">
        <is>
          <t>313.39</t>
        </is>
      </c>
      <c r="G196" t="inlineStr">
        <is>
          <t>309.80</t>
        </is>
      </c>
      <c r="H196" t="inlineStr">
        <is>
          <t>306.83</t>
        </is>
      </c>
      <c r="I196" t="inlineStr">
        <is>
          <t>306.24</t>
        </is>
      </c>
      <c r="J196" t="inlineStr">
        <is>
          <t>300.00</t>
        </is>
      </c>
      <c r="K196" t="inlineStr">
        <is>
          <t>289.93</t>
        </is>
      </c>
      <c r="L196" t="inlineStr">
        <is>
          <t>297.73</t>
        </is>
      </c>
    </row>
    <row r="197">
      <c r="A197" s="1">
        <f>HYPERLINK("https://finance.yahoo.com/quote/SLB/history?p=SLB", "Schlumberger Limited (SLB)")</f>
        <v/>
      </c>
      <c r="B197" t="inlineStr">
        <is>
          <t>31.17</t>
        </is>
      </c>
      <c r="C197" t="inlineStr">
        <is>
          <t>30.68</t>
        </is>
      </c>
      <c r="D197" t="inlineStr">
        <is>
          <t>30.53</t>
        </is>
      </c>
      <c r="E197" t="inlineStr">
        <is>
          <t>31.19</t>
        </is>
      </c>
      <c r="F197" t="inlineStr">
        <is>
          <t>31.22</t>
        </is>
      </c>
      <c r="G197" t="inlineStr">
        <is>
          <t>30.61</t>
        </is>
      </c>
      <c r="H197" t="inlineStr">
        <is>
          <t>29.55</t>
        </is>
      </c>
      <c r="I197" t="inlineStr">
        <is>
          <t>28.73</t>
        </is>
      </c>
      <c r="J197" t="inlineStr">
        <is>
          <t>27.87</t>
        </is>
      </c>
      <c r="K197" t="inlineStr">
        <is>
          <t>26.65</t>
        </is>
      </c>
      <c r="L197" t="inlineStr">
        <is>
          <t>27.52</t>
        </is>
      </c>
    </row>
    <row r="198">
      <c r="A198" s="1">
        <f>HYPERLINK("https://finance.yahoo.com/quote/GIS/history?p=GIS", "General Mills, Inc. (GIS)")</f>
        <v/>
      </c>
      <c r="B198" t="inlineStr">
        <is>
          <t>59.84</t>
        </is>
      </c>
      <c r="C198" t="inlineStr">
        <is>
          <t>60.39</t>
        </is>
      </c>
      <c r="D198" t="inlineStr">
        <is>
          <t>59.66</t>
        </is>
      </c>
      <c r="E198" t="inlineStr">
        <is>
          <t>59.70</t>
        </is>
      </c>
      <c r="F198" t="inlineStr">
        <is>
          <t>59.27</t>
        </is>
      </c>
      <c r="G198" t="inlineStr">
        <is>
          <t>59.13</t>
        </is>
      </c>
      <c r="H198" t="inlineStr">
        <is>
          <t>59.27</t>
        </is>
      </c>
      <c r="I198" t="inlineStr">
        <is>
          <t>59.78</t>
        </is>
      </c>
      <c r="J198" t="inlineStr">
        <is>
          <t>60.05</t>
        </is>
      </c>
      <c r="K198" t="inlineStr">
        <is>
          <t>60.73</t>
        </is>
      </c>
      <c r="L198" t="inlineStr">
        <is>
          <t>60.48</t>
        </is>
      </c>
    </row>
    <row r="199">
      <c r="A199" s="1">
        <f>HYPERLINK("https://finance.yahoo.com/quote/RMD/history?p=RMD", "ResMed Inc. (RMD)")</f>
        <v/>
      </c>
      <c r="B199" t="inlineStr">
        <is>
          <t>247.93</t>
        </is>
      </c>
      <c r="C199" t="inlineStr">
        <is>
          <t>252.08</t>
        </is>
      </c>
      <c r="D199" t="inlineStr">
        <is>
          <t>250.73</t>
        </is>
      </c>
      <c r="E199" t="inlineStr">
        <is>
          <t>247.68</t>
        </is>
      </c>
      <c r="F199" t="inlineStr">
        <is>
          <t>248.84</t>
        </is>
      </c>
      <c r="G199" t="inlineStr">
        <is>
          <t>248.76</t>
        </is>
      </c>
      <c r="H199" t="inlineStr">
        <is>
          <t>249.38</t>
        </is>
      </c>
      <c r="I199" t="inlineStr">
        <is>
          <t>249.60</t>
        </is>
      </c>
      <c r="J199" t="inlineStr">
        <is>
          <t>253.19</t>
        </is>
      </c>
      <c r="K199" t="inlineStr">
        <is>
          <t>253.55</t>
        </is>
      </c>
      <c r="L199" t="inlineStr">
        <is>
          <t>254.81</t>
        </is>
      </c>
    </row>
    <row r="200">
      <c r="A200" s="1">
        <f>HYPERLINK("https://finance.yahoo.com/quote/XEL/history?p=XEL", "Xcel Energy Inc. (XEL)")</f>
        <v/>
      </c>
      <c r="B200" t="inlineStr">
        <is>
          <t>67.07</t>
        </is>
      </c>
      <c r="C200" t="inlineStr">
        <is>
          <t>67.69</t>
        </is>
      </c>
      <c r="D200" t="inlineStr">
        <is>
          <t>67.50</t>
        </is>
      </c>
      <c r="E200" t="inlineStr">
        <is>
          <t>67.67</t>
        </is>
      </c>
      <c r="F200" t="inlineStr">
        <is>
          <t>67.84</t>
        </is>
      </c>
      <c r="G200" t="inlineStr">
        <is>
          <t>67.58</t>
        </is>
      </c>
      <c r="H200" t="inlineStr">
        <is>
          <t>68.09</t>
        </is>
      </c>
      <c r="I200" t="inlineStr">
        <is>
          <t>68.72</t>
        </is>
      </c>
      <c r="J200" t="inlineStr">
        <is>
          <t>69.13</t>
        </is>
      </c>
      <c r="K200" t="inlineStr">
        <is>
          <t>68.27</t>
        </is>
      </c>
      <c r="L200" t="inlineStr">
        <is>
          <t>68.74</t>
        </is>
      </c>
    </row>
    <row r="201">
      <c r="A201" s="1">
        <f>HYPERLINK("https://finance.yahoo.com/quote/MSI/history?p=MSI", "Motorola Solutions, Inc. (MSI)")</f>
        <v/>
      </c>
      <c r="B201" t="inlineStr">
        <is>
          <t>223.01</t>
        </is>
      </c>
      <c r="C201" t="inlineStr">
        <is>
          <t>224.45</t>
        </is>
      </c>
      <c r="D201" t="inlineStr">
        <is>
          <t>222.31</t>
        </is>
      </c>
      <c r="E201" t="inlineStr">
        <is>
          <t>224.52</t>
        </is>
      </c>
      <c r="F201" t="inlineStr">
        <is>
          <t>223.23</t>
        </is>
      </c>
      <c r="G201" t="inlineStr">
        <is>
          <t>222.20</t>
        </is>
      </c>
      <c r="H201" t="inlineStr">
        <is>
          <t>222.91</t>
        </is>
      </c>
      <c r="I201" t="inlineStr">
        <is>
          <t>222.63</t>
        </is>
      </c>
      <c r="J201" t="inlineStr">
        <is>
          <t>219.99</t>
        </is>
      </c>
      <c r="K201" t="inlineStr">
        <is>
          <t>216.60</t>
        </is>
      </c>
      <c r="L201" t="inlineStr">
        <is>
          <t>218.49</t>
        </is>
      </c>
    </row>
    <row r="202">
      <c r="A202" s="1">
        <f>HYPERLINK("https://finance.yahoo.com/quote/SBAC/history?p=SBAC", "SBA Communications Corporation (SBAC)")</f>
        <v/>
      </c>
      <c r="B202" t="inlineStr">
        <is>
          <t>326.20</t>
        </is>
      </c>
      <c r="C202" t="inlineStr">
        <is>
          <t>330.80</t>
        </is>
      </c>
      <c r="D202" t="inlineStr">
        <is>
          <t>328.91</t>
        </is>
      </c>
      <c r="E202" t="inlineStr">
        <is>
          <t>329.33</t>
        </is>
      </c>
      <c r="F202" t="inlineStr">
        <is>
          <t>330.60</t>
        </is>
      </c>
      <c r="G202" t="inlineStr">
        <is>
          <t>329.15</t>
        </is>
      </c>
      <c r="H202" t="inlineStr">
        <is>
          <t>331.78</t>
        </is>
      </c>
      <c r="I202" t="inlineStr">
        <is>
          <t>332.32</t>
        </is>
      </c>
      <c r="J202" t="inlineStr">
        <is>
          <t>334.11</t>
        </is>
      </c>
      <c r="K202" t="inlineStr">
        <is>
          <t>334.53</t>
        </is>
      </c>
      <c r="L202" t="inlineStr">
        <is>
          <t>333.94</t>
        </is>
      </c>
    </row>
    <row r="203">
      <c r="A203" s="1">
        <f>HYPERLINK("https://finance.yahoo.com/quote/MCHP/history?p=MCHP", "Microchip Technology Incorporated (MCHP)")</f>
        <v/>
      </c>
      <c r="B203" t="inlineStr">
        <is>
          <t>146.13</t>
        </is>
      </c>
      <c r="C203" t="inlineStr">
        <is>
          <t>143.51</t>
        </is>
      </c>
      <c r="D203" t="inlineStr">
        <is>
          <t>141.02</t>
        </is>
      </c>
      <c r="E203" t="inlineStr">
        <is>
          <t>144.02</t>
        </is>
      </c>
      <c r="F203" t="inlineStr">
        <is>
          <t>146.19</t>
        </is>
      </c>
      <c r="G203" t="inlineStr">
        <is>
          <t>143.93</t>
        </is>
      </c>
      <c r="H203" t="inlineStr">
        <is>
          <t>143.54</t>
        </is>
      </c>
      <c r="I203" t="inlineStr">
        <is>
          <t>137.45</t>
        </is>
      </c>
      <c r="J203" t="inlineStr">
        <is>
          <t>133.76</t>
        </is>
      </c>
      <c r="K203" t="inlineStr">
        <is>
          <t>131.98</t>
        </is>
      </c>
      <c r="L203" t="inlineStr">
        <is>
          <t>136.67</t>
        </is>
      </c>
    </row>
    <row r="204">
      <c r="A204" s="1">
        <f>HYPERLINK("https://finance.yahoo.com/quote/SYY/history?p=SYY", "Sysco Corporation (SYY)")</f>
        <v/>
      </c>
      <c r="B204" t="inlineStr">
        <is>
          <t>75.34</t>
        </is>
      </c>
      <c r="C204" t="inlineStr">
        <is>
          <t>74.85</t>
        </is>
      </c>
      <c r="D204" t="inlineStr">
        <is>
          <t>74.29</t>
        </is>
      </c>
      <c r="E204" t="inlineStr">
        <is>
          <t>76.14</t>
        </is>
      </c>
      <c r="F204" t="inlineStr">
        <is>
          <t>75.23</t>
        </is>
      </c>
      <c r="G204" t="inlineStr">
        <is>
          <t>73.31</t>
        </is>
      </c>
      <c r="H204" t="inlineStr">
        <is>
          <t>73.22</t>
        </is>
      </c>
      <c r="I204" t="inlineStr">
        <is>
          <t>72.59</t>
        </is>
      </c>
      <c r="J204" t="inlineStr">
        <is>
          <t>71.58</t>
        </is>
      </c>
      <c r="K204" t="inlineStr">
        <is>
          <t>70.47</t>
        </is>
      </c>
      <c r="L204" t="inlineStr">
        <is>
          <t>72.68</t>
        </is>
      </c>
    </row>
    <row r="205">
      <c r="A205" s="1">
        <f>HYPERLINK("https://finance.yahoo.com/quote/DFS/history?p=DFS", "Discover Financial Services (DFS)")</f>
        <v/>
      </c>
      <c r="B205" t="inlineStr">
        <is>
          <t>117.77</t>
        </is>
      </c>
      <c r="C205" t="inlineStr">
        <is>
          <t>118.31</t>
        </is>
      </c>
      <c r="D205" t="inlineStr">
        <is>
          <t>115.26</t>
        </is>
      </c>
      <c r="E205" t="inlineStr">
        <is>
          <t>122.40</t>
        </is>
      </c>
      <c r="F205" t="inlineStr">
        <is>
          <t>126.59</t>
        </is>
      </c>
      <c r="G205" t="inlineStr">
        <is>
          <t>125.26</t>
        </is>
      </c>
      <c r="H205" t="inlineStr">
        <is>
          <t>122.93</t>
        </is>
      </c>
      <c r="I205" t="inlineStr">
        <is>
          <t>123.51</t>
        </is>
      </c>
      <c r="J205" t="inlineStr">
        <is>
          <t>120.43</t>
        </is>
      </c>
      <c r="K205" t="inlineStr">
        <is>
          <t>116.72</t>
        </is>
      </c>
      <c r="L205" t="inlineStr">
        <is>
          <t>120.68</t>
        </is>
      </c>
    </row>
    <row r="206">
      <c r="A206" s="1">
        <f>HYPERLINK("https://finance.yahoo.com/quote/CTSH/history?p=CTSH", "Cognizant Technology Solutions Corporation (CTSH)")</f>
        <v/>
      </c>
      <c r="B206" t="inlineStr">
        <is>
          <t>68.73</t>
        </is>
      </c>
      <c r="C206" t="inlineStr">
        <is>
          <t>68.93</t>
        </is>
      </c>
      <c r="D206" t="inlineStr">
        <is>
          <t>68.37</t>
        </is>
      </c>
      <c r="E206" t="inlineStr">
        <is>
          <t>69.14</t>
        </is>
      </c>
      <c r="F206" t="inlineStr">
        <is>
          <t>69.25</t>
        </is>
      </c>
      <c r="G206" t="inlineStr">
        <is>
          <t>68.70</t>
        </is>
      </c>
      <c r="H206" t="inlineStr">
        <is>
          <t>69.23</t>
        </is>
      </c>
      <c r="I206" t="inlineStr">
        <is>
          <t>68.83</t>
        </is>
      </c>
      <c r="J206" t="inlineStr">
        <is>
          <t>68.24</t>
        </is>
      </c>
      <c r="K206" t="inlineStr">
        <is>
          <t>66.46</t>
        </is>
      </c>
      <c r="L206" t="inlineStr">
        <is>
          <t>67.95</t>
        </is>
      </c>
    </row>
    <row r="207">
      <c r="A207" s="1">
        <f>HYPERLINK("https://finance.yahoo.com/quote/WELL/history?p=WELL", "Welltower Inc. (WELL)")</f>
        <v/>
      </c>
      <c r="B207" t="inlineStr">
        <is>
          <t>85.14</t>
        </is>
      </c>
      <c r="C207" t="inlineStr">
        <is>
          <t>84.87</t>
        </is>
      </c>
      <c r="D207" t="inlineStr">
        <is>
          <t>84.89</t>
        </is>
      </c>
      <c r="E207" t="inlineStr">
        <is>
          <t>86.43</t>
        </is>
      </c>
      <c r="F207" t="inlineStr">
        <is>
          <t>87.53</t>
        </is>
      </c>
      <c r="G207" t="inlineStr">
        <is>
          <t>86.97</t>
        </is>
      </c>
      <c r="H207" t="inlineStr">
        <is>
          <t>88.20</t>
        </is>
      </c>
      <c r="I207" t="inlineStr">
        <is>
          <t>88.60</t>
        </is>
      </c>
      <c r="J207" t="inlineStr">
        <is>
          <t>89.68</t>
        </is>
      </c>
      <c r="K207" t="inlineStr">
        <is>
          <t>84.43</t>
        </is>
      </c>
      <c r="L207" t="inlineStr">
        <is>
          <t>86.95</t>
        </is>
      </c>
    </row>
    <row r="208">
      <c r="A208" s="1">
        <f>HYPERLINK("https://finance.yahoo.com/quote/PAYX/history?p=PAYX", "Paychex, Inc. (PAYX)")</f>
        <v/>
      </c>
      <c r="B208" t="inlineStr">
        <is>
          <t>108.57</t>
        </is>
      </c>
      <c r="C208" t="inlineStr">
        <is>
          <t>109.81</t>
        </is>
      </c>
      <c r="D208" t="inlineStr">
        <is>
          <t>110.22</t>
        </is>
      </c>
      <c r="E208" t="inlineStr">
        <is>
          <t>111.90</t>
        </is>
      </c>
      <c r="F208" t="inlineStr">
        <is>
          <t>111.67</t>
        </is>
      </c>
      <c r="G208" t="inlineStr">
        <is>
          <t>111.63</t>
        </is>
      </c>
      <c r="H208" t="inlineStr">
        <is>
          <t>112.33</t>
        </is>
      </c>
      <c r="I208" t="inlineStr">
        <is>
          <t>112.67</t>
        </is>
      </c>
      <c r="J208" t="inlineStr">
        <is>
          <t>111.85</t>
        </is>
      </c>
      <c r="K208" t="inlineStr">
        <is>
          <t>109.41</t>
        </is>
      </c>
      <c r="L208" t="inlineStr">
        <is>
          <t>111.08</t>
        </is>
      </c>
    </row>
    <row r="209">
      <c r="A209" s="1">
        <f>HYPERLINK("https://finance.yahoo.com/quote/IFF/history?p=IFF", "International Flavors &amp; Fragrances Inc. (IFF)")</f>
        <v/>
      </c>
      <c r="B209" t="inlineStr">
        <is>
          <t>147.91</t>
        </is>
      </c>
      <c r="C209" t="inlineStr">
        <is>
          <t>148.80</t>
        </is>
      </c>
      <c r="D209" t="inlineStr">
        <is>
          <t>147.80</t>
        </is>
      </c>
      <c r="E209" t="inlineStr">
        <is>
          <t>147.70</t>
        </is>
      </c>
      <c r="F209" t="inlineStr">
        <is>
          <t>148.58</t>
        </is>
      </c>
      <c r="G209" t="inlineStr">
        <is>
          <t>145.45</t>
        </is>
      </c>
      <c r="H209" t="inlineStr">
        <is>
          <t>144.71</t>
        </is>
      </c>
      <c r="I209" t="inlineStr">
        <is>
          <t>144.00</t>
        </is>
      </c>
      <c r="J209" t="inlineStr">
        <is>
          <t>143.42</t>
        </is>
      </c>
      <c r="K209" t="inlineStr">
        <is>
          <t>140.11</t>
        </is>
      </c>
      <c r="L209" t="inlineStr">
        <is>
          <t>144.01</t>
        </is>
      </c>
    </row>
    <row r="210">
      <c r="A210" s="1">
        <f>HYPERLINK("https://finance.yahoo.com/quote/MAR/history?p=MAR", "Marriott International, Inc. (MAR)")</f>
        <v/>
      </c>
      <c r="B210" t="inlineStr">
        <is>
          <t>140.13</t>
        </is>
      </c>
      <c r="C210" t="inlineStr">
        <is>
          <t>139.61</t>
        </is>
      </c>
      <c r="D210" t="inlineStr">
        <is>
          <t>137.64</t>
        </is>
      </c>
      <c r="E210" t="inlineStr">
        <is>
          <t>142.48</t>
        </is>
      </c>
      <c r="F210" t="inlineStr">
        <is>
          <t>141.77</t>
        </is>
      </c>
      <c r="G210" t="inlineStr">
        <is>
          <t>138.34</t>
        </is>
      </c>
      <c r="H210" t="inlineStr">
        <is>
          <t>139.63</t>
        </is>
      </c>
      <c r="I210" t="inlineStr">
        <is>
          <t>139.53</t>
        </is>
      </c>
      <c r="J210" t="inlineStr">
        <is>
          <t>135.05</t>
        </is>
      </c>
      <c r="K210" t="inlineStr">
        <is>
          <t>130.85</t>
        </is>
      </c>
      <c r="L210" t="inlineStr">
        <is>
          <t>134.73</t>
        </is>
      </c>
    </row>
    <row r="211">
      <c r="A211" s="1">
        <f>HYPERLINK("https://finance.yahoo.com/quote/FTNT/history?p=FTNT", "Fortinet, Inc. (FTNT)")</f>
        <v/>
      </c>
      <c r="B211" t="inlineStr">
        <is>
          <t>251.15</t>
        </is>
      </c>
      <c r="C211" t="inlineStr">
        <is>
          <t>253.33</t>
        </is>
      </c>
      <c r="D211" t="inlineStr">
        <is>
          <t>252.93</t>
        </is>
      </c>
      <c r="E211" t="inlineStr">
        <is>
          <t>256.81</t>
        </is>
      </c>
      <c r="F211" t="inlineStr">
        <is>
          <t>255.79</t>
        </is>
      </c>
      <c r="G211" t="inlineStr">
        <is>
          <t>257.04</t>
        </is>
      </c>
      <c r="H211" t="inlineStr">
        <is>
          <t>255.84</t>
        </is>
      </c>
      <c r="I211" t="inlineStr">
        <is>
          <t>256.30</t>
        </is>
      </c>
      <c r="J211" t="inlineStr">
        <is>
          <t>258.44</t>
        </is>
      </c>
      <c r="K211" t="inlineStr">
        <is>
          <t>256.63</t>
        </is>
      </c>
      <c r="L211" t="inlineStr">
        <is>
          <t>263.23</t>
        </is>
      </c>
    </row>
    <row r="212">
      <c r="A212" s="1">
        <f>HYPERLINK("https://finance.yahoo.com/quote/CMI/history?p=CMI", "Cummins Inc. (CMI)")</f>
        <v/>
      </c>
      <c r="B212" t="inlineStr">
        <is>
          <t>236.33</t>
        </is>
      </c>
      <c r="C212" t="inlineStr">
        <is>
          <t>238.92</t>
        </is>
      </c>
      <c r="D212" t="inlineStr">
        <is>
          <t>237.48</t>
        </is>
      </c>
      <c r="E212" t="inlineStr">
        <is>
          <t>242.70</t>
        </is>
      </c>
      <c r="F212" t="inlineStr">
        <is>
          <t>243.28</t>
        </is>
      </c>
      <c r="G212" t="inlineStr">
        <is>
          <t>241.49</t>
        </is>
      </c>
      <c r="H212" t="inlineStr">
        <is>
          <t>239.01</t>
        </is>
      </c>
      <c r="I212" t="inlineStr">
        <is>
          <t>240.12</t>
        </is>
      </c>
      <c r="J212" t="inlineStr">
        <is>
          <t>238.62</t>
        </is>
      </c>
      <c r="K212" t="inlineStr">
        <is>
          <t>233.13</t>
        </is>
      </c>
      <c r="L212" t="inlineStr">
        <is>
          <t>237.68</t>
        </is>
      </c>
    </row>
    <row r="213">
      <c r="A213" s="1">
        <f>HYPERLINK("https://finance.yahoo.com/quote/AZO/history?p=AZO", "AutoZone, Inc. (AZO)")</f>
        <v/>
      </c>
      <c r="B213" t="inlineStr">
        <is>
          <t>1,542.25</t>
        </is>
      </c>
      <c r="C213" t="inlineStr">
        <is>
          <t>1,549.29</t>
        </is>
      </c>
      <c r="D213" t="inlineStr">
        <is>
          <t>1,537.48</t>
        </is>
      </c>
      <c r="E213" t="inlineStr">
        <is>
          <t>1,564.53</t>
        </is>
      </c>
      <c r="F213" t="inlineStr">
        <is>
          <t>1,577.55</t>
        </is>
      </c>
      <c r="G213" t="inlineStr">
        <is>
          <t>1,557.36</t>
        </is>
      </c>
      <c r="H213" t="inlineStr">
        <is>
          <t>1,579.97</t>
        </is>
      </c>
      <c r="I213" t="inlineStr">
        <is>
          <t>1,597.08</t>
        </is>
      </c>
      <c r="J213" t="inlineStr">
        <is>
          <t>1,605.30</t>
        </is>
      </c>
      <c r="K213" t="inlineStr">
        <is>
          <t>1,584.57</t>
        </is>
      </c>
      <c r="L213" t="inlineStr">
        <is>
          <t>1,600.04</t>
        </is>
      </c>
    </row>
    <row r="214">
      <c r="A214" s="1">
        <f>HYPERLINK("https://finance.yahoo.com/quote/OTIS/history?p=OTIS", "Otis Worldwide Corporation (OTIS)")</f>
        <v/>
      </c>
      <c r="B214" t="inlineStr">
        <is>
          <t>82.25</t>
        </is>
      </c>
      <c r="C214" t="inlineStr">
        <is>
          <t>84.08</t>
        </is>
      </c>
      <c r="D214" t="inlineStr">
        <is>
          <t>83.09</t>
        </is>
      </c>
      <c r="E214" t="inlineStr">
        <is>
          <t>83.82</t>
        </is>
      </c>
      <c r="F214" t="inlineStr">
        <is>
          <t>83.82</t>
        </is>
      </c>
      <c r="G214" t="inlineStr">
        <is>
          <t>83.53</t>
        </is>
      </c>
      <c r="H214" t="inlineStr">
        <is>
          <t>84.78</t>
        </is>
      </c>
      <c r="I214" t="inlineStr">
        <is>
          <t>85.23</t>
        </is>
      </c>
      <c r="J214" t="inlineStr">
        <is>
          <t>84.92</t>
        </is>
      </c>
      <c r="K214" t="inlineStr">
        <is>
          <t>84.06</t>
        </is>
      </c>
      <c r="L214" t="inlineStr">
        <is>
          <t>85.41</t>
        </is>
      </c>
    </row>
    <row r="215">
      <c r="A215" s="1">
        <f>HYPERLINK("https://finance.yahoo.com/quote/MNST/history?p=MNST", "Monster Beverage Corporation (MNST)")</f>
        <v/>
      </c>
      <c r="B215" t="inlineStr">
        <is>
          <t>90.61</t>
        </is>
      </c>
      <c r="C215" t="inlineStr">
        <is>
          <t>90.84</t>
        </is>
      </c>
      <c r="D215" t="inlineStr">
        <is>
          <t>89.84</t>
        </is>
      </c>
      <c r="E215" t="inlineStr">
        <is>
          <t>90.24</t>
        </is>
      </c>
      <c r="F215" t="inlineStr">
        <is>
          <t>91.17</t>
        </is>
      </c>
      <c r="G215" t="inlineStr">
        <is>
          <t>92.02</t>
        </is>
      </c>
      <c r="H215" t="inlineStr">
        <is>
          <t>93.00</t>
        </is>
      </c>
      <c r="I215" t="inlineStr">
        <is>
          <t>93.62</t>
        </is>
      </c>
      <c r="J215" t="inlineStr">
        <is>
          <t>93.07</t>
        </is>
      </c>
      <c r="K215" t="inlineStr">
        <is>
          <t>92.25</t>
        </is>
      </c>
      <c r="L215" t="inlineStr">
        <is>
          <t>93.64</t>
        </is>
      </c>
    </row>
    <row r="216">
      <c r="A216" s="1">
        <f>HYPERLINK("https://finance.yahoo.com/quote/YUM/history?p=YUM", "Yum! Brands, Inc. (YUM)")</f>
        <v/>
      </c>
      <c r="B216" t="inlineStr">
        <is>
          <t>116.25</t>
        </is>
      </c>
      <c r="C216" t="inlineStr">
        <is>
          <t>117.82</t>
        </is>
      </c>
      <c r="D216" t="inlineStr">
        <is>
          <t>117.32</t>
        </is>
      </c>
      <c r="E216" t="inlineStr">
        <is>
          <t>118.58</t>
        </is>
      </c>
      <c r="F216" t="inlineStr">
        <is>
          <t>117.87</t>
        </is>
      </c>
      <c r="G216" t="inlineStr">
        <is>
          <t>117.09</t>
        </is>
      </c>
      <c r="H216" t="inlineStr">
        <is>
          <t>117.12</t>
        </is>
      </c>
      <c r="I216" t="inlineStr">
        <is>
          <t>116.99</t>
        </is>
      </c>
      <c r="J216" t="inlineStr">
        <is>
          <t>115.85</t>
        </is>
      </c>
      <c r="K216" t="inlineStr">
        <is>
          <t>113.45</t>
        </is>
      </c>
      <c r="L216" t="inlineStr">
        <is>
          <t>115.51</t>
        </is>
      </c>
    </row>
    <row r="217">
      <c r="A217" s="1">
        <f>HYPERLINK("https://finance.yahoo.com/quote/ROK/history?p=ROK", "Rockwell Automation, Inc. (ROK)")</f>
        <v/>
      </c>
      <c r="B217" t="inlineStr">
        <is>
          <t>284.00</t>
        </is>
      </c>
      <c r="C217" t="inlineStr">
        <is>
          <t>291.96</t>
        </is>
      </c>
      <c r="D217" t="inlineStr">
        <is>
          <t>287.50</t>
        </is>
      </c>
      <c r="E217" t="inlineStr">
        <is>
          <t>291.20</t>
        </is>
      </c>
      <c r="F217" t="inlineStr">
        <is>
          <t>292.91</t>
        </is>
      </c>
      <c r="G217" t="inlineStr">
        <is>
          <t>291.43</t>
        </is>
      </c>
      <c r="H217" t="inlineStr">
        <is>
          <t>291.88</t>
        </is>
      </c>
      <c r="I217" t="inlineStr">
        <is>
          <t>293.82</t>
        </is>
      </c>
      <c r="J217" t="inlineStr">
        <is>
          <t>293.92</t>
        </is>
      </c>
      <c r="K217" t="inlineStr">
        <is>
          <t>290.25</t>
        </is>
      </c>
      <c r="L217" t="inlineStr">
        <is>
          <t>295.83</t>
        </is>
      </c>
    </row>
    <row r="218">
      <c r="A218" s="1">
        <f>HYPERLINK("https://finance.yahoo.com/quote/MTD/history?p=MTD", "Mettler-Toledo International Inc. (MTD)")</f>
        <v/>
      </c>
      <c r="B218" t="inlineStr">
        <is>
          <t>1,419.65</t>
        </is>
      </c>
      <c r="C218" t="inlineStr">
        <is>
          <t>1,435.97</t>
        </is>
      </c>
      <c r="D218" t="inlineStr">
        <is>
          <t>1,422.43</t>
        </is>
      </c>
      <c r="E218" t="inlineStr">
        <is>
          <t>1,435.41</t>
        </is>
      </c>
      <c r="F218" t="inlineStr">
        <is>
          <t>1,436.04</t>
        </is>
      </c>
      <c r="G218" t="inlineStr">
        <is>
          <t>1,442.19</t>
        </is>
      </c>
      <c r="H218" t="inlineStr">
        <is>
          <t>1,435.56</t>
        </is>
      </c>
      <c r="I218" t="inlineStr">
        <is>
          <t>1,436.03</t>
        </is>
      </c>
      <c r="J218" t="inlineStr">
        <is>
          <t>1,448.99</t>
        </is>
      </c>
      <c r="K218" t="inlineStr">
        <is>
          <t>1,438.66</t>
        </is>
      </c>
      <c r="L218" t="inlineStr">
        <is>
          <t>1,457.43</t>
        </is>
      </c>
    </row>
    <row r="219">
      <c r="A219" s="1">
        <f>HYPERLINK("https://finance.yahoo.com/quote/KMI/history?p=KMI", "Kinder Morgan, Inc. (KMI)")</f>
        <v/>
      </c>
      <c r="B219" t="inlineStr">
        <is>
          <t>18.44</t>
        </is>
      </c>
      <c r="C219" t="inlineStr">
        <is>
          <t>18.30</t>
        </is>
      </c>
      <c r="D219" t="inlineStr">
        <is>
          <t>18.17</t>
        </is>
      </c>
      <c r="E219" t="inlineStr">
        <is>
          <t>18.67</t>
        </is>
      </c>
      <c r="F219" t="inlineStr">
        <is>
          <t>18.52</t>
        </is>
      </c>
      <c r="G219" t="inlineStr">
        <is>
          <t>18.28</t>
        </is>
      </c>
      <c r="H219" t="inlineStr">
        <is>
          <t>17.93</t>
        </is>
      </c>
      <c r="I219" t="inlineStr">
        <is>
          <t>17.86</t>
        </is>
      </c>
      <c r="J219" t="inlineStr">
        <is>
          <t>17.64</t>
        </is>
      </c>
      <c r="K219" t="inlineStr">
        <is>
          <t>17.18</t>
        </is>
      </c>
      <c r="L219" t="inlineStr">
        <is>
          <t>17.53</t>
        </is>
      </c>
    </row>
    <row r="220">
      <c r="A220" s="1">
        <f>HYPERLINK("https://finance.yahoo.com/quote/CTAS/history?p=CTAS", "Cintas Corporation (CTAS)")</f>
        <v/>
      </c>
      <c r="B220" t="inlineStr">
        <is>
          <t>382.78</t>
        </is>
      </c>
      <c r="C220" t="inlineStr">
        <is>
          <t>389.61</t>
        </is>
      </c>
      <c r="D220" t="inlineStr">
        <is>
          <t>386.80</t>
        </is>
      </c>
      <c r="E220" t="inlineStr">
        <is>
          <t>388.32</t>
        </is>
      </c>
      <c r="F220" t="inlineStr">
        <is>
          <t>392.07</t>
        </is>
      </c>
      <c r="G220" t="inlineStr">
        <is>
          <t>380.98</t>
        </is>
      </c>
      <c r="H220" t="inlineStr">
        <is>
          <t>378.95</t>
        </is>
      </c>
      <c r="I220" t="inlineStr">
        <is>
          <t>369.15</t>
        </is>
      </c>
      <c r="J220" t="inlineStr">
        <is>
          <t>386.22</t>
        </is>
      </c>
      <c r="K220" t="inlineStr">
        <is>
          <t>378.58</t>
        </is>
      </c>
      <c r="L220" t="inlineStr">
        <is>
          <t>388.58</t>
        </is>
      </c>
    </row>
    <row r="221">
      <c r="A221" s="1">
        <f>HYPERLINK("https://finance.yahoo.com/quote/TDG/history?p=TDG", "TransDigm Group Incorporated (TDG)")</f>
        <v/>
      </c>
      <c r="B221" t="inlineStr">
        <is>
          <t>656.43</t>
        </is>
      </c>
      <c r="C221" t="inlineStr">
        <is>
          <t>654.37</t>
        </is>
      </c>
      <c r="D221" t="inlineStr">
        <is>
          <t>647.21</t>
        </is>
      </c>
      <c r="E221" t="inlineStr">
        <is>
          <t>660.06</t>
        </is>
      </c>
      <c r="F221" t="inlineStr">
        <is>
          <t>653.66</t>
        </is>
      </c>
      <c r="G221" t="inlineStr">
        <is>
          <t>648.56</t>
        </is>
      </c>
      <c r="H221" t="inlineStr">
        <is>
          <t>645.94</t>
        </is>
      </c>
      <c r="I221" t="inlineStr">
        <is>
          <t>636.56</t>
        </is>
      </c>
      <c r="J221" t="inlineStr">
        <is>
          <t>633.58</t>
        </is>
      </c>
      <c r="K221" t="inlineStr">
        <is>
          <t>607.66</t>
        </is>
      </c>
      <c r="L221" t="inlineStr">
        <is>
          <t>628.64</t>
        </is>
      </c>
    </row>
    <row r="222">
      <c r="A222" s="1">
        <f>HYPERLINK("https://finance.yahoo.com/quote/HPQ/history?p=HPQ", "HP Inc. (HPQ)")</f>
        <v/>
      </c>
      <c r="B222" t="inlineStr">
        <is>
          <t>30.18</t>
        </is>
      </c>
      <c r="C222" t="inlineStr">
        <is>
          <t>30.28</t>
        </is>
      </c>
      <c r="D222" t="inlineStr">
        <is>
          <t>29.92</t>
        </is>
      </c>
      <c r="E222" t="inlineStr">
        <is>
          <t>30.04</t>
        </is>
      </c>
      <c r="F222" t="inlineStr">
        <is>
          <t>29.21</t>
        </is>
      </c>
      <c r="G222" t="inlineStr">
        <is>
          <t>28.19</t>
        </is>
      </c>
      <c r="H222" t="inlineStr">
        <is>
          <t>28.59</t>
        </is>
      </c>
      <c r="I222" t="inlineStr">
        <is>
          <t>28.10</t>
        </is>
      </c>
      <c r="J222" t="inlineStr">
        <is>
          <t>27.52</t>
        </is>
      </c>
      <c r="K222" t="inlineStr">
        <is>
          <t>27.59</t>
        </is>
      </c>
      <c r="L222" t="inlineStr">
        <is>
          <t>28.54</t>
        </is>
      </c>
    </row>
    <row r="223">
      <c r="A223" s="1">
        <f>HYPERLINK("https://finance.yahoo.com/quote/MPC/history?p=MPC", "Marathon Petroleum Corporation (MPC)")</f>
        <v/>
      </c>
      <c r="B223" t="inlineStr">
        <is>
          <t>58.97</t>
        </is>
      </c>
      <c r="C223" t="inlineStr">
        <is>
          <t>57.95</t>
        </is>
      </c>
      <c r="D223" t="inlineStr">
        <is>
          <t>57.45</t>
        </is>
      </c>
      <c r="E223" t="inlineStr">
        <is>
          <t>58.68</t>
        </is>
      </c>
      <c r="F223" t="inlineStr">
        <is>
          <t>58.33</t>
        </is>
      </c>
      <c r="G223" t="inlineStr">
        <is>
          <t>57.40</t>
        </is>
      </c>
      <c r="H223" t="inlineStr">
        <is>
          <t>55.12</t>
        </is>
      </c>
      <c r="I223" t="inlineStr">
        <is>
          <t>54.25</t>
        </is>
      </c>
      <c r="J223" t="inlineStr">
        <is>
          <t>53.26</t>
        </is>
      </c>
      <c r="K223" t="inlineStr">
        <is>
          <t>50.88</t>
        </is>
      </c>
      <c r="L223" t="inlineStr">
        <is>
          <t>52.14</t>
        </is>
      </c>
    </row>
    <row r="224">
      <c r="A224" s="1">
        <f>HYPERLINK("https://finance.yahoo.com/quote/AFL/history?p=AFL", "Aflac Incorporated (AFL)")</f>
        <v/>
      </c>
      <c r="B224" t="inlineStr">
        <is>
          <t>53.27</t>
        </is>
      </c>
      <c r="C224" t="inlineStr">
        <is>
          <t>53.76</t>
        </is>
      </c>
      <c r="D224" t="inlineStr">
        <is>
          <t>52.33</t>
        </is>
      </c>
      <c r="E224" t="inlineStr">
        <is>
          <t>53.35</t>
        </is>
      </c>
      <c r="F224" t="inlineStr">
        <is>
          <t>53.67</t>
        </is>
      </c>
      <c r="G224" t="inlineStr">
        <is>
          <t>53.09</t>
        </is>
      </c>
      <c r="H224" t="inlineStr">
        <is>
          <t>53.28</t>
        </is>
      </c>
      <c r="I224" t="inlineStr">
        <is>
          <t>53.59</t>
        </is>
      </c>
      <c r="J224" t="inlineStr">
        <is>
          <t>53.12</t>
        </is>
      </c>
      <c r="K224" t="inlineStr">
        <is>
          <t>51.71</t>
        </is>
      </c>
      <c r="L224" t="inlineStr">
        <is>
          <t>53.20</t>
        </is>
      </c>
    </row>
    <row r="225">
      <c r="A225" s="1">
        <f>HYPERLINK("https://finance.yahoo.com/quote/FRC/history?p=FRC", "First Republic Bank (FRC)")</f>
        <v/>
      </c>
      <c r="B225" t="inlineStr">
        <is>
          <t>189.27</t>
        </is>
      </c>
      <c r="C225" t="inlineStr">
        <is>
          <t>189.58</t>
        </is>
      </c>
      <c r="D225" t="inlineStr">
        <is>
          <t>186.45</t>
        </is>
      </c>
      <c r="E225" t="inlineStr">
        <is>
          <t>194.49</t>
        </is>
      </c>
      <c r="F225" t="inlineStr">
        <is>
          <t>196.99</t>
        </is>
      </c>
      <c r="G225" t="inlineStr">
        <is>
          <t>196.94</t>
        </is>
      </c>
      <c r="H225" t="inlineStr">
        <is>
          <t>197.13</t>
        </is>
      </c>
      <c r="I225" t="inlineStr">
        <is>
          <t>199.82</t>
        </is>
      </c>
      <c r="J225" t="inlineStr">
        <is>
          <t>195.53</t>
        </is>
      </c>
      <c r="K225" t="inlineStr">
        <is>
          <t>188.51</t>
        </is>
      </c>
      <c r="L225" t="inlineStr">
        <is>
          <t>195.60</t>
        </is>
      </c>
    </row>
    <row r="226">
      <c r="A226" s="1">
        <f>HYPERLINK("https://finance.yahoo.com/quote/WBA/history?p=WBA", "Walgreens Boots Alliance, Inc. (WBA)")</f>
        <v/>
      </c>
      <c r="B226" t="inlineStr">
        <is>
          <t>47.70</t>
        </is>
      </c>
      <c r="C226" t="inlineStr">
        <is>
          <t>47.49</t>
        </is>
      </c>
      <c r="D226" t="inlineStr">
        <is>
          <t>46.72</t>
        </is>
      </c>
      <c r="E226" t="inlineStr">
        <is>
          <t>47.41</t>
        </is>
      </c>
      <c r="F226" t="inlineStr">
        <is>
          <t>47.55</t>
        </is>
      </c>
      <c r="G226" t="inlineStr">
        <is>
          <t>47.32</t>
        </is>
      </c>
      <c r="H226" t="inlineStr">
        <is>
          <t>46.88</t>
        </is>
      </c>
      <c r="I226" t="inlineStr">
        <is>
          <t>46.25</t>
        </is>
      </c>
      <c r="J226" t="inlineStr">
        <is>
          <t>46.02</t>
        </is>
      </c>
      <c r="K226" t="inlineStr">
        <is>
          <t>45.58</t>
        </is>
      </c>
      <c r="L226" t="inlineStr">
        <is>
          <t>46.43</t>
        </is>
      </c>
    </row>
    <row r="227">
      <c r="A227" s="1">
        <f>HYPERLINK("https://finance.yahoo.com/quote/HLT/history?p=HLT", "Hilton Worldwide Holdings Inc. (HLT)")</f>
        <v/>
      </c>
      <c r="B227" t="inlineStr">
        <is>
          <t>125.83</t>
        </is>
      </c>
      <c r="C227" t="inlineStr">
        <is>
          <t>124.45</t>
        </is>
      </c>
      <c r="D227" t="inlineStr">
        <is>
          <t>123.13</t>
        </is>
      </c>
      <c r="E227" t="inlineStr">
        <is>
          <t>126.05</t>
        </is>
      </c>
      <c r="F227" t="inlineStr">
        <is>
          <t>125.85</t>
        </is>
      </c>
      <c r="G227" t="inlineStr">
        <is>
          <t>123.46</t>
        </is>
      </c>
      <c r="H227" t="inlineStr">
        <is>
          <t>123.87</t>
        </is>
      </c>
      <c r="I227" t="inlineStr">
        <is>
          <t>122.90</t>
        </is>
      </c>
      <c r="J227" t="inlineStr">
        <is>
          <t>119.75</t>
        </is>
      </c>
      <c r="K227" t="inlineStr">
        <is>
          <t>117.01</t>
        </is>
      </c>
      <c r="L227" t="inlineStr">
        <is>
          <t>120.25</t>
        </is>
      </c>
    </row>
    <row r="228">
      <c r="A228" s="1">
        <f>HYPERLINK("https://finance.yahoo.com/quote/SWK/history?p=SWK", "Stanley Black &amp; Decker, Inc. (SWK)")</f>
        <v/>
      </c>
      <c r="B228" t="inlineStr">
        <is>
          <t>205.98</t>
        </is>
      </c>
      <c r="C228" t="inlineStr">
        <is>
          <t>208.77</t>
        </is>
      </c>
      <c r="D228" t="inlineStr">
        <is>
          <t>205.45</t>
        </is>
      </c>
      <c r="E228" t="inlineStr">
        <is>
          <t>208.53</t>
        </is>
      </c>
      <c r="F228" t="inlineStr">
        <is>
          <t>209.43</t>
        </is>
      </c>
      <c r="G228" t="inlineStr">
        <is>
          <t>207.06</t>
        </is>
      </c>
      <c r="H228" t="inlineStr">
        <is>
          <t>205.96</t>
        </is>
      </c>
      <c r="I228" t="inlineStr">
        <is>
          <t>206.83</t>
        </is>
      </c>
      <c r="J228" t="inlineStr">
        <is>
          <t>203.05</t>
        </is>
      </c>
      <c r="K228" t="inlineStr">
        <is>
          <t>200.35</t>
        </is>
      </c>
      <c r="L228" t="inlineStr">
        <is>
          <t>202.90</t>
        </is>
      </c>
    </row>
    <row r="229">
      <c r="A229" s="1">
        <f>HYPERLINK("https://finance.yahoo.com/quote/ADM/history?p=ADM", "Archer-Daniels-Midland Company (ADM)")</f>
        <v/>
      </c>
      <c r="B229" t="inlineStr">
        <is>
          <t>59.45</t>
        </is>
      </c>
      <c r="C229" t="inlineStr">
        <is>
          <t>59.90</t>
        </is>
      </c>
      <c r="D229" t="inlineStr">
        <is>
          <t>59.13</t>
        </is>
      </c>
      <c r="E229" t="inlineStr">
        <is>
          <t>60.32</t>
        </is>
      </c>
      <c r="F229" t="inlineStr">
        <is>
          <t>60.00</t>
        </is>
      </c>
      <c r="G229" t="inlineStr">
        <is>
          <t>59.24</t>
        </is>
      </c>
      <c r="H229" t="inlineStr">
        <is>
          <t>58.78</t>
        </is>
      </c>
      <c r="I229" t="inlineStr">
        <is>
          <t>59.02</t>
        </is>
      </c>
      <c r="J229" t="inlineStr">
        <is>
          <t>58.21</t>
        </is>
      </c>
      <c r="K229" t="inlineStr">
        <is>
          <t>57.45</t>
        </is>
      </c>
      <c r="L229" t="inlineStr">
        <is>
          <t>58.50</t>
        </is>
      </c>
    </row>
    <row r="230">
      <c r="A230" s="1">
        <f>HYPERLINK("https://finance.yahoo.com/quote/XLNX/history?p=XLNX", "Xilinx, Inc. (XLNX)")</f>
        <v/>
      </c>
      <c r="B230" t="inlineStr">
        <is>
          <t>144.17</t>
        </is>
      </c>
      <c r="C230" t="inlineStr">
        <is>
          <t>137.44</t>
        </is>
      </c>
      <c r="D230" t="inlineStr">
        <is>
          <t>133.77</t>
        </is>
      </c>
      <c r="E230" t="inlineStr">
        <is>
          <t>135.59</t>
        </is>
      </c>
      <c r="F230" t="inlineStr">
        <is>
          <t>135.08</t>
        </is>
      </c>
      <c r="G230" t="inlineStr">
        <is>
          <t>133.96</t>
        </is>
      </c>
      <c r="H230" t="inlineStr">
        <is>
          <t>132.74</t>
        </is>
      </c>
      <c r="I230" t="inlineStr">
        <is>
          <t>129.71</t>
        </is>
      </c>
      <c r="J230" t="inlineStr">
        <is>
          <t>128.63</t>
        </is>
      </c>
      <c r="K230" t="inlineStr">
        <is>
          <t>129.33</t>
        </is>
      </c>
      <c r="L230" t="inlineStr">
        <is>
          <t>129.91</t>
        </is>
      </c>
    </row>
    <row r="231">
      <c r="A231" s="1">
        <f>HYPERLINK("https://finance.yahoo.com/quote/PXD/history?p=PXD", "Pioneer Natural Resources Company (PXD)")</f>
        <v/>
      </c>
      <c r="B231" t="inlineStr">
        <is>
          <t>160.96</t>
        </is>
      </c>
      <c r="C231" t="inlineStr">
        <is>
          <t>157.19</t>
        </is>
      </c>
      <c r="D231" t="inlineStr">
        <is>
          <t>157.24</t>
        </is>
      </c>
      <c r="E231" t="inlineStr">
        <is>
          <t>158.00</t>
        </is>
      </c>
      <c r="F231" t="inlineStr">
        <is>
          <t>157.06</t>
        </is>
      </c>
      <c r="G231" t="inlineStr">
        <is>
          <t>157.19</t>
        </is>
      </c>
      <c r="H231" t="inlineStr">
        <is>
          <t>151.86</t>
        </is>
      </c>
      <c r="I231" t="inlineStr">
        <is>
          <t>147.29</t>
        </is>
      </c>
      <c r="J231" t="inlineStr">
        <is>
          <t>140.94</t>
        </is>
      </c>
      <c r="K231" t="inlineStr">
        <is>
          <t>136.66</t>
        </is>
      </c>
      <c r="L231" t="inlineStr">
        <is>
          <t>139.10</t>
        </is>
      </c>
    </row>
    <row r="232">
      <c r="A232" s="1">
        <f>HYPERLINK("https://finance.yahoo.com/quote/KR/history?p=KR", "The Kroger Co. (KR)")</f>
        <v/>
      </c>
      <c r="B232" t="inlineStr">
        <is>
          <t>37.41</t>
        </is>
      </c>
      <c r="C232" t="inlineStr">
        <is>
          <t>37.64</t>
        </is>
      </c>
      <c r="D232" t="inlineStr">
        <is>
          <t>37.88</t>
        </is>
      </c>
      <c r="E232" t="inlineStr">
        <is>
          <t>38.27</t>
        </is>
      </c>
      <c r="F232" t="inlineStr">
        <is>
          <t>38.31</t>
        </is>
      </c>
      <c r="G232" t="inlineStr">
        <is>
          <t>38.07</t>
        </is>
      </c>
      <c r="H232" t="inlineStr">
        <is>
          <t>38.32</t>
        </is>
      </c>
      <c r="I232" t="inlineStr">
        <is>
          <t>38.84</t>
        </is>
      </c>
      <c r="J232" t="inlineStr">
        <is>
          <t>39.36</t>
        </is>
      </c>
      <c r="K232" t="inlineStr">
        <is>
          <t>41.07</t>
        </is>
      </c>
      <c r="L232" t="inlineStr">
        <is>
          <t>41.26</t>
        </is>
      </c>
    </row>
    <row r="233">
      <c r="A233" s="1">
        <f>HYPERLINK("https://finance.yahoo.com/quote/ZBH/history?p=ZBH", "Zimmer Biomet Holdings, Inc. (ZBH)")</f>
        <v/>
      </c>
      <c r="B233" t="inlineStr">
        <is>
          <t>162.78</t>
        </is>
      </c>
      <c r="C233" t="inlineStr">
        <is>
          <t>161.10</t>
        </is>
      </c>
      <c r="D233" t="inlineStr">
        <is>
          <t>159.26</t>
        </is>
      </c>
      <c r="E233" t="inlineStr">
        <is>
          <t>159.31</t>
        </is>
      </c>
      <c r="F233" t="inlineStr">
        <is>
          <t>159.76</t>
        </is>
      </c>
      <c r="G233" t="inlineStr">
        <is>
          <t>157.04</t>
        </is>
      </c>
      <c r="H233" t="inlineStr">
        <is>
          <t>155.58</t>
        </is>
      </c>
      <c r="I233" t="inlineStr">
        <is>
          <t>153.10</t>
        </is>
      </c>
      <c r="J233" t="inlineStr">
        <is>
          <t>153.40</t>
        </is>
      </c>
      <c r="K233" t="inlineStr">
        <is>
          <t>150.17</t>
        </is>
      </c>
      <c r="L233" t="inlineStr">
        <is>
          <t>154.67</t>
        </is>
      </c>
    </row>
    <row r="234">
      <c r="A234" s="1">
        <f>HYPERLINK("https://finance.yahoo.com/quote/AVB/history?p=AVB", "AvalonBay Communities, Inc. (AVB)")</f>
        <v/>
      </c>
      <c r="B234" t="inlineStr">
        <is>
          <t>213.55</t>
        </is>
      </c>
      <c r="C234" t="inlineStr">
        <is>
          <t>215.73</t>
        </is>
      </c>
      <c r="D234" t="inlineStr">
        <is>
          <t>217.27</t>
        </is>
      </c>
      <c r="E234" t="inlineStr">
        <is>
          <t>220.83</t>
        </is>
      </c>
      <c r="F234" t="inlineStr">
        <is>
          <t>223.97</t>
        </is>
      </c>
      <c r="G234" t="inlineStr">
        <is>
          <t>221.22</t>
        </is>
      </c>
      <c r="H234" t="inlineStr">
        <is>
          <t>224.07</t>
        </is>
      </c>
      <c r="I234" t="inlineStr">
        <is>
          <t>224.93</t>
        </is>
      </c>
      <c r="J234" t="inlineStr">
        <is>
          <t>225.87</t>
        </is>
      </c>
      <c r="K234" t="inlineStr">
        <is>
          <t>223.17</t>
        </is>
      </c>
      <c r="L234" t="inlineStr">
        <is>
          <t>227.60</t>
        </is>
      </c>
    </row>
    <row r="235">
      <c r="A235" s="1">
        <f>HYPERLINK("https://finance.yahoo.com/quote/SWKS/history?p=SWKS", "Skyworks Solutions, Inc. (SWKS)")</f>
        <v/>
      </c>
      <c r="B235" t="inlineStr">
        <is>
          <t>190.46</t>
        </is>
      </c>
      <c r="C235" t="inlineStr">
        <is>
          <t>188.28</t>
        </is>
      </c>
      <c r="D235" t="inlineStr">
        <is>
          <t>186.41</t>
        </is>
      </c>
      <c r="E235" t="inlineStr">
        <is>
          <t>189.57</t>
        </is>
      </c>
      <c r="F235" t="inlineStr">
        <is>
          <t>191.20</t>
        </is>
      </c>
      <c r="G235" t="inlineStr">
        <is>
          <t>189.58</t>
        </is>
      </c>
      <c r="H235" t="inlineStr">
        <is>
          <t>191.57</t>
        </is>
      </c>
      <c r="I235" t="inlineStr">
        <is>
          <t>190.48</t>
        </is>
      </c>
      <c r="J235" t="inlineStr">
        <is>
          <t>188.11</t>
        </is>
      </c>
      <c r="K235" t="inlineStr">
        <is>
          <t>187.15</t>
        </is>
      </c>
      <c r="L235" t="inlineStr">
        <is>
          <t>189.22</t>
        </is>
      </c>
    </row>
    <row r="236">
      <c r="A236" s="1">
        <f>HYPERLINK("https://finance.yahoo.com/quote/PSX/history?p=PSX", "Phillips 66 (PSX)")</f>
        <v/>
      </c>
      <c r="B236" t="inlineStr">
        <is>
          <t>84.45</t>
        </is>
      </c>
      <c r="C236" t="inlineStr">
        <is>
          <t>82.54</t>
        </is>
      </c>
      <c r="D236" t="inlineStr">
        <is>
          <t>80.79</t>
        </is>
      </c>
      <c r="E236" t="inlineStr">
        <is>
          <t>82.70</t>
        </is>
      </c>
      <c r="F236" t="inlineStr">
        <is>
          <t>82.40</t>
        </is>
      </c>
      <c r="G236" t="inlineStr">
        <is>
          <t>81.65</t>
        </is>
      </c>
      <c r="H236" t="inlineStr">
        <is>
          <t>78.54</t>
        </is>
      </c>
      <c r="I236" t="inlineStr">
        <is>
          <t>77.17</t>
        </is>
      </c>
      <c r="J236" t="inlineStr">
        <is>
          <t>74.48</t>
        </is>
      </c>
      <c r="K236" t="inlineStr">
        <is>
          <t>70.55</t>
        </is>
      </c>
      <c r="L236" t="inlineStr">
        <is>
          <t>72.24</t>
        </is>
      </c>
    </row>
    <row r="237">
      <c r="A237" s="1">
        <f>HYPERLINK("https://finance.yahoo.com/quote/FAST/history?p=FAST", "Fastenal Company (FAST)")</f>
        <v/>
      </c>
      <c r="B237" t="inlineStr">
        <is>
          <t>52.46</t>
        </is>
      </c>
      <c r="C237" t="inlineStr">
        <is>
          <t>53.70</t>
        </is>
      </c>
      <c r="D237" t="inlineStr">
        <is>
          <t>53.00</t>
        </is>
      </c>
      <c r="E237" t="inlineStr">
        <is>
          <t>53.84</t>
        </is>
      </c>
      <c r="F237" t="inlineStr">
        <is>
          <t>54.02</t>
        </is>
      </c>
      <c r="G237" t="inlineStr">
        <is>
          <t>53.16</t>
        </is>
      </c>
      <c r="H237" t="inlineStr">
        <is>
          <t>53.23</t>
        </is>
      </c>
      <c r="I237" t="inlineStr">
        <is>
          <t>53.53</t>
        </is>
      </c>
      <c r="J237" t="inlineStr">
        <is>
          <t>53.59</t>
        </is>
      </c>
      <c r="K237" t="inlineStr">
        <is>
          <t>53.50</t>
        </is>
      </c>
      <c r="L237" t="inlineStr">
        <is>
          <t>54.10</t>
        </is>
      </c>
    </row>
    <row r="238">
      <c r="A238" s="1">
        <f>HYPERLINK("https://finance.yahoo.com/quote/AME/history?p=AME", "AMETEK, Inc. (AME)")</f>
        <v/>
      </c>
      <c r="B238" t="inlineStr">
        <is>
          <t>133.00</t>
        </is>
      </c>
      <c r="C238" t="inlineStr">
        <is>
          <t>135.28</t>
        </is>
      </c>
      <c r="D238" t="inlineStr">
        <is>
          <t>133.03</t>
        </is>
      </c>
      <c r="E238" t="inlineStr">
        <is>
          <t>135.47</t>
        </is>
      </c>
      <c r="F238" t="inlineStr">
        <is>
          <t>136.30</t>
        </is>
      </c>
      <c r="G238" t="inlineStr">
        <is>
          <t>135.01</t>
        </is>
      </c>
      <c r="H238" t="inlineStr">
        <is>
          <t>134.82</t>
        </is>
      </c>
      <c r="I238" t="inlineStr">
        <is>
          <t>135.73</t>
        </is>
      </c>
      <c r="J238" t="inlineStr">
        <is>
          <t>136.23</t>
        </is>
      </c>
      <c r="K238" t="inlineStr">
        <is>
          <t>133.06</t>
        </is>
      </c>
      <c r="L238" t="inlineStr">
        <is>
          <t>136.64</t>
        </is>
      </c>
    </row>
    <row r="239">
      <c r="A239" s="1">
        <f>HYPERLINK("https://finance.yahoo.com/quote/CTVA/history?p=CTVA", "Corteva, Inc. (CTVA)")</f>
        <v/>
      </c>
      <c r="B239" t="inlineStr">
        <is>
          <t>44.09</t>
        </is>
      </c>
      <c r="C239" t="inlineStr">
        <is>
          <t>43.38</t>
        </is>
      </c>
      <c r="D239" t="inlineStr">
        <is>
          <t>42.90</t>
        </is>
      </c>
      <c r="E239" t="inlineStr">
        <is>
          <t>43.45</t>
        </is>
      </c>
      <c r="F239" t="inlineStr">
        <is>
          <t>43.80</t>
        </is>
      </c>
      <c r="G239" t="inlineStr">
        <is>
          <t>43.05</t>
        </is>
      </c>
      <c r="H239" t="inlineStr">
        <is>
          <t>42.67</t>
        </is>
      </c>
      <c r="I239" t="inlineStr">
        <is>
          <t>42.42</t>
        </is>
      </c>
      <c r="J239" t="inlineStr">
        <is>
          <t>41.81</t>
        </is>
      </c>
      <c r="K239" t="inlineStr">
        <is>
          <t>40.93</t>
        </is>
      </c>
      <c r="L239" t="inlineStr">
        <is>
          <t>41.88</t>
        </is>
      </c>
    </row>
    <row r="240">
      <c r="A240" s="1">
        <f>HYPERLINK("https://finance.yahoo.com/quote/PEG/history?p=PEG", "Public Service Enterprise Group Incorporated (PEG)")</f>
        <v/>
      </c>
      <c r="B240" t="inlineStr">
        <is>
          <t>60.30</t>
        </is>
      </c>
      <c r="C240" t="inlineStr">
        <is>
          <t>60.85</t>
        </is>
      </c>
      <c r="D240" t="inlineStr">
        <is>
          <t>60.54</t>
        </is>
      </c>
      <c r="E240" t="inlineStr">
        <is>
          <t>60.49</t>
        </is>
      </c>
      <c r="F240" t="inlineStr">
        <is>
          <t>60.70</t>
        </is>
      </c>
      <c r="G240" t="inlineStr">
        <is>
          <t>59.83</t>
        </is>
      </c>
      <c r="H240" t="inlineStr">
        <is>
          <t>60.39</t>
        </is>
      </c>
      <c r="I240" t="inlineStr">
        <is>
          <t>61.19</t>
        </is>
      </c>
      <c r="J240" t="inlineStr">
        <is>
          <t>61.74</t>
        </is>
      </c>
      <c r="K240" t="inlineStr">
        <is>
          <t>60.19</t>
        </is>
      </c>
      <c r="L240" t="inlineStr">
        <is>
          <t>60.69</t>
        </is>
      </c>
    </row>
    <row r="241">
      <c r="A241" s="1">
        <f>HYPERLINK("https://finance.yahoo.com/quote/AWK/history?p=AWK", "American Water Works Company, Inc. (AWK)")</f>
        <v/>
      </c>
      <c r="B241" t="inlineStr">
        <is>
          <t>159.88</t>
        </is>
      </c>
      <c r="C241" t="inlineStr">
        <is>
          <t>163.38</t>
        </is>
      </c>
      <c r="D241" t="inlineStr">
        <is>
          <t>161.58</t>
        </is>
      </c>
      <c r="E241" t="inlineStr">
        <is>
          <t>162.28</t>
        </is>
      </c>
      <c r="F241" t="inlineStr">
        <is>
          <t>162.98</t>
        </is>
      </c>
      <c r="G241" t="inlineStr">
        <is>
          <t>162.25</t>
        </is>
      </c>
      <c r="H241" t="inlineStr">
        <is>
          <t>163.24</t>
        </is>
      </c>
      <c r="I241" t="inlineStr">
        <is>
          <t>166.11</t>
        </is>
      </c>
      <c r="J241" t="inlineStr">
        <is>
          <t>168.31</t>
        </is>
      </c>
      <c r="K241" t="inlineStr">
        <is>
          <t>167.36</t>
        </is>
      </c>
      <c r="L241" t="inlineStr">
        <is>
          <t>167.48</t>
        </is>
      </c>
    </row>
    <row r="242">
      <c r="A242" s="1">
        <f>HYPERLINK("https://finance.yahoo.com/quote/EFX/history?p=EFX", "Equifax Inc. (EFX)")</f>
        <v/>
      </c>
      <c r="B242" t="inlineStr">
        <is>
          <t>245.89</t>
        </is>
      </c>
      <c r="C242" t="inlineStr">
        <is>
          <t>248.22</t>
        </is>
      </c>
      <c r="D242" t="inlineStr">
        <is>
          <t>244.94</t>
        </is>
      </c>
      <c r="E242" t="inlineStr">
        <is>
          <t>248.54</t>
        </is>
      </c>
      <c r="F242" t="inlineStr">
        <is>
          <t>247.25</t>
        </is>
      </c>
      <c r="G242" t="inlineStr">
        <is>
          <t>245.06</t>
        </is>
      </c>
      <c r="H242" t="inlineStr">
        <is>
          <t>247.30</t>
        </is>
      </c>
      <c r="I242" t="inlineStr">
        <is>
          <t>250.70</t>
        </is>
      </c>
      <c r="J242" t="inlineStr">
        <is>
          <t>254.63</t>
        </is>
      </c>
      <c r="K242" t="inlineStr">
        <is>
          <t>248.73</t>
        </is>
      </c>
      <c r="L242" t="inlineStr">
        <is>
          <t>255.90</t>
        </is>
      </c>
    </row>
    <row r="243">
      <c r="A243" s="1">
        <f>HYPERLINK("https://finance.yahoo.com/quote/GLW/history?p=GLW", "Corning Incorporated (GLW)")</f>
        <v/>
      </c>
      <c r="B243" t="inlineStr">
        <is>
          <t>40.42</t>
        </is>
      </c>
      <c r="C243" t="inlineStr">
        <is>
          <t>40.65</t>
        </is>
      </c>
      <c r="D243" t="inlineStr">
        <is>
          <t>40.10</t>
        </is>
      </c>
      <c r="E243" t="inlineStr">
        <is>
          <t>41.03</t>
        </is>
      </c>
      <c r="F243" t="inlineStr">
        <is>
          <t>40.92</t>
        </is>
      </c>
      <c r="G243" t="inlineStr">
        <is>
          <t>40.57</t>
        </is>
      </c>
      <c r="H243" t="inlineStr">
        <is>
          <t>40.76</t>
        </is>
      </c>
      <c r="I243" t="inlineStr">
        <is>
          <t>40.57</t>
        </is>
      </c>
      <c r="J243" t="inlineStr">
        <is>
          <t>39.82</t>
        </is>
      </c>
      <c r="K243" t="inlineStr">
        <is>
          <t>39.33</t>
        </is>
      </c>
      <c r="L243" t="inlineStr">
        <is>
          <t>40.15</t>
        </is>
      </c>
    </row>
    <row r="244">
      <c r="A244" s="1">
        <f>HYPERLINK("https://finance.yahoo.com/quote/PCAR/history?p=PCAR", "PACCAR Inc (PCAR)")</f>
        <v/>
      </c>
      <c r="B244" t="inlineStr">
        <is>
          <t>86.75</t>
        </is>
      </c>
      <c r="C244" t="inlineStr">
        <is>
          <t>86.86</t>
        </is>
      </c>
      <c r="D244" t="inlineStr">
        <is>
          <t>85.66</t>
        </is>
      </c>
      <c r="E244" t="inlineStr">
        <is>
          <t>87.50</t>
        </is>
      </c>
      <c r="F244" t="inlineStr">
        <is>
          <t>88.31</t>
        </is>
      </c>
      <c r="G244" t="inlineStr">
        <is>
          <t>87.60</t>
        </is>
      </c>
      <c r="H244" t="inlineStr">
        <is>
          <t>87.75</t>
        </is>
      </c>
      <c r="I244" t="inlineStr">
        <is>
          <t>88.34</t>
        </is>
      </c>
      <c r="J244" t="inlineStr">
        <is>
          <t>87.61</t>
        </is>
      </c>
      <c r="K244" t="inlineStr">
        <is>
          <t>86.71</t>
        </is>
      </c>
      <c r="L244" t="inlineStr">
        <is>
          <t>88.64</t>
        </is>
      </c>
    </row>
    <row r="245">
      <c r="A245" s="1">
        <f>HYPERLINK("https://finance.yahoo.com/quote/WMB/history?p=WMB", "The Williams Companies, Inc. (WMB)")</f>
        <v/>
      </c>
      <c r="B245" t="inlineStr">
        <is>
          <t>26.42</t>
        </is>
      </c>
      <c r="C245" t="inlineStr">
        <is>
          <t>26.28</t>
        </is>
      </c>
      <c r="D245" t="inlineStr">
        <is>
          <t>26.24</t>
        </is>
      </c>
      <c r="E245" t="inlineStr">
        <is>
          <t>26.70</t>
        </is>
      </c>
      <c r="F245" t="inlineStr">
        <is>
          <t>26.50</t>
        </is>
      </c>
      <c r="G245" t="inlineStr">
        <is>
          <t>26.20</t>
        </is>
      </c>
      <c r="H245" t="inlineStr">
        <is>
          <t>25.60</t>
        </is>
      </c>
      <c r="I245" t="inlineStr">
        <is>
          <t>25.56</t>
        </is>
      </c>
      <c r="J245" t="inlineStr">
        <is>
          <t>25.28</t>
        </is>
      </c>
      <c r="K245" t="inlineStr">
        <is>
          <t>24.72</t>
        </is>
      </c>
      <c r="L245" t="inlineStr">
        <is>
          <t>25.15</t>
        </is>
      </c>
    </row>
    <row r="246">
      <c r="A246" s="1">
        <f>HYPERLINK("https://finance.yahoo.com/quote/VRSK/history?p=VRSK", "Verisk Analytics, Inc. (VRSK)")</f>
        <v/>
      </c>
      <c r="B246" t="inlineStr">
        <is>
          <t>177.61</t>
        </is>
      </c>
      <c r="C246" t="inlineStr">
        <is>
          <t>182.09</t>
        </is>
      </c>
      <c r="D246" t="inlineStr">
        <is>
          <t>181.21</t>
        </is>
      </c>
      <c r="E246" t="inlineStr">
        <is>
          <t>181.71</t>
        </is>
      </c>
      <c r="F246" t="inlineStr">
        <is>
          <t>180.02</t>
        </is>
      </c>
      <c r="G246" t="inlineStr">
        <is>
          <t>181.17</t>
        </is>
      </c>
      <c r="H246" t="inlineStr">
        <is>
          <t>182.33</t>
        </is>
      </c>
      <c r="I246" t="inlineStr">
        <is>
          <t>184.76</t>
        </is>
      </c>
      <c r="J246" t="inlineStr">
        <is>
          <t>186.99</t>
        </is>
      </c>
      <c r="K246" t="inlineStr">
        <is>
          <t>184.31</t>
        </is>
      </c>
      <c r="L246" t="inlineStr">
        <is>
          <t>188.00</t>
        </is>
      </c>
    </row>
    <row r="247">
      <c r="A247" s="1">
        <f>HYPERLINK("https://finance.yahoo.com/quote/MCK/history?p=MCK", "McKesson Corporation (MCK)")</f>
        <v/>
      </c>
      <c r="B247" t="inlineStr">
        <is>
          <t>189.34</t>
        </is>
      </c>
      <c r="C247" t="inlineStr">
        <is>
          <t>189.84</t>
        </is>
      </c>
      <c r="D247" t="inlineStr">
        <is>
          <t>188.57</t>
        </is>
      </c>
      <c r="E247" t="inlineStr">
        <is>
          <t>189.10</t>
        </is>
      </c>
      <c r="F247" t="inlineStr">
        <is>
          <t>189.96</t>
        </is>
      </c>
      <c r="G247" t="inlineStr">
        <is>
          <t>189.32</t>
        </is>
      </c>
      <c r="H247" t="inlineStr">
        <is>
          <t>189.10</t>
        </is>
      </c>
      <c r="I247" t="inlineStr">
        <is>
          <t>189.50</t>
        </is>
      </c>
      <c r="J247" t="inlineStr">
        <is>
          <t>189.22</t>
        </is>
      </c>
      <c r="K247" t="inlineStr">
        <is>
          <t>188.42</t>
        </is>
      </c>
      <c r="L247" t="inlineStr">
        <is>
          <t>196.23</t>
        </is>
      </c>
    </row>
    <row r="248">
      <c r="A248" s="1">
        <f>HYPERLINK("https://finance.yahoo.com/quote/WEC/history?p=WEC", "WEC Energy Group, Inc. (WEC)")</f>
        <v/>
      </c>
      <c r="B248" t="inlineStr">
        <is>
          <t>90.70</t>
        </is>
      </c>
      <c r="C248" t="inlineStr">
        <is>
          <t>91.79</t>
        </is>
      </c>
      <c r="D248" t="inlineStr">
        <is>
          <t>92.21</t>
        </is>
      </c>
      <c r="E248" t="inlineStr">
        <is>
          <t>91.84</t>
        </is>
      </c>
      <c r="F248" t="inlineStr">
        <is>
          <t>92.37</t>
        </is>
      </c>
      <c r="G248" t="inlineStr">
        <is>
          <t>91.89</t>
        </is>
      </c>
      <c r="H248" t="inlineStr">
        <is>
          <t>93.15</t>
        </is>
      </c>
      <c r="I248" t="inlineStr">
        <is>
          <t>94.75</t>
        </is>
      </c>
      <c r="J248" t="inlineStr">
        <is>
          <t>95.44</t>
        </is>
      </c>
      <c r="K248" t="inlineStr">
        <is>
          <t>94.23</t>
        </is>
      </c>
      <c r="L248" t="inlineStr">
        <is>
          <t>94.56</t>
        </is>
      </c>
    </row>
    <row r="249">
      <c r="A249" s="1">
        <f>HYPERLINK("https://finance.yahoo.com/quote/ANSS/history?p=ANSS", "ANSYS, Inc. (ANSS)")</f>
        <v/>
      </c>
      <c r="B249" t="inlineStr">
        <is>
          <t>355.64</t>
        </is>
      </c>
      <c r="C249" t="inlineStr">
        <is>
          <t>353.28</t>
        </is>
      </c>
      <c r="D249" t="inlineStr">
        <is>
          <t>352.24</t>
        </is>
      </c>
      <c r="E249" t="inlineStr">
        <is>
          <t>353.76</t>
        </is>
      </c>
      <c r="F249" t="inlineStr">
        <is>
          <t>350.94</t>
        </is>
      </c>
      <c r="G249" t="inlineStr">
        <is>
          <t>351.52</t>
        </is>
      </c>
      <c r="H249" t="inlineStr">
        <is>
          <t>352.37</t>
        </is>
      </c>
      <c r="I249" t="inlineStr">
        <is>
          <t>352.21</t>
        </is>
      </c>
      <c r="J249" t="inlineStr">
        <is>
          <t>349.79</t>
        </is>
      </c>
      <c r="K249" t="inlineStr">
        <is>
          <t>343.47</t>
        </is>
      </c>
      <c r="L249" t="inlineStr">
        <is>
          <t>349.07</t>
        </is>
      </c>
    </row>
    <row r="250">
      <c r="A250" s="1">
        <f>HYPERLINK("https://finance.yahoo.com/quote/ES/history?p=ES", "Eversource Energy (ES)")</f>
        <v/>
      </c>
      <c r="B250" t="inlineStr">
        <is>
          <t>81.04</t>
        </is>
      </c>
      <c r="C250" t="inlineStr">
        <is>
          <t>82.70</t>
        </is>
      </c>
      <c r="D250" t="inlineStr">
        <is>
          <t>82.61</t>
        </is>
      </c>
      <c r="E250" t="inlineStr">
        <is>
          <t>82.63</t>
        </is>
      </c>
      <c r="F250" t="inlineStr">
        <is>
          <t>82.50</t>
        </is>
      </c>
      <c r="G250" t="inlineStr">
        <is>
          <t>82.93</t>
        </is>
      </c>
      <c r="H250" t="inlineStr">
        <is>
          <t>84.04</t>
        </is>
      </c>
      <c r="I250" t="inlineStr">
        <is>
          <t>86.11</t>
        </is>
      </c>
      <c r="J250" t="inlineStr">
        <is>
          <t>87.36</t>
        </is>
      </c>
      <c r="K250" t="inlineStr">
        <is>
          <t>86.23</t>
        </is>
      </c>
      <c r="L250" t="inlineStr">
        <is>
          <t>86.84</t>
        </is>
      </c>
    </row>
    <row r="251">
      <c r="A251" s="1">
        <f>HYPERLINK("https://finance.yahoo.com/quote/SIVB/history?p=SIVB", "SVB Financial Group (SIVB)")</f>
        <v/>
      </c>
      <c r="B251" t="inlineStr">
        <is>
          <t>550.01</t>
        </is>
      </c>
      <c r="C251" t="inlineStr">
        <is>
          <t>551.64</t>
        </is>
      </c>
      <c r="D251" t="inlineStr">
        <is>
          <t>544.87</t>
        </is>
      </c>
      <c r="E251" t="inlineStr">
        <is>
          <t>575.24</t>
        </is>
      </c>
      <c r="F251" t="inlineStr">
        <is>
          <t>593.66</t>
        </is>
      </c>
      <c r="G251" t="inlineStr">
        <is>
          <t>578.85</t>
        </is>
      </c>
      <c r="H251" t="inlineStr">
        <is>
          <t>580.23</t>
        </is>
      </c>
      <c r="I251" t="inlineStr">
        <is>
          <t>580.73</t>
        </is>
      </c>
      <c r="J251" t="inlineStr">
        <is>
          <t>561.76</t>
        </is>
      </c>
      <c r="K251" t="inlineStr">
        <is>
          <t>534.95</t>
        </is>
      </c>
      <c r="L251" t="inlineStr">
        <is>
          <t>559.56</t>
        </is>
      </c>
    </row>
    <row r="252">
      <c r="A252" s="1">
        <f>HYPERLINK("https://finance.yahoo.com/quote/CPRT/history?p=CPRT", "Copart, Inc. (CPRT)")</f>
        <v/>
      </c>
      <c r="B252" t="inlineStr">
        <is>
          <t>136.59</t>
        </is>
      </c>
      <c r="C252" t="inlineStr">
        <is>
          <t>138.74</t>
        </is>
      </c>
      <c r="D252" t="inlineStr">
        <is>
          <t>136.85</t>
        </is>
      </c>
      <c r="E252" t="inlineStr">
        <is>
          <t>138.49</t>
        </is>
      </c>
      <c r="F252" t="inlineStr">
        <is>
          <t>139.15</t>
        </is>
      </c>
      <c r="G252" t="inlineStr">
        <is>
          <t>138.30</t>
        </is>
      </c>
      <c r="H252" t="inlineStr">
        <is>
          <t>139.53</t>
        </is>
      </c>
      <c r="I252" t="inlineStr">
        <is>
          <t>139.49</t>
        </is>
      </c>
      <c r="J252" t="inlineStr">
        <is>
          <t>140.14</t>
        </is>
      </c>
      <c r="K252" t="inlineStr">
        <is>
          <t>139.72</t>
        </is>
      </c>
      <c r="L252" t="inlineStr">
        <is>
          <t>143.08</t>
        </is>
      </c>
    </row>
    <row r="253">
      <c r="A253" s="1">
        <f>HYPERLINK("https://finance.yahoo.com/quote/KEYS/history?p=KEYS", "Keysight Technologies, Inc. (KEYS)")</f>
        <v/>
      </c>
      <c r="B253" t="inlineStr">
        <is>
          <t>154.16</t>
        </is>
      </c>
      <c r="C253" t="inlineStr">
        <is>
          <t>155.30</t>
        </is>
      </c>
      <c r="D253" t="inlineStr">
        <is>
          <t>154.17</t>
        </is>
      </c>
      <c r="E253" t="inlineStr">
        <is>
          <t>155.81</t>
        </is>
      </c>
      <c r="F253" t="inlineStr">
        <is>
          <t>157.72</t>
        </is>
      </c>
      <c r="G253" t="inlineStr">
        <is>
          <t>157.42</t>
        </is>
      </c>
      <c r="H253" t="inlineStr">
        <is>
          <t>157.92</t>
        </is>
      </c>
      <c r="I253" t="inlineStr">
        <is>
          <t>156.56</t>
        </is>
      </c>
      <c r="J253" t="inlineStr">
        <is>
          <t>155.01</t>
        </is>
      </c>
      <c r="K253" t="inlineStr">
        <is>
          <t>154.78</t>
        </is>
      </c>
      <c r="L253" t="inlineStr">
        <is>
          <t>157.14</t>
        </is>
      </c>
    </row>
    <row r="254">
      <c r="A254" s="1">
        <f>HYPERLINK("https://finance.yahoo.com/quote/DHI/history?p=DHI", "D.R. Horton, Inc. (DHI)")</f>
        <v/>
      </c>
      <c r="B254" t="inlineStr">
        <is>
          <t>90.90</t>
        </is>
      </c>
      <c r="C254" t="inlineStr">
        <is>
          <t>92.99</t>
        </is>
      </c>
      <c r="D254" t="inlineStr">
        <is>
          <t>89.09</t>
        </is>
      </c>
      <c r="E254" t="inlineStr">
        <is>
          <t>89.57</t>
        </is>
      </c>
      <c r="F254" t="inlineStr">
        <is>
          <t>89.03</t>
        </is>
      </c>
      <c r="G254" t="inlineStr">
        <is>
          <t>86.51</t>
        </is>
      </c>
      <c r="H254" t="inlineStr">
        <is>
          <t>86.77</t>
        </is>
      </c>
      <c r="I254" t="inlineStr">
        <is>
          <t>87.04</t>
        </is>
      </c>
      <c r="J254" t="inlineStr">
        <is>
          <t>86.30</t>
        </is>
      </c>
      <c r="K254" t="inlineStr">
        <is>
          <t>86.79</t>
        </is>
      </c>
      <c r="L254" t="inlineStr">
        <is>
          <t>88.86</t>
        </is>
      </c>
    </row>
    <row r="255">
      <c r="A255" s="1">
        <f>HYPERLINK("https://finance.yahoo.com/quote/LUV/history?p=LUV", "Southwest Airlines Co. (LUV)")</f>
        <v/>
      </c>
      <c r="B255" t="inlineStr">
        <is>
          <t>52.36</t>
        </is>
      </c>
      <c r="C255" t="inlineStr">
        <is>
          <t>51.38</t>
        </is>
      </c>
      <c r="D255" t="inlineStr">
        <is>
          <t>51.19</t>
        </is>
      </c>
      <c r="E255" t="inlineStr">
        <is>
          <t>52.84</t>
        </is>
      </c>
      <c r="F255" t="inlineStr">
        <is>
          <t>52.98</t>
        </is>
      </c>
      <c r="G255" t="inlineStr">
        <is>
          <t>51.57</t>
        </is>
      </c>
      <c r="H255" t="inlineStr">
        <is>
          <t>51.98</t>
        </is>
      </c>
      <c r="I255" t="inlineStr">
        <is>
          <t>51.78</t>
        </is>
      </c>
      <c r="J255" t="inlineStr">
        <is>
          <t>49.91</t>
        </is>
      </c>
      <c r="K255" t="inlineStr">
        <is>
          <t>48.50</t>
        </is>
      </c>
      <c r="L255" t="inlineStr">
        <is>
          <t>50.84</t>
        </is>
      </c>
    </row>
    <row r="256">
      <c r="A256" s="1">
        <f>HYPERLINK("https://finance.yahoo.com/quote/EQR/history?p=EQR", "Equity Residential (EQR)")</f>
        <v/>
      </c>
      <c r="B256" t="inlineStr">
        <is>
          <t>78.91</t>
        </is>
      </c>
      <c r="C256" t="inlineStr">
        <is>
          <t>79.57</t>
        </is>
      </c>
      <c r="D256" t="inlineStr">
        <is>
          <t>80.36</t>
        </is>
      </c>
      <c r="E256" t="inlineStr">
        <is>
          <t>81.71</t>
        </is>
      </c>
      <c r="F256" t="inlineStr">
        <is>
          <t>82.41</t>
        </is>
      </c>
      <c r="G256" t="inlineStr">
        <is>
          <t>81.25</t>
        </is>
      </c>
      <c r="H256" t="inlineStr">
        <is>
          <t>82.76</t>
        </is>
      </c>
      <c r="I256" t="inlineStr">
        <is>
          <t>83.22</t>
        </is>
      </c>
      <c r="J256" t="inlineStr">
        <is>
          <t>83.76</t>
        </is>
      </c>
      <c r="K256" t="inlineStr">
        <is>
          <t>82.40</t>
        </is>
      </c>
      <c r="L256" t="inlineStr">
        <is>
          <t>84.36</t>
        </is>
      </c>
    </row>
    <row r="257">
      <c r="A257" s="1">
        <f>HYPERLINK("https://finance.yahoo.com/quote/AJG/history?p=AJG", "Arthur J. Gallagher &amp; Co. (AJG)")</f>
        <v/>
      </c>
      <c r="B257" t="inlineStr">
        <is>
          <t>140.96</t>
        </is>
      </c>
      <c r="C257" t="inlineStr">
        <is>
          <t>141.84</t>
        </is>
      </c>
      <c r="D257" t="inlineStr">
        <is>
          <t>138.82</t>
        </is>
      </c>
      <c r="E257" t="inlineStr">
        <is>
          <t>140.50</t>
        </is>
      </c>
      <c r="F257" t="inlineStr">
        <is>
          <t>140.98</t>
        </is>
      </c>
      <c r="G257" t="inlineStr">
        <is>
          <t>139.14</t>
        </is>
      </c>
      <c r="H257" t="inlineStr">
        <is>
          <t>138.90</t>
        </is>
      </c>
      <c r="I257" t="inlineStr">
        <is>
          <t>140.14</t>
        </is>
      </c>
      <c r="J257" t="inlineStr">
        <is>
          <t>139.92</t>
        </is>
      </c>
      <c r="K257" t="inlineStr">
        <is>
          <t>136.64</t>
        </is>
      </c>
      <c r="L257" t="inlineStr">
        <is>
          <t>139.70</t>
        </is>
      </c>
    </row>
    <row r="258">
      <c r="A258" s="1">
        <f>HYPERLINK("https://finance.yahoo.com/quote/STT/history?p=STT", "State Street Corporation (STT)")</f>
        <v/>
      </c>
      <c r="B258" t="inlineStr">
        <is>
          <t>81.90</t>
        </is>
      </c>
      <c r="C258" t="inlineStr">
        <is>
          <t>81.40</t>
        </is>
      </c>
      <c r="D258" t="inlineStr">
        <is>
          <t>79.59</t>
        </is>
      </c>
      <c r="E258" t="inlineStr">
        <is>
          <t>84.11</t>
        </is>
      </c>
      <c r="F258" t="inlineStr">
        <is>
          <t>84.32</t>
        </is>
      </c>
      <c r="G258" t="inlineStr">
        <is>
          <t>83.60</t>
        </is>
      </c>
      <c r="H258" t="inlineStr">
        <is>
          <t>82.47</t>
        </is>
      </c>
      <c r="I258" t="inlineStr">
        <is>
          <t>81.97</t>
        </is>
      </c>
      <c r="J258" t="inlineStr">
        <is>
          <t>84.34</t>
        </is>
      </c>
      <c r="K258" t="inlineStr">
        <is>
          <t>79.63</t>
        </is>
      </c>
      <c r="L258" t="inlineStr">
        <is>
          <t>82.88</t>
        </is>
      </c>
    </row>
    <row r="259">
      <c r="A259" s="1">
        <f>HYPERLINK("https://finance.yahoo.com/quote/WLTW/history?p=WLTW", "Willis Towers Watson Public Limited Company (WLTW)")</f>
        <v/>
      </c>
      <c r="B259" t="inlineStr">
        <is>
          <t>229.95</t>
        </is>
      </c>
      <c r="C259" t="inlineStr">
        <is>
          <t>230.77</t>
        </is>
      </c>
      <c r="D259" t="inlineStr">
        <is>
          <t>224.15</t>
        </is>
      </c>
      <c r="E259" t="inlineStr">
        <is>
          <t>228.21</t>
        </is>
      </c>
      <c r="F259" t="inlineStr">
        <is>
          <t>225.17</t>
        </is>
      </c>
      <c r="G259" t="inlineStr">
        <is>
          <t>224.00</t>
        </is>
      </c>
      <c r="H259" t="inlineStr">
        <is>
          <t>223.05</t>
        </is>
      </c>
      <c r="I259" t="inlineStr">
        <is>
          <t>221.91</t>
        </is>
      </c>
      <c r="J259" t="inlineStr">
        <is>
          <t>222.36</t>
        </is>
      </c>
      <c r="K259" t="inlineStr">
        <is>
          <t>216.09</t>
        </is>
      </c>
      <c r="L259" t="inlineStr">
        <is>
          <t>220.72</t>
        </is>
      </c>
    </row>
    <row r="260">
      <c r="A260" s="1">
        <f>HYPERLINK("https://finance.yahoo.com/quote/AMP/history?p=AMP", "Ameriprise Financial, Inc. (AMP)")</f>
        <v/>
      </c>
      <c r="B260" t="inlineStr">
        <is>
          <t>247.19</t>
        </is>
      </c>
      <c r="C260" t="inlineStr">
        <is>
          <t>248.93</t>
        </is>
      </c>
      <c r="D260" t="inlineStr">
        <is>
          <t>241.33</t>
        </is>
      </c>
      <c r="E260" t="inlineStr">
        <is>
          <t>248.95</t>
        </is>
      </c>
      <c r="F260" t="inlineStr">
        <is>
          <t>251.65</t>
        </is>
      </c>
      <c r="G260" t="inlineStr">
        <is>
          <t>249.60</t>
        </is>
      </c>
      <c r="H260" t="inlineStr">
        <is>
          <t>246.85</t>
        </is>
      </c>
      <c r="I260" t="inlineStr">
        <is>
          <t>248.86</t>
        </is>
      </c>
      <c r="J260" t="inlineStr">
        <is>
          <t>246.78</t>
        </is>
      </c>
      <c r="K260" t="inlineStr">
        <is>
          <t>238.11</t>
        </is>
      </c>
      <c r="L260" t="inlineStr">
        <is>
          <t>246.63</t>
        </is>
      </c>
    </row>
    <row r="261">
      <c r="A261" s="1">
        <f>HYPERLINK("https://finance.yahoo.com/quote/WST/history?p=WST", "West Pharmaceutical Services, Inc. (WST)")</f>
        <v/>
      </c>
      <c r="B261" t="inlineStr">
        <is>
          <t>368.99</t>
        </is>
      </c>
      <c r="C261" t="inlineStr">
        <is>
          <t>372.66</t>
        </is>
      </c>
      <c r="D261" t="inlineStr">
        <is>
          <t>373.11</t>
        </is>
      </c>
      <c r="E261" t="inlineStr">
        <is>
          <t>374.19</t>
        </is>
      </c>
      <c r="F261" t="inlineStr">
        <is>
          <t>375.99</t>
        </is>
      </c>
      <c r="G261" t="inlineStr">
        <is>
          <t>372.65</t>
        </is>
      </c>
      <c r="H261" t="inlineStr">
        <is>
          <t>371.44</t>
        </is>
      </c>
      <c r="I261" t="inlineStr">
        <is>
          <t>371.96</t>
        </is>
      </c>
      <c r="J261" t="inlineStr">
        <is>
          <t>373.66</t>
        </is>
      </c>
      <c r="K261" t="inlineStr">
        <is>
          <t>371.00</t>
        </is>
      </c>
      <c r="L261" t="inlineStr">
        <is>
          <t>375.00</t>
        </is>
      </c>
    </row>
    <row r="262">
      <c r="A262" s="1">
        <f>HYPERLINK("https://finance.yahoo.com/quote/BLL/history?p=BLL", "Ball Corporation (BLL)")</f>
        <v/>
      </c>
      <c r="B262" t="inlineStr">
        <is>
          <t>82.07</t>
        </is>
      </c>
      <c r="C262" t="inlineStr">
        <is>
          <t>82.82</t>
        </is>
      </c>
      <c r="D262" t="inlineStr">
        <is>
          <t>85.29</t>
        </is>
      </c>
      <c r="E262" t="inlineStr">
        <is>
          <t>84.79</t>
        </is>
      </c>
      <c r="F262" t="inlineStr">
        <is>
          <t>84.76</t>
        </is>
      </c>
      <c r="G262" t="inlineStr">
        <is>
          <t>84.31</t>
        </is>
      </c>
      <c r="H262" t="inlineStr">
        <is>
          <t>84.59</t>
        </is>
      </c>
      <c r="I262" t="inlineStr">
        <is>
          <t>84.94</t>
        </is>
      </c>
      <c r="J262" t="inlineStr">
        <is>
          <t>85.75</t>
        </is>
      </c>
      <c r="K262" t="inlineStr">
        <is>
          <t>83.75</t>
        </is>
      </c>
      <c r="L262" t="inlineStr">
        <is>
          <t>85.13</t>
        </is>
      </c>
    </row>
    <row r="263">
      <c r="A263" s="1">
        <f>HYPERLINK("https://finance.yahoo.com/quote/GNRC/history?p=GNRC", "Generac Holdings Inc. (GNRC)")</f>
        <v/>
      </c>
      <c r="B263" t="inlineStr">
        <is>
          <t>429.35</t>
        </is>
      </c>
      <c r="C263" t="inlineStr">
        <is>
          <t>432.77</t>
        </is>
      </c>
      <c r="D263" t="inlineStr">
        <is>
          <t>426.60</t>
        </is>
      </c>
      <c r="E263" t="inlineStr">
        <is>
          <t>436.37</t>
        </is>
      </c>
      <c r="F263" t="inlineStr">
        <is>
          <t>448.15</t>
        </is>
      </c>
      <c r="G263" t="inlineStr">
        <is>
          <t>445.23</t>
        </is>
      </c>
      <c r="H263" t="inlineStr">
        <is>
          <t>436.73</t>
        </is>
      </c>
      <c r="I263" t="inlineStr">
        <is>
          <t>432.86</t>
        </is>
      </c>
      <c r="J263" t="inlineStr">
        <is>
          <t>430.34</t>
        </is>
      </c>
      <c r="K263" t="inlineStr">
        <is>
          <t>434.25</t>
        </is>
      </c>
      <c r="L263" t="inlineStr">
        <is>
          <t>435.20</t>
        </is>
      </c>
    </row>
    <row r="264">
      <c r="A264" s="1">
        <f>HYPERLINK("https://finance.yahoo.com/quote/ZBRA/history?p=ZBRA", "Zebra Technologies Corporation (ZBRA)")</f>
        <v/>
      </c>
      <c r="B264" t="inlineStr">
        <is>
          <t>544.35</t>
        </is>
      </c>
      <c r="C264" t="inlineStr">
        <is>
          <t>546.65</t>
        </is>
      </c>
      <c r="D264" t="inlineStr">
        <is>
          <t>539.84</t>
        </is>
      </c>
      <c r="E264" t="inlineStr">
        <is>
          <t>547.73</t>
        </is>
      </c>
      <c r="F264" t="inlineStr">
        <is>
          <t>548.10</t>
        </is>
      </c>
      <c r="G264" t="inlineStr">
        <is>
          <t>533.62</t>
        </is>
      </c>
      <c r="H264" t="inlineStr">
        <is>
          <t>530.14</t>
        </is>
      </c>
      <c r="I264" t="inlineStr">
        <is>
          <t>522.62</t>
        </is>
      </c>
      <c r="J264" t="inlineStr">
        <is>
          <t>518.33</t>
        </is>
      </c>
      <c r="K264" t="inlineStr">
        <is>
          <t>506.91</t>
        </is>
      </c>
      <c r="L264" t="inlineStr">
        <is>
          <t>520.63</t>
        </is>
      </c>
    </row>
    <row r="265">
      <c r="A265" s="1">
        <f>HYPERLINK("https://finance.yahoo.com/quote/CBRE/history?p=CBRE", "CBRE Group, Inc. (CBRE)")</f>
        <v/>
      </c>
      <c r="B265" t="inlineStr">
        <is>
          <t>84.94</t>
        </is>
      </c>
      <c r="C265" t="inlineStr">
        <is>
          <t>85.14</t>
        </is>
      </c>
      <c r="D265" t="inlineStr">
        <is>
          <t>84.25</t>
        </is>
      </c>
      <c r="E265" t="inlineStr">
        <is>
          <t>85.83</t>
        </is>
      </c>
      <c r="F265" t="inlineStr">
        <is>
          <t>85.81</t>
        </is>
      </c>
      <c r="G265" t="inlineStr">
        <is>
          <t>83.19</t>
        </is>
      </c>
      <c r="H265" t="inlineStr">
        <is>
          <t>83.49</t>
        </is>
      </c>
      <c r="I265" t="inlineStr">
        <is>
          <t>83.50</t>
        </is>
      </c>
      <c r="J265" t="inlineStr">
        <is>
          <t>82.96</t>
        </is>
      </c>
      <c r="K265" t="inlineStr">
        <is>
          <t>80.54</t>
        </is>
      </c>
      <c r="L265" t="inlineStr">
        <is>
          <t>83.51</t>
        </is>
      </c>
    </row>
    <row r="266">
      <c r="A266" s="1">
        <f>HYPERLINK("https://finance.yahoo.com/quote/NUE/history?p=NUE", "Nucor Corporation (NUE)")</f>
        <v/>
      </c>
      <c r="B266" t="inlineStr">
        <is>
          <t>92.55</t>
        </is>
      </c>
      <c r="C266" t="inlineStr">
        <is>
          <t>95.69</t>
        </is>
      </c>
      <c r="D266" t="inlineStr">
        <is>
          <t>93.70</t>
        </is>
      </c>
      <c r="E266" t="inlineStr">
        <is>
          <t>97.17</t>
        </is>
      </c>
      <c r="F266" t="inlineStr">
        <is>
          <t>97.76</t>
        </is>
      </c>
      <c r="G266" t="inlineStr">
        <is>
          <t>95.30</t>
        </is>
      </c>
      <c r="H266" t="inlineStr">
        <is>
          <t>95.08</t>
        </is>
      </c>
      <c r="I266" t="inlineStr">
        <is>
          <t>95.42</t>
        </is>
      </c>
      <c r="J266" t="inlineStr">
        <is>
          <t>92.04</t>
        </is>
      </c>
      <c r="K266" t="inlineStr">
        <is>
          <t>90.04</t>
        </is>
      </c>
      <c r="L266" t="inlineStr">
        <is>
          <t>91.63</t>
        </is>
      </c>
    </row>
    <row r="267">
      <c r="A267" s="1">
        <f>HYPERLINK("https://finance.yahoo.com/quote/LH/history?p=LH", "Laboratory Corporation of America Holdings (LH)")</f>
        <v/>
      </c>
      <c r="B267" t="inlineStr">
        <is>
          <t>278.57</t>
        </is>
      </c>
      <c r="C267" t="inlineStr">
        <is>
          <t>281.27</t>
        </is>
      </c>
      <c r="D267" t="inlineStr">
        <is>
          <t>277.13</t>
        </is>
      </c>
      <c r="E267" t="inlineStr">
        <is>
          <t>281.03</t>
        </is>
      </c>
      <c r="F267" t="inlineStr">
        <is>
          <t>281.47</t>
        </is>
      </c>
      <c r="G267" t="inlineStr">
        <is>
          <t>279.71</t>
        </is>
      </c>
      <c r="H267" t="inlineStr">
        <is>
          <t>277.24</t>
        </is>
      </c>
      <c r="I267" t="inlineStr">
        <is>
          <t>276.95</t>
        </is>
      </c>
      <c r="J267" t="inlineStr">
        <is>
          <t>276.45</t>
        </is>
      </c>
      <c r="K267" t="inlineStr">
        <is>
          <t>274.82</t>
        </is>
      </c>
      <c r="L267" t="inlineStr">
        <is>
          <t>278.87</t>
        </is>
      </c>
    </row>
    <row r="268">
      <c r="A268" s="1">
        <f>HYPERLINK("https://finance.yahoo.com/quote/ARE/history?p=ARE", "Alexandria Real Estate Equities, Inc. (ARE)")</f>
        <v/>
      </c>
      <c r="B268" t="inlineStr">
        <is>
          <t>186.42</t>
        </is>
      </c>
      <c r="C268" t="inlineStr">
        <is>
          <t>186.93</t>
        </is>
      </c>
      <c r="D268" t="inlineStr">
        <is>
          <t>186.90</t>
        </is>
      </c>
      <c r="E268" t="inlineStr">
        <is>
          <t>190.55</t>
        </is>
      </c>
      <c r="F268" t="inlineStr">
        <is>
          <t>190.58</t>
        </is>
      </c>
      <c r="G268" t="inlineStr">
        <is>
          <t>188.60</t>
        </is>
      </c>
      <c r="H268" t="inlineStr">
        <is>
          <t>190.25</t>
        </is>
      </c>
      <c r="I268" t="inlineStr">
        <is>
          <t>191.60</t>
        </is>
      </c>
      <c r="J268" t="inlineStr">
        <is>
          <t>193.61</t>
        </is>
      </c>
      <c r="K268" t="inlineStr">
        <is>
          <t>192.25</t>
        </is>
      </c>
      <c r="L268" t="inlineStr">
        <is>
          <t>195.22</t>
        </is>
      </c>
    </row>
    <row r="269">
      <c r="A269" s="1">
        <f>HYPERLINK("https://finance.yahoo.com/quote/LEN/history?p=LEN", "Lennar Corporation (LEN)")</f>
        <v/>
      </c>
      <c r="B269" t="inlineStr">
        <is>
          <t>99.83</t>
        </is>
      </c>
      <c r="C269" t="inlineStr">
        <is>
          <t>102.14</t>
        </is>
      </c>
      <c r="D269" t="inlineStr">
        <is>
          <t>98.47</t>
        </is>
      </c>
      <c r="E269" t="inlineStr">
        <is>
          <t>98.93</t>
        </is>
      </c>
      <c r="F269" t="inlineStr">
        <is>
          <t>98.68</t>
        </is>
      </c>
      <c r="G269" t="inlineStr">
        <is>
          <t>95.80</t>
        </is>
      </c>
      <c r="H269" t="inlineStr">
        <is>
          <t>96.33</t>
        </is>
      </c>
      <c r="I269" t="inlineStr">
        <is>
          <t>96.86</t>
        </is>
      </c>
      <c r="J269" t="inlineStr">
        <is>
          <t>95.96</t>
        </is>
      </c>
      <c r="K269" t="inlineStr">
        <is>
          <t>96.16</t>
        </is>
      </c>
      <c r="L269" t="inlineStr">
        <is>
          <t>98.46</t>
        </is>
      </c>
    </row>
    <row r="270">
      <c r="A270" s="1">
        <f>HYPERLINK("https://finance.yahoo.com/quote/HSY/history?p=HSY", "The Hershey Company (HSY)")</f>
        <v/>
      </c>
      <c r="B270" t="inlineStr">
        <is>
          <t>175.10</t>
        </is>
      </c>
      <c r="C270" t="inlineStr">
        <is>
          <t>176.57</t>
        </is>
      </c>
      <c r="D270" t="inlineStr">
        <is>
          <t>175.79</t>
        </is>
      </c>
      <c r="E270" t="inlineStr">
        <is>
          <t>176.75</t>
        </is>
      </c>
      <c r="F270" t="inlineStr">
        <is>
          <t>176.82</t>
        </is>
      </c>
      <c r="G270" t="inlineStr">
        <is>
          <t>175.93</t>
        </is>
      </c>
      <c r="H270" t="inlineStr">
        <is>
          <t>177.57</t>
        </is>
      </c>
      <c r="I270" t="inlineStr">
        <is>
          <t>179.49</t>
        </is>
      </c>
      <c r="J270" t="inlineStr">
        <is>
          <t>179.99</t>
        </is>
      </c>
      <c r="K270" t="inlineStr">
        <is>
          <t>179.43</t>
        </is>
      </c>
      <c r="L270" t="inlineStr">
        <is>
          <t>180.50</t>
        </is>
      </c>
    </row>
    <row r="271">
      <c r="A271" s="1">
        <f>HYPERLINK("https://finance.yahoo.com/quote/MXIM/history?p=MXIM", "Maxim Integrated Products, Inc. (MXIM)")</f>
        <v/>
      </c>
      <c r="B271" t="inlineStr">
        <is>
          <t>102.56</t>
        </is>
      </c>
      <c r="C271" t="inlineStr">
        <is>
          <t>100.04</t>
        </is>
      </c>
      <c r="D271" t="inlineStr">
        <is>
          <t>98.39</t>
        </is>
      </c>
      <c r="E271" t="inlineStr">
        <is>
          <t>100.03</t>
        </is>
      </c>
      <c r="F271" t="inlineStr">
        <is>
          <t>100.79</t>
        </is>
      </c>
      <c r="G271" t="inlineStr">
        <is>
          <t>100.61</t>
        </is>
      </c>
      <c r="H271" t="inlineStr">
        <is>
          <t>100.08</t>
        </is>
      </c>
      <c r="I271" t="inlineStr">
        <is>
          <t>98.79</t>
        </is>
      </c>
      <c r="J271" t="inlineStr">
        <is>
          <t>97.10</t>
        </is>
      </c>
      <c r="K271" t="inlineStr">
        <is>
          <t>96.12</t>
        </is>
      </c>
      <c r="L271" t="inlineStr">
        <is>
          <t>97.66</t>
        </is>
      </c>
    </row>
    <row r="272">
      <c r="A272" s="1">
        <f>HYPERLINK("https://finance.yahoo.com/quote/O/history?p=O", "Realty Income Corporation (O)")</f>
        <v/>
      </c>
      <c r="B272" t="inlineStr">
        <is>
          <t>68.25</t>
        </is>
      </c>
      <c r="C272" t="inlineStr">
        <is>
          <t>68.19</t>
        </is>
      </c>
      <c r="D272" t="inlineStr">
        <is>
          <t>67.90</t>
        </is>
      </c>
      <c r="E272" t="inlineStr">
        <is>
          <t>68.87</t>
        </is>
      </c>
      <c r="F272" t="inlineStr">
        <is>
          <t>69.30</t>
        </is>
      </c>
      <c r="G272" t="inlineStr">
        <is>
          <t>68.46</t>
        </is>
      </c>
      <c r="H272" t="inlineStr">
        <is>
          <t>68.86</t>
        </is>
      </c>
      <c r="I272" t="inlineStr">
        <is>
          <t>69.28</t>
        </is>
      </c>
      <c r="J272" t="inlineStr">
        <is>
          <t>69.56</t>
        </is>
      </c>
      <c r="K272" t="inlineStr">
        <is>
          <t>68.70</t>
        </is>
      </c>
      <c r="L272" t="inlineStr">
        <is>
          <t>69.93</t>
        </is>
      </c>
    </row>
    <row r="273">
      <c r="A273" s="1">
        <f>HYPERLINK("https://finance.yahoo.com/quote/KHC/history?p=KHC", "The Kraft Heinz Company (KHC)")</f>
        <v/>
      </c>
      <c r="B273" t="inlineStr">
        <is>
          <t>39.65</t>
        </is>
      </c>
      <c r="C273" t="inlineStr">
        <is>
          <t>39.85</t>
        </is>
      </c>
      <c r="D273" t="inlineStr">
        <is>
          <t>39.60</t>
        </is>
      </c>
      <c r="E273" t="inlineStr">
        <is>
          <t>39.95</t>
        </is>
      </c>
      <c r="F273" t="inlineStr">
        <is>
          <t>39.79</t>
        </is>
      </c>
      <c r="G273" t="inlineStr">
        <is>
          <t>39.16</t>
        </is>
      </c>
      <c r="H273" t="inlineStr">
        <is>
          <t>38.99</t>
        </is>
      </c>
      <c r="I273" t="inlineStr">
        <is>
          <t>39.43</t>
        </is>
      </c>
      <c r="J273" t="inlineStr">
        <is>
          <t>39.30</t>
        </is>
      </c>
      <c r="K273" t="inlineStr">
        <is>
          <t>39.34</t>
        </is>
      </c>
      <c r="L273" t="inlineStr">
        <is>
          <t>39.65</t>
        </is>
      </c>
    </row>
    <row r="274">
      <c r="A274" s="1">
        <f>HYPERLINK("https://finance.yahoo.com/quote/VLO/history?p=VLO", "Valero Energy Corporation (VLO)")</f>
        <v/>
      </c>
      <c r="B274" t="inlineStr">
        <is>
          <t>74.70</t>
        </is>
      </c>
      <c r="C274" t="inlineStr">
        <is>
          <t>72.31</t>
        </is>
      </c>
      <c r="D274" t="inlineStr">
        <is>
          <t>70.26</t>
        </is>
      </c>
      <c r="E274" t="inlineStr">
        <is>
          <t>72.30</t>
        </is>
      </c>
      <c r="F274" t="inlineStr">
        <is>
          <t>71.68</t>
        </is>
      </c>
      <c r="G274" t="inlineStr">
        <is>
          <t>70.47</t>
        </is>
      </c>
      <c r="H274" t="inlineStr">
        <is>
          <t>67.67</t>
        </is>
      </c>
      <c r="I274" t="inlineStr">
        <is>
          <t>66.80</t>
        </is>
      </c>
      <c r="J274" t="inlineStr">
        <is>
          <t>64.88</t>
        </is>
      </c>
      <c r="K274" t="inlineStr">
        <is>
          <t>61.92</t>
        </is>
      </c>
      <c r="L274" t="inlineStr">
        <is>
          <t>63.38</t>
        </is>
      </c>
    </row>
    <row r="275">
      <c r="A275" s="1">
        <f>HYPERLINK("https://finance.yahoo.com/quote/ED/history?p=ED", "Consolidated Edison, Inc. (ED)")</f>
        <v/>
      </c>
      <c r="B275" t="inlineStr">
        <is>
          <t>72.94</t>
        </is>
      </c>
      <c r="C275" t="inlineStr">
        <is>
          <t>73.34</t>
        </is>
      </c>
      <c r="D275" t="inlineStr">
        <is>
          <t>73.36</t>
        </is>
      </c>
      <c r="E275" t="inlineStr">
        <is>
          <t>73.30</t>
        </is>
      </c>
      <c r="F275" t="inlineStr">
        <is>
          <t>73.36</t>
        </is>
      </c>
      <c r="G275" t="inlineStr">
        <is>
          <t>72.63</t>
        </is>
      </c>
      <c r="H275" t="inlineStr">
        <is>
          <t>73.19</t>
        </is>
      </c>
      <c r="I275" t="inlineStr">
        <is>
          <t>74.36</t>
        </is>
      </c>
      <c r="J275" t="inlineStr">
        <is>
          <t>74.93</t>
        </is>
      </c>
      <c r="K275" t="inlineStr">
        <is>
          <t>73.77</t>
        </is>
      </c>
      <c r="L275" t="inlineStr">
        <is>
          <t>73.79</t>
        </is>
      </c>
    </row>
    <row r="276">
      <c r="A276" s="1">
        <f>HYPERLINK("https://finance.yahoo.com/quote/WY/history?p=WY", "Weyerhaeuser Company (WY)")</f>
        <v/>
      </c>
      <c r="B276" t="inlineStr">
        <is>
          <t>33.97</t>
        </is>
      </c>
      <c r="C276" t="inlineStr">
        <is>
          <t>34.84</t>
        </is>
      </c>
      <c r="D276" t="inlineStr">
        <is>
          <t>35.04</t>
        </is>
      </c>
      <c r="E276" t="inlineStr">
        <is>
          <t>35.82</t>
        </is>
      </c>
      <c r="F276" t="inlineStr">
        <is>
          <t>35.65</t>
        </is>
      </c>
      <c r="G276" t="inlineStr">
        <is>
          <t>34.61</t>
        </is>
      </c>
      <c r="H276" t="inlineStr">
        <is>
          <t>34.70</t>
        </is>
      </c>
      <c r="I276" t="inlineStr">
        <is>
          <t>34.63</t>
        </is>
      </c>
      <c r="J276" t="inlineStr">
        <is>
          <t>34.02</t>
        </is>
      </c>
      <c r="K276" t="inlineStr">
        <is>
          <t>32.95</t>
        </is>
      </c>
      <c r="L276" t="inlineStr">
        <is>
          <t>33.49</t>
        </is>
      </c>
    </row>
    <row r="277">
      <c r="A277" s="1">
        <f>HYPERLINK("https://finance.yahoo.com/quote/FITB/history?p=FITB", "Fifth Third Bancorp (FITB)")</f>
        <v/>
      </c>
      <c r="B277" t="inlineStr">
        <is>
          <t>37.32</t>
        </is>
      </c>
      <c r="C277" t="inlineStr">
        <is>
          <t>37.07</t>
        </is>
      </c>
      <c r="D277" t="inlineStr">
        <is>
          <t>36.55</t>
        </is>
      </c>
      <c r="E277" t="inlineStr">
        <is>
          <t>38.08</t>
        </is>
      </c>
      <c r="F277" t="inlineStr">
        <is>
          <t>38.39</t>
        </is>
      </c>
      <c r="G277" t="inlineStr">
        <is>
          <t>37.57</t>
        </is>
      </c>
      <c r="H277" t="inlineStr">
        <is>
          <t>37.38</t>
        </is>
      </c>
      <c r="I277" t="inlineStr">
        <is>
          <t>37.77</t>
        </is>
      </c>
      <c r="J277" t="inlineStr">
        <is>
          <t>36.40</t>
        </is>
      </c>
      <c r="K277" t="inlineStr">
        <is>
          <t>34.63</t>
        </is>
      </c>
      <c r="L277" t="inlineStr">
        <is>
          <t>36.25</t>
        </is>
      </c>
    </row>
    <row r="278">
      <c r="A278" s="1">
        <f>HYPERLINK("https://finance.yahoo.com/quote/DAL/history?p=DAL", "Delta Air Lines, Inc. (DAL)")</f>
        <v/>
      </c>
      <c r="B278" t="inlineStr">
        <is>
          <t>43.24</t>
        </is>
      </c>
      <c r="C278" t="inlineStr">
        <is>
          <t>42.54</t>
        </is>
      </c>
      <c r="D278" t="inlineStr">
        <is>
          <t>42.07</t>
        </is>
      </c>
      <c r="E278" t="inlineStr">
        <is>
          <t>42.92</t>
        </is>
      </c>
      <c r="F278" t="inlineStr">
        <is>
          <t>42.85</t>
        </is>
      </c>
      <c r="G278" t="inlineStr">
        <is>
          <t>41.33</t>
        </is>
      </c>
      <c r="H278" t="inlineStr">
        <is>
          <t>40.68</t>
        </is>
      </c>
      <c r="I278" t="inlineStr">
        <is>
          <t>41.35</t>
        </is>
      </c>
      <c r="J278" t="inlineStr">
        <is>
          <t>40.06</t>
        </is>
      </c>
      <c r="K278" t="inlineStr">
        <is>
          <t>38.56</t>
        </is>
      </c>
      <c r="L278" t="inlineStr">
        <is>
          <t>40.20</t>
        </is>
      </c>
    </row>
    <row r="279">
      <c r="A279" s="1">
        <f>HYPERLINK("https://finance.yahoo.com/quote/SYF/history?p=SYF", "Synchrony Financial (SYF)")</f>
        <v/>
      </c>
      <c r="B279" t="inlineStr">
        <is>
          <t>47.87</t>
        </is>
      </c>
      <c r="C279" t="inlineStr">
        <is>
          <t>47.96</t>
        </is>
      </c>
      <c r="D279" t="inlineStr">
        <is>
          <t>46.71</t>
        </is>
      </c>
      <c r="E279" t="inlineStr">
        <is>
          <t>48.73</t>
        </is>
      </c>
      <c r="F279" t="inlineStr">
        <is>
          <t>49.50</t>
        </is>
      </c>
      <c r="G279" t="inlineStr">
        <is>
          <t>48.64</t>
        </is>
      </c>
      <c r="H279" t="inlineStr">
        <is>
          <t>47.50</t>
        </is>
      </c>
      <c r="I279" t="inlineStr">
        <is>
          <t>47.72</t>
        </is>
      </c>
      <c r="J279" t="inlineStr">
        <is>
          <t>46.73</t>
        </is>
      </c>
      <c r="K279" t="inlineStr">
        <is>
          <t>44.80</t>
        </is>
      </c>
      <c r="L279" t="inlineStr">
        <is>
          <t>45.56</t>
        </is>
      </c>
    </row>
    <row r="280">
      <c r="A280" s="1">
        <f>HYPERLINK("https://finance.yahoo.com/quote/CDW/history?p=CDW", "CDW Corporation (CDW)")</f>
        <v/>
      </c>
      <c r="B280" t="inlineStr">
        <is>
          <t>175.97</t>
        </is>
      </c>
      <c r="C280" t="inlineStr">
        <is>
          <t>178.83</t>
        </is>
      </c>
      <c r="D280" t="inlineStr">
        <is>
          <t>176.83</t>
        </is>
      </c>
      <c r="E280" t="inlineStr">
        <is>
          <t>177.98</t>
        </is>
      </c>
      <c r="F280" t="inlineStr">
        <is>
          <t>176.33</t>
        </is>
      </c>
      <c r="G280" t="inlineStr">
        <is>
          <t>174.16</t>
        </is>
      </c>
      <c r="H280" t="inlineStr">
        <is>
          <t>176.05</t>
        </is>
      </c>
      <c r="I280" t="inlineStr">
        <is>
          <t>175.36</t>
        </is>
      </c>
      <c r="J280" t="inlineStr">
        <is>
          <t>174.44</t>
        </is>
      </c>
      <c r="K280" t="inlineStr">
        <is>
          <t>172.43</t>
        </is>
      </c>
      <c r="L280" t="inlineStr">
        <is>
          <t>177.05</t>
        </is>
      </c>
    </row>
    <row r="281">
      <c r="A281" s="1">
        <f>HYPERLINK("https://finance.yahoo.com/quote/VFC/history?p=VFC", "V.F. Corporation (VFC)")</f>
        <v/>
      </c>
      <c r="B281" t="inlineStr">
        <is>
          <t>82.36</t>
        </is>
      </c>
      <c r="C281" t="inlineStr">
        <is>
          <t>82.01</t>
        </is>
      </c>
      <c r="D281" t="inlineStr">
        <is>
          <t>80.86</t>
        </is>
      </c>
      <c r="E281" t="inlineStr">
        <is>
          <t>83.07</t>
        </is>
      </c>
      <c r="F281" t="inlineStr">
        <is>
          <t>82.79</t>
        </is>
      </c>
      <c r="G281" t="inlineStr">
        <is>
          <t>81.77</t>
        </is>
      </c>
      <c r="H281" t="inlineStr">
        <is>
          <t>80.30</t>
        </is>
      </c>
      <c r="I281" t="inlineStr">
        <is>
          <t>79.76</t>
        </is>
      </c>
      <c r="J281" t="inlineStr">
        <is>
          <t>77.42</t>
        </is>
      </c>
      <c r="K281" t="inlineStr">
        <is>
          <t>75.46</t>
        </is>
      </c>
      <c r="L281" t="inlineStr">
        <is>
          <t>77.90</t>
        </is>
      </c>
    </row>
    <row r="282">
      <c r="A282" s="1">
        <f>HYPERLINK("https://finance.yahoo.com/quote/ETSY/history?p=ETSY", "Etsy, Inc. (ETSY)")</f>
        <v/>
      </c>
      <c r="B282" t="inlineStr">
        <is>
          <t>197.81</t>
        </is>
      </c>
      <c r="C282" t="inlineStr">
        <is>
          <t>192.90</t>
        </is>
      </c>
      <c r="D282" t="inlineStr">
        <is>
          <t>196.02</t>
        </is>
      </c>
      <c r="E282" t="inlineStr">
        <is>
          <t>195.09</t>
        </is>
      </c>
      <c r="F282" t="inlineStr">
        <is>
          <t>194.30</t>
        </is>
      </c>
      <c r="G282" t="inlineStr">
        <is>
          <t>188.50</t>
        </is>
      </c>
      <c r="H282" t="inlineStr">
        <is>
          <t>182.86</t>
        </is>
      </c>
      <c r="I282" t="inlineStr">
        <is>
          <t>182.30</t>
        </is>
      </c>
      <c r="J282" t="inlineStr">
        <is>
          <t>184.42</t>
        </is>
      </c>
      <c r="K282" t="inlineStr">
        <is>
          <t>190.33</t>
        </is>
      </c>
      <c r="L282" t="inlineStr">
        <is>
          <t>190.76</t>
        </is>
      </c>
    </row>
    <row r="283">
      <c r="A283" s="1">
        <f>HYPERLINK("https://finance.yahoo.com/quote/BBY/history?p=BBY", "Best Buy Co., Inc. (BBY)")</f>
        <v/>
      </c>
      <c r="B283" t="inlineStr">
        <is>
          <t>110.55</t>
        </is>
      </c>
      <c r="C283" t="inlineStr">
        <is>
          <t>109.75</t>
        </is>
      </c>
      <c r="D283" t="inlineStr">
        <is>
          <t>108.16</t>
        </is>
      </c>
      <c r="E283" t="inlineStr">
        <is>
          <t>110.86</t>
        </is>
      </c>
      <c r="F283" t="inlineStr">
        <is>
          <t>111.25</t>
        </is>
      </c>
      <c r="G283" t="inlineStr">
        <is>
          <t>109.87</t>
        </is>
      </c>
      <c r="H283" t="inlineStr">
        <is>
          <t>109.91</t>
        </is>
      </c>
      <c r="I283" t="inlineStr">
        <is>
          <t>112.00</t>
        </is>
      </c>
      <c r="J283" t="inlineStr">
        <is>
          <t>110.59</t>
        </is>
      </c>
      <c r="K283" t="inlineStr">
        <is>
          <t>108.48</t>
        </is>
      </c>
      <c r="L283" t="inlineStr">
        <is>
          <t>111.25</t>
        </is>
      </c>
    </row>
    <row r="284">
      <c r="A284" s="1">
        <f>HYPERLINK("https://finance.yahoo.com/quote/VIAC/history?p=VIAC", "ViacomCBS Inc. (VIAC)")</f>
        <v/>
      </c>
      <c r="B284" t="inlineStr">
        <is>
          <t>42.87</t>
        </is>
      </c>
      <c r="C284" t="inlineStr">
        <is>
          <t>42.80</t>
        </is>
      </c>
      <c r="D284" t="inlineStr">
        <is>
          <t>41.46</t>
        </is>
      </c>
      <c r="E284" t="inlineStr">
        <is>
          <t>42.77</t>
        </is>
      </c>
      <c r="F284" t="inlineStr">
        <is>
          <t>43.44</t>
        </is>
      </c>
      <c r="G284" t="inlineStr">
        <is>
          <t>42.58</t>
        </is>
      </c>
      <c r="H284" t="inlineStr">
        <is>
          <t>41.89</t>
        </is>
      </c>
      <c r="I284" t="inlineStr">
        <is>
          <t>41.29</t>
        </is>
      </c>
      <c r="J284" t="inlineStr">
        <is>
          <t>40.29</t>
        </is>
      </c>
      <c r="K284" t="inlineStr">
        <is>
          <t>39.87</t>
        </is>
      </c>
      <c r="L284" t="inlineStr">
        <is>
          <t>40.26</t>
        </is>
      </c>
    </row>
    <row r="285">
      <c r="A285" s="1">
        <f>HYPERLINK("https://finance.yahoo.com/quote/ODFL/history?p=ODFL", "Old Dominion Freight Line, Inc. (ODFL)")</f>
        <v/>
      </c>
      <c r="B285" t="inlineStr">
        <is>
          <t>254.53</t>
        </is>
      </c>
      <c r="C285" t="inlineStr">
        <is>
          <t>259.17</t>
        </is>
      </c>
      <c r="D285" t="inlineStr">
        <is>
          <t>256.44</t>
        </is>
      </c>
      <c r="E285" t="inlineStr">
        <is>
          <t>260.58</t>
        </is>
      </c>
      <c r="F285" t="inlineStr">
        <is>
          <t>257.62</t>
        </is>
      </c>
      <c r="G285" t="inlineStr">
        <is>
          <t>257.58</t>
        </is>
      </c>
      <c r="H285" t="inlineStr">
        <is>
          <t>258.76</t>
        </is>
      </c>
      <c r="I285" t="inlineStr">
        <is>
          <t>258.81</t>
        </is>
      </c>
      <c r="J285" t="inlineStr">
        <is>
          <t>253.94</t>
        </is>
      </c>
      <c r="K285" t="inlineStr">
        <is>
          <t>250.15</t>
        </is>
      </c>
      <c r="L285" t="inlineStr">
        <is>
          <t>253.75</t>
        </is>
      </c>
    </row>
    <row r="286">
      <c r="A286" s="1">
        <f>HYPERLINK("https://finance.yahoo.com/quote/RSG/history?p=RSG", "Republic Services, Inc. (RSG)")</f>
        <v/>
      </c>
      <c r="B286" t="inlineStr">
        <is>
          <t>112.22</t>
        </is>
      </c>
      <c r="C286" t="inlineStr">
        <is>
          <t>114.00</t>
        </is>
      </c>
      <c r="D286" t="inlineStr">
        <is>
          <t>112.40</t>
        </is>
      </c>
      <c r="E286" t="inlineStr">
        <is>
          <t>112.67</t>
        </is>
      </c>
      <c r="F286" t="inlineStr">
        <is>
          <t>112.65</t>
        </is>
      </c>
      <c r="G286" t="inlineStr">
        <is>
          <t>112.61</t>
        </is>
      </c>
      <c r="H286" t="inlineStr">
        <is>
          <t>113.85</t>
        </is>
      </c>
      <c r="I286" t="inlineStr">
        <is>
          <t>114.53</t>
        </is>
      </c>
      <c r="J286" t="inlineStr">
        <is>
          <t>115.24</t>
        </is>
      </c>
      <c r="K286" t="inlineStr">
        <is>
          <t>113.73</t>
        </is>
      </c>
      <c r="L286" t="inlineStr">
        <is>
          <t>114.84</t>
        </is>
      </c>
    </row>
    <row r="287">
      <c r="A287" s="1">
        <f>HYPERLINK("https://finance.yahoo.com/quote/KSU/history?p=KSU", "Kansas City Southern (KSU)")</f>
        <v/>
      </c>
      <c r="B287" t="inlineStr">
        <is>
          <t>283.21</t>
        </is>
      </c>
      <c r="C287" t="inlineStr">
        <is>
          <t>285.25</t>
        </is>
      </c>
      <c r="D287" t="inlineStr">
        <is>
          <t>262.79</t>
        </is>
      </c>
      <c r="E287" t="inlineStr">
        <is>
          <t>273.95</t>
        </is>
      </c>
      <c r="F287" t="inlineStr">
        <is>
          <t>270.41</t>
        </is>
      </c>
      <c r="G287" t="inlineStr">
        <is>
          <t>268.51</t>
        </is>
      </c>
      <c r="H287" t="inlineStr">
        <is>
          <t>267.27</t>
        </is>
      </c>
      <c r="I287" t="inlineStr">
        <is>
          <t>269.32</t>
        </is>
      </c>
      <c r="J287" t="inlineStr">
        <is>
          <t>266.33</t>
        </is>
      </c>
      <c r="K287" t="inlineStr">
        <is>
          <t>262.87</t>
        </is>
      </c>
      <c r="L287" t="inlineStr">
        <is>
          <t>266.22</t>
        </is>
      </c>
    </row>
    <row r="288">
      <c r="A288" s="1">
        <f>HYPERLINK("https://finance.yahoo.com/quote/LYB/history?p=LYB", "LyondellBasell Industries N.V. (LYB)")</f>
        <v/>
      </c>
      <c r="B288" t="inlineStr">
        <is>
          <t>100.09</t>
        </is>
      </c>
      <c r="C288" t="inlineStr">
        <is>
          <t>100.40</t>
        </is>
      </c>
      <c r="D288" t="inlineStr">
        <is>
          <t>99.01</t>
        </is>
      </c>
      <c r="E288" t="inlineStr">
        <is>
          <t>102.73</t>
        </is>
      </c>
      <c r="F288" t="inlineStr">
        <is>
          <t>102.25</t>
        </is>
      </c>
      <c r="G288" t="inlineStr">
        <is>
          <t>102.03</t>
        </is>
      </c>
      <c r="H288" t="inlineStr">
        <is>
          <t>101.42</t>
        </is>
      </c>
      <c r="I288" t="inlineStr">
        <is>
          <t>101.00</t>
        </is>
      </c>
      <c r="J288" t="inlineStr">
        <is>
          <t>96.14</t>
        </is>
      </c>
      <c r="K288" t="inlineStr">
        <is>
          <t>92.29</t>
        </is>
      </c>
      <c r="L288" t="inlineStr">
        <is>
          <t>95.65</t>
        </is>
      </c>
    </row>
    <row r="289">
      <c r="A289" s="1">
        <f>HYPERLINK("https://finance.yahoo.com/quote/CLX/history?p=CLX", "The Clorox Company (CLX)")</f>
        <v/>
      </c>
      <c r="B289" t="inlineStr">
        <is>
          <t>181.30</t>
        </is>
      </c>
      <c r="C289" t="inlineStr">
        <is>
          <t>185.37</t>
        </is>
      </c>
      <c r="D289" t="inlineStr">
        <is>
          <t>181.88</t>
        </is>
      </c>
      <c r="E289" t="inlineStr">
        <is>
          <t>180.88</t>
        </is>
      </c>
      <c r="F289" t="inlineStr">
        <is>
          <t>179.80</t>
        </is>
      </c>
      <c r="G289" t="inlineStr">
        <is>
          <t>178.95</t>
        </is>
      </c>
      <c r="H289" t="inlineStr">
        <is>
          <t>180.60</t>
        </is>
      </c>
      <c r="I289" t="inlineStr">
        <is>
          <t>181.57</t>
        </is>
      </c>
      <c r="J289" t="inlineStr">
        <is>
          <t>186.32</t>
        </is>
      </c>
      <c r="K289" t="inlineStr">
        <is>
          <t>187.74</t>
        </is>
      </c>
      <c r="L289" t="inlineStr">
        <is>
          <t>184.85</t>
        </is>
      </c>
    </row>
    <row r="290">
      <c r="A290" s="1">
        <f>HYPERLINK("https://finance.yahoo.com/quote/CERN/history?p=CERN", "Cerner Corporation (CERN)")</f>
        <v/>
      </c>
      <c r="B290" t="inlineStr">
        <is>
          <t>79.56</t>
        </is>
      </c>
      <c r="C290" t="inlineStr">
        <is>
          <t>80.22</t>
        </is>
      </c>
      <c r="D290" t="inlineStr">
        <is>
          <t>79.74</t>
        </is>
      </c>
      <c r="E290" t="inlineStr">
        <is>
          <t>79.57</t>
        </is>
      </c>
      <c r="F290" t="inlineStr">
        <is>
          <t>80.01</t>
        </is>
      </c>
      <c r="G290" t="inlineStr">
        <is>
          <t>79.72</t>
        </is>
      </c>
      <c r="H290" t="inlineStr">
        <is>
          <t>79.62</t>
        </is>
      </c>
      <c r="I290" t="inlineStr">
        <is>
          <t>79.50</t>
        </is>
      </c>
      <c r="J290" t="inlineStr">
        <is>
          <t>77.46</t>
        </is>
      </c>
      <c r="K290" t="inlineStr">
        <is>
          <t>76.72</t>
        </is>
      </c>
      <c r="L290" t="inlineStr">
        <is>
          <t>78.11</t>
        </is>
      </c>
    </row>
    <row r="291">
      <c r="A291" s="1">
        <f>HYPERLINK("https://finance.yahoo.com/quote/FTV/history?p=FTV", "Fortive Corporation (FTV)")</f>
        <v/>
      </c>
      <c r="B291" t="inlineStr">
        <is>
          <t>69.74</t>
        </is>
      </c>
      <c r="C291" t="inlineStr">
        <is>
          <t>70.70</t>
        </is>
      </c>
      <c r="D291" t="inlineStr">
        <is>
          <t>69.57</t>
        </is>
      </c>
      <c r="E291" t="inlineStr">
        <is>
          <t>70.68</t>
        </is>
      </c>
      <c r="F291" t="inlineStr">
        <is>
          <t>70.45</t>
        </is>
      </c>
      <c r="G291" t="inlineStr">
        <is>
          <t>70.58</t>
        </is>
      </c>
      <c r="H291" t="inlineStr">
        <is>
          <t>70.77</t>
        </is>
      </c>
      <c r="I291" t="inlineStr">
        <is>
          <t>70.40</t>
        </is>
      </c>
      <c r="J291" t="inlineStr">
        <is>
          <t>69.91</t>
        </is>
      </c>
      <c r="K291" t="inlineStr">
        <is>
          <t>68.37</t>
        </is>
      </c>
      <c r="L291" t="inlineStr">
        <is>
          <t>69.87</t>
        </is>
      </c>
    </row>
    <row r="292">
      <c r="A292" s="1">
        <f>HYPERLINK("https://finance.yahoo.com/quote/DLTR/history?p=DLTR", "Dollar Tree, Inc. (DLTR)")</f>
        <v/>
      </c>
      <c r="B292" t="inlineStr">
        <is>
          <t>99.10</t>
        </is>
      </c>
      <c r="C292" t="inlineStr">
        <is>
          <t>99.37</t>
        </is>
      </c>
      <c r="D292" t="inlineStr">
        <is>
          <t>98.27</t>
        </is>
      </c>
      <c r="E292" t="inlineStr">
        <is>
          <t>99.51</t>
        </is>
      </c>
      <c r="F292" t="inlineStr">
        <is>
          <t>98.95</t>
        </is>
      </c>
      <c r="G292" t="inlineStr">
        <is>
          <t>98.00</t>
        </is>
      </c>
      <c r="H292" t="inlineStr">
        <is>
          <t>98.89</t>
        </is>
      </c>
      <c r="I292" t="inlineStr">
        <is>
          <t>98.68</t>
        </is>
      </c>
      <c r="J292" t="inlineStr">
        <is>
          <t>98.19</t>
        </is>
      </c>
      <c r="K292" t="inlineStr">
        <is>
          <t>98.00</t>
        </is>
      </c>
      <c r="L292" t="inlineStr">
        <is>
          <t>99.17</t>
        </is>
      </c>
    </row>
    <row r="293">
      <c r="A293" s="1">
        <f>HYPERLINK("https://finance.yahoo.com/quote/VRSN/history?p=VRSN", "VeriSign, Inc. (VRSN)")</f>
        <v/>
      </c>
      <c r="B293" t="inlineStr">
        <is>
          <t>231.47</t>
        </is>
      </c>
      <c r="C293" t="inlineStr">
        <is>
          <t>232.83</t>
        </is>
      </c>
      <c r="D293" t="inlineStr">
        <is>
          <t>231.81</t>
        </is>
      </c>
      <c r="E293" t="inlineStr">
        <is>
          <t>233.03</t>
        </is>
      </c>
      <c r="F293" t="inlineStr">
        <is>
          <t>229.16</t>
        </is>
      </c>
      <c r="G293" t="inlineStr">
        <is>
          <t>228.49</t>
        </is>
      </c>
      <c r="H293" t="inlineStr">
        <is>
          <t>230.64</t>
        </is>
      </c>
      <c r="I293" t="inlineStr">
        <is>
          <t>229.21</t>
        </is>
      </c>
      <c r="J293" t="inlineStr">
        <is>
          <t>229.74</t>
        </is>
      </c>
      <c r="K293" t="inlineStr">
        <is>
          <t>228.55</t>
        </is>
      </c>
      <c r="L293" t="inlineStr">
        <is>
          <t>229.23</t>
        </is>
      </c>
    </row>
    <row r="294">
      <c r="A294" s="1">
        <f>HYPERLINK("https://finance.yahoo.com/quote/IP/history?p=IP", "International Paper Company (IP)")</f>
        <v/>
      </c>
      <c r="B294" t="inlineStr">
        <is>
          <t>60.38</t>
        </is>
      </c>
      <c r="C294" t="inlineStr">
        <is>
          <t>61.42</t>
        </is>
      </c>
      <c r="D294" t="inlineStr">
        <is>
          <t>61.33</t>
        </is>
      </c>
      <c r="E294" t="inlineStr">
        <is>
          <t>62.24</t>
        </is>
      </c>
      <c r="F294" t="inlineStr">
        <is>
          <t>62.23</t>
        </is>
      </c>
      <c r="G294" t="inlineStr">
        <is>
          <t>61.44</t>
        </is>
      </c>
      <c r="H294" t="inlineStr">
        <is>
          <t>61.45</t>
        </is>
      </c>
      <c r="I294" t="inlineStr">
        <is>
          <t>59.89</t>
        </is>
      </c>
      <c r="J294" t="inlineStr">
        <is>
          <t>59.13</t>
        </is>
      </c>
      <c r="K294" t="inlineStr">
        <is>
          <t>57.77</t>
        </is>
      </c>
      <c r="L294" t="inlineStr">
        <is>
          <t>59.01</t>
        </is>
      </c>
    </row>
    <row r="295">
      <c r="A295" s="1">
        <f>HYPERLINK("https://finance.yahoo.com/quote/VMC/history?p=VMC", "Vulcan Materials Company (VMC)")</f>
        <v/>
      </c>
      <c r="B295" t="inlineStr">
        <is>
          <t>171.03</t>
        </is>
      </c>
      <c r="C295" t="inlineStr">
        <is>
          <t>174.44</t>
        </is>
      </c>
      <c r="D295" t="inlineStr">
        <is>
          <t>172.87</t>
        </is>
      </c>
      <c r="E295" t="inlineStr">
        <is>
          <t>174.93</t>
        </is>
      </c>
      <c r="F295" t="inlineStr">
        <is>
          <t>174.74</t>
        </is>
      </c>
      <c r="G295" t="inlineStr">
        <is>
          <t>173.53</t>
        </is>
      </c>
      <c r="H295" t="inlineStr">
        <is>
          <t>175.96</t>
        </is>
      </c>
      <c r="I295" t="inlineStr">
        <is>
          <t>176.66</t>
        </is>
      </c>
      <c r="J295" t="inlineStr">
        <is>
          <t>175.35</t>
        </is>
      </c>
      <c r="K295" t="inlineStr">
        <is>
          <t>170.75</t>
        </is>
      </c>
      <c r="L295" t="inlineStr">
        <is>
          <t>175.84</t>
        </is>
      </c>
    </row>
    <row r="296">
      <c r="A296" s="1">
        <f>HYPERLINK("https://finance.yahoo.com/quote/WAT/history?p=WAT", "Waters Corporation (WAT)")</f>
        <v/>
      </c>
      <c r="B296" t="inlineStr">
        <is>
          <t>359.07</t>
        </is>
      </c>
      <c r="C296" t="inlineStr">
        <is>
          <t>365.40</t>
        </is>
      </c>
      <c r="D296" t="inlineStr">
        <is>
          <t>365.68</t>
        </is>
      </c>
      <c r="E296" t="inlineStr">
        <is>
          <t>369.40</t>
        </is>
      </c>
      <c r="F296" t="inlineStr">
        <is>
          <t>369.67</t>
        </is>
      </c>
      <c r="G296" t="inlineStr">
        <is>
          <t>368.44</t>
        </is>
      </c>
      <c r="H296" t="inlineStr">
        <is>
          <t>371.64</t>
        </is>
      </c>
      <c r="I296" t="inlineStr">
        <is>
          <t>372.26</t>
        </is>
      </c>
      <c r="J296" t="inlineStr">
        <is>
          <t>370.69</t>
        </is>
      </c>
      <c r="K296" t="inlineStr">
        <is>
          <t>362.99</t>
        </is>
      </c>
      <c r="L296" t="inlineStr">
        <is>
          <t>371.55</t>
        </is>
      </c>
    </row>
    <row r="297">
      <c r="A297" s="1">
        <f>HYPERLINK("https://finance.yahoo.com/quote/EXR/history?p=EXR", "Extra Space Storage Inc. (EXR)")</f>
        <v/>
      </c>
      <c r="B297" t="inlineStr">
        <is>
          <t>170.84</t>
        </is>
      </c>
      <c r="C297" t="inlineStr">
        <is>
          <t>171.50</t>
        </is>
      </c>
      <c r="D297" t="inlineStr">
        <is>
          <t>169.52</t>
        </is>
      </c>
      <c r="E297" t="inlineStr">
        <is>
          <t>173.19</t>
        </is>
      </c>
      <c r="F297" t="inlineStr">
        <is>
          <t>174.68</t>
        </is>
      </c>
      <c r="G297" t="inlineStr">
        <is>
          <t>171.59</t>
        </is>
      </c>
      <c r="H297" t="inlineStr">
        <is>
          <t>172.36</t>
        </is>
      </c>
      <c r="I297" t="inlineStr">
        <is>
          <t>172.73</t>
        </is>
      </c>
      <c r="J297" t="inlineStr">
        <is>
          <t>171.94</t>
        </is>
      </c>
      <c r="K297" t="inlineStr">
        <is>
          <t>168.48</t>
        </is>
      </c>
      <c r="L297" t="inlineStr">
        <is>
          <t>170.17</t>
        </is>
      </c>
    </row>
    <row r="298">
      <c r="A298" s="1">
        <f>HYPERLINK("https://finance.yahoo.com/quote/NTRS/history?p=NTRS", "Northern Trust Corporation (NTRS)")</f>
        <v/>
      </c>
      <c r="B298" t="inlineStr">
        <is>
          <t>114.37</t>
        </is>
      </c>
      <c r="C298" t="inlineStr">
        <is>
          <t>114.04</t>
        </is>
      </c>
      <c r="D298" t="inlineStr">
        <is>
          <t>111.58</t>
        </is>
      </c>
      <c r="E298" t="inlineStr">
        <is>
          <t>115.55</t>
        </is>
      </c>
      <c r="F298" t="inlineStr">
        <is>
          <t>116.30</t>
        </is>
      </c>
      <c r="G298" t="inlineStr">
        <is>
          <t>114.80</t>
        </is>
      </c>
      <c r="H298" t="inlineStr">
        <is>
          <t>113.32</t>
        </is>
      </c>
      <c r="I298" t="inlineStr">
        <is>
          <t>113.87</t>
        </is>
      </c>
      <c r="J298" t="inlineStr">
        <is>
          <t>113.15</t>
        </is>
      </c>
      <c r="K298" t="inlineStr">
        <is>
          <t>107.96</t>
        </is>
      </c>
      <c r="L298" t="inlineStr">
        <is>
          <t>112.19</t>
        </is>
      </c>
    </row>
    <row r="299">
      <c r="A299" s="1">
        <f>HYPERLINK("https://finance.yahoo.com/quote/ENPH/history?p=ENPH", "Enphase Energy, Inc. (ENPH)")</f>
        <v/>
      </c>
      <c r="B299" t="inlineStr">
        <is>
          <t>188.81</t>
        </is>
      </c>
      <c r="C299" t="inlineStr">
        <is>
          <t>181.83</t>
        </is>
      </c>
      <c r="D299" t="inlineStr">
        <is>
          <t>179.72</t>
        </is>
      </c>
      <c r="E299" t="inlineStr">
        <is>
          <t>183.80</t>
        </is>
      </c>
      <c r="F299" t="inlineStr">
        <is>
          <t>185.72</t>
        </is>
      </c>
      <c r="G299" t="inlineStr">
        <is>
          <t>184.06</t>
        </is>
      </c>
      <c r="H299" t="inlineStr">
        <is>
          <t>170.79</t>
        </is>
      </c>
      <c r="I299" t="inlineStr">
        <is>
          <t>165.29</t>
        </is>
      </c>
      <c r="J299" t="inlineStr">
        <is>
          <t>163.45</t>
        </is>
      </c>
      <c r="K299" t="inlineStr">
        <is>
          <t>165.28</t>
        </is>
      </c>
      <c r="L299" t="inlineStr">
        <is>
          <t>169.46</t>
        </is>
      </c>
    </row>
    <row r="300">
      <c r="A300" s="1">
        <f>HYPERLINK("https://finance.yahoo.com/quote/OKE/history?p=OKE", "ONEOK, Inc. (OKE)")</f>
        <v/>
      </c>
      <c r="B300" t="inlineStr">
        <is>
          <t>56.49</t>
        </is>
      </c>
      <c r="C300" t="inlineStr">
        <is>
          <t>55.44</t>
        </is>
      </c>
      <c r="D300" t="inlineStr">
        <is>
          <t>55.38</t>
        </is>
      </c>
      <c r="E300" t="inlineStr">
        <is>
          <t>57.52</t>
        </is>
      </c>
      <c r="F300" t="inlineStr">
        <is>
          <t>56.92</t>
        </is>
      </c>
      <c r="G300" t="inlineStr">
        <is>
          <t>55.92</t>
        </is>
      </c>
      <c r="H300" t="inlineStr">
        <is>
          <t>54.88</t>
        </is>
      </c>
      <c r="I300" t="inlineStr">
        <is>
          <t>54.47</t>
        </is>
      </c>
      <c r="J300" t="inlineStr">
        <is>
          <t>53.31</t>
        </is>
      </c>
      <c r="K300" t="inlineStr">
        <is>
          <t>50.20</t>
        </is>
      </c>
      <c r="L300" t="inlineStr">
        <is>
          <t>52.56</t>
        </is>
      </c>
    </row>
    <row r="301">
      <c r="A301" s="1">
        <f>HYPERLINK("https://finance.yahoo.com/quote/DTE/history?p=DTE", "DTE Energy Company (DTE)")</f>
        <v/>
      </c>
      <c r="B301" t="inlineStr">
        <is>
          <t>112.30</t>
        </is>
      </c>
      <c r="C301" t="inlineStr">
        <is>
          <t>113.96</t>
        </is>
      </c>
      <c r="D301" t="inlineStr">
        <is>
          <t>114.23</t>
        </is>
      </c>
      <c r="E301" t="inlineStr">
        <is>
          <t>115.60</t>
        </is>
      </c>
      <c r="F301" t="inlineStr">
        <is>
          <t>116.00</t>
        </is>
      </c>
      <c r="G301" t="inlineStr">
        <is>
          <t>114.90</t>
        </is>
      </c>
      <c r="H301" t="inlineStr">
        <is>
          <t>114.90</t>
        </is>
      </c>
      <c r="I301" t="inlineStr">
        <is>
          <t>115.79</t>
        </is>
      </c>
      <c r="J301" t="inlineStr">
        <is>
          <t>117.05</t>
        </is>
      </c>
      <c r="K301" t="inlineStr">
        <is>
          <t>113.90</t>
        </is>
      </c>
      <c r="L301" t="inlineStr">
        <is>
          <t>115.91</t>
        </is>
      </c>
    </row>
    <row r="302">
      <c r="A302" s="1">
        <f>HYPERLINK("https://finance.yahoo.com/quote/MKC/history?p=MKC", "McCormick &amp; Company, Incorporated (MKC)")</f>
        <v/>
      </c>
      <c r="B302" t="inlineStr">
        <is>
          <t>88.05</t>
        </is>
      </c>
      <c r="C302" t="inlineStr">
        <is>
          <t>88.18</t>
        </is>
      </c>
      <c r="D302" t="inlineStr">
        <is>
          <t>87.08</t>
        </is>
      </c>
      <c r="E302" t="inlineStr">
        <is>
          <t>87.10</t>
        </is>
      </c>
      <c r="F302" t="inlineStr">
        <is>
          <t>86.69</t>
        </is>
      </c>
      <c r="G302" t="inlineStr">
        <is>
          <t>85.70</t>
        </is>
      </c>
      <c r="H302" t="inlineStr">
        <is>
          <t>86.18</t>
        </is>
      </c>
      <c r="I302" t="inlineStr">
        <is>
          <t>87.07</t>
        </is>
      </c>
      <c r="J302" t="inlineStr">
        <is>
          <t>87.90</t>
        </is>
      </c>
      <c r="K302" t="inlineStr">
        <is>
          <t>88.61</t>
        </is>
      </c>
      <c r="L302" t="inlineStr">
        <is>
          <t>88.35</t>
        </is>
      </c>
    </row>
    <row r="303">
      <c r="A303" s="1">
        <f>HYPERLINK("https://finance.yahoo.com/quote/GRMN/history?p=GRMN", "Garmin Ltd. (GRMN)")</f>
        <v/>
      </c>
      <c r="B303" t="inlineStr">
        <is>
          <t>146.64</t>
        </is>
      </c>
      <c r="C303" t="inlineStr">
        <is>
          <t>147.83</t>
        </is>
      </c>
      <c r="D303" t="inlineStr">
        <is>
          <t>146.74</t>
        </is>
      </c>
      <c r="E303" t="inlineStr">
        <is>
          <t>148.81</t>
        </is>
      </c>
      <c r="F303" t="inlineStr">
        <is>
          <t>149.89</t>
        </is>
      </c>
      <c r="G303" t="inlineStr">
        <is>
          <t>149.09</t>
        </is>
      </c>
      <c r="H303" t="inlineStr">
        <is>
          <t>149.37</t>
        </is>
      </c>
      <c r="I303" t="inlineStr">
        <is>
          <t>149.11</t>
        </is>
      </c>
      <c r="J303" t="inlineStr">
        <is>
          <t>149.39</t>
        </is>
      </c>
      <c r="K303" t="inlineStr">
        <is>
          <t>147.63</t>
        </is>
      </c>
      <c r="L303" t="inlineStr">
        <is>
          <t>149.53</t>
        </is>
      </c>
    </row>
    <row r="304">
      <c r="A304" s="1">
        <f>HYPERLINK("https://finance.yahoo.com/quote/HIG/history?p=HIG", "The Hartford Financial Services Group, Inc. (HIG)")</f>
        <v/>
      </c>
      <c r="B304" t="inlineStr">
        <is>
          <t>61.23</t>
        </is>
      </c>
      <c r="C304" t="inlineStr">
        <is>
          <t>61.86</t>
        </is>
      </c>
      <c r="D304" t="inlineStr">
        <is>
          <t>60.09</t>
        </is>
      </c>
      <c r="E304" t="inlineStr">
        <is>
          <t>61.58</t>
        </is>
      </c>
      <c r="F304" t="inlineStr">
        <is>
          <t>63.31</t>
        </is>
      </c>
      <c r="G304" t="inlineStr">
        <is>
          <t>62.60</t>
        </is>
      </c>
      <c r="H304" t="inlineStr">
        <is>
          <t>62.77</t>
        </is>
      </c>
      <c r="I304" t="inlineStr">
        <is>
          <t>63.27</t>
        </is>
      </c>
      <c r="J304" t="inlineStr">
        <is>
          <t>63.32</t>
        </is>
      </c>
      <c r="K304" t="inlineStr">
        <is>
          <t>61.38</t>
        </is>
      </c>
      <c r="L304" t="inlineStr">
        <is>
          <t>62.88</t>
        </is>
      </c>
    </row>
    <row r="305">
      <c r="A305" s="1">
        <f>HYPERLINK("https://finance.yahoo.com/quote/IT/history?p=IT", "Gartner, Inc. (IT)")</f>
        <v/>
      </c>
      <c r="B305" t="inlineStr">
        <is>
          <t>254.38</t>
        </is>
      </c>
      <c r="C305" t="inlineStr">
        <is>
          <t>257.03</t>
        </is>
      </c>
      <c r="D305" t="inlineStr">
        <is>
          <t>254.23</t>
        </is>
      </c>
      <c r="E305" t="inlineStr">
        <is>
          <t>256.87</t>
        </is>
      </c>
      <c r="F305" t="inlineStr">
        <is>
          <t>256.64</t>
        </is>
      </c>
      <c r="G305" t="inlineStr">
        <is>
          <t>255.67</t>
        </is>
      </c>
      <c r="H305" t="inlineStr">
        <is>
          <t>254.35</t>
        </is>
      </c>
      <c r="I305" t="inlineStr">
        <is>
          <t>253.98</t>
        </is>
      </c>
      <c r="J305" t="inlineStr">
        <is>
          <t>253.36</t>
        </is>
      </c>
      <c r="K305" t="inlineStr">
        <is>
          <t>253.87</t>
        </is>
      </c>
      <c r="L305" t="inlineStr">
        <is>
          <t>255.65</t>
        </is>
      </c>
    </row>
    <row r="306">
      <c r="A306" s="1">
        <f>HYPERLINK("https://finance.yahoo.com/quote/DOV/history?p=DOV", "Dover Corporation (DOV)")</f>
        <v/>
      </c>
      <c r="B306" t="inlineStr">
        <is>
          <t>150.57</t>
        </is>
      </c>
      <c r="C306" t="inlineStr">
        <is>
          <t>153.08</t>
        </is>
      </c>
      <c r="D306" t="inlineStr">
        <is>
          <t>151.14</t>
        </is>
      </c>
      <c r="E306" t="inlineStr">
        <is>
          <t>153.46</t>
        </is>
      </c>
      <c r="F306" t="inlineStr">
        <is>
          <t>154.88</t>
        </is>
      </c>
      <c r="G306" t="inlineStr">
        <is>
          <t>154.41</t>
        </is>
      </c>
      <c r="H306" t="inlineStr">
        <is>
          <t>155.30</t>
        </is>
      </c>
      <c r="I306" t="inlineStr">
        <is>
          <t>155.65</t>
        </is>
      </c>
      <c r="J306" t="inlineStr">
        <is>
          <t>154.95</t>
        </is>
      </c>
      <c r="K306" t="inlineStr">
        <is>
          <t>151.97</t>
        </is>
      </c>
      <c r="L306" t="inlineStr">
        <is>
          <t>162.51</t>
        </is>
      </c>
    </row>
    <row r="307">
      <c r="A307" s="1">
        <f>HYPERLINK("https://finance.yahoo.com/quote/URI/history?p=URI", "United Rentals, Inc. (URI)")</f>
        <v/>
      </c>
      <c r="B307" t="inlineStr">
        <is>
          <t>311.43</t>
        </is>
      </c>
      <c r="C307" t="inlineStr">
        <is>
          <t>312.79</t>
        </is>
      </c>
      <c r="D307" t="inlineStr">
        <is>
          <t>306.22</t>
        </is>
      </c>
      <c r="E307" t="inlineStr">
        <is>
          <t>317.48</t>
        </is>
      </c>
      <c r="F307" t="inlineStr">
        <is>
          <t>321.59</t>
        </is>
      </c>
      <c r="G307" t="inlineStr">
        <is>
          <t>314.45</t>
        </is>
      </c>
      <c r="H307" t="inlineStr">
        <is>
          <t>312.59</t>
        </is>
      </c>
      <c r="I307" t="inlineStr">
        <is>
          <t>314.71</t>
        </is>
      </c>
      <c r="J307" t="inlineStr">
        <is>
          <t>306.08</t>
        </is>
      </c>
      <c r="K307" t="inlineStr">
        <is>
          <t>298.85</t>
        </is>
      </c>
      <c r="L307" t="inlineStr">
        <is>
          <t>310.87</t>
        </is>
      </c>
    </row>
    <row r="308">
      <c r="A308" s="1">
        <f>HYPERLINK("https://finance.yahoo.com/quote/VTR/history?p=VTR", "Ventas, Inc. (VTR)")</f>
        <v/>
      </c>
      <c r="B308" t="inlineStr">
        <is>
          <t>57.74</t>
        </is>
      </c>
      <c r="C308" t="inlineStr">
        <is>
          <t>57.55</t>
        </is>
      </c>
      <c r="D308" t="inlineStr">
        <is>
          <t>57.57</t>
        </is>
      </c>
      <c r="E308" t="inlineStr">
        <is>
          <t>58.64</t>
        </is>
      </c>
      <c r="F308" t="inlineStr">
        <is>
          <t>59.45</t>
        </is>
      </c>
      <c r="G308" t="inlineStr">
        <is>
          <t>58.95</t>
        </is>
      </c>
      <c r="H308" t="inlineStr">
        <is>
          <t>59.67</t>
        </is>
      </c>
      <c r="I308" t="inlineStr">
        <is>
          <t>59.31</t>
        </is>
      </c>
      <c r="J308" t="inlineStr">
        <is>
          <t>59.62</t>
        </is>
      </c>
      <c r="K308" t="inlineStr">
        <is>
          <t>57.55</t>
        </is>
      </c>
      <c r="L308" t="inlineStr">
        <is>
          <t>59.61</t>
        </is>
      </c>
    </row>
    <row r="309">
      <c r="A309" s="1">
        <f>HYPERLINK("https://finance.yahoo.com/quote/PPL/history?p=PPL", "PPL Corporation (PPL)")</f>
        <v/>
      </c>
      <c r="B309" t="inlineStr">
        <is>
          <t>28.17</t>
        </is>
      </c>
      <c r="C309" t="inlineStr">
        <is>
          <t>28.16</t>
        </is>
      </c>
      <c r="D309" t="inlineStr">
        <is>
          <t>28.16</t>
        </is>
      </c>
      <c r="E309" t="inlineStr">
        <is>
          <t>28.44</t>
        </is>
      </c>
      <c r="F309" t="inlineStr">
        <is>
          <t>28.37</t>
        </is>
      </c>
      <c r="G309" t="inlineStr">
        <is>
          <t>27.93</t>
        </is>
      </c>
      <c r="H309" t="inlineStr">
        <is>
          <t>28.07</t>
        </is>
      </c>
      <c r="I309" t="inlineStr">
        <is>
          <t>28.21</t>
        </is>
      </c>
      <c r="J309" t="inlineStr">
        <is>
          <t>28.59</t>
        </is>
      </c>
      <c r="K309" t="inlineStr">
        <is>
          <t>28.01</t>
        </is>
      </c>
      <c r="L309" t="inlineStr">
        <is>
          <t>28.23</t>
        </is>
      </c>
    </row>
    <row r="310">
      <c r="A310" s="1">
        <f>HYPERLINK("https://finance.yahoo.com/quote/AEE/history?p=AEE", "Ameren Corporation (AEE)")</f>
        <v/>
      </c>
      <c r="B310" t="inlineStr">
        <is>
          <t>81.40</t>
        </is>
      </c>
      <c r="C310" t="inlineStr">
        <is>
          <t>82.32</t>
        </is>
      </c>
      <c r="D310" t="inlineStr">
        <is>
          <t>82.06</t>
        </is>
      </c>
      <c r="E310" t="inlineStr">
        <is>
          <t>81.92</t>
        </is>
      </c>
      <c r="F310" t="inlineStr">
        <is>
          <t>82.88</t>
        </is>
      </c>
      <c r="G310" t="inlineStr">
        <is>
          <t>82.63</t>
        </is>
      </c>
      <c r="H310" t="inlineStr">
        <is>
          <t>83.22</t>
        </is>
      </c>
      <c r="I310" t="inlineStr">
        <is>
          <t>84.07</t>
        </is>
      </c>
      <c r="J310" t="inlineStr">
        <is>
          <t>85.06</t>
        </is>
      </c>
      <c r="K310" t="inlineStr">
        <is>
          <t>83.98</t>
        </is>
      </c>
      <c r="L310" t="inlineStr">
        <is>
          <t>84.54</t>
        </is>
      </c>
    </row>
    <row r="311">
      <c r="A311" s="1">
        <f>HYPERLINK("https://finance.yahoo.com/quote/EXPE/history?p=EXPE", "Expedia Group, Inc. (EXPE)")</f>
        <v/>
      </c>
      <c r="B311" t="inlineStr">
        <is>
          <t>165.57</t>
        </is>
      </c>
      <c r="C311" t="inlineStr">
        <is>
          <t>162.96</t>
        </is>
      </c>
      <c r="D311" t="inlineStr">
        <is>
          <t>161.56</t>
        </is>
      </c>
      <c r="E311" t="inlineStr">
        <is>
          <t>167.74</t>
        </is>
      </c>
      <c r="F311" t="inlineStr">
        <is>
          <t>167.35</t>
        </is>
      </c>
      <c r="G311" t="inlineStr">
        <is>
          <t>162.02</t>
        </is>
      </c>
      <c r="H311" t="inlineStr">
        <is>
          <t>160.99</t>
        </is>
      </c>
      <c r="I311" t="inlineStr">
        <is>
          <t>159.29</t>
        </is>
      </c>
      <c r="J311" t="inlineStr">
        <is>
          <t>157.61</t>
        </is>
      </c>
      <c r="K311" t="inlineStr">
        <is>
          <t>151.64</t>
        </is>
      </c>
      <c r="L311" t="inlineStr">
        <is>
          <t>154.60</t>
        </is>
      </c>
    </row>
    <row r="312">
      <c r="A312" s="1">
        <f>HYPERLINK("https://finance.yahoo.com/quote/EXPD/history?p=EXPD", "Expeditors International of Washington, Inc. (EXPD)")</f>
        <v/>
      </c>
      <c r="B312" t="inlineStr">
        <is>
          <t>127.00</t>
        </is>
      </c>
      <c r="C312" t="inlineStr">
        <is>
          <t>129.15</t>
        </is>
      </c>
      <c r="D312" t="inlineStr">
        <is>
          <t>126.88</t>
        </is>
      </c>
      <c r="E312" t="inlineStr">
        <is>
          <t>128.40</t>
        </is>
      </c>
      <c r="F312" t="inlineStr">
        <is>
          <t>128.19</t>
        </is>
      </c>
      <c r="G312" t="inlineStr">
        <is>
          <t>127.41</t>
        </is>
      </c>
      <c r="H312" t="inlineStr">
        <is>
          <t>128.12</t>
        </is>
      </c>
      <c r="I312" t="inlineStr">
        <is>
          <t>127.43</t>
        </is>
      </c>
      <c r="J312" t="inlineStr">
        <is>
          <t>126.80</t>
        </is>
      </c>
      <c r="K312" t="inlineStr">
        <is>
          <t>126.68</t>
        </is>
      </c>
      <c r="L312" t="inlineStr">
        <is>
          <t>128.71</t>
        </is>
      </c>
    </row>
    <row r="313">
      <c r="A313" s="1">
        <f>HYPERLINK("https://finance.yahoo.com/quote/CHD/history?p=CHD", "Church &amp; Dwight Co., Inc. (CHD)")</f>
        <v/>
      </c>
      <c r="B313" t="inlineStr">
        <is>
          <t>85.52</t>
        </is>
      </c>
      <c r="C313" t="inlineStr">
        <is>
          <t>86.63</t>
        </is>
      </c>
      <c r="D313" t="inlineStr">
        <is>
          <t>86.51</t>
        </is>
      </c>
      <c r="E313" t="inlineStr">
        <is>
          <t>86.98</t>
        </is>
      </c>
      <c r="F313" t="inlineStr">
        <is>
          <t>86.52</t>
        </is>
      </c>
      <c r="G313" t="inlineStr">
        <is>
          <t>86.03</t>
        </is>
      </c>
      <c r="H313" t="inlineStr">
        <is>
          <t>85.96</t>
        </is>
      </c>
      <c r="I313" t="inlineStr">
        <is>
          <t>86.46</t>
        </is>
      </c>
      <c r="J313" t="inlineStr">
        <is>
          <t>87.33</t>
        </is>
      </c>
      <c r="K313" t="inlineStr">
        <is>
          <t>87.51</t>
        </is>
      </c>
      <c r="L313" t="inlineStr">
        <is>
          <t>87.49</t>
        </is>
      </c>
    </row>
    <row r="314">
      <c r="A314" s="1">
        <f>HYPERLINK("https://finance.yahoo.com/quote/EIX/history?p=EIX", "Edison International (EIX)")</f>
        <v/>
      </c>
      <c r="B314" t="inlineStr">
        <is>
          <t>57.37</t>
        </is>
      </c>
      <c r="C314" t="inlineStr">
        <is>
          <t>57.65</t>
        </is>
      </c>
      <c r="D314" t="inlineStr">
        <is>
          <t>57.52</t>
        </is>
      </c>
      <c r="E314" t="inlineStr">
        <is>
          <t>58.28</t>
        </is>
      </c>
      <c r="F314" t="inlineStr">
        <is>
          <t>58.20</t>
        </is>
      </c>
      <c r="G314" t="inlineStr">
        <is>
          <t>57.31</t>
        </is>
      </c>
      <c r="H314" t="inlineStr">
        <is>
          <t>57.24</t>
        </is>
      </c>
      <c r="I314" t="inlineStr">
        <is>
          <t>57.66</t>
        </is>
      </c>
      <c r="J314" t="inlineStr">
        <is>
          <t>57.99</t>
        </is>
      </c>
      <c r="K314" t="inlineStr">
        <is>
          <t>56.19</t>
        </is>
      </c>
      <c r="L314" t="inlineStr">
        <is>
          <t>56.95</t>
        </is>
      </c>
    </row>
    <row r="315">
      <c r="A315" s="1">
        <f>HYPERLINK("https://finance.yahoo.com/quote/QRVO/history?p=QRVO", "Qorvo, Inc. (QRVO)")</f>
        <v/>
      </c>
      <c r="B315" t="inlineStr">
        <is>
          <t>194.30</t>
        </is>
      </c>
      <c r="C315" t="inlineStr">
        <is>
          <t>192.00</t>
        </is>
      </c>
      <c r="D315" t="inlineStr">
        <is>
          <t>189.44</t>
        </is>
      </c>
      <c r="E315" t="inlineStr">
        <is>
          <t>192.94</t>
        </is>
      </c>
      <c r="F315" t="inlineStr">
        <is>
          <t>193.62</t>
        </is>
      </c>
      <c r="G315" t="inlineStr">
        <is>
          <t>192.79</t>
        </is>
      </c>
      <c r="H315" t="inlineStr">
        <is>
          <t>192.42</t>
        </is>
      </c>
      <c r="I315" t="inlineStr">
        <is>
          <t>190.95</t>
        </is>
      </c>
      <c r="J315" t="inlineStr">
        <is>
          <t>187.68</t>
        </is>
      </c>
      <c r="K315" t="inlineStr">
        <is>
          <t>187.13</t>
        </is>
      </c>
      <c r="L315" t="inlineStr">
        <is>
          <t>189.89</t>
        </is>
      </c>
    </row>
    <row r="316">
      <c r="A316" s="1">
        <f>HYPERLINK("https://finance.yahoo.com/quote/MLM/history?p=MLM", "Martin Marietta Materials, Inc. (MLM)")</f>
        <v/>
      </c>
      <c r="B316" t="inlineStr">
        <is>
          <t>348.54</t>
        </is>
      </c>
      <c r="C316" t="inlineStr">
        <is>
          <t>356.04</t>
        </is>
      </c>
      <c r="D316" t="inlineStr">
        <is>
          <t>351.26</t>
        </is>
      </c>
      <c r="E316" t="inlineStr">
        <is>
          <t>357.92</t>
        </is>
      </c>
      <c r="F316" t="inlineStr">
        <is>
          <t>355.25</t>
        </is>
      </c>
      <c r="G316" t="inlineStr">
        <is>
          <t>352.02</t>
        </is>
      </c>
      <c r="H316" t="inlineStr">
        <is>
          <t>355.70</t>
        </is>
      </c>
      <c r="I316" t="inlineStr">
        <is>
          <t>356.63</t>
        </is>
      </c>
      <c r="J316" t="inlineStr">
        <is>
          <t>351.49</t>
        </is>
      </c>
      <c r="K316" t="inlineStr">
        <is>
          <t>339.74</t>
        </is>
      </c>
      <c r="L316" t="inlineStr">
        <is>
          <t>349.71</t>
        </is>
      </c>
    </row>
    <row r="317">
      <c r="A317" s="1">
        <f>HYPERLINK("https://finance.yahoo.com/quote/XYL/history?p=XYL", "Xylem Inc. (XYL)")</f>
        <v/>
      </c>
      <c r="B317" t="inlineStr">
        <is>
          <t>120.46</t>
        </is>
      </c>
      <c r="C317" t="inlineStr">
        <is>
          <t>120.67</t>
        </is>
      </c>
      <c r="D317" t="inlineStr">
        <is>
          <t>119.19</t>
        </is>
      </c>
      <c r="E317" t="inlineStr">
        <is>
          <t>121.05</t>
        </is>
      </c>
      <c r="F317" t="inlineStr">
        <is>
          <t>121.64</t>
        </is>
      </c>
      <c r="G317" t="inlineStr">
        <is>
          <t>120.77</t>
        </is>
      </c>
      <c r="H317" t="inlineStr">
        <is>
          <t>121.01</t>
        </is>
      </c>
      <c r="I317" t="inlineStr">
        <is>
          <t>120.01</t>
        </is>
      </c>
      <c r="J317" t="inlineStr">
        <is>
          <t>119.36</t>
        </is>
      </c>
      <c r="K317" t="inlineStr">
        <is>
          <t>117.23</t>
        </is>
      </c>
      <c r="L317" t="inlineStr">
        <is>
          <t>120.64</t>
        </is>
      </c>
    </row>
    <row r="318">
      <c r="A318" s="1">
        <f>HYPERLINK("https://finance.yahoo.com/quote/TSCO/history?p=TSCO", "Tractor Supply Company (TSCO)")</f>
        <v/>
      </c>
      <c r="B318" t="inlineStr">
        <is>
          <t>186.40</t>
        </is>
      </c>
      <c r="C318" t="inlineStr">
        <is>
          <t>187.62</t>
        </is>
      </c>
      <c r="D318" t="inlineStr">
        <is>
          <t>186.17</t>
        </is>
      </c>
      <c r="E318" t="inlineStr">
        <is>
          <t>186.91</t>
        </is>
      </c>
      <c r="F318" t="inlineStr">
        <is>
          <t>186.78</t>
        </is>
      </c>
      <c r="G318" t="inlineStr">
        <is>
          <t>186.69</t>
        </is>
      </c>
      <c r="H318" t="inlineStr">
        <is>
          <t>187.22</t>
        </is>
      </c>
      <c r="I318" t="inlineStr">
        <is>
          <t>188.97</t>
        </is>
      </c>
      <c r="J318" t="inlineStr">
        <is>
          <t>189.00</t>
        </is>
      </c>
      <c r="K318" t="inlineStr">
        <is>
          <t>180.94</t>
        </is>
      </c>
      <c r="L318" t="inlineStr">
        <is>
          <t>181.78</t>
        </is>
      </c>
    </row>
    <row r="319">
      <c r="A319" s="1">
        <f>HYPERLINK("https://finance.yahoo.com/quote/ESS/history?p=ESS", "Essex Property Trust, Inc. (ESS)")</f>
        <v/>
      </c>
      <c r="B319" t="inlineStr">
        <is>
          <t>308.81</t>
        </is>
      </c>
      <c r="C319" t="inlineStr">
        <is>
          <t>312.88</t>
        </is>
      </c>
      <c r="D319" t="inlineStr">
        <is>
          <t>314.65</t>
        </is>
      </c>
      <c r="E319" t="inlineStr">
        <is>
          <t>320.24</t>
        </is>
      </c>
      <c r="F319" t="inlineStr">
        <is>
          <t>324.13</t>
        </is>
      </c>
      <c r="G319" t="inlineStr">
        <is>
          <t>320.53</t>
        </is>
      </c>
      <c r="H319" t="inlineStr">
        <is>
          <t>325.50</t>
        </is>
      </c>
      <c r="I319" t="inlineStr">
        <is>
          <t>326.98</t>
        </is>
      </c>
      <c r="J319" t="inlineStr">
        <is>
          <t>328.33</t>
        </is>
      </c>
      <c r="K319" t="inlineStr">
        <is>
          <t>322.71</t>
        </is>
      </c>
      <c r="L319" t="inlineStr">
        <is>
          <t>328.75</t>
        </is>
      </c>
    </row>
    <row r="320">
      <c r="A320" s="1">
        <f>HYPERLINK("https://finance.yahoo.com/quote/MAA/history?p=MAA", "Mid-America Apartment Communities, Inc. (MAA)")</f>
        <v/>
      </c>
      <c r="B320" t="inlineStr">
        <is>
          <t>173.97</t>
        </is>
      </c>
      <c r="C320" t="inlineStr">
        <is>
          <t>176.11</t>
        </is>
      </c>
      <c r="D320" t="inlineStr">
        <is>
          <t>177.75</t>
        </is>
      </c>
      <c r="E320" t="inlineStr">
        <is>
          <t>180.70</t>
        </is>
      </c>
      <c r="F320" t="inlineStr">
        <is>
          <t>182.51</t>
        </is>
      </c>
      <c r="G320" t="inlineStr">
        <is>
          <t>180.65</t>
        </is>
      </c>
      <c r="H320" t="inlineStr">
        <is>
          <t>182.41</t>
        </is>
      </c>
      <c r="I320" t="inlineStr">
        <is>
          <t>183.56</t>
        </is>
      </c>
      <c r="J320" t="inlineStr">
        <is>
          <t>184.72</t>
        </is>
      </c>
      <c r="K320" t="inlineStr">
        <is>
          <t>182.99</t>
        </is>
      </c>
      <c r="L320" t="inlineStr">
        <is>
          <t>185.51</t>
        </is>
      </c>
    </row>
    <row r="321">
      <c r="A321" s="1">
        <f>HYPERLINK("https://finance.yahoo.com/quote/TSN/history?p=TSN", "Tyson Foods, Inc. (TSN)")</f>
        <v/>
      </c>
      <c r="B321" t="inlineStr">
        <is>
          <t>73.03</t>
        </is>
      </c>
      <c r="C321" t="inlineStr">
        <is>
          <t>73.39</t>
        </is>
      </c>
      <c r="D321" t="inlineStr">
        <is>
          <t>72.64</t>
        </is>
      </c>
      <c r="E321" t="inlineStr">
        <is>
          <t>73.55</t>
        </is>
      </c>
      <c r="F321" t="inlineStr">
        <is>
          <t>72.55</t>
        </is>
      </c>
      <c r="G321" t="inlineStr">
        <is>
          <t>71.77</t>
        </is>
      </c>
      <c r="H321" t="inlineStr">
        <is>
          <t>71.17</t>
        </is>
      </c>
      <c r="I321" t="inlineStr">
        <is>
          <t>71.77</t>
        </is>
      </c>
      <c r="J321" t="inlineStr">
        <is>
          <t>71.40</t>
        </is>
      </c>
      <c r="K321" t="inlineStr">
        <is>
          <t>70.92</t>
        </is>
      </c>
      <c r="L321" t="inlineStr">
        <is>
          <t>71.85</t>
        </is>
      </c>
    </row>
    <row r="322">
      <c r="A322" s="1">
        <f>HYPERLINK("https://finance.yahoo.com/quote/KMX/history?p=KMX", "CarMax, Inc. (KMX)")</f>
        <v/>
      </c>
      <c r="B322" t="inlineStr">
        <is>
          <t>132.74</t>
        </is>
      </c>
      <c r="C322" t="inlineStr">
        <is>
          <t>136.88</t>
        </is>
      </c>
      <c r="D322" t="inlineStr">
        <is>
          <t>133.27</t>
        </is>
      </c>
      <c r="E322" t="inlineStr">
        <is>
          <t>134.84</t>
        </is>
      </c>
      <c r="F322" t="inlineStr">
        <is>
          <t>135.42</t>
        </is>
      </c>
      <c r="G322" t="inlineStr">
        <is>
          <t>131.74</t>
        </is>
      </c>
      <c r="H322" t="inlineStr">
        <is>
          <t>134.19</t>
        </is>
      </c>
      <c r="I322" t="inlineStr">
        <is>
          <t>131.26</t>
        </is>
      </c>
      <c r="J322" t="inlineStr">
        <is>
          <t>130.95</t>
        </is>
      </c>
      <c r="K322" t="inlineStr">
        <is>
          <t>128.55</t>
        </is>
      </c>
      <c r="L322" t="inlineStr">
        <is>
          <t>133.67</t>
        </is>
      </c>
    </row>
    <row r="323">
      <c r="A323" s="1">
        <f>HYPERLINK("https://finance.yahoo.com/quote/OXY/history?p=OXY", "Occidental Petroleum Corporation (OXY)")</f>
        <v/>
      </c>
      <c r="B323" t="inlineStr">
        <is>
          <t>30.51</t>
        </is>
      </c>
      <c r="C323" t="inlineStr">
        <is>
          <t>29.48</t>
        </is>
      </c>
      <c r="D323" t="inlineStr">
        <is>
          <t>29.66</t>
        </is>
      </c>
      <c r="E323" t="inlineStr">
        <is>
          <t>30.24</t>
        </is>
      </c>
      <c r="F323" t="inlineStr">
        <is>
          <t>29.99</t>
        </is>
      </c>
      <c r="G323" t="inlineStr">
        <is>
          <t>30.08</t>
        </is>
      </c>
      <c r="H323" t="inlineStr">
        <is>
          <t>27.83</t>
        </is>
      </c>
      <c r="I323" t="inlineStr">
        <is>
          <t>27.23</t>
        </is>
      </c>
      <c r="J323" t="inlineStr">
        <is>
          <t>25.94</t>
        </is>
      </c>
      <c r="K323" t="inlineStr">
        <is>
          <t>24.82</t>
        </is>
      </c>
      <c r="L323" t="inlineStr">
        <is>
          <t>25.68</t>
        </is>
      </c>
    </row>
    <row r="324">
      <c r="A324" s="1">
        <f>HYPERLINK("https://finance.yahoo.com/quote/ALB/history?p=ALB", "Albemarle Corporation (ALB)")</f>
        <v/>
      </c>
      <c r="B324" t="inlineStr">
        <is>
          <t>168.56</t>
        </is>
      </c>
      <c r="C324" t="inlineStr">
        <is>
          <t>170.04</t>
        </is>
      </c>
      <c r="D324" t="inlineStr">
        <is>
          <t>167.91</t>
        </is>
      </c>
      <c r="E324" t="inlineStr">
        <is>
          <t>175.51</t>
        </is>
      </c>
      <c r="F324" t="inlineStr">
        <is>
          <t>187.49</t>
        </is>
      </c>
      <c r="G324" t="inlineStr">
        <is>
          <t>184.86</t>
        </is>
      </c>
      <c r="H324" t="inlineStr">
        <is>
          <t>182.52</t>
        </is>
      </c>
      <c r="I324" t="inlineStr">
        <is>
          <t>185.83</t>
        </is>
      </c>
      <c r="J324" t="inlineStr">
        <is>
          <t>180.66</t>
        </is>
      </c>
      <c r="K324" t="inlineStr">
        <is>
          <t>178.08</t>
        </is>
      </c>
      <c r="L324" t="inlineStr">
        <is>
          <t>187.62</t>
        </is>
      </c>
    </row>
    <row r="325">
      <c r="A325" s="1">
        <f>HYPERLINK("https://finance.yahoo.com/quote/FLT/history?p=FLT", "FLEETCOR Technologies, Inc. (FLT)")</f>
        <v/>
      </c>
      <c r="B325" t="inlineStr">
        <is>
          <t>256.46</t>
        </is>
      </c>
      <c r="C325" t="inlineStr">
        <is>
          <t>256.69</t>
        </is>
      </c>
      <c r="D325" t="inlineStr">
        <is>
          <t>250.97</t>
        </is>
      </c>
      <c r="E325" t="inlineStr">
        <is>
          <t>253.03</t>
        </is>
      </c>
      <c r="F325" t="inlineStr">
        <is>
          <t>253.00</t>
        </is>
      </c>
      <c r="G325" t="inlineStr">
        <is>
          <t>251.31</t>
        </is>
      </c>
      <c r="H325" t="inlineStr">
        <is>
          <t>256.73</t>
        </is>
      </c>
      <c r="I325" t="inlineStr">
        <is>
          <t>256.81</t>
        </is>
      </c>
      <c r="J325" t="inlineStr">
        <is>
          <t>255.18</t>
        </is>
      </c>
      <c r="K325" t="inlineStr">
        <is>
          <t>245.60</t>
        </is>
      </c>
      <c r="L325" t="inlineStr">
        <is>
          <t>251.43</t>
        </is>
      </c>
    </row>
    <row r="326">
      <c r="A326" s="1">
        <f>HYPERLINK("https://finance.yahoo.com/quote/NDAQ/history?p=NDAQ", "Nasdaq, Inc. (NDAQ)")</f>
        <v/>
      </c>
      <c r="B326" t="inlineStr">
        <is>
          <t>176.36</t>
        </is>
      </c>
      <c r="C326" t="inlineStr">
        <is>
          <t>176.16</t>
        </is>
      </c>
      <c r="D326" t="inlineStr">
        <is>
          <t>174.08</t>
        </is>
      </c>
      <c r="E326" t="inlineStr">
        <is>
          <t>175.77</t>
        </is>
      </c>
      <c r="F326" t="inlineStr">
        <is>
          <t>179.65</t>
        </is>
      </c>
      <c r="G326" t="inlineStr">
        <is>
          <t>179.09</t>
        </is>
      </c>
      <c r="H326" t="inlineStr">
        <is>
          <t>178.08</t>
        </is>
      </c>
      <c r="I326" t="inlineStr">
        <is>
          <t>178.65</t>
        </is>
      </c>
      <c r="J326" t="inlineStr">
        <is>
          <t>178.55</t>
        </is>
      </c>
      <c r="K326" t="inlineStr">
        <is>
          <t>177.15</t>
        </is>
      </c>
      <c r="L326" t="inlineStr">
        <is>
          <t>182.36</t>
        </is>
      </c>
    </row>
    <row r="327">
      <c r="A327" s="1">
        <f>HYPERLINK("https://finance.yahoo.com/quote/ETR/history?p=ETR", "Entergy Corporation (ETR)")</f>
        <v/>
      </c>
      <c r="B327" t="inlineStr">
        <is>
          <t>102.31</t>
        </is>
      </c>
      <c r="C327" t="inlineStr">
        <is>
          <t>102.79</t>
        </is>
      </c>
      <c r="D327" t="inlineStr">
        <is>
          <t>102.27</t>
        </is>
      </c>
      <c r="E327" t="inlineStr">
        <is>
          <t>102.92</t>
        </is>
      </c>
      <c r="F327" t="inlineStr">
        <is>
          <t>103.04</t>
        </is>
      </c>
      <c r="G327" t="inlineStr">
        <is>
          <t>101.66</t>
        </is>
      </c>
      <c r="H327" t="inlineStr">
        <is>
          <t>102.53</t>
        </is>
      </c>
      <c r="I327" t="inlineStr">
        <is>
          <t>103.62</t>
        </is>
      </c>
      <c r="J327" t="inlineStr">
        <is>
          <t>104.72</t>
        </is>
      </c>
      <c r="K327" t="inlineStr">
        <is>
          <t>101.61</t>
        </is>
      </c>
      <c r="L327" t="inlineStr">
        <is>
          <t>102.53</t>
        </is>
      </c>
    </row>
    <row r="328">
      <c r="A328" s="1">
        <f>HYPERLINK("https://finance.yahoo.com/quote/FE/history?p=FE", "FirstEnergy Corp. (FE)")</f>
        <v/>
      </c>
      <c r="B328" t="inlineStr">
        <is>
          <t>37.67</t>
        </is>
      </c>
      <c r="C328" t="inlineStr">
        <is>
          <t>37.86</t>
        </is>
      </c>
      <c r="D328" t="inlineStr">
        <is>
          <t>37.42</t>
        </is>
      </c>
      <c r="E328" t="inlineStr">
        <is>
          <t>37.53</t>
        </is>
      </c>
      <c r="F328" t="inlineStr">
        <is>
          <t>37.48</t>
        </is>
      </c>
      <c r="G328" t="inlineStr">
        <is>
          <t>37.02</t>
        </is>
      </c>
      <c r="H328" t="inlineStr">
        <is>
          <t>37.05</t>
        </is>
      </c>
      <c r="I328" t="inlineStr">
        <is>
          <t>37.42</t>
        </is>
      </c>
      <c r="J328" t="inlineStr">
        <is>
          <t>37.79</t>
        </is>
      </c>
      <c r="K328" t="inlineStr">
        <is>
          <t>37.36</t>
        </is>
      </c>
      <c r="L328" t="inlineStr">
        <is>
          <t>37.74</t>
        </is>
      </c>
    </row>
    <row r="329">
      <c r="A329" s="1">
        <f>HYPERLINK("https://finance.yahoo.com/quote/HES/history?p=HES", "Hess Corporation (HES)")</f>
        <v/>
      </c>
      <c r="B329" t="inlineStr">
        <is>
          <t>85.18</t>
        </is>
      </c>
      <c r="C329" t="inlineStr">
        <is>
          <t>83.34</t>
        </is>
      </c>
      <c r="D329" t="inlineStr">
        <is>
          <t>82.60</t>
        </is>
      </c>
      <c r="E329" t="inlineStr">
        <is>
          <t>84.01</t>
        </is>
      </c>
      <c r="F329" t="inlineStr">
        <is>
          <t>84.60</t>
        </is>
      </c>
      <c r="G329" t="inlineStr">
        <is>
          <t>83.91</t>
        </is>
      </c>
      <c r="H329" t="inlineStr">
        <is>
          <t>80.39</t>
        </is>
      </c>
      <c r="I329" t="inlineStr">
        <is>
          <t>78.38</t>
        </is>
      </c>
      <c r="J329" t="inlineStr">
        <is>
          <t>76.37</t>
        </is>
      </c>
      <c r="K329" t="inlineStr">
        <is>
          <t>73.65</t>
        </is>
      </c>
      <c r="L329" t="inlineStr">
        <is>
          <t>74.88</t>
        </is>
      </c>
    </row>
    <row r="330">
      <c r="A330" s="1">
        <f>HYPERLINK("https://finance.yahoo.com/quote/TER/history?p=TER", "Teradyne, Inc. (TER)")</f>
        <v/>
      </c>
      <c r="B330" t="inlineStr">
        <is>
          <t>126.47</t>
        </is>
      </c>
      <c r="C330" t="inlineStr">
        <is>
          <t>123.44</t>
        </is>
      </c>
      <c r="D330" t="inlineStr">
        <is>
          <t>122.82</t>
        </is>
      </c>
      <c r="E330" t="inlineStr">
        <is>
          <t>125.70</t>
        </is>
      </c>
      <c r="F330" t="inlineStr">
        <is>
          <t>127.08</t>
        </is>
      </c>
      <c r="G330" t="inlineStr">
        <is>
          <t>126.79</t>
        </is>
      </c>
      <c r="H330" t="inlineStr">
        <is>
          <t>126.27</t>
        </is>
      </c>
      <c r="I330" t="inlineStr">
        <is>
          <t>123.13</t>
        </is>
      </c>
      <c r="J330" t="inlineStr">
        <is>
          <t>119.89</t>
        </is>
      </c>
      <c r="K330" t="inlineStr">
        <is>
          <t>120.06</t>
        </is>
      </c>
      <c r="L330" t="inlineStr">
        <is>
          <t>123.72</t>
        </is>
      </c>
    </row>
    <row r="331">
      <c r="A331" s="1">
        <f>HYPERLINK("https://finance.yahoo.com/quote/STE/history?p=STE", "STERIS plc (STE)")</f>
        <v/>
      </c>
      <c r="B331" t="inlineStr">
        <is>
          <t>210.72</t>
        </is>
      </c>
      <c r="C331" t="inlineStr">
        <is>
          <t>213.35</t>
        </is>
      </c>
      <c r="D331" t="inlineStr">
        <is>
          <t>211.30</t>
        </is>
      </c>
      <c r="E331" t="inlineStr">
        <is>
          <t>211.24</t>
        </is>
      </c>
      <c r="F331" t="inlineStr">
        <is>
          <t>210.80</t>
        </is>
      </c>
      <c r="G331" t="inlineStr">
        <is>
          <t>208.72</t>
        </is>
      </c>
      <c r="H331" t="inlineStr">
        <is>
          <t>208.00</t>
        </is>
      </c>
      <c r="I331" t="inlineStr">
        <is>
          <t>206.54</t>
        </is>
      </c>
      <c r="J331" t="inlineStr">
        <is>
          <t>207.70</t>
        </is>
      </c>
      <c r="K331" t="inlineStr">
        <is>
          <t>204.30</t>
        </is>
      </c>
      <c r="L331" t="inlineStr">
        <is>
          <t>209.48</t>
        </is>
      </c>
    </row>
    <row r="332">
      <c r="A332" s="1">
        <f>HYPERLINK("https://finance.yahoo.com/quote/ANET/history?p=ANET", "Arista Networks, Inc. (ANET)")</f>
        <v/>
      </c>
      <c r="B332" t="inlineStr">
        <is>
          <t>374.93</t>
        </is>
      </c>
      <c r="C332" t="inlineStr">
        <is>
          <t>374.55</t>
        </is>
      </c>
      <c r="D332" t="inlineStr">
        <is>
          <t>370.16</t>
        </is>
      </c>
      <c r="E332" t="inlineStr">
        <is>
          <t>378.03</t>
        </is>
      </c>
      <c r="F332" t="inlineStr">
        <is>
          <t>370.90</t>
        </is>
      </c>
      <c r="G332" t="inlineStr">
        <is>
          <t>369.98</t>
        </is>
      </c>
      <c r="H332" t="inlineStr">
        <is>
          <t>369.25</t>
        </is>
      </c>
      <c r="I332" t="inlineStr">
        <is>
          <t>368.05</t>
        </is>
      </c>
      <c r="J332" t="inlineStr">
        <is>
          <t>363.45</t>
        </is>
      </c>
      <c r="K332" t="inlineStr">
        <is>
          <t>362.12</t>
        </is>
      </c>
      <c r="L332" t="inlineStr">
        <is>
          <t>364.61</t>
        </is>
      </c>
    </row>
    <row r="333">
      <c r="A333" s="1">
        <f>HYPERLINK("https://finance.yahoo.com/quote/GWW/history?p=GWW", "W.W. Grainger, Inc. (GWW)")</f>
        <v/>
      </c>
      <c r="B333" t="inlineStr">
        <is>
          <t>447.37</t>
        </is>
      </c>
      <c r="C333" t="inlineStr">
        <is>
          <t>459.00</t>
        </is>
      </c>
      <c r="D333" t="inlineStr">
        <is>
          <t>449.70</t>
        </is>
      </c>
      <c r="E333" t="inlineStr">
        <is>
          <t>456.83</t>
        </is>
      </c>
      <c r="F333" t="inlineStr">
        <is>
          <t>457.70</t>
        </is>
      </c>
      <c r="G333" t="inlineStr">
        <is>
          <t>455.18</t>
        </is>
      </c>
      <c r="H333" t="inlineStr">
        <is>
          <t>457.19</t>
        </is>
      </c>
      <c r="I333" t="inlineStr">
        <is>
          <t>457.71</t>
        </is>
      </c>
      <c r="J333" t="inlineStr">
        <is>
          <t>453.19</t>
        </is>
      </c>
      <c r="K333" t="inlineStr">
        <is>
          <t>449.52</t>
        </is>
      </c>
      <c r="L333" t="inlineStr">
        <is>
          <t>458.72</t>
        </is>
      </c>
    </row>
    <row r="334">
      <c r="A334" s="1">
        <f>HYPERLINK("https://finance.yahoo.com/quote/TRMB/history?p=TRMB", "Trimble Inc. (TRMB)")</f>
        <v/>
      </c>
      <c r="B334" t="inlineStr">
        <is>
          <t>82.73</t>
        </is>
      </c>
      <c r="C334" t="inlineStr">
        <is>
          <t>82.91</t>
        </is>
      </c>
      <c r="D334" t="inlineStr">
        <is>
          <t>81.49</t>
        </is>
      </c>
      <c r="E334" t="inlineStr">
        <is>
          <t>83.26</t>
        </is>
      </c>
      <c r="F334" t="inlineStr">
        <is>
          <t>84.05</t>
        </is>
      </c>
      <c r="G334" t="inlineStr">
        <is>
          <t>82.66</t>
        </is>
      </c>
      <c r="H334" t="inlineStr">
        <is>
          <t>82.40</t>
        </is>
      </c>
      <c r="I334" t="inlineStr">
        <is>
          <t>80.94</t>
        </is>
      </c>
      <c r="J334" t="inlineStr">
        <is>
          <t>79.22</t>
        </is>
      </c>
      <c r="K334" t="inlineStr">
        <is>
          <t>78.71</t>
        </is>
      </c>
      <c r="L334" t="inlineStr">
        <is>
          <t>81.27</t>
        </is>
      </c>
    </row>
    <row r="335">
      <c r="A335" s="1">
        <f>HYPERLINK("https://finance.yahoo.com/quote/TYL/history?p=TYL", "Tyler Technologies, Inc. (TYL)")</f>
        <v/>
      </c>
      <c r="B335" t="inlineStr">
        <is>
          <t>471.46</t>
        </is>
      </c>
      <c r="C335" t="inlineStr">
        <is>
          <t>473.90</t>
        </is>
      </c>
      <c r="D335" t="inlineStr">
        <is>
          <t>474.18</t>
        </is>
      </c>
      <c r="E335" t="inlineStr">
        <is>
          <t>478.84</t>
        </is>
      </c>
      <c r="F335" t="inlineStr">
        <is>
          <t>477.26</t>
        </is>
      </c>
      <c r="G335" t="inlineStr">
        <is>
          <t>476.90</t>
        </is>
      </c>
      <c r="H335" t="inlineStr">
        <is>
          <t>473.54</t>
        </is>
      </c>
      <c r="I335" t="inlineStr">
        <is>
          <t>475.50</t>
        </is>
      </c>
      <c r="J335" t="inlineStr">
        <is>
          <t>473.43</t>
        </is>
      </c>
      <c r="K335" t="inlineStr">
        <is>
          <t>481.94</t>
        </is>
      </c>
      <c r="L335" t="inlineStr">
        <is>
          <t>483.23</t>
        </is>
      </c>
    </row>
    <row r="336">
      <c r="A336" s="1">
        <f>HYPERLINK("https://finance.yahoo.com/quote/TDY/history?p=TDY", "Teledyne Technologies Incorporated (TDY)")</f>
        <v/>
      </c>
      <c r="B336" t="inlineStr">
        <is>
          <t>422.33</t>
        </is>
      </c>
      <c r="C336" t="inlineStr">
        <is>
          <t>427.03</t>
        </is>
      </c>
      <c r="D336" t="inlineStr">
        <is>
          <t>418.06</t>
        </is>
      </c>
      <c r="E336" t="inlineStr">
        <is>
          <t>426.79</t>
        </is>
      </c>
      <c r="F336" t="inlineStr">
        <is>
          <t>426.86</t>
        </is>
      </c>
      <c r="G336" t="inlineStr">
        <is>
          <t>437.21</t>
        </is>
      </c>
      <c r="H336" t="inlineStr">
        <is>
          <t>434.00</t>
        </is>
      </c>
      <c r="I336" t="inlineStr">
        <is>
          <t>436.41</t>
        </is>
      </c>
      <c r="J336" t="inlineStr">
        <is>
          <t>434.86</t>
        </is>
      </c>
      <c r="K336" t="inlineStr">
        <is>
          <t>420.26</t>
        </is>
      </c>
      <c r="L336" t="inlineStr">
        <is>
          <t>432.45</t>
        </is>
      </c>
    </row>
    <row r="337">
      <c r="A337" s="1">
        <f>HYPERLINK("https://finance.yahoo.com/quote/COO/history?p=COO", "The Cooper Companies, Inc. (COO)")</f>
        <v/>
      </c>
      <c r="B337" t="inlineStr">
        <is>
          <t>409.55</t>
        </is>
      </c>
      <c r="C337" t="inlineStr">
        <is>
          <t>413.82</t>
        </is>
      </c>
      <c r="D337" t="inlineStr">
        <is>
          <t>410.65</t>
        </is>
      </c>
      <c r="E337" t="inlineStr">
        <is>
          <t>411.23</t>
        </is>
      </c>
      <c r="F337" t="inlineStr">
        <is>
          <t>410.85</t>
        </is>
      </c>
      <c r="G337" t="inlineStr">
        <is>
          <t>409.08</t>
        </is>
      </c>
      <c r="H337" t="inlineStr">
        <is>
          <t>405.51</t>
        </is>
      </c>
      <c r="I337" t="inlineStr">
        <is>
          <t>402.76</t>
        </is>
      </c>
      <c r="J337" t="inlineStr">
        <is>
          <t>403.89</t>
        </is>
      </c>
      <c r="K337" t="inlineStr">
        <is>
          <t>396.76</t>
        </is>
      </c>
      <c r="L337" t="inlineStr">
        <is>
          <t>405.77</t>
        </is>
      </c>
    </row>
    <row r="338">
      <c r="A338" s="1">
        <f>HYPERLINK("https://finance.yahoo.com/quote/HBAN/history?p=HBAN", "Huntington Bancshares Incorporated (HBAN)")</f>
        <v/>
      </c>
      <c r="B338" t="inlineStr">
        <is>
          <t>13.97</t>
        </is>
      </c>
      <c r="C338" t="inlineStr">
        <is>
          <t>13.93</t>
        </is>
      </c>
      <c r="D338" t="inlineStr">
        <is>
          <t>13.69</t>
        </is>
      </c>
      <c r="E338" t="inlineStr">
        <is>
          <t>14.27</t>
        </is>
      </c>
      <c r="F338" t="inlineStr">
        <is>
          <t>14.45</t>
        </is>
      </c>
      <c r="G338" t="inlineStr">
        <is>
          <t>14.15</t>
        </is>
      </c>
      <c r="H338" t="inlineStr">
        <is>
          <t>14.09</t>
        </is>
      </c>
      <c r="I338" t="inlineStr">
        <is>
          <t>14.26</t>
        </is>
      </c>
      <c r="J338" t="inlineStr">
        <is>
          <t>13.85</t>
        </is>
      </c>
      <c r="K338" t="inlineStr">
        <is>
          <t>13.23</t>
        </is>
      </c>
      <c r="L338" t="inlineStr">
        <is>
          <t>13.77</t>
        </is>
      </c>
    </row>
    <row r="339">
      <c r="A339" s="1">
        <f>HYPERLINK("https://finance.yahoo.com/quote/TTWO/history?p=TTWO", "Take-Two Interactive Software, Inc. (TTWO)")</f>
        <v/>
      </c>
      <c r="B339" t="inlineStr">
        <is>
          <t>174.07</t>
        </is>
      </c>
      <c r="C339" t="inlineStr">
        <is>
          <t>173.69</t>
        </is>
      </c>
      <c r="D339" t="inlineStr">
        <is>
          <t>170.67</t>
        </is>
      </c>
      <c r="E339" t="inlineStr">
        <is>
          <t>170.37</t>
        </is>
      </c>
      <c r="F339" t="inlineStr">
        <is>
          <t>172.10</t>
        </is>
      </c>
      <c r="G339" t="inlineStr">
        <is>
          <t>173.55</t>
        </is>
      </c>
      <c r="H339" t="inlineStr">
        <is>
          <t>171.88</t>
        </is>
      </c>
      <c r="I339" t="inlineStr">
        <is>
          <t>168.24</t>
        </is>
      </c>
      <c r="J339" t="inlineStr">
        <is>
          <t>170.52</t>
        </is>
      </c>
      <c r="K339" t="inlineStr">
        <is>
          <t>168.96</t>
        </is>
      </c>
      <c r="L339" t="inlineStr">
        <is>
          <t>170.21</t>
        </is>
      </c>
    </row>
    <row r="340">
      <c r="A340" s="1">
        <f>HYPERLINK("https://finance.yahoo.com/quote/BR/history?p=BR", "Broadridge Financial Solutions, Inc. (BR)")</f>
        <v/>
      </c>
      <c r="B340" t="inlineStr">
        <is>
          <t>164.66</t>
        </is>
      </c>
      <c r="C340" t="inlineStr">
        <is>
          <t>168.18</t>
        </is>
      </c>
      <c r="D340" t="inlineStr">
        <is>
          <t>166.45</t>
        </is>
      </c>
      <c r="E340" t="inlineStr">
        <is>
          <t>168.70</t>
        </is>
      </c>
      <c r="F340" t="inlineStr">
        <is>
          <t>168.46</t>
        </is>
      </c>
      <c r="G340" t="inlineStr">
        <is>
          <t>168.26</t>
        </is>
      </c>
      <c r="H340" t="inlineStr">
        <is>
          <t>170.05</t>
        </is>
      </c>
      <c r="I340" t="inlineStr">
        <is>
          <t>170.66</t>
        </is>
      </c>
      <c r="J340" t="inlineStr">
        <is>
          <t>169.87</t>
        </is>
      </c>
      <c r="K340" t="inlineStr">
        <is>
          <t>166.62</t>
        </is>
      </c>
      <c r="L340" t="inlineStr">
        <is>
          <t>170.13</t>
        </is>
      </c>
    </row>
    <row r="341">
      <c r="A341" s="1">
        <f>HYPERLINK("https://finance.yahoo.com/quote/WDC/history?p=WDC", "Western Digital Corporation (WDC)")</f>
        <v/>
      </c>
      <c r="B341" t="inlineStr">
        <is>
          <t>69.15</t>
        </is>
      </c>
      <c r="C341" t="inlineStr">
        <is>
          <t>69.33</t>
        </is>
      </c>
      <c r="D341" t="inlineStr">
        <is>
          <t>67.82</t>
        </is>
      </c>
      <c r="E341" t="inlineStr">
        <is>
          <t>70.17</t>
        </is>
      </c>
      <c r="F341" t="inlineStr">
        <is>
          <t>70.89</t>
        </is>
      </c>
      <c r="G341" t="inlineStr">
        <is>
          <t>70.08</t>
        </is>
      </c>
      <c r="H341" t="inlineStr">
        <is>
          <t>70.01</t>
        </is>
      </c>
      <c r="I341" t="inlineStr">
        <is>
          <t>66.91</t>
        </is>
      </c>
      <c r="J341" t="inlineStr">
        <is>
          <t>64.20</t>
        </is>
      </c>
      <c r="K341" t="inlineStr">
        <is>
          <t>62.99</t>
        </is>
      </c>
      <c r="L341" t="inlineStr">
        <is>
          <t>64.37</t>
        </is>
      </c>
    </row>
    <row r="342">
      <c r="A342" s="1">
        <f>HYPERLINK("https://finance.yahoo.com/quote/AKAM/history?p=AKAM", "Akamai Technologies, Inc. (AKAM)")</f>
        <v/>
      </c>
      <c r="B342" t="inlineStr">
        <is>
          <t>117.19</t>
        </is>
      </c>
      <c r="C342" t="inlineStr">
        <is>
          <t>117.95</t>
        </is>
      </c>
      <c r="D342" t="inlineStr">
        <is>
          <t>117.72</t>
        </is>
      </c>
      <c r="E342" t="inlineStr">
        <is>
          <t>117.90</t>
        </is>
      </c>
      <c r="F342" t="inlineStr">
        <is>
          <t>115.55</t>
        </is>
      </c>
      <c r="G342" t="inlineStr">
        <is>
          <t>115.14</t>
        </is>
      </c>
      <c r="H342" t="inlineStr">
        <is>
          <t>116.01</t>
        </is>
      </c>
      <c r="I342" t="inlineStr">
        <is>
          <t>116.45</t>
        </is>
      </c>
      <c r="J342" t="inlineStr">
        <is>
          <t>117.03</t>
        </is>
      </c>
      <c r="K342" t="inlineStr">
        <is>
          <t>117.27</t>
        </is>
      </c>
      <c r="L342" t="inlineStr">
        <is>
          <t>118.08</t>
        </is>
      </c>
    </row>
    <row r="343">
      <c r="A343" s="1">
        <f>HYPERLINK("https://finance.yahoo.com/quote/CTLT/history?p=CTLT", "Catalent, Inc. (CTLT)")</f>
        <v/>
      </c>
      <c r="B343" t="inlineStr">
        <is>
          <t>113.15</t>
        </is>
      </c>
      <c r="C343" t="inlineStr">
        <is>
          <t>114.59</t>
        </is>
      </c>
      <c r="D343" t="inlineStr">
        <is>
          <t>112.89</t>
        </is>
      </c>
      <c r="E343" t="inlineStr">
        <is>
          <t>113.25</t>
        </is>
      </c>
      <c r="F343" t="inlineStr">
        <is>
          <t>113.54</t>
        </is>
      </c>
      <c r="G343" t="inlineStr">
        <is>
          <t>113.33</t>
        </is>
      </c>
      <c r="H343" t="inlineStr">
        <is>
          <t>111.14</t>
        </is>
      </c>
      <c r="I343" t="inlineStr">
        <is>
          <t>109.70</t>
        </is>
      </c>
      <c r="J343" t="inlineStr">
        <is>
          <t>109.17</t>
        </is>
      </c>
      <c r="K343" t="inlineStr">
        <is>
          <t>110.84</t>
        </is>
      </c>
      <c r="L343" t="inlineStr">
        <is>
          <t>111.83</t>
        </is>
      </c>
    </row>
    <row r="344">
      <c r="A344" s="1">
        <f>HYPERLINK("https://finance.yahoo.com/quote/CRL/history?p=CRL", "Charles River Laboratories International, Inc. (CRL)")</f>
        <v/>
      </c>
      <c r="B344" t="inlineStr">
        <is>
          <t>377.45</t>
        </is>
      </c>
      <c r="C344" t="inlineStr">
        <is>
          <t>383.18</t>
        </is>
      </c>
      <c r="D344" t="inlineStr">
        <is>
          <t>379.20</t>
        </is>
      </c>
      <c r="E344" t="inlineStr">
        <is>
          <t>384.89</t>
        </is>
      </c>
      <c r="F344" t="inlineStr">
        <is>
          <t>384.13</t>
        </is>
      </c>
      <c r="G344" t="inlineStr">
        <is>
          <t>383.09</t>
        </is>
      </c>
      <c r="H344" t="inlineStr">
        <is>
          <t>382.29</t>
        </is>
      </c>
      <c r="I344" t="inlineStr">
        <is>
          <t>382.15</t>
        </is>
      </c>
      <c r="J344" t="inlineStr">
        <is>
          <t>384.49</t>
        </is>
      </c>
      <c r="K344" t="inlineStr">
        <is>
          <t>378.30</t>
        </is>
      </c>
      <c r="L344" t="inlineStr">
        <is>
          <t>384.40</t>
        </is>
      </c>
    </row>
    <row r="345">
      <c r="A345" s="1">
        <f>HYPERLINK("https://finance.yahoo.com/quote/PEAK/history?p=PEAK", "Healthpeak Properties, Inc. (PEAK)")</f>
        <v/>
      </c>
      <c r="B345" t="inlineStr">
        <is>
          <t>33.97</t>
        </is>
      </c>
      <c r="C345" t="inlineStr">
        <is>
          <t>34.34</t>
        </is>
      </c>
      <c r="D345" t="inlineStr">
        <is>
          <t>34.18</t>
        </is>
      </c>
      <c r="E345" t="inlineStr">
        <is>
          <t>34.76</t>
        </is>
      </c>
      <c r="F345" t="inlineStr">
        <is>
          <t>34.99</t>
        </is>
      </c>
      <c r="G345" t="inlineStr">
        <is>
          <t>34.48</t>
        </is>
      </c>
      <c r="H345" t="inlineStr">
        <is>
          <t>34.97</t>
        </is>
      </c>
      <c r="I345" t="inlineStr">
        <is>
          <t>35.28</t>
        </is>
      </c>
      <c r="J345" t="inlineStr">
        <is>
          <t>35.56</t>
        </is>
      </c>
      <c r="K345" t="inlineStr">
        <is>
          <t>34.94</t>
        </is>
      </c>
      <c r="L345" t="inlineStr">
        <is>
          <t>35.83</t>
        </is>
      </c>
    </row>
    <row r="346">
      <c r="A346" s="1">
        <f>HYPERLINK("https://finance.yahoo.com/quote/DRE/history?p=DRE", "Duke Realty Corporation (DRE)")</f>
        <v/>
      </c>
      <c r="B346" t="inlineStr">
        <is>
          <t>48.38</t>
        </is>
      </c>
      <c r="C346" t="inlineStr">
        <is>
          <t>48.78</t>
        </is>
      </c>
      <c r="D346" t="inlineStr">
        <is>
          <t>48.84</t>
        </is>
      </c>
      <c r="E346" t="inlineStr">
        <is>
          <t>49.85</t>
        </is>
      </c>
      <c r="F346" t="inlineStr">
        <is>
          <t>50.38</t>
        </is>
      </c>
      <c r="G346" t="inlineStr">
        <is>
          <t>49.71</t>
        </is>
      </c>
      <c r="H346" t="inlineStr">
        <is>
          <t>50.09</t>
        </is>
      </c>
      <c r="I346" t="inlineStr">
        <is>
          <t>50.31</t>
        </is>
      </c>
      <c r="J346" t="inlineStr">
        <is>
          <t>50.40</t>
        </is>
      </c>
      <c r="K346" t="inlineStr">
        <is>
          <t>50.18</t>
        </is>
      </c>
      <c r="L346" t="inlineStr">
        <is>
          <t>51.09</t>
        </is>
      </c>
    </row>
    <row r="347">
      <c r="A347" s="1">
        <f>HYPERLINK("https://finance.yahoo.com/quote/DPZ/history?p=DPZ", "Domino's Pizza, Inc. (DPZ)")</f>
        <v/>
      </c>
      <c r="B347" t="inlineStr">
        <is>
          <t>476.61</t>
        </is>
      </c>
      <c r="C347" t="inlineStr">
        <is>
          <t>478.18</t>
        </is>
      </c>
      <c r="D347" t="inlineStr">
        <is>
          <t>474.55</t>
        </is>
      </c>
      <c r="E347" t="inlineStr">
        <is>
          <t>477.56</t>
        </is>
      </c>
      <c r="F347" t="inlineStr">
        <is>
          <t>480.11</t>
        </is>
      </c>
      <c r="G347" t="inlineStr">
        <is>
          <t>485.68</t>
        </is>
      </c>
      <c r="H347" t="inlineStr">
        <is>
          <t>485.32</t>
        </is>
      </c>
      <c r="I347" t="inlineStr">
        <is>
          <t>484.84</t>
        </is>
      </c>
      <c r="J347" t="inlineStr">
        <is>
          <t>482.68</t>
        </is>
      </c>
      <c r="K347" t="inlineStr">
        <is>
          <t>478.49</t>
        </is>
      </c>
      <c r="L347" t="inlineStr">
        <is>
          <t>476.43</t>
        </is>
      </c>
    </row>
    <row r="348">
      <c r="A348" s="1">
        <f>HYPERLINK("https://finance.yahoo.com/quote/LB/history?p=LB", "L Brands, Inc. (LB)")</f>
        <v/>
      </c>
      <c r="B348" t="inlineStr">
        <is>
          <t>73.48</t>
        </is>
      </c>
      <c r="C348" t="inlineStr">
        <is>
          <t>72.25</t>
        </is>
      </c>
      <c r="D348" t="inlineStr">
        <is>
          <t>71.38</t>
        </is>
      </c>
      <c r="E348" t="inlineStr">
        <is>
          <t>73.50</t>
        </is>
      </c>
      <c r="F348" t="inlineStr">
        <is>
          <t>76.56</t>
        </is>
      </c>
      <c r="G348" t="inlineStr">
        <is>
          <t>74.12</t>
        </is>
      </c>
      <c r="H348" t="inlineStr">
        <is>
          <t>75.12</t>
        </is>
      </c>
      <c r="I348" t="inlineStr">
        <is>
          <t>74.21</t>
        </is>
      </c>
      <c r="J348" t="inlineStr">
        <is>
          <t>72.75</t>
        </is>
      </c>
      <c r="K348" t="inlineStr">
        <is>
          <t>70.02</t>
        </is>
      </c>
      <c r="L348" t="inlineStr">
        <is>
          <t>73.65</t>
        </is>
      </c>
    </row>
    <row r="349">
      <c r="A349" s="1">
        <f>HYPERLINK("https://finance.yahoo.com/quote/CZR/history?p=CZR", "Caesars Entertainment, Inc. (CZR)")</f>
        <v/>
      </c>
      <c r="B349" t="inlineStr">
        <is>
          <t>98.45</t>
        </is>
      </c>
      <c r="C349" t="inlineStr">
        <is>
          <t>95.55</t>
        </is>
      </c>
      <c r="D349" t="inlineStr">
        <is>
          <t>94.56</t>
        </is>
      </c>
      <c r="E349" t="inlineStr">
        <is>
          <t>96.86</t>
        </is>
      </c>
      <c r="F349" t="inlineStr">
        <is>
          <t>98.35</t>
        </is>
      </c>
      <c r="G349" t="inlineStr">
        <is>
          <t>96.77</t>
        </is>
      </c>
      <c r="H349" t="inlineStr">
        <is>
          <t>94.52</t>
        </is>
      </c>
      <c r="I349" t="inlineStr">
        <is>
          <t>94.47</t>
        </is>
      </c>
      <c r="J349" t="inlineStr">
        <is>
          <t>89.90</t>
        </is>
      </c>
      <c r="K349" t="inlineStr">
        <is>
          <t>87.77</t>
        </is>
      </c>
      <c r="L349" t="inlineStr">
        <is>
          <t>91.43</t>
        </is>
      </c>
    </row>
    <row r="350">
      <c r="A350" s="1">
        <f>HYPERLINK("https://finance.yahoo.com/quote/POOL/history?p=POOL", "Pool Corporation (POOL)")</f>
        <v/>
      </c>
      <c r="B350" t="inlineStr">
        <is>
          <t>464.53</t>
        </is>
      </c>
      <c r="C350" t="inlineStr">
        <is>
          <t>470.32</t>
        </is>
      </c>
      <c r="D350" t="inlineStr">
        <is>
          <t>468.77</t>
        </is>
      </c>
      <c r="E350" t="inlineStr">
        <is>
          <t>476.24</t>
        </is>
      </c>
      <c r="F350" t="inlineStr">
        <is>
          <t>475.51</t>
        </is>
      </c>
      <c r="G350" t="inlineStr">
        <is>
          <t>470.88</t>
        </is>
      </c>
      <c r="H350" t="inlineStr">
        <is>
          <t>468.77</t>
        </is>
      </c>
      <c r="I350" t="inlineStr">
        <is>
          <t>459.82</t>
        </is>
      </c>
      <c r="J350" t="inlineStr">
        <is>
          <t>458.89</t>
        </is>
      </c>
      <c r="K350" t="inlineStr">
        <is>
          <t>453.52</t>
        </is>
      </c>
      <c r="L350" t="inlineStr">
        <is>
          <t>456.96</t>
        </is>
      </c>
    </row>
    <row r="351">
      <c r="A351" s="1">
        <f>HYPERLINK("https://finance.yahoo.com/quote/ULTA/history?p=ULTA", "Ulta Beauty, Inc. (ULTA)")</f>
        <v/>
      </c>
      <c r="B351" t="inlineStr">
        <is>
          <t>351.97</t>
        </is>
      </c>
      <c r="C351" t="inlineStr">
        <is>
          <t>340.80</t>
        </is>
      </c>
      <c r="D351" t="inlineStr">
        <is>
          <t>335.33</t>
        </is>
      </c>
      <c r="E351" t="inlineStr">
        <is>
          <t>343.65</t>
        </is>
      </c>
      <c r="F351" t="inlineStr">
        <is>
          <t>342.84</t>
        </is>
      </c>
      <c r="G351" t="inlineStr">
        <is>
          <t>339.31</t>
        </is>
      </c>
      <c r="H351" t="inlineStr">
        <is>
          <t>342.28</t>
        </is>
      </c>
      <c r="I351" t="inlineStr">
        <is>
          <t>340.97</t>
        </is>
      </c>
      <c r="J351" t="inlineStr">
        <is>
          <t>332.12</t>
        </is>
      </c>
      <c r="K351" t="inlineStr">
        <is>
          <t>323.67</t>
        </is>
      </c>
      <c r="L351" t="inlineStr">
        <is>
          <t>334.21</t>
        </is>
      </c>
    </row>
    <row r="352">
      <c r="A352" s="1">
        <f>HYPERLINK("https://finance.yahoo.com/quote/DGX/history?p=DGX", "Quest Diagnostics Incorporated (DGX)")</f>
        <v/>
      </c>
      <c r="B352" t="inlineStr">
        <is>
          <t>133.46</t>
        </is>
      </c>
      <c r="C352" t="inlineStr">
        <is>
          <t>134.63</t>
        </is>
      </c>
      <c r="D352" t="inlineStr">
        <is>
          <t>133.87</t>
        </is>
      </c>
      <c r="E352" t="inlineStr">
        <is>
          <t>135.04</t>
        </is>
      </c>
      <c r="F352" t="inlineStr">
        <is>
          <t>135.63</t>
        </is>
      </c>
      <c r="G352" t="inlineStr">
        <is>
          <t>135.04</t>
        </is>
      </c>
      <c r="H352" t="inlineStr">
        <is>
          <t>134.61</t>
        </is>
      </c>
      <c r="I352" t="inlineStr">
        <is>
          <t>134.07</t>
        </is>
      </c>
      <c r="J352" t="inlineStr">
        <is>
          <t>134.52</t>
        </is>
      </c>
      <c r="K352" t="inlineStr">
        <is>
          <t>136.25</t>
        </is>
      </c>
      <c r="L352" t="inlineStr">
        <is>
          <t>137.54</t>
        </is>
      </c>
    </row>
    <row r="353">
      <c r="A353" s="1">
        <f>HYPERLINK("https://finance.yahoo.com/quote/GPC/history?p=GPC", "Genuine Parts Company (GPC)")</f>
        <v/>
      </c>
      <c r="B353" t="inlineStr">
        <is>
          <t>127.44</t>
        </is>
      </c>
      <c r="C353" t="inlineStr">
        <is>
          <t>128.62</t>
        </is>
      </c>
      <c r="D353" t="inlineStr">
        <is>
          <t>127.15</t>
        </is>
      </c>
      <c r="E353" t="inlineStr">
        <is>
          <t>129.52</t>
        </is>
      </c>
      <c r="F353" t="inlineStr">
        <is>
          <t>129.50</t>
        </is>
      </c>
      <c r="G353" t="inlineStr">
        <is>
          <t>127.66</t>
        </is>
      </c>
      <c r="H353" t="inlineStr">
        <is>
          <t>128.79</t>
        </is>
      </c>
      <c r="I353" t="inlineStr">
        <is>
          <t>129.01</t>
        </is>
      </c>
      <c r="J353" t="inlineStr">
        <is>
          <t>127.61</t>
        </is>
      </c>
      <c r="K353" t="inlineStr">
        <is>
          <t>125.63</t>
        </is>
      </c>
      <c r="L353" t="inlineStr">
        <is>
          <t>128.84</t>
        </is>
      </c>
    </row>
    <row r="354">
      <c r="A354" s="1">
        <f>HYPERLINK("https://finance.yahoo.com/quote/HOLX/history?p=HOLX", "Hologic, Inc. (HOLX)")</f>
        <v/>
      </c>
      <c r="B354" t="inlineStr">
        <is>
          <t>69.02</t>
        </is>
      </c>
      <c r="C354" t="inlineStr">
        <is>
          <t>69.64</t>
        </is>
      </c>
      <c r="D354" t="inlineStr">
        <is>
          <t>69.85</t>
        </is>
      </c>
      <c r="E354" t="inlineStr">
        <is>
          <t>69.31</t>
        </is>
      </c>
      <c r="F354" t="inlineStr">
        <is>
          <t>69.18</t>
        </is>
      </c>
      <c r="G354" t="inlineStr">
        <is>
          <t>68.65</t>
        </is>
      </c>
      <c r="H354" t="inlineStr">
        <is>
          <t>67.56</t>
        </is>
      </c>
      <c r="I354" t="inlineStr">
        <is>
          <t>68.37</t>
        </is>
      </c>
      <c r="J354" t="inlineStr">
        <is>
          <t>69.54</t>
        </is>
      </c>
      <c r="K354" t="inlineStr">
        <is>
          <t>70.37</t>
        </is>
      </c>
      <c r="L354" t="inlineStr">
        <is>
          <t>70.23</t>
        </is>
      </c>
    </row>
    <row r="355">
      <c r="A355" s="1">
        <f>HYPERLINK("https://finance.yahoo.com/quote/PAYC/history?p=PAYC", "Paycom Software, Inc. (PAYC)")</f>
        <v/>
      </c>
      <c r="B355" t="inlineStr">
        <is>
          <t>388.08</t>
        </is>
      </c>
      <c r="C355" t="inlineStr">
        <is>
          <t>387.22</t>
        </is>
      </c>
      <c r="D355" t="inlineStr">
        <is>
          <t>382.49</t>
        </is>
      </c>
      <c r="E355" t="inlineStr">
        <is>
          <t>383.59</t>
        </is>
      </c>
      <c r="F355" t="inlineStr">
        <is>
          <t>376.13</t>
        </is>
      </c>
      <c r="G355" t="inlineStr">
        <is>
          <t>372.02</t>
        </is>
      </c>
      <c r="H355" t="inlineStr">
        <is>
          <t>370.00</t>
        </is>
      </c>
      <c r="I355" t="inlineStr">
        <is>
          <t>369.93</t>
        </is>
      </c>
      <c r="J355" t="inlineStr">
        <is>
          <t>372.85</t>
        </is>
      </c>
      <c r="K355" t="inlineStr">
        <is>
          <t>367.40</t>
        </is>
      </c>
      <c r="L355" t="inlineStr">
        <is>
          <t>379.69</t>
        </is>
      </c>
    </row>
    <row r="356">
      <c r="A356" s="1">
        <f>HYPERLINK("https://finance.yahoo.com/quote/KEY/history?p=KEY", "KeyCorp (KEY)")</f>
        <v/>
      </c>
      <c r="B356" t="inlineStr">
        <is>
          <t>20.06</t>
        </is>
      </c>
      <c r="C356" t="inlineStr">
        <is>
          <t>19.91</t>
        </is>
      </c>
      <c r="D356" t="inlineStr">
        <is>
          <t>19.40</t>
        </is>
      </c>
      <c r="E356" t="inlineStr">
        <is>
          <t>20.17</t>
        </is>
      </c>
      <c r="F356" t="inlineStr">
        <is>
          <t>20.42</t>
        </is>
      </c>
      <c r="G356" t="inlineStr">
        <is>
          <t>20.07</t>
        </is>
      </c>
      <c r="H356" t="inlineStr">
        <is>
          <t>19.99</t>
        </is>
      </c>
      <c r="I356" t="inlineStr">
        <is>
          <t>20.16</t>
        </is>
      </c>
      <c r="J356" t="inlineStr">
        <is>
          <t>19.35</t>
        </is>
      </c>
      <c r="K356" t="inlineStr">
        <is>
          <t>18.49</t>
        </is>
      </c>
      <c r="L356" t="inlineStr">
        <is>
          <t>19.18</t>
        </is>
      </c>
    </row>
    <row r="357">
      <c r="A357" s="1">
        <f>HYPERLINK("https://finance.yahoo.com/quote/CMS/history?p=CMS", "CMS Energy Corporation (CMS)")</f>
        <v/>
      </c>
      <c r="B357" t="inlineStr">
        <is>
          <t>59.81</t>
        </is>
      </c>
      <c r="C357" t="inlineStr">
        <is>
          <t>60.15</t>
        </is>
      </c>
      <c r="D357" t="inlineStr">
        <is>
          <t>60.27</t>
        </is>
      </c>
      <c r="E357" t="inlineStr">
        <is>
          <t>60.31</t>
        </is>
      </c>
      <c r="F357" t="inlineStr">
        <is>
          <t>60.36</t>
        </is>
      </c>
      <c r="G357" t="inlineStr">
        <is>
          <t>60.00</t>
        </is>
      </c>
      <c r="H357" t="inlineStr">
        <is>
          <t>60.48</t>
        </is>
      </c>
      <c r="I357" t="inlineStr">
        <is>
          <t>61.51</t>
        </is>
      </c>
      <c r="J357" t="inlineStr">
        <is>
          <t>62.01</t>
        </is>
      </c>
      <c r="K357" t="inlineStr">
        <is>
          <t>61.45</t>
        </is>
      </c>
      <c r="L357" t="inlineStr">
        <is>
          <t>62.29</t>
        </is>
      </c>
    </row>
    <row r="358">
      <c r="A358" s="1">
        <f>HYPERLINK("https://finance.yahoo.com/quote/HPE/history?p=HPE", "Hewlett Packard Enterprise Company (HPE)")</f>
        <v/>
      </c>
      <c r="B358" t="inlineStr">
        <is>
          <t>14.35</t>
        </is>
      </c>
      <c r="C358" t="inlineStr">
        <is>
          <t>14.44</t>
        </is>
      </c>
      <c r="D358" t="inlineStr">
        <is>
          <t>14.30</t>
        </is>
      </c>
      <c r="E358" t="inlineStr">
        <is>
          <t>14.58</t>
        </is>
      </c>
      <c r="F358" t="inlineStr">
        <is>
          <t>14.47</t>
        </is>
      </c>
      <c r="G358" t="inlineStr">
        <is>
          <t>13.76</t>
        </is>
      </c>
      <c r="H358" t="inlineStr">
        <is>
          <t>14.01</t>
        </is>
      </c>
      <c r="I358" t="inlineStr">
        <is>
          <t>14.07</t>
        </is>
      </c>
      <c r="J358" t="inlineStr">
        <is>
          <t>13.86</t>
        </is>
      </c>
      <c r="K358" t="inlineStr">
        <is>
          <t>13.67</t>
        </is>
      </c>
      <c r="L358" t="inlineStr">
        <is>
          <t>13.94</t>
        </is>
      </c>
    </row>
    <row r="359">
      <c r="A359" s="1">
        <f>HYPERLINK("https://finance.yahoo.com/quote/MKTX/history?p=MKTX", "MarketAxess Holdings Inc. (MKTX)")</f>
        <v/>
      </c>
      <c r="B359" t="inlineStr">
        <is>
          <t>471.80</t>
        </is>
      </c>
      <c r="C359" t="inlineStr">
        <is>
          <t>450.08</t>
        </is>
      </c>
      <c r="D359" t="inlineStr">
        <is>
          <t>459.02</t>
        </is>
      </c>
      <c r="E359" t="inlineStr">
        <is>
          <t>460.77</t>
        </is>
      </c>
      <c r="F359" t="inlineStr">
        <is>
          <t>461.82</t>
        </is>
      </c>
      <c r="G359" t="inlineStr">
        <is>
          <t>459.00</t>
        </is>
      </c>
      <c r="H359" t="inlineStr">
        <is>
          <t>459.46</t>
        </is>
      </c>
      <c r="I359" t="inlineStr">
        <is>
          <t>454.67</t>
        </is>
      </c>
      <c r="J359" t="inlineStr">
        <is>
          <t>459.09</t>
        </is>
      </c>
      <c r="K359" t="inlineStr">
        <is>
          <t>462.68</t>
        </is>
      </c>
      <c r="L359" t="inlineStr">
        <is>
          <t>462.31</t>
        </is>
      </c>
    </row>
    <row r="360">
      <c r="A360" s="1">
        <f>HYPERLINK("https://finance.yahoo.com/quote/DRI/history?p=DRI", "Darden Restaurants, Inc. (DRI)")</f>
        <v/>
      </c>
      <c r="B360" t="inlineStr">
        <is>
          <t>148.88</t>
        </is>
      </c>
      <c r="C360" t="inlineStr">
        <is>
          <t>148.79</t>
        </is>
      </c>
      <c r="D360" t="inlineStr">
        <is>
          <t>143.95</t>
        </is>
      </c>
      <c r="E360" t="inlineStr">
        <is>
          <t>148.58</t>
        </is>
      </c>
      <c r="F360" t="inlineStr">
        <is>
          <t>149.95</t>
        </is>
      </c>
      <c r="G360" t="inlineStr">
        <is>
          <t>147.40</t>
        </is>
      </c>
      <c r="H360" t="inlineStr">
        <is>
          <t>147.36</t>
        </is>
      </c>
      <c r="I360" t="inlineStr">
        <is>
          <t>144.81</t>
        </is>
      </c>
      <c r="J360" t="inlineStr">
        <is>
          <t>141.74</t>
        </is>
      </c>
      <c r="K360" t="inlineStr">
        <is>
          <t>134.82</t>
        </is>
      </c>
      <c r="L360" t="inlineStr">
        <is>
          <t>140.96</t>
        </is>
      </c>
    </row>
    <row r="361">
      <c r="A361" s="1">
        <f>HYPERLINK("https://finance.yahoo.com/quote/AMCR/history?p=AMCR", "Amcor plc (AMCR)")</f>
        <v/>
      </c>
      <c r="B361" t="inlineStr">
        <is>
          <t>11.44</t>
        </is>
      </c>
      <c r="C361" t="inlineStr">
        <is>
          <t>11.55</t>
        </is>
      </c>
      <c r="D361" t="inlineStr">
        <is>
          <t>11.39</t>
        </is>
      </c>
      <c r="E361" t="inlineStr">
        <is>
          <t>11.51</t>
        </is>
      </c>
      <c r="F361" t="inlineStr">
        <is>
          <t>11.51</t>
        </is>
      </c>
      <c r="G361" t="inlineStr">
        <is>
          <t>11.56</t>
        </is>
      </c>
      <c r="H361" t="inlineStr">
        <is>
          <t>11.54</t>
        </is>
      </c>
      <c r="I361" t="inlineStr">
        <is>
          <t>11.57</t>
        </is>
      </c>
      <c r="J361" t="inlineStr">
        <is>
          <t>11.44</t>
        </is>
      </c>
      <c r="K361" t="inlineStr">
        <is>
          <t>11.25</t>
        </is>
      </c>
      <c r="L361" t="inlineStr">
        <is>
          <t>11.41</t>
        </is>
      </c>
    </row>
    <row r="362">
      <c r="A362" s="1">
        <f>HYPERLINK("https://finance.yahoo.com/quote/TFX/history?p=TFX", "Teleflex Incorporated (TFX)")</f>
        <v/>
      </c>
      <c r="B362" t="inlineStr">
        <is>
          <t>412.61</t>
        </is>
      </c>
      <c r="C362" t="inlineStr">
        <is>
          <t>421.59</t>
        </is>
      </c>
      <c r="D362" t="inlineStr">
        <is>
          <t>422.51</t>
        </is>
      </c>
      <c r="E362" t="inlineStr">
        <is>
          <t>422.82</t>
        </is>
      </c>
      <c r="F362" t="inlineStr">
        <is>
          <t>420.43</t>
        </is>
      </c>
      <c r="G362" t="inlineStr">
        <is>
          <t>418.76</t>
        </is>
      </c>
      <c r="H362" t="inlineStr">
        <is>
          <t>417.25</t>
        </is>
      </c>
      <c r="I362" t="inlineStr">
        <is>
          <t>376.20</t>
        </is>
      </c>
      <c r="J362" t="inlineStr">
        <is>
          <t>390.32</t>
        </is>
      </c>
      <c r="K362" t="inlineStr">
        <is>
          <t>375.10</t>
        </is>
      </c>
      <c r="L362" t="inlineStr">
        <is>
          <t>386.80</t>
        </is>
      </c>
    </row>
    <row r="363">
      <c r="A363" s="1">
        <f>HYPERLINK("https://finance.yahoo.com/quote/CFG/history?p=CFG", "Citizens Financial Group, Inc. (CFG)")</f>
        <v/>
      </c>
      <c r="B363" t="inlineStr">
        <is>
          <t>44.70</t>
        </is>
      </c>
      <c r="C363" t="inlineStr">
        <is>
          <t>44.41</t>
        </is>
      </c>
      <c r="D363" t="inlineStr">
        <is>
          <t>43.54</t>
        </is>
      </c>
      <c r="E363" t="inlineStr">
        <is>
          <t>45.31</t>
        </is>
      </c>
      <c r="F363" t="inlineStr">
        <is>
          <t>45.87</t>
        </is>
      </c>
      <c r="G363" t="inlineStr">
        <is>
          <t>44.84</t>
        </is>
      </c>
      <c r="H363" t="inlineStr">
        <is>
          <t>44.61</t>
        </is>
      </c>
      <c r="I363" t="inlineStr">
        <is>
          <t>44.89</t>
        </is>
      </c>
      <c r="J363" t="inlineStr">
        <is>
          <t>43.00</t>
        </is>
      </c>
      <c r="K363" t="inlineStr">
        <is>
          <t>41.20</t>
        </is>
      </c>
      <c r="L363" t="inlineStr">
        <is>
          <t>42.79</t>
        </is>
      </c>
    </row>
    <row r="364">
      <c r="A364" s="1">
        <f>HYPERLINK("https://finance.yahoo.com/quote/RF/history?p=RF", "Regions Financial Corporation (RF)")</f>
        <v/>
      </c>
      <c r="B364" t="inlineStr">
        <is>
          <t>19.58</t>
        </is>
      </c>
      <c r="C364" t="inlineStr">
        <is>
          <t>19.43</t>
        </is>
      </c>
      <c r="D364" t="inlineStr">
        <is>
          <t>18.97</t>
        </is>
      </c>
      <c r="E364" t="inlineStr">
        <is>
          <t>19.87</t>
        </is>
      </c>
      <c r="F364" t="inlineStr">
        <is>
          <t>20.03</t>
        </is>
      </c>
      <c r="G364" t="inlineStr">
        <is>
          <t>19.72</t>
        </is>
      </c>
      <c r="H364" t="inlineStr">
        <is>
          <t>19.50</t>
        </is>
      </c>
      <c r="I364" t="inlineStr">
        <is>
          <t>19.73</t>
        </is>
      </c>
      <c r="J364" t="inlineStr">
        <is>
          <t>19.01</t>
        </is>
      </c>
      <c r="K364" t="inlineStr">
        <is>
          <t>18.14</t>
        </is>
      </c>
      <c r="L364" t="inlineStr">
        <is>
          <t>18.98</t>
        </is>
      </c>
    </row>
    <row r="365">
      <c r="A365" s="1">
        <f>HYPERLINK("https://finance.yahoo.com/quote/PKI/history?p=PKI", "PerkinElmer, Inc. (PKI)")</f>
        <v/>
      </c>
      <c r="B365" t="inlineStr">
        <is>
          <t>156.01</t>
        </is>
      </c>
      <c r="C365" t="inlineStr">
        <is>
          <t>155.05</t>
        </is>
      </c>
      <c r="D365" t="inlineStr">
        <is>
          <t>153.93</t>
        </is>
      </c>
      <c r="E365" t="inlineStr">
        <is>
          <t>153.96</t>
        </is>
      </c>
      <c r="F365" t="inlineStr">
        <is>
          <t>154.57</t>
        </is>
      </c>
      <c r="G365" t="inlineStr">
        <is>
          <t>153.15</t>
        </is>
      </c>
      <c r="H365" t="inlineStr">
        <is>
          <t>151.98</t>
        </is>
      </c>
      <c r="I365" t="inlineStr">
        <is>
          <t>153.17</t>
        </is>
      </c>
      <c r="J365" t="inlineStr">
        <is>
          <t>154.10</t>
        </is>
      </c>
      <c r="K365" t="inlineStr">
        <is>
          <t>154.91</t>
        </is>
      </c>
      <c r="L365" t="inlineStr">
        <is>
          <t>156.47</t>
        </is>
      </c>
    </row>
    <row r="366">
      <c r="A366" s="1">
        <f>HYPERLINK("https://finance.yahoo.com/quote/CAG/history?p=CAG", "Conagra Brands, Inc. (CAG)")</f>
        <v/>
      </c>
      <c r="B366" t="inlineStr">
        <is>
          <t>35.89</t>
        </is>
      </c>
      <c r="C366" t="inlineStr">
        <is>
          <t>36.17</t>
        </is>
      </c>
      <c r="D366" t="inlineStr">
        <is>
          <t>36.09</t>
        </is>
      </c>
      <c r="E366" t="inlineStr">
        <is>
          <t>36.12</t>
        </is>
      </c>
      <c r="F366" t="inlineStr">
        <is>
          <t>35.93</t>
        </is>
      </c>
      <c r="G366" t="inlineStr">
        <is>
          <t>33.98</t>
        </is>
      </c>
      <c r="H366" t="inlineStr">
        <is>
          <t>33.89</t>
        </is>
      </c>
      <c r="I366" t="inlineStr">
        <is>
          <t>34.68</t>
        </is>
      </c>
      <c r="J366" t="inlineStr">
        <is>
          <t>34.86</t>
        </is>
      </c>
      <c r="K366" t="inlineStr">
        <is>
          <t>35.40</t>
        </is>
      </c>
      <c r="L366" t="inlineStr">
        <is>
          <t>35.22</t>
        </is>
      </c>
    </row>
    <row r="367">
      <c r="A367" s="1">
        <f>HYPERLINK("https://finance.yahoo.com/quote/IR/history?p=IR", "Ingersoll Rand Inc. (IR)")</f>
        <v/>
      </c>
      <c r="B367" t="inlineStr">
        <is>
          <t>48.26</t>
        </is>
      </c>
      <c r="C367" t="inlineStr">
        <is>
          <t>49.35</t>
        </is>
      </c>
      <c r="D367" t="inlineStr">
        <is>
          <t>48.26</t>
        </is>
      </c>
      <c r="E367" t="inlineStr">
        <is>
          <t>49.38</t>
        </is>
      </c>
      <c r="F367" t="inlineStr">
        <is>
          <t>49.38</t>
        </is>
      </c>
      <c r="G367" t="inlineStr">
        <is>
          <t>48.58</t>
        </is>
      </c>
      <c r="H367" t="inlineStr">
        <is>
          <t>48.07</t>
        </is>
      </c>
      <c r="I367" t="inlineStr">
        <is>
          <t>48.13</t>
        </is>
      </c>
      <c r="J367" t="inlineStr">
        <is>
          <t>48.16</t>
        </is>
      </c>
      <c r="K367" t="inlineStr">
        <is>
          <t>46.25</t>
        </is>
      </c>
      <c r="L367" t="inlineStr">
        <is>
          <t>47.87</t>
        </is>
      </c>
    </row>
    <row r="368">
      <c r="A368" s="1">
        <f>HYPERLINK("https://finance.yahoo.com/quote/HAL/history?p=HAL", "Halliburton Company (HAL)")</f>
        <v/>
      </c>
      <c r="B368" t="inlineStr">
        <is>
          <t>22.23</t>
        </is>
      </c>
      <c r="C368" t="inlineStr">
        <is>
          <t>21.62</t>
        </is>
      </c>
      <c r="D368" t="inlineStr">
        <is>
          <t>21.61</t>
        </is>
      </c>
      <c r="E368" t="inlineStr">
        <is>
          <t>22.38</t>
        </is>
      </c>
      <c r="F368" t="inlineStr">
        <is>
          <t>22.42</t>
        </is>
      </c>
      <c r="G368" t="inlineStr">
        <is>
          <t>22.09</t>
        </is>
      </c>
      <c r="H368" t="inlineStr">
        <is>
          <t>21.45</t>
        </is>
      </c>
      <c r="I368" t="inlineStr">
        <is>
          <t>20.69</t>
        </is>
      </c>
      <c r="J368" t="inlineStr">
        <is>
          <t>20.06</t>
        </is>
      </c>
      <c r="K368" t="inlineStr">
        <is>
          <t>19.36</t>
        </is>
      </c>
      <c r="L368" t="inlineStr">
        <is>
          <t>20.19</t>
        </is>
      </c>
    </row>
    <row r="369">
      <c r="A369" s="1">
        <f>HYPERLINK("https://finance.yahoo.com/quote/NTAP/history?p=NTAP", "NetApp, Inc. (NTAP)")</f>
        <v/>
      </c>
      <c r="B369" t="inlineStr">
        <is>
          <t>81.88</t>
        </is>
      </c>
      <c r="C369" t="inlineStr">
        <is>
          <t>82.52</t>
        </is>
      </c>
      <c r="D369" t="inlineStr">
        <is>
          <t>81.61</t>
        </is>
      </c>
      <c r="E369" t="inlineStr">
        <is>
          <t>82.57</t>
        </is>
      </c>
      <c r="F369" t="inlineStr">
        <is>
          <t>82.23</t>
        </is>
      </c>
      <c r="G369" t="inlineStr">
        <is>
          <t>80.18</t>
        </is>
      </c>
      <c r="H369" t="inlineStr">
        <is>
          <t>79.84</t>
        </is>
      </c>
      <c r="I369" t="inlineStr">
        <is>
          <t>79.17</t>
        </is>
      </c>
      <c r="J369" t="inlineStr">
        <is>
          <t>77.37</t>
        </is>
      </c>
      <c r="K369" t="inlineStr">
        <is>
          <t>77.30</t>
        </is>
      </c>
      <c r="L369" t="inlineStr">
        <is>
          <t>78.78</t>
        </is>
      </c>
    </row>
    <row r="370">
      <c r="A370" s="1">
        <f>HYPERLINK("https://finance.yahoo.com/quote/CINF/history?p=CINF", "Cincinnati Financial Corporation (CINF)")</f>
        <v/>
      </c>
      <c r="B370" t="inlineStr">
        <is>
          <t>116.38</t>
        </is>
      </c>
      <c r="C370" t="inlineStr">
        <is>
          <t>117.20</t>
        </is>
      </c>
      <c r="D370" t="inlineStr">
        <is>
          <t>113.76</t>
        </is>
      </c>
      <c r="E370" t="inlineStr">
        <is>
          <t>118.87</t>
        </is>
      </c>
      <c r="F370" t="inlineStr">
        <is>
          <t>119.81</t>
        </is>
      </c>
      <c r="G370" t="inlineStr">
        <is>
          <t>118.71</t>
        </is>
      </c>
      <c r="H370" t="inlineStr">
        <is>
          <t>118.00</t>
        </is>
      </c>
      <c r="I370" t="inlineStr">
        <is>
          <t>118.49</t>
        </is>
      </c>
      <c r="J370" t="inlineStr">
        <is>
          <t>118.53</t>
        </is>
      </c>
      <c r="K370" t="inlineStr">
        <is>
          <t>114.13</t>
        </is>
      </c>
      <c r="L370" t="inlineStr">
        <is>
          <t>117.61</t>
        </is>
      </c>
    </row>
    <row r="371">
      <c r="A371" s="1">
        <f>HYPERLINK("https://finance.yahoo.com/quote/STX/history?p=STX", "Seagate Technology Holdings plc (STX)")</f>
        <v/>
      </c>
      <c r="B371" t="inlineStr">
        <is>
          <t>85.63</t>
        </is>
      </c>
      <c r="C371" t="inlineStr">
        <is>
          <t>87.82</t>
        </is>
      </c>
      <c r="D371" t="inlineStr">
        <is>
          <t>86.50</t>
        </is>
      </c>
      <c r="E371" t="inlineStr">
        <is>
          <t>87.96</t>
        </is>
      </c>
      <c r="F371" t="inlineStr">
        <is>
          <t>88.98</t>
        </is>
      </c>
      <c r="G371" t="inlineStr">
        <is>
          <t>88.50</t>
        </is>
      </c>
      <c r="H371" t="inlineStr">
        <is>
          <t>89.62</t>
        </is>
      </c>
      <c r="I371" t="inlineStr">
        <is>
          <t>86.15</t>
        </is>
      </c>
      <c r="J371" t="inlineStr">
        <is>
          <t>84.46</t>
        </is>
      </c>
      <c r="K371" t="inlineStr">
        <is>
          <t>84.29</t>
        </is>
      </c>
      <c r="L371" t="inlineStr">
        <is>
          <t>85.47</t>
        </is>
      </c>
    </row>
    <row r="372">
      <c r="A372" s="1">
        <f>HYPERLINK("https://finance.yahoo.com/quote/MTB/history?p=MTB", "M&amp;T Bank Corporation (MTB)")</f>
        <v/>
      </c>
      <c r="B372" t="inlineStr">
        <is>
          <t>141.59</t>
        </is>
      </c>
      <c r="C372" t="inlineStr">
        <is>
          <t>141.50</t>
        </is>
      </c>
      <c r="D372" t="inlineStr">
        <is>
          <t>137.55</t>
        </is>
      </c>
      <c r="E372" t="inlineStr">
        <is>
          <t>142.33</t>
        </is>
      </c>
      <c r="F372" t="inlineStr">
        <is>
          <t>143.18</t>
        </is>
      </c>
      <c r="G372" t="inlineStr">
        <is>
          <t>141.17</t>
        </is>
      </c>
      <c r="H372" t="inlineStr">
        <is>
          <t>140.05</t>
        </is>
      </c>
      <c r="I372" t="inlineStr">
        <is>
          <t>141.19</t>
        </is>
      </c>
      <c r="J372" t="inlineStr">
        <is>
          <t>136.82</t>
        </is>
      </c>
      <c r="K372" t="inlineStr">
        <is>
          <t>131.20</t>
        </is>
      </c>
      <c r="L372" t="inlineStr">
        <is>
          <t>136.15</t>
        </is>
      </c>
    </row>
    <row r="373">
      <c r="A373" s="1">
        <f>HYPERLINK("https://finance.yahoo.com/quote/IEX/history?p=IEX", "IDEX Corporation (IEX)")</f>
        <v/>
      </c>
      <c r="B373" t="inlineStr">
        <is>
          <t>219.37</t>
        </is>
      </c>
      <c r="C373" t="inlineStr">
        <is>
          <t>223.45</t>
        </is>
      </c>
      <c r="D373" t="inlineStr">
        <is>
          <t>220.68</t>
        </is>
      </c>
      <c r="E373" t="inlineStr">
        <is>
          <t>224.27</t>
        </is>
      </c>
      <c r="F373" t="inlineStr">
        <is>
          <t>224.50</t>
        </is>
      </c>
      <c r="G373" t="inlineStr">
        <is>
          <t>223.43</t>
        </is>
      </c>
      <c r="H373" t="inlineStr">
        <is>
          <t>223.92</t>
        </is>
      </c>
      <c r="I373" t="inlineStr">
        <is>
          <t>224.69</t>
        </is>
      </c>
      <c r="J373" t="inlineStr">
        <is>
          <t>226.67</t>
        </is>
      </c>
      <c r="K373" t="inlineStr">
        <is>
          <t>222.35</t>
        </is>
      </c>
      <c r="L373" t="inlineStr">
        <is>
          <t>227.89</t>
        </is>
      </c>
    </row>
    <row r="374">
      <c r="A374" s="1">
        <f>HYPERLINK("https://finance.yahoo.com/quote/CE/history?p=CE", "Celanese Corporation (CE)")</f>
        <v/>
      </c>
      <c r="B374" t="inlineStr">
        <is>
          <t>150.18</t>
        </is>
      </c>
      <c r="C374" t="inlineStr">
        <is>
          <t>151.47</t>
        </is>
      </c>
      <c r="D374" t="inlineStr">
        <is>
          <t>149.73</t>
        </is>
      </c>
      <c r="E374" t="inlineStr">
        <is>
          <t>153.53</t>
        </is>
      </c>
      <c r="F374" t="inlineStr">
        <is>
          <t>154.38</t>
        </is>
      </c>
      <c r="G374" t="inlineStr">
        <is>
          <t>154.17</t>
        </is>
      </c>
      <c r="H374" t="inlineStr">
        <is>
          <t>154.13</t>
        </is>
      </c>
      <c r="I374" t="inlineStr">
        <is>
          <t>155.96</t>
        </is>
      </c>
      <c r="J374" t="inlineStr">
        <is>
          <t>152.35</t>
        </is>
      </c>
      <c r="K374" t="inlineStr">
        <is>
          <t>147.62</t>
        </is>
      </c>
      <c r="L374" t="inlineStr">
        <is>
          <t>149.98</t>
        </is>
      </c>
    </row>
    <row r="375">
      <c r="A375" s="1">
        <f>HYPERLINK("https://finance.yahoo.com/quote/J/history?p=J", "Jacobs Engineering Group Inc. (J)")</f>
        <v/>
      </c>
      <c r="B375" t="inlineStr">
        <is>
          <t>131.74</t>
        </is>
      </c>
      <c r="C375" t="inlineStr">
        <is>
          <t>133.57</t>
        </is>
      </c>
      <c r="D375" t="inlineStr">
        <is>
          <t>132.30</t>
        </is>
      </c>
      <c r="E375" t="inlineStr">
        <is>
          <t>134.65</t>
        </is>
      </c>
      <c r="F375" t="inlineStr">
        <is>
          <t>135.54</t>
        </is>
      </c>
      <c r="G375" t="inlineStr">
        <is>
          <t>132.89</t>
        </is>
      </c>
      <c r="H375" t="inlineStr">
        <is>
          <t>132.90</t>
        </is>
      </c>
      <c r="I375" t="inlineStr">
        <is>
          <t>132.65</t>
        </is>
      </c>
      <c r="J375" t="inlineStr">
        <is>
          <t>132.04</t>
        </is>
      </c>
      <c r="K375" t="inlineStr">
        <is>
          <t>128.57</t>
        </is>
      </c>
      <c r="L375" t="inlineStr">
        <is>
          <t>132.19</t>
        </is>
      </c>
    </row>
    <row r="376">
      <c r="A376" s="1">
        <f>HYPERLINK("https://finance.yahoo.com/quote/ABC/history?p=ABC", "AmerisourceBergen Corporation (ABC)")</f>
        <v/>
      </c>
      <c r="B376" t="inlineStr">
        <is>
          <t>115.42</t>
        </is>
      </c>
      <c r="C376" t="inlineStr">
        <is>
          <t>115.04</t>
        </is>
      </c>
      <c r="D376" t="inlineStr">
        <is>
          <t>114.44</t>
        </is>
      </c>
      <c r="E376" t="inlineStr">
        <is>
          <t>115.13</t>
        </is>
      </c>
      <c r="F376" t="inlineStr">
        <is>
          <t>115.55</t>
        </is>
      </c>
      <c r="G376" t="inlineStr">
        <is>
          <t>114.21</t>
        </is>
      </c>
      <c r="H376" t="inlineStr">
        <is>
          <t>113.56</t>
        </is>
      </c>
      <c r="I376" t="inlineStr">
        <is>
          <t>113.16</t>
        </is>
      </c>
      <c r="J376" t="inlineStr">
        <is>
          <t>112.88</t>
        </is>
      </c>
      <c r="K376" t="inlineStr">
        <is>
          <t>112.60</t>
        </is>
      </c>
      <c r="L376" t="inlineStr">
        <is>
          <t>118.35</t>
        </is>
      </c>
    </row>
    <row r="377">
      <c r="A377" s="1">
        <f>HYPERLINK("https://finance.yahoo.com/quote/NVR/history?p=NVR", "NVR, Inc. (NVR)")</f>
        <v/>
      </c>
      <c r="B377" t="inlineStr">
        <is>
          <t>5,185.87</t>
        </is>
      </c>
      <c r="C377" t="inlineStr">
        <is>
          <t>5,202.21</t>
        </is>
      </c>
      <c r="D377" t="inlineStr">
        <is>
          <t>5,053.02</t>
        </is>
      </c>
      <c r="E377" t="inlineStr">
        <is>
          <t>5,060.84</t>
        </is>
      </c>
      <c r="F377" t="inlineStr">
        <is>
          <t>4,961.67</t>
        </is>
      </c>
      <c r="G377" t="inlineStr">
        <is>
          <t>4,820.29</t>
        </is>
      </c>
      <c r="H377" t="inlineStr">
        <is>
          <t>4,862.35</t>
        </is>
      </c>
      <c r="I377" t="inlineStr">
        <is>
          <t>4,824.31</t>
        </is>
      </c>
      <c r="J377" t="inlineStr">
        <is>
          <t>4,800.00</t>
        </is>
      </c>
      <c r="K377" t="inlineStr">
        <is>
          <t>4,788.01</t>
        </is>
      </c>
      <c r="L377" t="inlineStr">
        <is>
          <t>4,902.52</t>
        </is>
      </c>
    </row>
    <row r="378">
      <c r="A378" s="1">
        <f>HYPERLINK("https://finance.yahoo.com/quote/AVY/history?p=AVY", "Avery Dennison Corporation (AVY)")</f>
        <v/>
      </c>
      <c r="B378" t="inlineStr">
        <is>
          <t>206.52</t>
        </is>
      </c>
      <c r="C378" t="inlineStr">
        <is>
          <t>209.51</t>
        </is>
      </c>
      <c r="D378" t="inlineStr">
        <is>
          <t>207.48</t>
        </is>
      </c>
      <c r="E378" t="inlineStr">
        <is>
          <t>210.35</t>
        </is>
      </c>
      <c r="F378" t="inlineStr">
        <is>
          <t>210.43</t>
        </is>
      </c>
      <c r="G378" t="inlineStr">
        <is>
          <t>208.22</t>
        </is>
      </c>
      <c r="H378" t="inlineStr">
        <is>
          <t>208.05</t>
        </is>
      </c>
      <c r="I378" t="inlineStr">
        <is>
          <t>207.87</t>
        </is>
      </c>
      <c r="J378" t="inlineStr">
        <is>
          <t>203.29</t>
        </is>
      </c>
      <c r="K378" t="inlineStr">
        <is>
          <t>198.84</t>
        </is>
      </c>
      <c r="L378" t="inlineStr">
        <is>
          <t>203.15</t>
        </is>
      </c>
    </row>
    <row r="379">
      <c r="A379" s="1">
        <f>HYPERLINK("https://finance.yahoo.com/quote/K/history?p=K", "Kellogg Company (K)")</f>
        <v/>
      </c>
      <c r="B379" t="inlineStr">
        <is>
          <t>63.73</t>
        </is>
      </c>
      <c r="C379" t="inlineStr">
        <is>
          <t>64.17</t>
        </is>
      </c>
      <c r="D379" t="inlineStr">
        <is>
          <t>64.00</t>
        </is>
      </c>
      <c r="E379" t="inlineStr">
        <is>
          <t>64.28</t>
        </is>
      </c>
      <c r="F379" t="inlineStr">
        <is>
          <t>63.77</t>
        </is>
      </c>
      <c r="G379" t="inlineStr">
        <is>
          <t>63.16</t>
        </is>
      </c>
      <c r="H379" t="inlineStr">
        <is>
          <t>63.21</t>
        </is>
      </c>
      <c r="I379" t="inlineStr">
        <is>
          <t>63.89</t>
        </is>
      </c>
      <c r="J379" t="inlineStr">
        <is>
          <t>64.26</t>
        </is>
      </c>
      <c r="K379" t="inlineStr">
        <is>
          <t>64.81</t>
        </is>
      </c>
      <c r="L379" t="inlineStr">
        <is>
          <t>64.54</t>
        </is>
      </c>
    </row>
    <row r="380">
      <c r="A380" s="1">
        <f>HYPERLINK("https://finance.yahoo.com/quote/CAH/history?p=CAH", "Cardinal Health, Inc. (CAH)")</f>
        <v/>
      </c>
      <c r="B380" t="inlineStr">
        <is>
          <t>56.95</t>
        </is>
      </c>
      <c r="C380" t="inlineStr">
        <is>
          <t>57.02</t>
        </is>
      </c>
      <c r="D380" t="inlineStr">
        <is>
          <t>56.62</t>
        </is>
      </c>
      <c r="E380" t="inlineStr">
        <is>
          <t>57.18</t>
        </is>
      </c>
      <c r="F380" t="inlineStr">
        <is>
          <t>57.44</t>
        </is>
      </c>
      <c r="G380" t="inlineStr">
        <is>
          <t>57.10</t>
        </is>
      </c>
      <c r="H380" t="inlineStr">
        <is>
          <t>57.07</t>
        </is>
      </c>
      <c r="I380" t="inlineStr">
        <is>
          <t>56.77</t>
        </is>
      </c>
      <c r="J380" t="inlineStr">
        <is>
          <t>56.82</t>
        </is>
      </c>
      <c r="K380" t="inlineStr">
        <is>
          <t>56.02</t>
        </is>
      </c>
      <c r="L380" t="inlineStr">
        <is>
          <t>58.60</t>
        </is>
      </c>
    </row>
    <row r="381">
      <c r="A381" s="1">
        <f>HYPERLINK("https://finance.yahoo.com/quote/OMC/history?p=OMC", "Omnicom Group Inc. (OMC)")</f>
        <v/>
      </c>
      <c r="B381" t="inlineStr">
        <is>
          <t>78.88</t>
        </is>
      </c>
      <c r="C381" t="inlineStr">
        <is>
          <t>79.34</t>
        </is>
      </c>
      <c r="D381" t="inlineStr">
        <is>
          <t>78.31</t>
        </is>
      </c>
      <c r="E381" t="inlineStr">
        <is>
          <t>80.05</t>
        </is>
      </c>
      <c r="F381" t="inlineStr">
        <is>
          <t>79.63</t>
        </is>
      </c>
      <c r="G381" t="inlineStr">
        <is>
          <t>77.89</t>
        </is>
      </c>
      <c r="H381" t="inlineStr">
        <is>
          <t>78.83</t>
        </is>
      </c>
      <c r="I381" t="inlineStr">
        <is>
          <t>78.53</t>
        </is>
      </c>
      <c r="J381" t="inlineStr">
        <is>
          <t>77.45</t>
        </is>
      </c>
      <c r="K381" t="inlineStr">
        <is>
          <t>76.36</t>
        </is>
      </c>
      <c r="L381" t="inlineStr">
        <is>
          <t>74.11</t>
        </is>
      </c>
    </row>
    <row r="382">
      <c r="A382" s="1">
        <f>HYPERLINK("https://finance.yahoo.com/quote/VTRS/history?p=VTRS", "Viatris Inc. (VTRS)")</f>
        <v/>
      </c>
      <c r="B382" t="inlineStr">
        <is>
          <t>14.19</t>
        </is>
      </c>
      <c r="C382" t="inlineStr">
        <is>
          <t>14.03</t>
        </is>
      </c>
      <c r="D382" t="inlineStr">
        <is>
          <t>13.78</t>
        </is>
      </c>
      <c r="E382" t="inlineStr">
        <is>
          <t>14.31</t>
        </is>
      </c>
      <c r="F382" t="inlineStr">
        <is>
          <t>14.18</t>
        </is>
      </c>
      <c r="G382" t="inlineStr">
        <is>
          <t>13.92</t>
        </is>
      </c>
      <c r="H382" t="inlineStr">
        <is>
          <t>14.07</t>
        </is>
      </c>
      <c r="I382" t="inlineStr">
        <is>
          <t>13.88</t>
        </is>
      </c>
      <c r="J382" t="inlineStr">
        <is>
          <t>13.76</t>
        </is>
      </c>
      <c r="K382" t="inlineStr">
        <is>
          <t>13.60</t>
        </is>
      </c>
      <c r="L382" t="inlineStr">
        <is>
          <t>13.70</t>
        </is>
      </c>
    </row>
    <row r="383">
      <c r="A383" s="1">
        <f>HYPERLINK("https://finance.yahoo.com/quote/MPWR/history?p=MPWR", "Monolithic Power Systems, Inc. (MPWR)")</f>
        <v/>
      </c>
      <c r="B383" t="inlineStr">
        <is>
          <t>383.46</t>
        </is>
      </c>
      <c r="C383" t="inlineStr">
        <is>
          <t>376.92</t>
        </is>
      </c>
      <c r="D383" t="inlineStr">
        <is>
          <t>373.00</t>
        </is>
      </c>
      <c r="E383" t="inlineStr">
        <is>
          <t>382.60</t>
        </is>
      </c>
      <c r="F383" t="inlineStr">
        <is>
          <t>386.95</t>
        </is>
      </c>
      <c r="G383" t="inlineStr">
        <is>
          <t>387.45</t>
        </is>
      </c>
      <c r="H383" t="inlineStr">
        <is>
          <t>382.87</t>
        </is>
      </c>
      <c r="I383" t="inlineStr">
        <is>
          <t>379.51</t>
        </is>
      </c>
      <c r="J383" t="inlineStr">
        <is>
          <t>379.46</t>
        </is>
      </c>
      <c r="K383" t="inlineStr">
        <is>
          <t>380.74</t>
        </is>
      </c>
      <c r="L383" t="inlineStr">
        <is>
          <t>392.58</t>
        </is>
      </c>
    </row>
    <row r="384">
      <c r="A384" s="1">
        <f>HYPERLINK("https://finance.yahoo.com/quote/AES/history?p=AES", "The AES Corporation (AES)")</f>
        <v/>
      </c>
      <c r="B384" t="inlineStr">
        <is>
          <t>26.00</t>
        </is>
      </c>
      <c r="C384" t="inlineStr">
        <is>
          <t>25.99</t>
        </is>
      </c>
      <c r="D384" t="inlineStr">
        <is>
          <t>25.49</t>
        </is>
      </c>
      <c r="E384" t="inlineStr">
        <is>
          <t>25.73</t>
        </is>
      </c>
      <c r="F384" t="inlineStr">
        <is>
          <t>25.95</t>
        </is>
      </c>
      <c r="G384" t="inlineStr">
        <is>
          <t>24.92</t>
        </is>
      </c>
      <c r="H384" t="inlineStr">
        <is>
          <t>24.95</t>
        </is>
      </c>
      <c r="I384" t="inlineStr">
        <is>
          <t>24.58</t>
        </is>
      </c>
      <c r="J384" t="inlineStr">
        <is>
          <t>24.36</t>
        </is>
      </c>
      <c r="K384" t="inlineStr">
        <is>
          <t>23.58</t>
        </is>
      </c>
      <c r="L384" t="inlineStr">
        <is>
          <t>24.10</t>
        </is>
      </c>
    </row>
    <row r="385">
      <c r="A385" s="1">
        <f>HYPERLINK("https://finance.yahoo.com/quote/CCL/history?p=CCL", "Carnival Corporation &amp; plc (CCL)")</f>
        <v/>
      </c>
      <c r="B385" t="inlineStr">
        <is>
          <t>25.02</t>
        </is>
      </c>
      <c r="C385" t="inlineStr">
        <is>
          <t>24.08</t>
        </is>
      </c>
      <c r="D385" t="inlineStr">
        <is>
          <t>23.72</t>
        </is>
      </c>
      <c r="E385" t="inlineStr">
        <is>
          <t>24.26</t>
        </is>
      </c>
      <c r="F385" t="inlineStr">
        <is>
          <t>23.86</t>
        </is>
      </c>
      <c r="G385" t="inlineStr">
        <is>
          <t>22.85</t>
        </is>
      </c>
      <c r="H385" t="inlineStr">
        <is>
          <t>22.58</t>
        </is>
      </c>
      <c r="I385" t="inlineStr">
        <is>
          <t>21.95</t>
        </is>
      </c>
      <c r="J385" t="inlineStr">
        <is>
          <t>20.92</t>
        </is>
      </c>
      <c r="K385" t="inlineStr">
        <is>
          <t>19.72</t>
        </is>
      </c>
      <c r="L385" t="inlineStr">
        <is>
          <t>20.83</t>
        </is>
      </c>
    </row>
    <row r="386">
      <c r="A386" s="1">
        <f>HYPERLINK("https://finance.yahoo.com/quote/BXP/history?p=BXP", "Boston Properties, Inc. (BXP)")</f>
        <v/>
      </c>
      <c r="B386" t="inlineStr">
        <is>
          <t>116.28</t>
        </is>
      </c>
      <c r="C386" t="inlineStr">
        <is>
          <t>114.38</t>
        </is>
      </c>
      <c r="D386" t="inlineStr">
        <is>
          <t>113.45</t>
        </is>
      </c>
      <c r="E386" t="inlineStr">
        <is>
          <t>117.17</t>
        </is>
      </c>
      <c r="F386" t="inlineStr">
        <is>
          <t>118.71</t>
        </is>
      </c>
      <c r="G386" t="inlineStr">
        <is>
          <t>116.32</t>
        </is>
      </c>
      <c r="H386" t="inlineStr">
        <is>
          <t>116.80</t>
        </is>
      </c>
      <c r="I386" t="inlineStr">
        <is>
          <t>116.61</t>
        </is>
      </c>
      <c r="J386" t="inlineStr">
        <is>
          <t>116.14</t>
        </is>
      </c>
      <c r="K386" t="inlineStr">
        <is>
          <t>110.71</t>
        </is>
      </c>
      <c r="L386" t="inlineStr">
        <is>
          <t>114.59</t>
        </is>
      </c>
    </row>
    <row r="387">
      <c r="A387" s="1">
        <f>HYPERLINK("https://finance.yahoo.com/quote/UDR/history?p=UDR", "UDR, Inc. (UDR)")</f>
        <v/>
      </c>
      <c r="B387" t="inlineStr">
        <is>
          <t>50.37</t>
        </is>
      </c>
      <c r="C387" t="inlineStr">
        <is>
          <t>50.98</t>
        </is>
      </c>
      <c r="D387" t="inlineStr">
        <is>
          <t>51.14</t>
        </is>
      </c>
      <c r="E387" t="inlineStr">
        <is>
          <t>51.96</t>
        </is>
      </c>
      <c r="F387" t="inlineStr">
        <is>
          <t>52.28</t>
        </is>
      </c>
      <c r="G387" t="inlineStr">
        <is>
          <t>51.90</t>
        </is>
      </c>
      <c r="H387" t="inlineStr">
        <is>
          <t>52.32</t>
        </is>
      </c>
      <c r="I387" t="inlineStr">
        <is>
          <t>52.77</t>
        </is>
      </c>
      <c r="J387" t="inlineStr">
        <is>
          <t>53.25</t>
        </is>
      </c>
      <c r="K387" t="inlineStr">
        <is>
          <t>52.71</t>
        </is>
      </c>
      <c r="L387" t="inlineStr">
        <is>
          <t>54.08</t>
        </is>
      </c>
    </row>
    <row r="388">
      <c r="A388" s="1">
        <f>HYPERLINK("https://finance.yahoo.com/quote/LVS/history?p=LVS", "Las Vegas Sands Corp. (LVS)")</f>
        <v/>
      </c>
      <c r="B388" t="inlineStr">
        <is>
          <t>51.53</t>
        </is>
      </c>
      <c r="C388" t="inlineStr">
        <is>
          <t>50.85</t>
        </is>
      </c>
      <c r="D388" t="inlineStr">
        <is>
          <t>50.25</t>
        </is>
      </c>
      <c r="E388" t="inlineStr">
        <is>
          <t>51.33</t>
        </is>
      </c>
      <c r="F388" t="inlineStr">
        <is>
          <t>51.02</t>
        </is>
      </c>
      <c r="G388" t="inlineStr">
        <is>
          <t>50.49</t>
        </is>
      </c>
      <c r="H388" t="inlineStr">
        <is>
          <t>50.12</t>
        </is>
      </c>
      <c r="I388" t="inlineStr">
        <is>
          <t>49.44</t>
        </is>
      </c>
      <c r="J388" t="inlineStr">
        <is>
          <t>47.82</t>
        </is>
      </c>
      <c r="K388" t="inlineStr">
        <is>
          <t>47.34</t>
        </is>
      </c>
      <c r="L388" t="inlineStr">
        <is>
          <t>47.66</t>
        </is>
      </c>
    </row>
    <row r="389">
      <c r="A389" s="1">
        <f>HYPERLINK("https://finance.yahoo.com/quote/RJF/history?p=RJF", "Raymond James Financial, Inc. (RJF)")</f>
        <v/>
      </c>
      <c r="B389" t="inlineStr">
        <is>
          <t>130.67</t>
        </is>
      </c>
      <c r="C389" t="inlineStr">
        <is>
          <t>130.76</t>
        </is>
      </c>
      <c r="D389" t="inlineStr">
        <is>
          <t>127.25</t>
        </is>
      </c>
      <c r="E389" t="inlineStr">
        <is>
          <t>132.02</t>
        </is>
      </c>
      <c r="F389" t="inlineStr">
        <is>
          <t>134.01</t>
        </is>
      </c>
      <c r="G389" t="inlineStr">
        <is>
          <t>133.49</t>
        </is>
      </c>
      <c r="H389" t="inlineStr">
        <is>
          <t>131.19</t>
        </is>
      </c>
      <c r="I389" t="inlineStr">
        <is>
          <t>131.85</t>
        </is>
      </c>
      <c r="J389" t="inlineStr">
        <is>
          <t>128.65</t>
        </is>
      </c>
      <c r="K389" t="inlineStr">
        <is>
          <t>124.03</t>
        </is>
      </c>
      <c r="L389" t="inlineStr">
        <is>
          <t>127.31</t>
        </is>
      </c>
    </row>
    <row r="390">
      <c r="A390" s="1">
        <f>HYPERLINK("https://finance.yahoo.com/quote/RCL/history?p=RCL", "Royal Caribbean Group (RCL)")</f>
        <v/>
      </c>
      <c r="B390" t="inlineStr">
        <is>
          <t>82.97</t>
        </is>
      </c>
      <c r="C390" t="inlineStr">
        <is>
          <t>80.46</t>
        </is>
      </c>
      <c r="D390" t="inlineStr">
        <is>
          <t>79.45</t>
        </is>
      </c>
      <c r="E390" t="inlineStr">
        <is>
          <t>82.33</t>
        </is>
      </c>
      <c r="F390" t="inlineStr">
        <is>
          <t>81.54</t>
        </is>
      </c>
      <c r="G390" t="inlineStr">
        <is>
          <t>78.51</t>
        </is>
      </c>
      <c r="H390" t="inlineStr">
        <is>
          <t>76.20</t>
        </is>
      </c>
      <c r="I390" t="inlineStr">
        <is>
          <t>74.21</t>
        </is>
      </c>
      <c r="J390" t="inlineStr">
        <is>
          <t>72.39</t>
        </is>
      </c>
      <c r="K390" t="inlineStr">
        <is>
          <t>69.51</t>
        </is>
      </c>
      <c r="L390" t="inlineStr">
        <is>
          <t>72.61</t>
        </is>
      </c>
    </row>
    <row r="391">
      <c r="A391" s="1">
        <f>HYPERLINK("https://finance.yahoo.com/quote/MAS/history?p=MAS", "Masco Corporation (MAS)")</f>
        <v/>
      </c>
      <c r="B391" t="inlineStr">
        <is>
          <t>57.95</t>
        </is>
      </c>
      <c r="C391" t="inlineStr">
        <is>
          <t>58.46</t>
        </is>
      </c>
      <c r="D391" t="inlineStr">
        <is>
          <t>57.51</t>
        </is>
      </c>
      <c r="E391" t="inlineStr">
        <is>
          <t>58.45</t>
        </is>
      </c>
      <c r="F391" t="inlineStr">
        <is>
          <t>58.66</t>
        </is>
      </c>
      <c r="G391" t="inlineStr">
        <is>
          <t>58.36</t>
        </is>
      </c>
      <c r="H391" t="inlineStr">
        <is>
          <t>58.45</t>
        </is>
      </c>
      <c r="I391" t="inlineStr">
        <is>
          <t>58.58</t>
        </is>
      </c>
      <c r="J391" t="inlineStr">
        <is>
          <t>59.14</t>
        </is>
      </c>
      <c r="K391" t="inlineStr">
        <is>
          <t>59.08</t>
        </is>
      </c>
      <c r="L391" t="inlineStr">
        <is>
          <t>59.16</t>
        </is>
      </c>
    </row>
    <row r="392">
      <c r="A392" s="1">
        <f>HYPERLINK("https://finance.yahoo.com/quote/NLOK/history?p=NLOK", "NortonLifeLock Inc. (NLOK)")</f>
        <v/>
      </c>
      <c r="B392" t="inlineStr">
        <is>
          <t>27.73</t>
        </is>
      </c>
      <c r="C392" t="inlineStr">
        <is>
          <t>27.84</t>
        </is>
      </c>
      <c r="D392" t="inlineStr">
        <is>
          <t>27.21</t>
        </is>
      </c>
      <c r="E392" t="inlineStr">
        <is>
          <t>27.66</t>
        </is>
      </c>
      <c r="F392" t="inlineStr">
        <is>
          <t>27.30</t>
        </is>
      </c>
      <c r="G392" t="inlineStr">
        <is>
          <t>27.20</t>
        </is>
      </c>
      <c r="H392" t="inlineStr">
        <is>
          <t>26.91</t>
        </is>
      </c>
      <c r="I392" t="inlineStr">
        <is>
          <t>25.86</t>
        </is>
      </c>
      <c r="J392" t="inlineStr">
        <is>
          <t>26.01</t>
        </is>
      </c>
      <c r="K392" t="inlineStr">
        <is>
          <t>26.04</t>
        </is>
      </c>
      <c r="L392" t="inlineStr">
        <is>
          <t>25.90</t>
        </is>
      </c>
    </row>
    <row r="393">
      <c r="A393" s="1">
        <f>HYPERLINK("https://finance.yahoo.com/quote/MGM/history?p=MGM", "MGM Resorts International (MGM)")</f>
        <v/>
      </c>
      <c r="B393" t="inlineStr">
        <is>
          <t>41.25</t>
        </is>
      </c>
      <c r="C393" t="inlineStr">
        <is>
          <t>40.36</t>
        </is>
      </c>
      <c r="D393" t="inlineStr">
        <is>
          <t>40.31</t>
        </is>
      </c>
      <c r="E393" t="inlineStr">
        <is>
          <t>41.60</t>
        </is>
      </c>
      <c r="F393" t="inlineStr">
        <is>
          <t>41.53</t>
        </is>
      </c>
      <c r="G393" t="inlineStr">
        <is>
          <t>40.65</t>
        </is>
      </c>
      <c r="H393" t="inlineStr">
        <is>
          <t>39.97</t>
        </is>
      </c>
      <c r="I393" t="inlineStr">
        <is>
          <t>39.20</t>
        </is>
      </c>
      <c r="J393" t="inlineStr">
        <is>
          <t>37.93</t>
        </is>
      </c>
      <c r="K393" t="inlineStr">
        <is>
          <t>36.63</t>
        </is>
      </c>
      <c r="L393" t="inlineStr">
        <is>
          <t>37.98</t>
        </is>
      </c>
    </row>
    <row r="394">
      <c r="A394" s="1">
        <f>HYPERLINK("https://finance.yahoo.com/quote/PFG/history?p=PFG", "Principal Financial Group, Inc. (PFG)")</f>
        <v/>
      </c>
      <c r="B394" t="inlineStr">
        <is>
          <t>61.81</t>
        </is>
      </c>
      <c r="C394" t="inlineStr">
        <is>
          <t>61.86</t>
        </is>
      </c>
      <c r="D394" t="inlineStr">
        <is>
          <t>59.94</t>
        </is>
      </c>
      <c r="E394" t="inlineStr">
        <is>
          <t>61.99</t>
        </is>
      </c>
      <c r="F394" t="inlineStr">
        <is>
          <t>62.50</t>
        </is>
      </c>
      <c r="G394" t="inlineStr">
        <is>
          <t>61.51</t>
        </is>
      </c>
      <c r="H394" t="inlineStr">
        <is>
          <t>61.41</t>
        </is>
      </c>
      <c r="I394" t="inlineStr">
        <is>
          <t>61.60</t>
        </is>
      </c>
      <c r="J394" t="inlineStr">
        <is>
          <t>60.99</t>
        </is>
      </c>
      <c r="K394" t="inlineStr">
        <is>
          <t>59.20</t>
        </is>
      </c>
      <c r="L394" t="inlineStr">
        <is>
          <t>61.39</t>
        </is>
      </c>
    </row>
    <row r="395">
      <c r="A395" s="1">
        <f>HYPERLINK("https://finance.yahoo.com/quote/DVN/history?p=DVN", "Devon Energy Corporation (DVN)")</f>
        <v/>
      </c>
      <c r="B395" t="inlineStr">
        <is>
          <t>27.84</t>
        </is>
      </c>
      <c r="C395" t="inlineStr">
        <is>
          <t>27.53</t>
        </is>
      </c>
      <c r="D395" t="inlineStr">
        <is>
          <t>27.76</t>
        </is>
      </c>
      <c r="E395" t="inlineStr">
        <is>
          <t>28.65</t>
        </is>
      </c>
      <c r="F395" t="inlineStr">
        <is>
          <t>28.70</t>
        </is>
      </c>
      <c r="G395" t="inlineStr">
        <is>
          <t>28.97</t>
        </is>
      </c>
      <c r="H395" t="inlineStr">
        <is>
          <t>27.30</t>
        </is>
      </c>
      <c r="I395" t="inlineStr">
        <is>
          <t>26.65</t>
        </is>
      </c>
      <c r="J395" t="inlineStr">
        <is>
          <t>25.78</t>
        </is>
      </c>
      <c r="K395" t="inlineStr">
        <is>
          <t>24.93</t>
        </is>
      </c>
      <c r="L395" t="inlineStr">
        <is>
          <t>25.51</t>
        </is>
      </c>
    </row>
    <row r="396">
      <c r="A396" s="1">
        <f>HYPERLINK("https://finance.yahoo.com/quote/SJM/history?p=SJM", "The J. M. Smucker Company (SJM)")</f>
        <v/>
      </c>
      <c r="B396" t="inlineStr">
        <is>
          <t>128.58</t>
        </is>
      </c>
      <c r="C396" t="inlineStr">
        <is>
          <t>129.04</t>
        </is>
      </c>
      <c r="D396" t="inlineStr">
        <is>
          <t>129.53</t>
        </is>
      </c>
      <c r="E396" t="inlineStr">
        <is>
          <t>130.85</t>
        </is>
      </c>
      <c r="F396" t="inlineStr">
        <is>
          <t>130.40</t>
        </is>
      </c>
      <c r="G396" t="inlineStr">
        <is>
          <t>129.74</t>
        </is>
      </c>
      <c r="H396" t="inlineStr">
        <is>
          <t>130.29</t>
        </is>
      </c>
      <c r="I396" t="inlineStr">
        <is>
          <t>132.02</t>
        </is>
      </c>
      <c r="J396" t="inlineStr">
        <is>
          <t>133.10</t>
        </is>
      </c>
      <c r="K396" t="inlineStr">
        <is>
          <t>133.99</t>
        </is>
      </c>
      <c r="L396" t="inlineStr">
        <is>
          <t>134.15</t>
        </is>
      </c>
    </row>
    <row r="397">
      <c r="A397" s="1">
        <f>HYPERLINK("https://finance.yahoo.com/quote/EVRG/history?p=EVRG", "Evergy, Inc. (EVRG)")</f>
        <v/>
      </c>
      <c r="B397" t="inlineStr">
        <is>
          <t>61.71</t>
        </is>
      </c>
      <c r="C397" t="inlineStr">
        <is>
          <t>61.82</t>
        </is>
      </c>
      <c r="D397" t="inlineStr">
        <is>
          <t>61.81</t>
        </is>
      </c>
      <c r="E397" t="inlineStr">
        <is>
          <t>61.79</t>
        </is>
      </c>
      <c r="F397" t="inlineStr">
        <is>
          <t>61.90</t>
        </is>
      </c>
      <c r="G397" t="inlineStr">
        <is>
          <t>61.49</t>
        </is>
      </c>
      <c r="H397" t="inlineStr">
        <is>
          <t>62.31</t>
        </is>
      </c>
      <c r="I397" t="inlineStr">
        <is>
          <t>63.23</t>
        </is>
      </c>
      <c r="J397" t="inlineStr">
        <is>
          <t>64.56</t>
        </is>
      </c>
      <c r="K397" t="inlineStr">
        <is>
          <t>64.11</t>
        </is>
      </c>
      <c r="L397" t="inlineStr">
        <is>
          <t>64.17</t>
        </is>
      </c>
    </row>
    <row r="398">
      <c r="A398" s="1">
        <f>HYPERLINK("https://finance.yahoo.com/quote/BIO/history?p=BIO", "Bio-Rad Laboratories, Inc. (BIO)")</f>
        <v/>
      </c>
      <c r="B398" t="inlineStr">
        <is>
          <t>667.40</t>
        </is>
      </c>
      <c r="C398" t="inlineStr">
        <is>
          <t>673.40</t>
        </is>
      </c>
      <c r="D398" t="inlineStr">
        <is>
          <t>672.70</t>
        </is>
      </c>
      <c r="E398" t="inlineStr">
        <is>
          <t>675.17</t>
        </is>
      </c>
      <c r="F398" t="inlineStr">
        <is>
          <t>673.98</t>
        </is>
      </c>
      <c r="G398" t="inlineStr">
        <is>
          <t>664.54</t>
        </is>
      </c>
      <c r="H398" t="inlineStr">
        <is>
          <t>658.60</t>
        </is>
      </c>
      <c r="I398" t="inlineStr">
        <is>
          <t>666.77</t>
        </is>
      </c>
      <c r="J398" t="inlineStr">
        <is>
          <t>674.78</t>
        </is>
      </c>
      <c r="K398" t="inlineStr">
        <is>
          <t>673.84</t>
        </is>
      </c>
      <c r="L398" t="inlineStr">
        <is>
          <t>678.41</t>
        </is>
      </c>
    </row>
    <row r="399">
      <c r="A399" s="1">
        <f>HYPERLINK("https://finance.yahoo.com/quote/LNT/history?p=LNT", "Alliant Energy Corporation (LNT)")</f>
        <v/>
      </c>
      <c r="B399" t="inlineStr">
        <is>
          <t>56.39</t>
        </is>
      </c>
      <c r="C399" t="inlineStr">
        <is>
          <t>56.83</t>
        </is>
      </c>
      <c r="D399" t="inlineStr">
        <is>
          <t>56.84</t>
        </is>
      </c>
      <c r="E399" t="inlineStr">
        <is>
          <t>56.76</t>
        </is>
      </c>
      <c r="F399" t="inlineStr">
        <is>
          <t>56.94</t>
        </is>
      </c>
      <c r="G399" t="inlineStr">
        <is>
          <t>56.53</t>
        </is>
      </c>
      <c r="H399" t="inlineStr">
        <is>
          <t>57.23</t>
        </is>
      </c>
      <c r="I399" t="inlineStr">
        <is>
          <t>57.81</t>
        </is>
      </c>
      <c r="J399" t="inlineStr">
        <is>
          <t>58.55</t>
        </is>
      </c>
      <c r="K399" t="inlineStr">
        <is>
          <t>58.05</t>
        </is>
      </c>
      <c r="L399" t="inlineStr">
        <is>
          <t>58.55</t>
        </is>
      </c>
    </row>
    <row r="400">
      <c r="A400" s="1">
        <f>HYPERLINK("https://finance.yahoo.com/quote/INCY/history?p=INCY", "Incyte Corporation (INCY)")</f>
        <v/>
      </c>
      <c r="B400" t="inlineStr">
        <is>
          <t>83.34</t>
        </is>
      </c>
      <c r="C400" t="inlineStr">
        <is>
          <t>82.13</t>
        </is>
      </c>
      <c r="D400" t="inlineStr">
        <is>
          <t>81.43</t>
        </is>
      </c>
      <c r="E400" t="inlineStr">
        <is>
          <t>82.04</t>
        </is>
      </c>
      <c r="F400" t="inlineStr">
        <is>
          <t>81.18</t>
        </is>
      </c>
      <c r="G400" t="inlineStr">
        <is>
          <t>80.62</t>
        </is>
      </c>
      <c r="H400" t="inlineStr">
        <is>
          <t>79.87</t>
        </is>
      </c>
      <c r="I400" t="inlineStr">
        <is>
          <t>79.99</t>
        </is>
      </c>
      <c r="J400" t="inlineStr">
        <is>
          <t>78.33</t>
        </is>
      </c>
      <c r="K400" t="inlineStr">
        <is>
          <t>77.56</t>
        </is>
      </c>
      <c r="L400" t="inlineStr">
        <is>
          <t>79.23</t>
        </is>
      </c>
    </row>
    <row r="401">
      <c r="A401" s="1">
        <f>HYPERLINK("https://finance.yahoo.com/quote/CNP/history?p=CNP", "CenterPoint Energy, Inc. (CNP)")</f>
        <v/>
      </c>
      <c r="B401" t="inlineStr">
        <is>
          <t>24.89</t>
        </is>
      </c>
      <c r="C401" t="inlineStr">
        <is>
          <t>25.01</t>
        </is>
      </c>
      <c r="D401" t="inlineStr">
        <is>
          <t>25.26</t>
        </is>
      </c>
      <c r="E401" t="inlineStr">
        <is>
          <t>25.47</t>
        </is>
      </c>
      <c r="F401" t="inlineStr">
        <is>
          <t>25.21</t>
        </is>
      </c>
      <c r="G401" t="inlineStr">
        <is>
          <t>24.68</t>
        </is>
      </c>
      <c r="H401" t="inlineStr">
        <is>
          <t>24.77</t>
        </is>
      </c>
      <c r="I401" t="inlineStr">
        <is>
          <t>25.32</t>
        </is>
      </c>
      <c r="J401" t="inlineStr">
        <is>
          <t>25.59</t>
        </is>
      </c>
      <c r="K401" t="inlineStr">
        <is>
          <t>24.87</t>
        </is>
      </c>
      <c r="L401" t="inlineStr">
        <is>
          <t>25.06</t>
        </is>
      </c>
    </row>
    <row r="402">
      <c r="A402" s="1">
        <f>HYPERLINK("https://finance.yahoo.com/quote/TXT/history?p=TXT", "Textron Inc. (TXT)")</f>
        <v/>
      </c>
      <c r="B402" t="inlineStr">
        <is>
          <t>67.31</t>
        </is>
      </c>
      <c r="C402" t="inlineStr">
        <is>
          <t>67.83</t>
        </is>
      </c>
      <c r="D402" t="inlineStr">
        <is>
          <t>66.33</t>
        </is>
      </c>
      <c r="E402" t="inlineStr">
        <is>
          <t>67.70</t>
        </is>
      </c>
      <c r="F402" t="inlineStr">
        <is>
          <t>67.92</t>
        </is>
      </c>
      <c r="G402" t="inlineStr">
        <is>
          <t>66.69</t>
        </is>
      </c>
      <c r="H402" t="inlineStr">
        <is>
          <t>66.60</t>
        </is>
      </c>
      <c r="I402" t="inlineStr">
        <is>
          <t>66.90</t>
        </is>
      </c>
      <c r="J402" t="inlineStr">
        <is>
          <t>66.28</t>
        </is>
      </c>
      <c r="K402" t="inlineStr">
        <is>
          <t>63.55</t>
        </is>
      </c>
      <c r="L402" t="inlineStr">
        <is>
          <t>66.68</t>
        </is>
      </c>
    </row>
    <row r="403">
      <c r="A403" s="1">
        <f>HYPERLINK("https://finance.yahoo.com/quote/PTC/history?p=PTC", "PTC Inc. (PTC)")</f>
        <v/>
      </c>
      <c r="B403" t="inlineStr">
        <is>
          <t>145.58</t>
        </is>
      </c>
      <c r="C403" t="inlineStr">
        <is>
          <t>144.12</t>
        </is>
      </c>
      <c r="D403" t="inlineStr">
        <is>
          <t>142.86</t>
        </is>
      </c>
      <c r="E403" t="inlineStr">
        <is>
          <t>145.14</t>
        </is>
      </c>
      <c r="F403" t="inlineStr">
        <is>
          <t>142.88</t>
        </is>
      </c>
      <c r="G403" t="inlineStr">
        <is>
          <t>143.06</t>
        </is>
      </c>
      <c r="H403" t="inlineStr">
        <is>
          <t>142.57</t>
        </is>
      </c>
      <c r="I403" t="inlineStr">
        <is>
          <t>141.28</t>
        </is>
      </c>
      <c r="J403" t="inlineStr">
        <is>
          <t>140.20</t>
        </is>
      </c>
      <c r="K403" t="inlineStr">
        <is>
          <t>136.71</t>
        </is>
      </c>
      <c r="L403" t="inlineStr">
        <is>
          <t>141.53</t>
        </is>
      </c>
    </row>
    <row r="404">
      <c r="A404" s="1">
        <f>HYPERLINK("https://finance.yahoo.com/quote/EMN/history?p=EMN", "Eastman Chemical Company (EMN)")</f>
        <v/>
      </c>
      <c r="B404" t="inlineStr">
        <is>
          <t>113.07</t>
        </is>
      </c>
      <c r="C404" t="inlineStr">
        <is>
          <t>114.12</t>
        </is>
      </c>
      <c r="D404" t="inlineStr">
        <is>
          <t>111.52</t>
        </is>
      </c>
      <c r="E404" t="inlineStr">
        <is>
          <t>114.95</t>
        </is>
      </c>
      <c r="F404" t="inlineStr">
        <is>
          <t>115.23</t>
        </is>
      </c>
      <c r="G404" t="inlineStr">
        <is>
          <t>113.54</t>
        </is>
      </c>
      <c r="H404" t="inlineStr">
        <is>
          <t>113.37</t>
        </is>
      </c>
      <c r="I404" t="inlineStr">
        <is>
          <t>112.89</t>
        </is>
      </c>
      <c r="J404" t="inlineStr">
        <is>
          <t>109.20</t>
        </is>
      </c>
      <c r="K404" t="inlineStr">
        <is>
          <t>105.69</t>
        </is>
      </c>
      <c r="L404" t="inlineStr">
        <is>
          <t>107.93</t>
        </is>
      </c>
    </row>
    <row r="405">
      <c r="A405" s="1">
        <f>HYPERLINK("https://finance.yahoo.com/quote/BKR/history?p=BKR", "Baker Hughes Company (BKR)")</f>
        <v/>
      </c>
      <c r="B405" t="inlineStr">
        <is>
          <t>22.41</t>
        </is>
      </c>
      <c r="C405" t="inlineStr">
        <is>
          <t>22.26</t>
        </is>
      </c>
      <c r="D405" t="inlineStr">
        <is>
          <t>21.97</t>
        </is>
      </c>
      <c r="E405" t="inlineStr">
        <is>
          <t>22.73</t>
        </is>
      </c>
      <c r="F405" t="inlineStr">
        <is>
          <t>23.02</t>
        </is>
      </c>
      <c r="G405" t="inlineStr">
        <is>
          <t>22.37</t>
        </is>
      </c>
      <c r="H405" t="inlineStr">
        <is>
          <t>21.67</t>
        </is>
      </c>
      <c r="I405" t="inlineStr">
        <is>
          <t>21.22</t>
        </is>
      </c>
      <c r="J405" t="inlineStr">
        <is>
          <t>20.60</t>
        </is>
      </c>
      <c r="K405" t="inlineStr">
        <is>
          <t>19.65</t>
        </is>
      </c>
      <c r="L405" t="inlineStr">
        <is>
          <t>19.99</t>
        </is>
      </c>
    </row>
    <row r="406">
      <c r="A406" s="1">
        <f>HYPERLINK("https://finance.yahoo.com/quote/ABMD/history?p=ABMD", "Abiomed, Inc. (ABMD)")</f>
        <v/>
      </c>
      <c r="B406" t="inlineStr">
        <is>
          <t>326.71</t>
        </is>
      </c>
      <c r="C406" t="inlineStr">
        <is>
          <t>334.53</t>
        </is>
      </c>
      <c r="D406" t="inlineStr">
        <is>
          <t>325.04</t>
        </is>
      </c>
      <c r="E406" t="inlineStr">
        <is>
          <t>324.77</t>
        </is>
      </c>
      <c r="F406" t="inlineStr">
        <is>
          <t>322.14</t>
        </is>
      </c>
      <c r="G406" t="inlineStr">
        <is>
          <t>319.13</t>
        </is>
      </c>
      <c r="H406" t="inlineStr">
        <is>
          <t>312.30</t>
        </is>
      </c>
      <c r="I406" t="inlineStr">
        <is>
          <t>310.19</t>
        </is>
      </c>
      <c r="J406" t="inlineStr">
        <is>
          <t>317.98</t>
        </is>
      </c>
      <c r="K406" t="inlineStr">
        <is>
          <t>314.62</t>
        </is>
      </c>
      <c r="L406" t="inlineStr">
        <is>
          <t>318.07</t>
        </is>
      </c>
    </row>
    <row r="407">
      <c r="A407" s="1">
        <f>HYPERLINK("https://finance.yahoo.com/quote/CTXS/history?p=CTXS", "Citrix Systems, Inc. (CTXS)")</f>
        <v/>
      </c>
      <c r="B407" t="inlineStr">
        <is>
          <t>116.06</t>
        </is>
      </c>
      <c r="C407" t="inlineStr">
        <is>
          <t>117.22</t>
        </is>
      </c>
      <c r="D407" t="inlineStr">
        <is>
          <t>116.87</t>
        </is>
      </c>
      <c r="E407" t="inlineStr">
        <is>
          <t>116.17</t>
        </is>
      </c>
      <c r="F407" t="inlineStr">
        <is>
          <t>113.97</t>
        </is>
      </c>
      <c r="G407" t="inlineStr">
        <is>
          <t>113.58</t>
        </is>
      </c>
      <c r="H407" t="inlineStr">
        <is>
          <t>115.78</t>
        </is>
      </c>
      <c r="I407" t="inlineStr">
        <is>
          <t>114.99</t>
        </is>
      </c>
      <c r="J407" t="inlineStr">
        <is>
          <t>116.24</t>
        </is>
      </c>
      <c r="K407" t="inlineStr">
        <is>
          <t>113.94</t>
        </is>
      </c>
      <c r="L407" t="inlineStr">
        <is>
          <t>114.82</t>
        </is>
      </c>
    </row>
    <row r="408">
      <c r="A408" s="1">
        <f>HYPERLINK("https://finance.yahoo.com/quote/WAB/history?p=WAB", "Westinghouse Air Brake Technologies Corporation (WAB)")</f>
        <v/>
      </c>
      <c r="B408" t="inlineStr">
        <is>
          <t>80.30</t>
        </is>
      </c>
      <c r="C408" t="inlineStr">
        <is>
          <t>81.18</t>
        </is>
      </c>
      <c r="D408" t="inlineStr">
        <is>
          <t>80.13</t>
        </is>
      </c>
      <c r="E408" t="inlineStr">
        <is>
          <t>82.85</t>
        </is>
      </c>
      <c r="F408" t="inlineStr">
        <is>
          <t>82.96</t>
        </is>
      </c>
      <c r="G408" t="inlineStr">
        <is>
          <t>82.83</t>
        </is>
      </c>
      <c r="H408" t="inlineStr">
        <is>
          <t>82.47</t>
        </is>
      </c>
      <c r="I408" t="inlineStr">
        <is>
          <t>82.36</t>
        </is>
      </c>
      <c r="J408" t="inlineStr">
        <is>
          <t>81.61</t>
        </is>
      </c>
      <c r="K408" t="inlineStr">
        <is>
          <t>78.14</t>
        </is>
      </c>
      <c r="L408" t="inlineStr">
        <is>
          <t>81.18</t>
        </is>
      </c>
    </row>
    <row r="409">
      <c r="A409" s="1">
        <f>HYPERLINK("https://finance.yahoo.com/quote/UAL/history?p=UAL", "United Airlines Holdings, Inc. (UAL)")</f>
        <v/>
      </c>
      <c r="B409" t="inlineStr">
        <is>
          <t>51.44</t>
        </is>
      </c>
      <c r="C409" t="inlineStr">
        <is>
          <t>50.30</t>
        </is>
      </c>
      <c r="D409" t="inlineStr">
        <is>
          <t>49.66</t>
        </is>
      </c>
      <c r="E409" t="inlineStr">
        <is>
          <t>51.10</t>
        </is>
      </c>
      <c r="F409" t="inlineStr">
        <is>
          <t>50.62</t>
        </is>
      </c>
      <c r="G409" t="inlineStr">
        <is>
          <t>48.50</t>
        </is>
      </c>
      <c r="H409" t="inlineStr">
        <is>
          <t>48.16</t>
        </is>
      </c>
      <c r="I409" t="inlineStr">
        <is>
          <t>47.71</t>
        </is>
      </c>
      <c r="J409" t="inlineStr">
        <is>
          <t>46.01</t>
        </is>
      </c>
      <c r="K409" t="inlineStr">
        <is>
          <t>43.46</t>
        </is>
      </c>
      <c r="L409" t="inlineStr">
        <is>
          <t>45.23</t>
        </is>
      </c>
    </row>
    <row r="410">
      <c r="A410" s="1">
        <f>HYPERLINK("https://finance.yahoo.com/quote/LDOS/history?p=LDOS", "Leidos Holdings, Inc. (LDOS)")</f>
        <v/>
      </c>
      <c r="B410" t="inlineStr">
        <is>
          <t>101.39</t>
        </is>
      </c>
      <c r="C410" t="inlineStr">
        <is>
          <t>103.99</t>
        </is>
      </c>
      <c r="D410" t="inlineStr">
        <is>
          <t>103.73</t>
        </is>
      </c>
      <c r="E410" t="inlineStr">
        <is>
          <t>104.84</t>
        </is>
      </c>
      <c r="F410" t="inlineStr">
        <is>
          <t>105.09</t>
        </is>
      </c>
      <c r="G410" t="inlineStr">
        <is>
          <t>104.73</t>
        </is>
      </c>
      <c r="H410" t="inlineStr">
        <is>
          <t>104.54</t>
        </is>
      </c>
      <c r="I410" t="inlineStr">
        <is>
          <t>105.45</t>
        </is>
      </c>
      <c r="J410" t="inlineStr">
        <is>
          <t>106.28</t>
        </is>
      </c>
      <c r="K410" t="inlineStr">
        <is>
          <t>103.25</t>
        </is>
      </c>
      <c r="L410" t="inlineStr">
        <is>
          <t>104.98</t>
        </is>
      </c>
    </row>
    <row r="411">
      <c r="A411" s="1">
        <f>HYPERLINK("https://finance.yahoo.com/quote/HRL/history?p=HRL", "Hormel Foods Corporation (HRL)")</f>
        <v/>
      </c>
      <c r="B411" t="inlineStr">
        <is>
          <t>47.90</t>
        </is>
      </c>
      <c r="C411" t="inlineStr">
        <is>
          <t>48.03</t>
        </is>
      </c>
      <c r="D411" t="inlineStr">
        <is>
          <t>47.75</t>
        </is>
      </c>
      <c r="E411" t="inlineStr">
        <is>
          <t>47.44</t>
        </is>
      </c>
      <c r="F411" t="inlineStr">
        <is>
          <t>47.04</t>
        </is>
      </c>
      <c r="G411" t="inlineStr">
        <is>
          <t>47.13</t>
        </is>
      </c>
      <c r="H411" t="inlineStr">
        <is>
          <t>47.21</t>
        </is>
      </c>
      <c r="I411" t="inlineStr">
        <is>
          <t>47.85</t>
        </is>
      </c>
      <c r="J411" t="inlineStr">
        <is>
          <t>48.27</t>
        </is>
      </c>
      <c r="K411" t="inlineStr">
        <is>
          <t>48.31</t>
        </is>
      </c>
      <c r="L411" t="inlineStr">
        <is>
          <t>48.30</t>
        </is>
      </c>
    </row>
    <row r="412">
      <c r="A412" s="1">
        <f>HYPERLINK("https://finance.yahoo.com/quote/LKQ/history?p=LKQ", "LKQ Corporation (LKQ)")</f>
        <v/>
      </c>
      <c r="B412" t="inlineStr">
        <is>
          <t>49.46</t>
        </is>
      </c>
      <c r="C412" t="inlineStr">
        <is>
          <t>50.42</t>
        </is>
      </c>
      <c r="D412" t="inlineStr">
        <is>
          <t>49.74</t>
        </is>
      </c>
      <c r="E412" t="inlineStr">
        <is>
          <t>50.97</t>
        </is>
      </c>
      <c r="F412" t="inlineStr">
        <is>
          <t>51.39</t>
        </is>
      </c>
      <c r="G412" t="inlineStr">
        <is>
          <t>50.49</t>
        </is>
      </c>
      <c r="H412" t="inlineStr">
        <is>
          <t>50.76</t>
        </is>
      </c>
      <c r="I412" t="inlineStr">
        <is>
          <t>49.97</t>
        </is>
      </c>
      <c r="J412" t="inlineStr">
        <is>
          <t>49.47</t>
        </is>
      </c>
      <c r="K412" t="inlineStr">
        <is>
          <t>48.57</t>
        </is>
      </c>
      <c r="L412" t="inlineStr">
        <is>
          <t>49.76</t>
        </is>
      </c>
    </row>
    <row r="413">
      <c r="A413" s="1">
        <f>HYPERLINK("https://finance.yahoo.com/quote/PHM/history?p=PHM", "PulteGroup, Inc. (PHM)")</f>
        <v/>
      </c>
      <c r="B413" t="inlineStr">
        <is>
          <t>53.92</t>
        </is>
      </c>
      <c r="C413" t="inlineStr">
        <is>
          <t>55.11</t>
        </is>
      </c>
      <c r="D413" t="inlineStr">
        <is>
          <t>52.71</t>
        </is>
      </c>
      <c r="E413" t="inlineStr">
        <is>
          <t>53.23</t>
        </is>
      </c>
      <c r="F413" t="inlineStr">
        <is>
          <t>53.16</t>
        </is>
      </c>
      <c r="G413" t="inlineStr">
        <is>
          <t>51.67</t>
        </is>
      </c>
      <c r="H413" t="inlineStr">
        <is>
          <t>51.75</t>
        </is>
      </c>
      <c r="I413" t="inlineStr">
        <is>
          <t>51.55</t>
        </is>
      </c>
      <c r="J413" t="inlineStr">
        <is>
          <t>51.00</t>
        </is>
      </c>
      <c r="K413" t="inlineStr">
        <is>
          <t>50.92</t>
        </is>
      </c>
      <c r="L413" t="inlineStr">
        <is>
          <t>51.94</t>
        </is>
      </c>
    </row>
    <row r="414">
      <c r="A414" s="1">
        <f>HYPERLINK("https://finance.yahoo.com/quote/AAP/history?p=AAP", "Advance Auto Parts, Inc. (AAP)")</f>
        <v/>
      </c>
      <c r="B414" t="inlineStr">
        <is>
          <t>208.70</t>
        </is>
      </c>
      <c r="C414" t="inlineStr">
        <is>
          <t>209.44</t>
        </is>
      </c>
      <c r="D414" t="inlineStr">
        <is>
          <t>207.51</t>
        </is>
      </c>
      <c r="E414" t="inlineStr">
        <is>
          <t>213.47</t>
        </is>
      </c>
      <c r="F414" t="inlineStr">
        <is>
          <t>211.93</t>
        </is>
      </c>
      <c r="G414" t="inlineStr">
        <is>
          <t>208.97</t>
        </is>
      </c>
      <c r="H414" t="inlineStr">
        <is>
          <t>210.16</t>
        </is>
      </c>
      <c r="I414" t="inlineStr">
        <is>
          <t>209.25</t>
        </is>
      </c>
      <c r="J414" t="inlineStr">
        <is>
          <t>205.85</t>
        </is>
      </c>
      <c r="K414" t="inlineStr">
        <is>
          <t>205.67</t>
        </is>
      </c>
      <c r="L414" t="inlineStr">
        <is>
          <t>210.37</t>
        </is>
      </c>
    </row>
    <row r="415">
      <c r="A415" s="1">
        <f>HYPERLINK("https://finance.yahoo.com/quote/FMC/history?p=FMC", "FMC Corporation (FMC)")</f>
        <v/>
      </c>
      <c r="B415" t="inlineStr">
        <is>
          <t>106.71</t>
        </is>
      </c>
      <c r="C415" t="inlineStr">
        <is>
          <t>105.69</t>
        </is>
      </c>
      <c r="D415" t="inlineStr">
        <is>
          <t>105.36</t>
        </is>
      </c>
      <c r="E415" t="inlineStr">
        <is>
          <t>107.66</t>
        </is>
      </c>
      <c r="F415" t="inlineStr">
        <is>
          <t>108.77</t>
        </is>
      </c>
      <c r="G415" t="inlineStr">
        <is>
          <t>107.09</t>
        </is>
      </c>
      <c r="H415" t="inlineStr">
        <is>
          <t>107.21</t>
        </is>
      </c>
      <c r="I415" t="inlineStr">
        <is>
          <t>107.06</t>
        </is>
      </c>
      <c r="J415" t="inlineStr">
        <is>
          <t>105.14</t>
        </is>
      </c>
      <c r="K415" t="inlineStr">
        <is>
          <t>103.11</t>
        </is>
      </c>
      <c r="L415" t="inlineStr">
        <is>
          <t>103.82</t>
        </is>
      </c>
    </row>
    <row r="416">
      <c r="A416" s="1">
        <f>HYPERLINK("https://finance.yahoo.com/quote/JBHT/history?p=JBHT", "J.B. Hunt Transport Services, Inc. (JBHT)")</f>
        <v/>
      </c>
      <c r="B416" t="inlineStr">
        <is>
          <t>163.02</t>
        </is>
      </c>
      <c r="C416" t="inlineStr">
        <is>
          <t>166.94</t>
        </is>
      </c>
      <c r="D416" t="inlineStr">
        <is>
          <t>162.31</t>
        </is>
      </c>
      <c r="E416" t="inlineStr">
        <is>
          <t>165.78</t>
        </is>
      </c>
      <c r="F416" t="inlineStr">
        <is>
          <t>165.45</t>
        </is>
      </c>
      <c r="G416" t="inlineStr">
        <is>
          <t>166.91</t>
        </is>
      </c>
      <c r="H416" t="inlineStr">
        <is>
          <t>169.63</t>
        </is>
      </c>
      <c r="I416" t="inlineStr">
        <is>
          <t>167.76</t>
        </is>
      </c>
      <c r="J416" t="inlineStr">
        <is>
          <t>164.95</t>
        </is>
      </c>
      <c r="K416" t="inlineStr">
        <is>
          <t>159.68</t>
        </is>
      </c>
      <c r="L416" t="inlineStr">
        <is>
          <t>164.86</t>
        </is>
      </c>
    </row>
    <row r="417">
      <c r="A417" s="1">
        <f>HYPERLINK("https://finance.yahoo.com/quote/WHR/history?p=WHR", "Whirlpool Corporation (WHR)")</f>
        <v/>
      </c>
      <c r="B417" t="inlineStr">
        <is>
          <t>217.25</t>
        </is>
      </c>
      <c r="C417" t="inlineStr">
        <is>
          <t>222.28</t>
        </is>
      </c>
      <c r="D417" t="inlineStr">
        <is>
          <t>219.84</t>
        </is>
      </c>
      <c r="E417" t="inlineStr">
        <is>
          <t>225.02</t>
        </is>
      </c>
      <c r="F417" t="inlineStr">
        <is>
          <t>224.99</t>
        </is>
      </c>
      <c r="G417" t="inlineStr">
        <is>
          <t>218.74</t>
        </is>
      </c>
      <c r="H417" t="inlineStr">
        <is>
          <t>221.33</t>
        </is>
      </c>
      <c r="I417" t="inlineStr">
        <is>
          <t>222.95</t>
        </is>
      </c>
      <c r="J417" t="inlineStr">
        <is>
          <t>219.86</t>
        </is>
      </c>
      <c r="K417" t="inlineStr">
        <is>
          <t>212.39</t>
        </is>
      </c>
      <c r="L417" t="inlineStr">
        <is>
          <t>212.74</t>
        </is>
      </c>
    </row>
    <row r="418">
      <c r="A418" s="1">
        <f>HYPERLINK("https://finance.yahoo.com/quote/XRAY/history?p=XRAY", "DENTSPLY SIRONA Inc. (XRAY)")</f>
        <v/>
      </c>
      <c r="B418" t="inlineStr">
        <is>
          <t>63.09</t>
        </is>
      </c>
      <c r="C418" t="inlineStr">
        <is>
          <t>63.63</t>
        </is>
      </c>
      <c r="D418" t="inlineStr">
        <is>
          <t>61.91</t>
        </is>
      </c>
      <c r="E418" t="inlineStr">
        <is>
          <t>62.42</t>
        </is>
      </c>
      <c r="F418" t="inlineStr">
        <is>
          <t>62.71</t>
        </is>
      </c>
      <c r="G418" t="inlineStr">
        <is>
          <t>62.00</t>
        </is>
      </c>
      <c r="H418" t="inlineStr">
        <is>
          <t>62.16</t>
        </is>
      </c>
      <c r="I418" t="inlineStr">
        <is>
          <t>61.80</t>
        </is>
      </c>
      <c r="J418" t="inlineStr">
        <is>
          <t>61.16</t>
        </is>
      </c>
      <c r="K418" t="inlineStr">
        <is>
          <t>60.69</t>
        </is>
      </c>
      <c r="L418" t="inlineStr">
        <is>
          <t>62.89</t>
        </is>
      </c>
    </row>
    <row r="419">
      <c r="A419" s="1">
        <f>HYPERLINK("https://finance.yahoo.com/quote/FANG/history?p=FANG", "Diamondback Energy, Inc. (FANG)")</f>
        <v/>
      </c>
      <c r="B419" t="inlineStr">
        <is>
          <t>91.17</t>
        </is>
      </c>
      <c r="C419" t="inlineStr">
        <is>
          <t>87.99</t>
        </is>
      </c>
      <c r="D419" t="inlineStr">
        <is>
          <t>88.19</t>
        </is>
      </c>
      <c r="E419" t="inlineStr">
        <is>
          <t>89.42</t>
        </is>
      </c>
      <c r="F419" t="inlineStr">
        <is>
          <t>89.83</t>
        </is>
      </c>
      <c r="G419" t="inlineStr">
        <is>
          <t>90.04</t>
        </is>
      </c>
      <c r="H419" t="inlineStr">
        <is>
          <t>84.58</t>
        </is>
      </c>
      <c r="I419" t="inlineStr">
        <is>
          <t>81.74</t>
        </is>
      </c>
      <c r="J419" t="inlineStr">
        <is>
          <t>78.36</t>
        </is>
      </c>
      <c r="K419" t="inlineStr">
        <is>
          <t>73.19</t>
        </is>
      </c>
      <c r="L419" t="inlineStr">
        <is>
          <t>74.62</t>
        </is>
      </c>
    </row>
    <row r="420">
      <c r="A420" s="1">
        <f>HYPERLINK("https://finance.yahoo.com/quote/FBHS/history?p=FBHS", "Fortune Brands Home &amp; Security, Inc. (FBHS)")</f>
        <v/>
      </c>
      <c r="B420" t="inlineStr">
        <is>
          <t>97.26</t>
        </is>
      </c>
      <c r="C420" t="inlineStr">
        <is>
          <t>99.11</t>
        </is>
      </c>
      <c r="D420" t="inlineStr">
        <is>
          <t>96.27</t>
        </is>
      </c>
      <c r="E420" t="inlineStr">
        <is>
          <t>98.49</t>
        </is>
      </c>
      <c r="F420" t="inlineStr">
        <is>
          <t>98.52</t>
        </is>
      </c>
      <c r="G420" t="inlineStr">
        <is>
          <t>96.20</t>
        </is>
      </c>
      <c r="H420" t="inlineStr">
        <is>
          <t>96.27</t>
        </is>
      </c>
      <c r="I420" t="inlineStr">
        <is>
          <t>96.48</t>
        </is>
      </c>
      <c r="J420" t="inlineStr">
        <is>
          <t>95.41</t>
        </is>
      </c>
      <c r="K420" t="inlineStr">
        <is>
          <t>94.39</t>
        </is>
      </c>
      <c r="L420" t="inlineStr">
        <is>
          <t>95.49</t>
        </is>
      </c>
    </row>
    <row r="421">
      <c r="A421" s="1">
        <f>HYPERLINK("https://finance.yahoo.com/quote/JKHY/history?p=JKHY", "Jack Henry &amp; Associates, Inc. (JKHY)")</f>
        <v/>
      </c>
      <c r="B421" t="inlineStr">
        <is>
          <t>164.71</t>
        </is>
      </c>
      <c r="C421" t="inlineStr">
        <is>
          <t>166.81</t>
        </is>
      </c>
      <c r="D421" t="inlineStr">
        <is>
          <t>166.58</t>
        </is>
      </c>
      <c r="E421" t="inlineStr">
        <is>
          <t>167.38</t>
        </is>
      </c>
      <c r="F421" t="inlineStr">
        <is>
          <t>167.06</t>
        </is>
      </c>
      <c r="G421" t="inlineStr">
        <is>
          <t>166.73</t>
        </is>
      </c>
      <c r="H421" t="inlineStr">
        <is>
          <t>168.31</t>
        </is>
      </c>
      <c r="I421" t="inlineStr">
        <is>
          <t>170.64</t>
        </is>
      </c>
      <c r="J421" t="inlineStr">
        <is>
          <t>171.67</t>
        </is>
      </c>
      <c r="K421" t="inlineStr">
        <is>
          <t>170.35</t>
        </is>
      </c>
      <c r="L421" t="inlineStr">
        <is>
          <t>172.88</t>
        </is>
      </c>
    </row>
    <row r="422">
      <c r="A422" s="1">
        <f>HYPERLINK("https://finance.yahoo.com/quote/ATO/history?p=ATO", "Atmos Energy Corporation (ATO)")</f>
        <v/>
      </c>
      <c r="B422" t="inlineStr">
        <is>
          <t>97.08</t>
        </is>
      </c>
      <c r="C422" t="inlineStr">
        <is>
          <t>97.95</t>
        </is>
      </c>
      <c r="D422" t="inlineStr">
        <is>
          <t>97.66</t>
        </is>
      </c>
      <c r="E422" t="inlineStr">
        <is>
          <t>98.53</t>
        </is>
      </c>
      <c r="F422" t="inlineStr">
        <is>
          <t>99.44</t>
        </is>
      </c>
      <c r="G422" t="inlineStr">
        <is>
          <t>98.80</t>
        </is>
      </c>
      <c r="H422" t="inlineStr">
        <is>
          <t>99.45</t>
        </is>
      </c>
      <c r="I422" t="inlineStr">
        <is>
          <t>100.82</t>
        </is>
      </c>
      <c r="J422" t="inlineStr">
        <is>
          <t>101.24</t>
        </is>
      </c>
      <c r="K422" t="inlineStr">
        <is>
          <t>98.95</t>
        </is>
      </c>
      <c r="L422" t="inlineStr">
        <is>
          <t>99.35</t>
        </is>
      </c>
    </row>
    <row r="423">
      <c r="A423" s="1">
        <f>HYPERLINK("https://finance.yahoo.com/quote/WRK/history?p=WRK", "WestRock Company (WRK)")</f>
        <v/>
      </c>
      <c r="B423" t="inlineStr">
        <is>
          <t>51.28</t>
        </is>
      </c>
      <c r="C423" t="inlineStr">
        <is>
          <t>52.23</t>
        </is>
      </c>
      <c r="D423" t="inlineStr">
        <is>
          <t>51.73</t>
        </is>
      </c>
      <c r="E423" t="inlineStr">
        <is>
          <t>52.87</t>
        </is>
      </c>
      <c r="F423" t="inlineStr">
        <is>
          <t>52.80</t>
        </is>
      </c>
      <c r="G423" t="inlineStr">
        <is>
          <t>51.58</t>
        </is>
      </c>
      <c r="H423" t="inlineStr">
        <is>
          <t>51.26</t>
        </is>
      </c>
      <c r="I423" t="inlineStr">
        <is>
          <t>50.29</t>
        </is>
      </c>
      <c r="J423" t="inlineStr">
        <is>
          <t>49.01</t>
        </is>
      </c>
      <c r="K423" t="inlineStr">
        <is>
          <t>47.99</t>
        </is>
      </c>
      <c r="L423" t="inlineStr">
        <is>
          <t>48.79</t>
        </is>
      </c>
    </row>
    <row r="424">
      <c r="A424" s="1">
        <f>HYPERLINK("https://finance.yahoo.com/quote/PKG/history?p=PKG", "Packaging Corporation of America (PKG)")</f>
        <v/>
      </c>
      <c r="B424" t="inlineStr">
        <is>
          <t>135.72</t>
        </is>
      </c>
      <c r="C424" t="inlineStr">
        <is>
          <t>137.62</t>
        </is>
      </c>
      <c r="D424" t="inlineStr">
        <is>
          <t>136.13</t>
        </is>
      </c>
      <c r="E424" t="inlineStr">
        <is>
          <t>138.63</t>
        </is>
      </c>
      <c r="F424" t="inlineStr">
        <is>
          <t>138.91</t>
        </is>
      </c>
      <c r="G424" t="inlineStr">
        <is>
          <t>137.49</t>
        </is>
      </c>
      <c r="H424" t="inlineStr">
        <is>
          <t>137.16</t>
        </is>
      </c>
      <c r="I424" t="inlineStr">
        <is>
          <t>136.72</t>
        </is>
      </c>
      <c r="J424" t="inlineStr">
        <is>
          <t>134.92</t>
        </is>
      </c>
      <c r="K424" t="inlineStr">
        <is>
          <t>132.19</t>
        </is>
      </c>
      <c r="L424" t="inlineStr">
        <is>
          <t>134.08</t>
        </is>
      </c>
    </row>
    <row r="425">
      <c r="A425" s="1">
        <f>HYPERLINK("https://finance.yahoo.com/quote/LUMN/history?p=LUMN", "Lumen Technologies, Inc. (LUMN)")</f>
        <v/>
      </c>
      <c r="B425" t="inlineStr">
        <is>
          <t>13.40</t>
        </is>
      </c>
      <c r="C425" t="inlineStr">
        <is>
          <t>13.48</t>
        </is>
      </c>
      <c r="D425" t="inlineStr">
        <is>
          <t>13.19</t>
        </is>
      </c>
      <c r="E425" t="inlineStr">
        <is>
          <t>13.51</t>
        </is>
      </c>
      <c r="F425" t="inlineStr">
        <is>
          <t>13.45</t>
        </is>
      </c>
      <c r="G425" t="inlineStr">
        <is>
          <t>13.30</t>
        </is>
      </c>
      <c r="H425" t="inlineStr">
        <is>
          <t>13.21</t>
        </is>
      </c>
      <c r="I425" t="inlineStr">
        <is>
          <t>13.22</t>
        </is>
      </c>
      <c r="J425" t="inlineStr">
        <is>
          <t>12.74</t>
        </is>
      </c>
      <c r="K425" t="inlineStr">
        <is>
          <t>12.63</t>
        </is>
      </c>
      <c r="L425" t="inlineStr">
        <is>
          <t>12.97</t>
        </is>
      </c>
    </row>
    <row r="426">
      <c r="A426" s="1">
        <f>HYPERLINK("https://finance.yahoo.com/quote/CHRW/history?p=CHRW", "C.H. Robinson Worldwide, Inc. (CHRW)")</f>
        <v/>
      </c>
      <c r="B426" t="inlineStr">
        <is>
          <t>92.82</t>
        </is>
      </c>
      <c r="C426" t="inlineStr">
        <is>
          <t>93.34</t>
        </is>
      </c>
      <c r="D426" t="inlineStr">
        <is>
          <t>91.76</t>
        </is>
      </c>
      <c r="E426" t="inlineStr">
        <is>
          <t>93.17</t>
        </is>
      </c>
      <c r="F426" t="inlineStr">
        <is>
          <t>92.74</t>
        </is>
      </c>
      <c r="G426" t="inlineStr">
        <is>
          <t>92.62</t>
        </is>
      </c>
      <c r="H426" t="inlineStr">
        <is>
          <t>94.65</t>
        </is>
      </c>
      <c r="I426" t="inlineStr">
        <is>
          <t>93.94</t>
        </is>
      </c>
      <c r="J426" t="inlineStr">
        <is>
          <t>93.30</t>
        </is>
      </c>
      <c r="K426" t="inlineStr">
        <is>
          <t>93.13</t>
        </is>
      </c>
      <c r="L426" t="inlineStr">
        <is>
          <t>93.89</t>
        </is>
      </c>
    </row>
    <row r="427">
      <c r="A427" s="1">
        <f>HYPERLINK("https://finance.yahoo.com/quote/CBOE/history?p=CBOE", "Cboe Global Markets, Inc. (CBOE)")</f>
        <v/>
      </c>
      <c r="B427" t="inlineStr">
        <is>
          <t>117.38</t>
        </is>
      </c>
      <c r="C427" t="inlineStr">
        <is>
          <t>117.22</t>
        </is>
      </c>
      <c r="D427" t="inlineStr">
        <is>
          <t>116.24</t>
        </is>
      </c>
      <c r="E427" t="inlineStr">
        <is>
          <t>118.79</t>
        </is>
      </c>
      <c r="F427" t="inlineStr">
        <is>
          <t>118.24</t>
        </is>
      </c>
      <c r="G427" t="inlineStr">
        <is>
          <t>116.36</t>
        </is>
      </c>
      <c r="H427" t="inlineStr">
        <is>
          <t>116.21</t>
        </is>
      </c>
      <c r="I427" t="inlineStr">
        <is>
          <t>117.14</t>
        </is>
      </c>
      <c r="J427" t="inlineStr">
        <is>
          <t>116.63</t>
        </is>
      </c>
      <c r="K427" t="inlineStr">
        <is>
          <t>115.56</t>
        </is>
      </c>
      <c r="L427" t="inlineStr">
        <is>
          <t>116.45</t>
        </is>
      </c>
    </row>
    <row r="428">
      <c r="A428" s="1">
        <f>HYPERLINK("https://finance.yahoo.com/quote/ALLE/history?p=ALLE", "Allegion plc (ALLE)")</f>
        <v/>
      </c>
      <c r="B428" t="inlineStr">
        <is>
          <t>138.56</t>
        </is>
      </c>
      <c r="C428" t="inlineStr">
        <is>
          <t>140.02</t>
        </is>
      </c>
      <c r="D428" t="inlineStr">
        <is>
          <t>137.52</t>
        </is>
      </c>
      <c r="E428" t="inlineStr">
        <is>
          <t>138.27</t>
        </is>
      </c>
      <c r="F428" t="inlineStr">
        <is>
          <t>138.12</t>
        </is>
      </c>
      <c r="G428" t="inlineStr">
        <is>
          <t>134.04</t>
        </is>
      </c>
      <c r="H428" t="inlineStr">
        <is>
          <t>135.87</t>
        </is>
      </c>
      <c r="I428" t="inlineStr">
        <is>
          <t>137.32</t>
        </is>
      </c>
      <c r="J428" t="inlineStr">
        <is>
          <t>138.50</t>
        </is>
      </c>
      <c r="K428" t="inlineStr">
        <is>
          <t>135.91</t>
        </is>
      </c>
      <c r="L428" t="inlineStr">
        <is>
          <t>140.77</t>
        </is>
      </c>
    </row>
    <row r="429">
      <c r="A429" s="1">
        <f>HYPERLINK("https://finance.yahoo.com/quote/IRM/history?p=IRM", "Iron Mountain Incorporated (IRM)")</f>
        <v/>
      </c>
      <c r="B429" t="inlineStr">
        <is>
          <t>42.42</t>
        </is>
      </c>
      <c r="C429" t="inlineStr">
        <is>
          <t>42.76</t>
        </is>
      </c>
      <c r="D429" t="inlineStr">
        <is>
          <t>42.62</t>
        </is>
      </c>
      <c r="E429" t="inlineStr">
        <is>
          <t>43.74</t>
        </is>
      </c>
      <c r="F429" t="inlineStr">
        <is>
          <t>44.50</t>
        </is>
      </c>
      <c r="G429" t="inlineStr">
        <is>
          <t>44.20</t>
        </is>
      </c>
      <c r="H429" t="inlineStr">
        <is>
          <t>44.22</t>
        </is>
      </c>
      <c r="I429" t="inlineStr">
        <is>
          <t>44.05</t>
        </is>
      </c>
      <c r="J429" t="inlineStr">
        <is>
          <t>43.32</t>
        </is>
      </c>
      <c r="K429" t="inlineStr">
        <is>
          <t>42.74</t>
        </is>
      </c>
      <c r="L429" t="inlineStr">
        <is>
          <t>43.46</t>
        </is>
      </c>
    </row>
    <row r="430">
      <c r="A430" s="1">
        <f>HYPERLINK("https://finance.yahoo.com/quote/AAL/history?p=AAL", "American Airlines Group Inc. (AAL)")</f>
        <v/>
      </c>
      <c r="B430" t="inlineStr">
        <is>
          <t>21.01</t>
        </is>
      </c>
      <c r="C430" t="inlineStr">
        <is>
          <t>20.31</t>
        </is>
      </c>
      <c r="D430" t="inlineStr">
        <is>
          <t>20.35</t>
        </is>
      </c>
      <c r="E430" t="inlineStr">
        <is>
          <t>20.89</t>
        </is>
      </c>
      <c r="F430" t="inlineStr">
        <is>
          <t>20.84</t>
        </is>
      </c>
      <c r="G430" t="inlineStr">
        <is>
          <t>20.02</t>
        </is>
      </c>
      <c r="H430" t="inlineStr">
        <is>
          <t>20.62</t>
        </is>
      </c>
      <c r="I430" t="inlineStr">
        <is>
          <t>20.46</t>
        </is>
      </c>
      <c r="J430" t="inlineStr">
        <is>
          <t>19.79</t>
        </is>
      </c>
      <c r="K430" t="inlineStr">
        <is>
          <t>18.97</t>
        </is>
      </c>
      <c r="L430" t="inlineStr">
        <is>
          <t>19.88</t>
        </is>
      </c>
    </row>
    <row r="431">
      <c r="A431" s="1">
        <f>HYPERLINK("https://finance.yahoo.com/quote/IPG/history?p=IPG", "The Interpublic Group of Companies, Inc. (IPG)")</f>
        <v/>
      </c>
      <c r="B431" t="inlineStr">
        <is>
          <t>32.39</t>
        </is>
      </c>
      <c r="C431" t="inlineStr">
        <is>
          <t>32.36</t>
        </is>
      </c>
      <c r="D431" t="inlineStr">
        <is>
          <t>31.93</t>
        </is>
      </c>
      <c r="E431" t="inlineStr">
        <is>
          <t>33.08</t>
        </is>
      </c>
      <c r="F431" t="inlineStr">
        <is>
          <t>33.00</t>
        </is>
      </c>
      <c r="G431" t="inlineStr">
        <is>
          <t>32.36</t>
        </is>
      </c>
      <c r="H431" t="inlineStr">
        <is>
          <t>32.49</t>
        </is>
      </c>
      <c r="I431" t="inlineStr">
        <is>
          <t>32.06</t>
        </is>
      </c>
      <c r="J431" t="inlineStr">
        <is>
          <t>31.44</t>
        </is>
      </c>
      <c r="K431" t="inlineStr">
        <is>
          <t>30.90</t>
        </is>
      </c>
      <c r="L431" t="inlineStr">
        <is>
          <t>31.30</t>
        </is>
      </c>
    </row>
    <row r="432">
      <c r="A432" s="1">
        <f>HYPERLINK("https://finance.yahoo.com/quote/HWM/history?p=HWM", "Howmet Aerospace Inc. (HWM)")</f>
        <v/>
      </c>
      <c r="B432" t="inlineStr">
        <is>
          <t>33.51</t>
        </is>
      </c>
      <c r="C432" t="inlineStr">
        <is>
          <t>33.24</t>
        </is>
      </c>
      <c r="D432" t="inlineStr">
        <is>
          <t>32.94</t>
        </is>
      </c>
      <c r="E432" t="inlineStr">
        <is>
          <t>33.95</t>
        </is>
      </c>
      <c r="F432" t="inlineStr">
        <is>
          <t>33.87</t>
        </is>
      </c>
      <c r="G432" t="inlineStr">
        <is>
          <t>32.89</t>
        </is>
      </c>
      <c r="H432" t="inlineStr">
        <is>
          <t>32.80</t>
        </is>
      </c>
      <c r="I432" t="inlineStr">
        <is>
          <t>32.41</t>
        </is>
      </c>
      <c r="J432" t="inlineStr">
        <is>
          <t>31.66</t>
        </is>
      </c>
      <c r="K432" t="inlineStr">
        <is>
          <t>30.49</t>
        </is>
      </c>
      <c r="L432" t="inlineStr">
        <is>
          <t>31.43</t>
        </is>
      </c>
    </row>
    <row r="433">
      <c r="A433" s="1">
        <f>HYPERLINK("https://finance.yahoo.com/quote/PWR/history?p=PWR", "Quanta Services, Inc. (PWR)")</f>
        <v/>
      </c>
      <c r="B433" t="inlineStr">
        <is>
          <t>87.99</t>
        </is>
      </c>
      <c r="C433" t="inlineStr">
        <is>
          <t>87.97</t>
        </is>
      </c>
      <c r="D433" t="inlineStr">
        <is>
          <t>87.26</t>
        </is>
      </c>
      <c r="E433" t="inlineStr">
        <is>
          <t>89.79</t>
        </is>
      </c>
      <c r="F433" t="inlineStr">
        <is>
          <t>90.63</t>
        </is>
      </c>
      <c r="G433" t="inlineStr">
        <is>
          <t>89.74</t>
        </is>
      </c>
      <c r="H433" t="inlineStr">
        <is>
          <t>88.81</t>
        </is>
      </c>
      <c r="I433" t="inlineStr">
        <is>
          <t>88.33</t>
        </is>
      </c>
      <c r="J433" t="inlineStr">
        <is>
          <t>87.94</t>
        </is>
      </c>
      <c r="K433" t="inlineStr">
        <is>
          <t>85.44</t>
        </is>
      </c>
      <c r="L433" t="inlineStr">
        <is>
          <t>88.22</t>
        </is>
      </c>
    </row>
    <row r="434">
      <c r="A434" s="1">
        <f>HYPERLINK("https://finance.yahoo.com/quote/L/history?p=L", "Loews Corporation (L)")</f>
        <v/>
      </c>
      <c r="B434" t="inlineStr">
        <is>
          <t>53.91</t>
        </is>
      </c>
      <c r="C434" t="inlineStr">
        <is>
          <t>54.10</t>
        </is>
      </c>
      <c r="D434" t="inlineStr">
        <is>
          <t>52.88</t>
        </is>
      </c>
      <c r="E434" t="inlineStr">
        <is>
          <t>54.71</t>
        </is>
      </c>
      <c r="F434" t="inlineStr">
        <is>
          <t>55.05</t>
        </is>
      </c>
      <c r="G434" t="inlineStr">
        <is>
          <t>54.26</t>
        </is>
      </c>
      <c r="H434" t="inlineStr">
        <is>
          <t>54.40</t>
        </is>
      </c>
      <c r="I434" t="inlineStr">
        <is>
          <t>54.59</t>
        </is>
      </c>
      <c r="J434" t="inlineStr">
        <is>
          <t>54.02</t>
        </is>
      </c>
      <c r="K434" t="inlineStr">
        <is>
          <t>51.76</t>
        </is>
      </c>
      <c r="L434" t="inlineStr">
        <is>
          <t>53.58</t>
        </is>
      </c>
    </row>
    <row r="435">
      <c r="A435" s="1">
        <f>HYPERLINK("https://finance.yahoo.com/quote/SNA/history?p=SNA", "Snap-on Incorporated (SNA)")</f>
        <v/>
      </c>
      <c r="B435" t="inlineStr">
        <is>
          <t>222.48</t>
        </is>
      </c>
      <c r="C435" t="inlineStr">
        <is>
          <t>226.11</t>
        </is>
      </c>
      <c r="D435" t="inlineStr">
        <is>
          <t>223.75</t>
        </is>
      </c>
      <c r="E435" t="inlineStr">
        <is>
          <t>227.65</t>
        </is>
      </c>
      <c r="F435" t="inlineStr">
        <is>
          <t>227.07</t>
        </is>
      </c>
      <c r="G435" t="inlineStr">
        <is>
          <t>223.51</t>
        </is>
      </c>
      <c r="H435" t="inlineStr">
        <is>
          <t>224.95</t>
        </is>
      </c>
      <c r="I435" t="inlineStr">
        <is>
          <t>223.62</t>
        </is>
      </c>
      <c r="J435" t="inlineStr">
        <is>
          <t>219.80</t>
        </is>
      </c>
      <c r="K435" t="inlineStr">
        <is>
          <t>216.37</t>
        </is>
      </c>
      <c r="L435" t="inlineStr">
        <is>
          <t>221.55</t>
        </is>
      </c>
    </row>
    <row r="436">
      <c r="A436" s="1">
        <f>HYPERLINK("https://finance.yahoo.com/quote/HAS/history?p=HAS", "Hasbro, Inc. (HAS)")</f>
        <v/>
      </c>
      <c r="B436" t="inlineStr">
        <is>
          <t>95.62</t>
        </is>
      </c>
      <c r="C436" t="inlineStr">
        <is>
          <t>96.93</t>
        </is>
      </c>
      <c r="D436" t="inlineStr">
        <is>
          <t>96.89</t>
        </is>
      </c>
      <c r="E436" t="inlineStr">
        <is>
          <t>97.98</t>
        </is>
      </c>
      <c r="F436" t="inlineStr">
        <is>
          <t>98.15</t>
        </is>
      </c>
      <c r="G436" t="inlineStr">
        <is>
          <t>97.57</t>
        </is>
      </c>
      <c r="H436" t="inlineStr">
        <is>
          <t>97.79</t>
        </is>
      </c>
      <c r="I436" t="inlineStr">
        <is>
          <t>94.80</t>
        </is>
      </c>
      <c r="J436" t="inlineStr">
        <is>
          <t>94.04</t>
        </is>
      </c>
      <c r="K436" t="inlineStr">
        <is>
          <t>91.80</t>
        </is>
      </c>
      <c r="L436" t="inlineStr">
        <is>
          <t>93.82</t>
        </is>
      </c>
    </row>
    <row r="437">
      <c r="A437" s="1">
        <f>HYPERLINK("https://finance.yahoo.com/quote/FOXA/history?p=FOXA", "Fox Corporation (FOXA)")</f>
        <v/>
      </c>
      <c r="B437" t="inlineStr">
        <is>
          <t>36.73</t>
        </is>
      </c>
      <c r="C437" t="inlineStr">
        <is>
          <t>36.40</t>
        </is>
      </c>
      <c r="D437" t="inlineStr">
        <is>
          <t>35.70</t>
        </is>
      </c>
      <c r="E437" t="inlineStr">
        <is>
          <t>36.45</t>
        </is>
      </c>
      <c r="F437" t="inlineStr">
        <is>
          <t>36.80</t>
        </is>
      </c>
      <c r="G437" t="inlineStr">
        <is>
          <t>35.95</t>
        </is>
      </c>
      <c r="H437" t="inlineStr">
        <is>
          <t>36.36</t>
        </is>
      </c>
      <c r="I437" t="inlineStr">
        <is>
          <t>35.84</t>
        </is>
      </c>
      <c r="J437" t="inlineStr">
        <is>
          <t>35.28</t>
        </is>
      </c>
      <c r="K437" t="inlineStr">
        <is>
          <t>34.72</t>
        </is>
      </c>
      <c r="L437" t="inlineStr">
        <is>
          <t>35.01</t>
        </is>
      </c>
    </row>
    <row r="438">
      <c r="A438" s="1">
        <f>HYPERLINK("https://finance.yahoo.com/quote/UHS/history?p=UHS", "Universal Health Services, Inc. (UHS)")</f>
        <v/>
      </c>
      <c r="B438" t="inlineStr">
        <is>
          <t>150.69</t>
        </is>
      </c>
      <c r="C438" t="inlineStr">
        <is>
          <t>152.29</t>
        </is>
      </c>
      <c r="D438" t="inlineStr">
        <is>
          <t>150.35</t>
        </is>
      </c>
      <c r="E438" t="inlineStr">
        <is>
          <t>153.95</t>
        </is>
      </c>
      <c r="F438" t="inlineStr">
        <is>
          <t>154.68</t>
        </is>
      </c>
      <c r="G438" t="inlineStr">
        <is>
          <t>152.85</t>
        </is>
      </c>
      <c r="H438" t="inlineStr">
        <is>
          <t>153.08</t>
        </is>
      </c>
      <c r="I438" t="inlineStr">
        <is>
          <t>153.14</t>
        </is>
      </c>
      <c r="J438" t="inlineStr">
        <is>
          <t>151.33</t>
        </is>
      </c>
      <c r="K438" t="inlineStr">
        <is>
          <t>146.29</t>
        </is>
      </c>
      <c r="L438" t="inlineStr">
        <is>
          <t>154.63</t>
        </is>
      </c>
    </row>
    <row r="439">
      <c r="A439" s="1">
        <f>HYPERLINK("https://finance.yahoo.com/quote/FFIV/history?p=FFIV", "F5 Networks, Inc. (FFIV)")</f>
        <v/>
      </c>
      <c r="B439" t="inlineStr">
        <is>
          <t>189.52</t>
        </is>
      </c>
      <c r="C439" t="inlineStr">
        <is>
          <t>186.91</t>
        </is>
      </c>
      <c r="D439" t="inlineStr">
        <is>
          <t>186.09</t>
        </is>
      </c>
      <c r="E439" t="inlineStr">
        <is>
          <t>190.86</t>
        </is>
      </c>
      <c r="F439" t="inlineStr">
        <is>
          <t>186.02</t>
        </is>
      </c>
      <c r="G439" t="inlineStr">
        <is>
          <t>185.39</t>
        </is>
      </c>
      <c r="H439" t="inlineStr">
        <is>
          <t>188.09</t>
        </is>
      </c>
      <c r="I439" t="inlineStr">
        <is>
          <t>185.00</t>
        </is>
      </c>
      <c r="J439" t="inlineStr">
        <is>
          <t>185.63</t>
        </is>
      </c>
      <c r="K439" t="inlineStr">
        <is>
          <t>182.95</t>
        </is>
      </c>
      <c r="L439" t="inlineStr">
        <is>
          <t>186.05</t>
        </is>
      </c>
    </row>
    <row r="440">
      <c r="A440" s="1">
        <f>HYPERLINK("https://finance.yahoo.com/quote/PNR/history?p=PNR", "Pentair plc (PNR)")</f>
        <v/>
      </c>
      <c r="B440" t="inlineStr">
        <is>
          <t>67.45</t>
        </is>
      </c>
      <c r="C440" t="inlineStr">
        <is>
          <t>69.30</t>
        </is>
      </c>
      <c r="D440" t="inlineStr">
        <is>
          <t>68.27</t>
        </is>
      </c>
      <c r="E440" t="inlineStr">
        <is>
          <t>69.30</t>
        </is>
      </c>
      <c r="F440" t="inlineStr">
        <is>
          <t>70.38</t>
        </is>
      </c>
      <c r="G440" t="inlineStr">
        <is>
          <t>69.87</t>
        </is>
      </c>
      <c r="H440" t="inlineStr">
        <is>
          <t>70.33</t>
        </is>
      </c>
      <c r="I440" t="inlineStr">
        <is>
          <t>70.17</t>
        </is>
      </c>
      <c r="J440" t="inlineStr">
        <is>
          <t>69.09</t>
        </is>
      </c>
      <c r="K440" t="inlineStr">
        <is>
          <t>67.61</t>
        </is>
      </c>
      <c r="L440" t="inlineStr">
        <is>
          <t>69.46</t>
        </is>
      </c>
    </row>
    <row r="441">
      <c r="A441" s="1">
        <f>HYPERLINK("https://finance.yahoo.com/quote/WYNN/history?p=WYNN", "Wynn Resorts, Limited (WYNN)")</f>
        <v/>
      </c>
      <c r="B441" t="inlineStr">
        <is>
          <t>116.90</t>
        </is>
      </c>
      <c r="C441" t="inlineStr">
        <is>
          <t>112.91</t>
        </is>
      </c>
      <c r="D441" t="inlineStr">
        <is>
          <t>111.66</t>
        </is>
      </c>
      <c r="E441" t="inlineStr">
        <is>
          <t>113.87</t>
        </is>
      </c>
      <c r="F441" t="inlineStr">
        <is>
          <t>114.01</t>
        </is>
      </c>
      <c r="G441" t="inlineStr">
        <is>
          <t>111.55</t>
        </is>
      </c>
      <c r="H441" t="inlineStr">
        <is>
          <t>110.71</t>
        </is>
      </c>
      <c r="I441" t="inlineStr">
        <is>
          <t>108.23</t>
        </is>
      </c>
      <c r="J441" t="inlineStr">
        <is>
          <t>104.70</t>
        </is>
      </c>
      <c r="K441" t="inlineStr">
        <is>
          <t>104.74</t>
        </is>
      </c>
      <c r="L441" t="inlineStr">
        <is>
          <t>105.47</t>
        </is>
      </c>
    </row>
    <row r="442">
      <c r="A442" s="1">
        <f>HYPERLINK("https://finance.yahoo.com/quote/HST/history?p=HST", "Host Hotels &amp; Resorts, Inc. (HST)")</f>
        <v/>
      </c>
      <c r="B442" t="inlineStr">
        <is>
          <t>16.73</t>
        </is>
      </c>
      <c r="C442" t="inlineStr">
        <is>
          <t>16.58</t>
        </is>
      </c>
      <c r="D442" t="inlineStr">
        <is>
          <t>16.61</t>
        </is>
      </c>
      <c r="E442" t="inlineStr">
        <is>
          <t>17.11</t>
        </is>
      </c>
      <c r="F442" t="inlineStr">
        <is>
          <t>17.09</t>
        </is>
      </c>
      <c r="G442" t="inlineStr">
        <is>
          <t>16.56</t>
        </is>
      </c>
      <c r="H442" t="inlineStr">
        <is>
          <t>16.56</t>
        </is>
      </c>
      <c r="I442" t="inlineStr">
        <is>
          <t>16.36</t>
        </is>
      </c>
      <c r="J442" t="inlineStr">
        <is>
          <t>15.98</t>
        </is>
      </c>
      <c r="K442" t="inlineStr">
        <is>
          <t>15.39</t>
        </is>
      </c>
      <c r="L442" t="inlineStr">
        <is>
          <t>15.77</t>
        </is>
      </c>
    </row>
    <row r="443">
      <c r="A443" s="1">
        <f>HYPERLINK("https://finance.yahoo.com/quote/LW/history?p=LW", "Lamb Weston Holdings, Inc. (LW)")</f>
        <v/>
      </c>
      <c r="B443" t="inlineStr">
        <is>
          <t>79.79</t>
        </is>
      </c>
      <c r="C443" t="inlineStr">
        <is>
          <t>79.93</t>
        </is>
      </c>
      <c r="D443" t="inlineStr">
        <is>
          <t>79.60</t>
        </is>
      </c>
      <c r="E443" t="inlineStr">
        <is>
          <t>80.82</t>
        </is>
      </c>
      <c r="F443" t="inlineStr">
        <is>
          <t>79.70</t>
        </is>
      </c>
      <c r="G443" t="inlineStr">
        <is>
          <t>77.96</t>
        </is>
      </c>
      <c r="H443" t="inlineStr">
        <is>
          <t>78.00</t>
        </is>
      </c>
      <c r="I443" t="inlineStr">
        <is>
          <t>78.65</t>
        </is>
      </c>
      <c r="J443" t="inlineStr">
        <is>
          <t>77.65</t>
        </is>
      </c>
      <c r="K443" t="inlineStr">
        <is>
          <t>74.10</t>
        </is>
      </c>
      <c r="L443" t="inlineStr">
        <is>
          <t>75.60</t>
        </is>
      </c>
    </row>
    <row r="444">
      <c r="A444" s="1">
        <f>HYPERLINK("https://finance.yahoo.com/quote/BWA/history?p=BWA", "BorgWarner Inc. (BWA)")</f>
        <v/>
      </c>
      <c r="B444" t="inlineStr">
        <is>
          <t>47.82</t>
        </is>
      </c>
      <c r="C444" t="inlineStr">
        <is>
          <t>47.07</t>
        </is>
      </c>
      <c r="D444" t="inlineStr">
        <is>
          <t>46.62</t>
        </is>
      </c>
      <c r="E444" t="inlineStr">
        <is>
          <t>47.80</t>
        </is>
      </c>
      <c r="F444" t="inlineStr">
        <is>
          <t>48.12</t>
        </is>
      </c>
      <c r="G444" t="inlineStr">
        <is>
          <t>47.56</t>
        </is>
      </c>
      <c r="H444" t="inlineStr">
        <is>
          <t>47.44</t>
        </is>
      </c>
      <c r="I444" t="inlineStr">
        <is>
          <t>47.33</t>
        </is>
      </c>
      <c r="J444" t="inlineStr">
        <is>
          <t>45.97</t>
        </is>
      </c>
      <c r="K444" t="inlineStr">
        <is>
          <t>45.19</t>
        </is>
      </c>
      <c r="L444" t="inlineStr">
        <is>
          <t>46.37</t>
        </is>
      </c>
    </row>
    <row r="445">
      <c r="A445" s="1">
        <f>HYPERLINK("https://finance.yahoo.com/quote/LYV/history?p=LYV", "Live Nation Entertainment, Inc. (LYV)")</f>
        <v/>
      </c>
      <c r="B445" t="inlineStr">
        <is>
          <t>84.95</t>
        </is>
      </c>
      <c r="C445" t="inlineStr">
        <is>
          <t>83.60</t>
        </is>
      </c>
      <c r="D445" t="inlineStr">
        <is>
          <t>82.10</t>
        </is>
      </c>
      <c r="E445" t="inlineStr">
        <is>
          <t>83.66</t>
        </is>
      </c>
      <c r="F445" t="inlineStr">
        <is>
          <t>84.39</t>
        </is>
      </c>
      <c r="G445" t="inlineStr">
        <is>
          <t>81.78</t>
        </is>
      </c>
      <c r="H445" t="inlineStr">
        <is>
          <t>80.94</t>
        </is>
      </c>
      <c r="I445" t="inlineStr">
        <is>
          <t>79.93</t>
        </is>
      </c>
      <c r="J445" t="inlineStr">
        <is>
          <t>78.53</t>
        </is>
      </c>
      <c r="K445" t="inlineStr">
        <is>
          <t>74.79</t>
        </is>
      </c>
      <c r="L445" t="inlineStr">
        <is>
          <t>76.23</t>
        </is>
      </c>
    </row>
    <row r="446">
      <c r="A446" s="1">
        <f>HYPERLINK("https://finance.yahoo.com/quote/MHK/history?p=MHK", "Mohawk Industries, Inc. (MHK)")</f>
        <v/>
      </c>
      <c r="B446" t="inlineStr">
        <is>
          <t>193.71</t>
        </is>
      </c>
      <c r="C446" t="inlineStr">
        <is>
          <t>197.87</t>
        </is>
      </c>
      <c r="D446" t="inlineStr">
        <is>
          <t>193.15</t>
        </is>
      </c>
      <c r="E446" t="inlineStr">
        <is>
          <t>198.95</t>
        </is>
      </c>
      <c r="F446" t="inlineStr">
        <is>
          <t>198.76</t>
        </is>
      </c>
      <c r="G446" t="inlineStr">
        <is>
          <t>194.47</t>
        </is>
      </c>
      <c r="H446" t="inlineStr">
        <is>
          <t>194.32</t>
        </is>
      </c>
      <c r="I446" t="inlineStr">
        <is>
          <t>190.79</t>
        </is>
      </c>
      <c r="J446" t="inlineStr">
        <is>
          <t>186.16</t>
        </is>
      </c>
      <c r="K446" t="inlineStr">
        <is>
          <t>180.62</t>
        </is>
      </c>
      <c r="L446" t="inlineStr">
        <is>
          <t>183.91</t>
        </is>
      </c>
    </row>
    <row r="447">
      <c r="A447" s="1">
        <f>HYPERLINK("https://finance.yahoo.com/quote/HSIC/history?p=HSIC", "Henry Schein, Inc. (HSIC)")</f>
        <v/>
      </c>
      <c r="B447" t="inlineStr">
        <is>
          <t>76.04</t>
        </is>
      </c>
      <c r="C447" t="inlineStr">
        <is>
          <t>76.67</t>
        </is>
      </c>
      <c r="D447" t="inlineStr">
        <is>
          <t>75.78</t>
        </is>
      </c>
      <c r="E447" t="inlineStr">
        <is>
          <t>76.81</t>
        </is>
      </c>
      <c r="F447" t="inlineStr">
        <is>
          <t>77.02</t>
        </is>
      </c>
      <c r="G447" t="inlineStr">
        <is>
          <t>76.39</t>
        </is>
      </c>
      <c r="H447" t="inlineStr">
        <is>
          <t>76.78</t>
        </is>
      </c>
      <c r="I447" t="inlineStr">
        <is>
          <t>75.34</t>
        </is>
      </c>
      <c r="J447" t="inlineStr">
        <is>
          <t>75.12</t>
        </is>
      </c>
      <c r="K447" t="inlineStr">
        <is>
          <t>73.80</t>
        </is>
      </c>
      <c r="L447" t="inlineStr">
        <is>
          <t>75.70</t>
        </is>
      </c>
    </row>
    <row r="448">
      <c r="A448" s="1">
        <f>HYPERLINK("https://finance.yahoo.com/quote/TPR/history?p=TPR", "Tapestry, Inc. (TPR)")</f>
        <v/>
      </c>
      <c r="B448" t="inlineStr">
        <is>
          <t>41.71</t>
        </is>
      </c>
      <c r="C448" t="inlineStr">
        <is>
          <t>40.90</t>
        </is>
      </c>
      <c r="D448" t="inlineStr">
        <is>
          <t>40.38</t>
        </is>
      </c>
      <c r="E448" t="inlineStr">
        <is>
          <t>41.90</t>
        </is>
      </c>
      <c r="F448" t="inlineStr">
        <is>
          <t>42.53</t>
        </is>
      </c>
      <c r="G448" t="inlineStr">
        <is>
          <t>41.55</t>
        </is>
      </c>
      <c r="H448" t="inlineStr">
        <is>
          <t>41.44</t>
        </is>
      </c>
      <c r="I448" t="inlineStr">
        <is>
          <t>40.61</t>
        </is>
      </c>
      <c r="J448" t="inlineStr">
        <is>
          <t>39.06</t>
        </is>
      </c>
      <c r="K448" t="inlineStr">
        <is>
          <t>37.81</t>
        </is>
      </c>
      <c r="L448" t="inlineStr">
        <is>
          <t>38.97</t>
        </is>
      </c>
    </row>
    <row r="449">
      <c r="A449" s="1">
        <f>HYPERLINK("https://finance.yahoo.com/quote/WRB/history?p=WRB", "W. R. Berkley Corporation (WRB)")</f>
        <v/>
      </c>
      <c r="B449" t="inlineStr">
        <is>
          <t>75.82</t>
        </is>
      </c>
      <c r="C449" t="inlineStr">
        <is>
          <t>76.38</t>
        </is>
      </c>
      <c r="D449" t="inlineStr">
        <is>
          <t>74.07</t>
        </is>
      </c>
      <c r="E449" t="inlineStr">
        <is>
          <t>75.62</t>
        </is>
      </c>
      <c r="F449" t="inlineStr">
        <is>
          <t>76.27</t>
        </is>
      </c>
      <c r="G449" t="inlineStr">
        <is>
          <t>75.08</t>
        </is>
      </c>
      <c r="H449" t="inlineStr">
        <is>
          <t>75.42</t>
        </is>
      </c>
      <c r="I449" t="inlineStr">
        <is>
          <t>76.47</t>
        </is>
      </c>
      <c r="J449" t="inlineStr">
        <is>
          <t>76.73</t>
        </is>
      </c>
      <c r="K449" t="inlineStr">
        <is>
          <t>74.18</t>
        </is>
      </c>
      <c r="L449" t="inlineStr">
        <is>
          <t>76.23</t>
        </is>
      </c>
    </row>
    <row r="450">
      <c r="A450" s="1">
        <f>HYPERLINK("https://finance.yahoo.com/quote/LNC/history?p=LNC", "Lincoln National Corporation (LNC)")</f>
        <v/>
      </c>
      <c r="B450" t="inlineStr">
        <is>
          <t>62.02</t>
        </is>
      </c>
      <c r="C450" t="inlineStr">
        <is>
          <t>61.27</t>
        </is>
      </c>
      <c r="D450" t="inlineStr">
        <is>
          <t>59.42</t>
        </is>
      </c>
      <c r="E450" t="inlineStr">
        <is>
          <t>62.01</t>
        </is>
      </c>
      <c r="F450" t="inlineStr">
        <is>
          <t>63.81</t>
        </is>
      </c>
      <c r="G450" t="inlineStr">
        <is>
          <t>62.60</t>
        </is>
      </c>
      <c r="H450" t="inlineStr">
        <is>
          <t>61.77</t>
        </is>
      </c>
      <c r="I450" t="inlineStr">
        <is>
          <t>61.74</t>
        </is>
      </c>
      <c r="J450" t="inlineStr">
        <is>
          <t>59.69</t>
        </is>
      </c>
      <c r="K450" t="inlineStr">
        <is>
          <t>57.00</t>
        </is>
      </c>
      <c r="L450" t="inlineStr">
        <is>
          <t>59.42</t>
        </is>
      </c>
    </row>
    <row r="451">
      <c r="A451" s="1">
        <f>HYPERLINK("https://finance.yahoo.com/quote/MOS/history?p=MOS", "The Mosaic Company (MOS)")</f>
        <v/>
      </c>
      <c r="B451" t="inlineStr">
        <is>
          <t>30.29</t>
        </is>
      </c>
      <c r="C451" t="inlineStr">
        <is>
          <t>30.56</t>
        </is>
      </c>
      <c r="D451" t="inlineStr">
        <is>
          <t>30.75</t>
        </is>
      </c>
      <c r="E451" t="inlineStr">
        <is>
          <t>31.79</t>
        </is>
      </c>
      <c r="F451" t="inlineStr">
        <is>
          <t>31.86</t>
        </is>
      </c>
      <c r="G451" t="inlineStr">
        <is>
          <t>31.29</t>
        </is>
      </c>
      <c r="H451" t="inlineStr">
        <is>
          <t>31.08</t>
        </is>
      </c>
      <c r="I451" t="inlineStr">
        <is>
          <t>30.53</t>
        </is>
      </c>
      <c r="J451" t="inlineStr">
        <is>
          <t>29.59</t>
        </is>
      </c>
      <c r="K451" t="inlineStr">
        <is>
          <t>28.79</t>
        </is>
      </c>
      <c r="L451" t="inlineStr">
        <is>
          <t>29.68</t>
        </is>
      </c>
    </row>
    <row r="452">
      <c r="A452" s="1">
        <f>HYPERLINK("https://finance.yahoo.com/quote/NWL/history?p=NWL", "Newell Brands Inc. (NWL)")</f>
        <v/>
      </c>
      <c r="B452" t="inlineStr">
        <is>
          <t>26.51</t>
        </is>
      </c>
      <c r="C452" t="inlineStr">
        <is>
          <t>26.61</t>
        </is>
      </c>
      <c r="D452" t="inlineStr">
        <is>
          <t>26.48</t>
        </is>
      </c>
      <c r="E452" t="inlineStr">
        <is>
          <t>27.03</t>
        </is>
      </c>
      <c r="F452" t="inlineStr">
        <is>
          <t>27.19</t>
        </is>
      </c>
      <c r="G452" t="inlineStr">
        <is>
          <t>26.46</t>
        </is>
      </c>
      <c r="H452" t="inlineStr">
        <is>
          <t>27.10</t>
        </is>
      </c>
      <c r="I452" t="inlineStr">
        <is>
          <t>27.05</t>
        </is>
      </c>
      <c r="J452" t="inlineStr">
        <is>
          <t>27.04</t>
        </is>
      </c>
      <c r="K452" t="inlineStr">
        <is>
          <t>26.15</t>
        </is>
      </c>
      <c r="L452" t="inlineStr">
        <is>
          <t>26.87</t>
        </is>
      </c>
    </row>
    <row r="453">
      <c r="A453" s="1">
        <f>HYPERLINK("https://finance.yahoo.com/quote/PENN/history?p=PENN", "Penn National Gaming, Inc. (PENN)")</f>
        <v/>
      </c>
      <c r="B453" t="inlineStr">
        <is>
          <t>74.40</t>
        </is>
      </c>
      <c r="C453" t="inlineStr">
        <is>
          <t>71.19</t>
        </is>
      </c>
      <c r="D453" t="inlineStr">
        <is>
          <t>71.97</t>
        </is>
      </c>
      <c r="E453" t="inlineStr">
        <is>
          <t>73.32</t>
        </is>
      </c>
      <c r="F453" t="inlineStr">
        <is>
          <t>73.11</t>
        </is>
      </c>
      <c r="G453" t="inlineStr">
        <is>
          <t>70.76</t>
        </is>
      </c>
      <c r="H453" t="inlineStr">
        <is>
          <t>68.25</t>
        </is>
      </c>
      <c r="I453" t="inlineStr">
        <is>
          <t>68.83</t>
        </is>
      </c>
      <c r="J453" t="inlineStr">
        <is>
          <t>66.21</t>
        </is>
      </c>
      <c r="K453" t="inlineStr">
        <is>
          <t>66.35</t>
        </is>
      </c>
      <c r="L453" t="inlineStr">
        <is>
          <t>68.36</t>
        </is>
      </c>
    </row>
    <row r="454">
      <c r="A454" s="1">
        <f>HYPERLINK("https://finance.yahoo.com/quote/CF/history?p=CF", "CF Industries Holdings, Inc. (CF)")</f>
        <v/>
      </c>
      <c r="B454" t="inlineStr">
        <is>
          <t>49.84</t>
        </is>
      </c>
      <c r="C454" t="inlineStr">
        <is>
          <t>50.09</t>
        </is>
      </c>
      <c r="D454" t="inlineStr">
        <is>
          <t>49.65</t>
        </is>
      </c>
      <c r="E454" t="inlineStr">
        <is>
          <t>50.66</t>
        </is>
      </c>
      <c r="F454" t="inlineStr">
        <is>
          <t>50.60</t>
        </is>
      </c>
      <c r="G454" t="inlineStr">
        <is>
          <t>49.77</t>
        </is>
      </c>
      <c r="H454" t="inlineStr">
        <is>
          <t>49.59</t>
        </is>
      </c>
      <c r="I454" t="inlineStr">
        <is>
          <t>49.04</t>
        </is>
      </c>
      <c r="J454" t="inlineStr">
        <is>
          <t>47.16</t>
        </is>
      </c>
      <c r="K454" t="inlineStr">
        <is>
          <t>45.97</t>
        </is>
      </c>
      <c r="L454" t="inlineStr">
        <is>
          <t>47.02</t>
        </is>
      </c>
    </row>
    <row r="455">
      <c r="A455" s="1">
        <f>HYPERLINK("https://finance.yahoo.com/quote/REG/history?p=REG", "Regency Centers Corporation (REG)")</f>
        <v/>
      </c>
      <c r="B455" t="inlineStr">
        <is>
          <t>63.87</t>
        </is>
      </c>
      <c r="C455" t="inlineStr">
        <is>
          <t>63.26</t>
        </is>
      </c>
      <c r="D455" t="inlineStr">
        <is>
          <t>63.32</t>
        </is>
      </c>
      <c r="E455" t="inlineStr">
        <is>
          <t>65.01</t>
        </is>
      </c>
      <c r="F455" t="inlineStr">
        <is>
          <t>66.19</t>
        </is>
      </c>
      <c r="G455" t="inlineStr">
        <is>
          <t>64.78</t>
        </is>
      </c>
      <c r="H455" t="inlineStr">
        <is>
          <t>65.34</t>
        </is>
      </c>
      <c r="I455" t="inlineStr">
        <is>
          <t>64.95</t>
        </is>
      </c>
      <c r="J455" t="inlineStr">
        <is>
          <t>64.70</t>
        </is>
      </c>
      <c r="K455" t="inlineStr">
        <is>
          <t>61.90</t>
        </is>
      </c>
      <c r="L455" t="inlineStr">
        <is>
          <t>64.07</t>
        </is>
      </c>
    </row>
    <row r="456">
      <c r="A456" s="1">
        <f>HYPERLINK("https://finance.yahoo.com/quote/DISH/history?p=DISH", "DISH Network Corporation (DISH)")</f>
        <v/>
      </c>
      <c r="B456" t="inlineStr">
        <is>
          <t>41.73</t>
        </is>
      </c>
      <c r="C456" t="inlineStr">
        <is>
          <t>40.91</t>
        </is>
      </c>
      <c r="D456" t="inlineStr">
        <is>
          <t>40.45</t>
        </is>
      </c>
      <c r="E456" t="inlineStr">
        <is>
          <t>41.50</t>
        </is>
      </c>
      <c r="F456" t="inlineStr">
        <is>
          <t>41.30</t>
        </is>
      </c>
      <c r="G456" t="inlineStr">
        <is>
          <t>40.25</t>
        </is>
      </c>
      <c r="H456" t="inlineStr">
        <is>
          <t>40.39</t>
        </is>
      </c>
      <c r="I456" t="inlineStr">
        <is>
          <t>39.91</t>
        </is>
      </c>
      <c r="J456" t="inlineStr">
        <is>
          <t>39.45</t>
        </is>
      </c>
      <c r="K456" t="inlineStr">
        <is>
          <t>39.04</t>
        </is>
      </c>
      <c r="L456" t="inlineStr">
        <is>
          <t>41.33</t>
        </is>
      </c>
    </row>
    <row r="457">
      <c r="A457" s="1">
        <f>HYPERLINK("https://finance.yahoo.com/quote/NI/history?p=NI", "NiSource Inc. (NI)")</f>
        <v/>
      </c>
      <c r="B457" t="inlineStr">
        <is>
          <t>24.87</t>
        </is>
      </c>
      <c r="C457" t="inlineStr">
        <is>
          <t>25.03</t>
        </is>
      </c>
      <c r="D457" t="inlineStr">
        <is>
          <t>24.95</t>
        </is>
      </c>
      <c r="E457" t="inlineStr">
        <is>
          <t>25.14</t>
        </is>
      </c>
      <c r="F457" t="inlineStr">
        <is>
          <t>25.24</t>
        </is>
      </c>
      <c r="G457" t="inlineStr">
        <is>
          <t>24.97</t>
        </is>
      </c>
      <c r="H457" t="inlineStr">
        <is>
          <t>25.18</t>
        </is>
      </c>
      <c r="I457" t="inlineStr">
        <is>
          <t>25.56</t>
        </is>
      </c>
      <c r="J457" t="inlineStr">
        <is>
          <t>25.75</t>
        </is>
      </c>
      <c r="K457" t="inlineStr">
        <is>
          <t>24.96</t>
        </is>
      </c>
      <c r="L457" t="inlineStr">
        <is>
          <t>25.23</t>
        </is>
      </c>
    </row>
    <row r="458">
      <c r="A458" s="1">
        <f>HYPERLINK("https://finance.yahoo.com/quote/DXC/history?p=DXC", "DXC Technology Company (DXC)")</f>
        <v/>
      </c>
      <c r="B458" t="inlineStr">
        <is>
          <t>39.21</t>
        </is>
      </c>
      <c r="C458" t="inlineStr">
        <is>
          <t>38.94</t>
        </is>
      </c>
      <c r="D458" t="inlineStr">
        <is>
          <t>39.19</t>
        </is>
      </c>
      <c r="E458" t="inlineStr">
        <is>
          <t>39.73</t>
        </is>
      </c>
      <c r="F458" t="inlineStr">
        <is>
          <t>40.28</t>
        </is>
      </c>
      <c r="G458" t="inlineStr">
        <is>
          <t>39.75</t>
        </is>
      </c>
      <c r="H458" t="inlineStr">
        <is>
          <t>39.45</t>
        </is>
      </c>
      <c r="I458" t="inlineStr">
        <is>
          <t>39.31</t>
        </is>
      </c>
      <c r="J458" t="inlineStr">
        <is>
          <t>38.29</t>
        </is>
      </c>
      <c r="K458" t="inlineStr">
        <is>
          <t>37.57</t>
        </is>
      </c>
      <c r="L458" t="inlineStr">
        <is>
          <t>38.62</t>
        </is>
      </c>
    </row>
    <row r="459">
      <c r="A459" s="1">
        <f>HYPERLINK("https://finance.yahoo.com/quote/NRG/history?p=NRG", "NRG Energy, Inc. (NRG)")</f>
        <v/>
      </c>
      <c r="B459" t="inlineStr">
        <is>
          <t>40.99</t>
        </is>
      </c>
      <c r="C459" t="inlineStr">
        <is>
          <t>41.41</t>
        </is>
      </c>
      <c r="D459" t="inlineStr">
        <is>
          <t>41.11</t>
        </is>
      </c>
      <c r="E459" t="inlineStr">
        <is>
          <t>41.97</t>
        </is>
      </c>
      <c r="F459" t="inlineStr">
        <is>
          <t>41.29</t>
        </is>
      </c>
      <c r="G459" t="inlineStr">
        <is>
          <t>40.62</t>
        </is>
      </c>
      <c r="H459" t="inlineStr">
        <is>
          <t>40.61</t>
        </is>
      </c>
      <c r="I459" t="inlineStr">
        <is>
          <t>40.24</t>
        </is>
      </c>
      <c r="J459" t="inlineStr">
        <is>
          <t>40.54</t>
        </is>
      </c>
      <c r="K459" t="inlineStr">
        <is>
          <t>39.02</t>
        </is>
      </c>
      <c r="L459" t="inlineStr">
        <is>
          <t>39.29</t>
        </is>
      </c>
    </row>
    <row r="460">
      <c r="A460" s="1">
        <f>HYPERLINK("https://finance.yahoo.com/quote/RHI/history?p=RHI", "Robert Half International Inc. (RHI)")</f>
        <v/>
      </c>
      <c r="B460" t="inlineStr">
        <is>
          <t>86.20</t>
        </is>
      </c>
      <c r="C460" t="inlineStr">
        <is>
          <t>87.48</t>
        </is>
      </c>
      <c r="D460" t="inlineStr">
        <is>
          <t>86.52</t>
        </is>
      </c>
      <c r="E460" t="inlineStr">
        <is>
          <t>88.45</t>
        </is>
      </c>
      <c r="F460" t="inlineStr">
        <is>
          <t>88.03</t>
        </is>
      </c>
      <c r="G460" t="inlineStr">
        <is>
          <t>86.91</t>
        </is>
      </c>
      <c r="H460" t="inlineStr">
        <is>
          <t>87.41</t>
        </is>
      </c>
      <c r="I460" t="inlineStr">
        <is>
          <t>86.48</t>
        </is>
      </c>
      <c r="J460" t="inlineStr">
        <is>
          <t>85.98</t>
        </is>
      </c>
      <c r="K460" t="inlineStr">
        <is>
          <t>84.37</t>
        </is>
      </c>
      <c r="L460" t="inlineStr">
        <is>
          <t>86.50</t>
        </is>
      </c>
    </row>
    <row r="461">
      <c r="A461" s="1">
        <f>HYPERLINK("https://finance.yahoo.com/quote/PNW/history?p=PNW", "Pinnacle West Capital Corporation (PNW)")</f>
        <v/>
      </c>
      <c r="B461" t="inlineStr">
        <is>
          <t>83.47</t>
        </is>
      </c>
      <c r="C461" t="inlineStr">
        <is>
          <t>83.56</t>
        </is>
      </c>
      <c r="D461" t="inlineStr">
        <is>
          <t>83.06</t>
        </is>
      </c>
      <c r="E461" t="inlineStr">
        <is>
          <t>83.65</t>
        </is>
      </c>
      <c r="F461" t="inlineStr">
        <is>
          <t>83.78</t>
        </is>
      </c>
      <c r="G461" t="inlineStr">
        <is>
          <t>83.10</t>
        </is>
      </c>
      <c r="H461" t="inlineStr">
        <is>
          <t>84.14</t>
        </is>
      </c>
      <c r="I461" t="inlineStr">
        <is>
          <t>84.50</t>
        </is>
      </c>
      <c r="J461" t="inlineStr">
        <is>
          <t>86.39</t>
        </is>
      </c>
      <c r="K461" t="inlineStr">
        <is>
          <t>84.31</t>
        </is>
      </c>
      <c r="L461" t="inlineStr">
        <is>
          <t>84.96</t>
        </is>
      </c>
    </row>
    <row r="462">
      <c r="A462" s="1">
        <f>HYPERLINK("https://finance.yahoo.com/quote/TAP/history?p=TAP", "Molson Coors Beverage Company (TAP)")</f>
        <v/>
      </c>
      <c r="B462" t="inlineStr">
        <is>
          <t>52.02</t>
        </is>
      </c>
      <c r="C462" t="inlineStr">
        <is>
          <t>52.89</t>
        </is>
      </c>
      <c r="D462" t="inlineStr">
        <is>
          <t>52.73</t>
        </is>
      </c>
      <c r="E462" t="inlineStr">
        <is>
          <t>53.18</t>
        </is>
      </c>
      <c r="F462" t="inlineStr">
        <is>
          <t>52.85</t>
        </is>
      </c>
      <c r="G462" t="inlineStr">
        <is>
          <t>51.69</t>
        </is>
      </c>
      <c r="H462" t="inlineStr">
        <is>
          <t>51.54</t>
        </is>
      </c>
      <c r="I462" t="inlineStr">
        <is>
          <t>51.04</t>
        </is>
      </c>
      <c r="J462" t="inlineStr">
        <is>
          <t>50.49</t>
        </is>
      </c>
      <c r="K462" t="inlineStr">
        <is>
          <t>50.36</t>
        </is>
      </c>
      <c r="L462" t="inlineStr">
        <is>
          <t>51.02</t>
        </is>
      </c>
    </row>
    <row r="463">
      <c r="A463" s="1">
        <f>HYPERLINK("https://finance.yahoo.com/quote/RE/history?p=RE", "Everest Re Group, Ltd. (RE)")</f>
        <v/>
      </c>
      <c r="B463" t="inlineStr">
        <is>
          <t>248.38</t>
        </is>
      </c>
      <c r="C463" t="inlineStr">
        <is>
          <t>250.98</t>
        </is>
      </c>
      <c r="D463" t="inlineStr">
        <is>
          <t>242.99</t>
        </is>
      </c>
      <c r="E463" t="inlineStr">
        <is>
          <t>247.86</t>
        </is>
      </c>
      <c r="F463" t="inlineStr">
        <is>
          <t>248.90</t>
        </is>
      </c>
      <c r="G463" t="inlineStr">
        <is>
          <t>244.67</t>
        </is>
      </c>
      <c r="H463" t="inlineStr">
        <is>
          <t>245.21</t>
        </is>
      </c>
      <c r="I463" t="inlineStr">
        <is>
          <t>246.37</t>
        </is>
      </c>
      <c r="J463" t="inlineStr">
        <is>
          <t>246.78</t>
        </is>
      </c>
      <c r="K463" t="inlineStr">
        <is>
          <t>236.68</t>
        </is>
      </c>
      <c r="L463" t="inlineStr">
        <is>
          <t>241.59</t>
        </is>
      </c>
    </row>
    <row r="464">
      <c r="A464" s="1">
        <f>HYPERLINK("https://finance.yahoo.com/quote/NWSA/history?p=NWSA", "News Corporation (NWSA)")</f>
        <v/>
      </c>
      <c r="B464" t="inlineStr">
        <is>
          <t>25.54</t>
        </is>
      </c>
      <c r="C464" t="inlineStr">
        <is>
          <t>25.35</t>
        </is>
      </c>
      <c r="D464" t="inlineStr">
        <is>
          <t>24.80</t>
        </is>
      </c>
      <c r="E464" t="inlineStr">
        <is>
          <t>25.52</t>
        </is>
      </c>
      <c r="F464" t="inlineStr">
        <is>
          <t>25.83</t>
        </is>
      </c>
      <c r="G464" t="inlineStr">
        <is>
          <t>25.23</t>
        </is>
      </c>
      <c r="H464" t="inlineStr">
        <is>
          <t>25.00</t>
        </is>
      </c>
      <c r="I464" t="inlineStr">
        <is>
          <t>24.91</t>
        </is>
      </c>
      <c r="J464" t="inlineStr">
        <is>
          <t>24.22</t>
        </is>
      </c>
      <c r="K464" t="inlineStr">
        <is>
          <t>23.88</t>
        </is>
      </c>
      <c r="L464" t="inlineStr">
        <is>
          <t>23.93</t>
        </is>
      </c>
    </row>
    <row r="465">
      <c r="A465" s="1">
        <f>HYPERLINK("https://finance.yahoo.com/quote/WU/history?p=WU", "The Western Union Company (WU)")</f>
        <v/>
      </c>
      <c r="B465" t="inlineStr">
        <is>
          <t>22.96</t>
        </is>
      </c>
      <c r="C465" t="inlineStr">
        <is>
          <t>23.23</t>
        </is>
      </c>
      <c r="D465" t="inlineStr">
        <is>
          <t>22.94</t>
        </is>
      </c>
      <c r="E465" t="inlineStr">
        <is>
          <t>23.31</t>
        </is>
      </c>
      <c r="F465" t="inlineStr">
        <is>
          <t>23.20</t>
        </is>
      </c>
      <c r="G465" t="inlineStr">
        <is>
          <t>23.47</t>
        </is>
      </c>
      <c r="H465" t="inlineStr">
        <is>
          <t>23.58</t>
        </is>
      </c>
      <c r="I465" t="inlineStr">
        <is>
          <t>23.44</t>
        </is>
      </c>
      <c r="J465" t="inlineStr">
        <is>
          <t>23.50</t>
        </is>
      </c>
      <c r="K465" t="inlineStr">
        <is>
          <t>22.72</t>
        </is>
      </c>
      <c r="L465" t="inlineStr">
        <is>
          <t>23.02</t>
        </is>
      </c>
    </row>
    <row r="466">
      <c r="A466" s="1">
        <f>HYPERLINK("https://finance.yahoo.com/quote/AOS/history?p=AOS", "A. O. Smith Corporation (AOS)")</f>
        <v/>
      </c>
      <c r="B466" t="inlineStr">
        <is>
          <t>70.41</t>
        </is>
      </c>
      <c r="C466" t="inlineStr">
        <is>
          <t>72.03</t>
        </is>
      </c>
      <c r="D466" t="inlineStr">
        <is>
          <t>70.35</t>
        </is>
      </c>
      <c r="E466" t="inlineStr">
        <is>
          <t>70.75</t>
        </is>
      </c>
      <c r="F466" t="inlineStr">
        <is>
          <t>71.19</t>
        </is>
      </c>
      <c r="G466" t="inlineStr">
        <is>
          <t>71.03</t>
        </is>
      </c>
      <c r="H466" t="inlineStr">
        <is>
          <t>71.01</t>
        </is>
      </c>
      <c r="I466" t="inlineStr">
        <is>
          <t>70.77</t>
        </is>
      </c>
      <c r="J466" t="inlineStr">
        <is>
          <t>69.91</t>
        </is>
      </c>
      <c r="K466" t="inlineStr">
        <is>
          <t>68.94</t>
        </is>
      </c>
      <c r="L466" t="inlineStr">
        <is>
          <t>70.15</t>
        </is>
      </c>
    </row>
    <row r="467">
      <c r="A467" s="1">
        <f>HYPERLINK("https://finance.yahoo.com/quote/CPB/history?p=CPB", "Campbell Soup Company (CPB)")</f>
        <v/>
      </c>
      <c r="B467" t="inlineStr">
        <is>
          <t>45.54</t>
        </is>
      </c>
      <c r="C467" t="inlineStr">
        <is>
          <t>46.08</t>
        </is>
      </c>
      <c r="D467" t="inlineStr">
        <is>
          <t>45.86</t>
        </is>
      </c>
      <c r="E467" t="inlineStr">
        <is>
          <t>45.64</t>
        </is>
      </c>
      <c r="F467" t="inlineStr">
        <is>
          <t>45.55</t>
        </is>
      </c>
      <c r="G467" t="inlineStr">
        <is>
          <t>44.71</t>
        </is>
      </c>
      <c r="H467" t="inlineStr">
        <is>
          <t>44.37</t>
        </is>
      </c>
      <c r="I467" t="inlineStr">
        <is>
          <t>45.06</t>
        </is>
      </c>
      <c r="J467" t="inlineStr">
        <is>
          <t>45.53</t>
        </is>
      </c>
      <c r="K467" t="inlineStr">
        <is>
          <t>45.91</t>
        </is>
      </c>
      <c r="L467" t="inlineStr">
        <is>
          <t>45.85</t>
        </is>
      </c>
    </row>
    <row r="468">
      <c r="A468" s="1">
        <f>HYPERLINK("https://finance.yahoo.com/quote/AIZ/history?p=AIZ", "Assurant, Inc. (AIZ)")</f>
        <v/>
      </c>
      <c r="B468" t="inlineStr">
        <is>
          <t>156.81</t>
        </is>
      </c>
      <c r="C468" t="inlineStr">
        <is>
          <t>156.97</t>
        </is>
      </c>
      <c r="D468" t="inlineStr">
        <is>
          <t>154.35</t>
        </is>
      </c>
      <c r="E468" t="inlineStr">
        <is>
          <t>156.99</t>
        </is>
      </c>
      <c r="F468" t="inlineStr">
        <is>
          <t>157.13</t>
        </is>
      </c>
      <c r="G468" t="inlineStr">
        <is>
          <t>155.20</t>
        </is>
      </c>
      <c r="H468" t="inlineStr">
        <is>
          <t>155.05</t>
        </is>
      </c>
      <c r="I468" t="inlineStr">
        <is>
          <t>156.05</t>
        </is>
      </c>
      <c r="J468" t="inlineStr">
        <is>
          <t>155.76</t>
        </is>
      </c>
      <c r="K468" t="inlineStr">
        <is>
          <t>151.47</t>
        </is>
      </c>
      <c r="L468" t="inlineStr">
        <is>
          <t>155.42</t>
        </is>
      </c>
    </row>
    <row r="469">
      <c r="A469" s="1">
        <f>HYPERLINK("https://finance.yahoo.com/quote/IVZ/history?p=IVZ", "Invesco Ltd. (IVZ)")</f>
        <v/>
      </c>
      <c r="B469" t="inlineStr">
        <is>
          <t>26.02</t>
        </is>
      </c>
      <c r="C469" t="inlineStr">
        <is>
          <t>26.12</t>
        </is>
      </c>
      <c r="D469" t="inlineStr">
        <is>
          <t>25.17</t>
        </is>
      </c>
      <c r="E469" t="inlineStr">
        <is>
          <t>26.33</t>
        </is>
      </c>
      <c r="F469" t="inlineStr">
        <is>
          <t>26.71</t>
        </is>
      </c>
      <c r="G469" t="inlineStr">
        <is>
          <t>26.43</t>
        </is>
      </c>
      <c r="H469" t="inlineStr">
        <is>
          <t>26.02</t>
        </is>
      </c>
      <c r="I469" t="inlineStr">
        <is>
          <t>25.83</t>
        </is>
      </c>
      <c r="J469" t="inlineStr">
        <is>
          <t>25.02</t>
        </is>
      </c>
      <c r="K469" t="inlineStr">
        <is>
          <t>24.28</t>
        </is>
      </c>
      <c r="L469" t="inlineStr">
        <is>
          <t>25.04</t>
        </is>
      </c>
    </row>
    <row r="470">
      <c r="A470" s="1">
        <f>HYPERLINK("https://finance.yahoo.com/quote/CMA/history?p=CMA", "Comerica Incorporated (CMA)")</f>
        <v/>
      </c>
      <c r="B470" t="inlineStr">
        <is>
          <t>69.08</t>
        </is>
      </c>
      <c r="C470" t="inlineStr">
        <is>
          <t>68.07</t>
        </is>
      </c>
      <c r="D470" t="inlineStr">
        <is>
          <t>66.49</t>
        </is>
      </c>
      <c r="E470" t="inlineStr">
        <is>
          <t>69.25</t>
        </is>
      </c>
      <c r="F470" t="inlineStr">
        <is>
          <t>69.79</t>
        </is>
      </c>
      <c r="G470" t="inlineStr">
        <is>
          <t>68.94</t>
        </is>
      </c>
      <c r="H470" t="inlineStr">
        <is>
          <t>68.58</t>
        </is>
      </c>
      <c r="I470" t="inlineStr">
        <is>
          <t>69.02</t>
        </is>
      </c>
      <c r="J470" t="inlineStr">
        <is>
          <t>66.66</t>
        </is>
      </c>
      <c r="K470" t="inlineStr">
        <is>
          <t>63.53</t>
        </is>
      </c>
      <c r="L470" t="inlineStr">
        <is>
          <t>66.52</t>
        </is>
      </c>
    </row>
    <row r="471">
      <c r="A471" s="1">
        <f>HYPERLINK("https://finance.yahoo.com/quote/MRO/history?p=MRO", "Marathon Oil Corporation (MRO)")</f>
        <v/>
      </c>
      <c r="B471" t="inlineStr">
        <is>
          <t>13.21</t>
        </is>
      </c>
      <c r="C471" t="inlineStr">
        <is>
          <t>12.93</t>
        </is>
      </c>
      <c r="D471" t="inlineStr">
        <is>
          <t>12.95</t>
        </is>
      </c>
      <c r="E471" t="inlineStr">
        <is>
          <t>13.26</t>
        </is>
      </c>
      <c r="F471" t="inlineStr">
        <is>
          <t>13.33</t>
        </is>
      </c>
      <c r="G471" t="inlineStr">
        <is>
          <t>13.12</t>
        </is>
      </c>
      <c r="H471" t="inlineStr">
        <is>
          <t>12.52</t>
        </is>
      </c>
      <c r="I471" t="inlineStr">
        <is>
          <t>12.24</t>
        </is>
      </c>
      <c r="J471" t="inlineStr">
        <is>
          <t>11.75</t>
        </is>
      </c>
      <c r="K471" t="inlineStr">
        <is>
          <t>11.12</t>
        </is>
      </c>
      <c r="L471" t="inlineStr">
        <is>
          <t>11.34</t>
        </is>
      </c>
    </row>
    <row r="472">
      <c r="A472" s="1">
        <f>HYPERLINK("https://finance.yahoo.com/quote/JNPR/history?p=JNPR", "Juniper Networks, Inc. (JNPR)")</f>
        <v/>
      </c>
      <c r="B472" t="inlineStr">
        <is>
          <t>27.14</t>
        </is>
      </c>
      <c r="C472" t="inlineStr">
        <is>
          <t>27.32</t>
        </is>
      </c>
      <c r="D472" t="inlineStr">
        <is>
          <t>27.25</t>
        </is>
      </c>
      <c r="E472" t="inlineStr">
        <is>
          <t>27.62</t>
        </is>
      </c>
      <c r="F472" t="inlineStr">
        <is>
          <t>27.32</t>
        </is>
      </c>
      <c r="G472" t="inlineStr">
        <is>
          <t>27.45</t>
        </is>
      </c>
      <c r="H472" t="inlineStr">
        <is>
          <t>28.05</t>
        </is>
      </c>
      <c r="I472" t="inlineStr">
        <is>
          <t>28.07</t>
        </is>
      </c>
      <c r="J472" t="inlineStr">
        <is>
          <t>27.61</t>
        </is>
      </c>
      <c r="K472" t="inlineStr">
        <is>
          <t>26.61</t>
        </is>
      </c>
      <c r="L472" t="inlineStr">
        <is>
          <t>27.19</t>
        </is>
      </c>
    </row>
    <row r="473">
      <c r="A473" s="1">
        <f>HYPERLINK("https://finance.yahoo.com/quote/GL/history?p=GL", "Globe Life Inc. (GL)")</f>
        <v/>
      </c>
      <c r="B473" t="inlineStr">
        <is>
          <t>94.07</t>
        </is>
      </c>
      <c r="C473" t="inlineStr">
        <is>
          <t>94.64</t>
        </is>
      </c>
      <c r="D473" t="inlineStr">
        <is>
          <t>91.74</t>
        </is>
      </c>
      <c r="E473" t="inlineStr">
        <is>
          <t>94.46</t>
        </is>
      </c>
      <c r="F473" t="inlineStr">
        <is>
          <t>94.50</t>
        </is>
      </c>
      <c r="G473" t="inlineStr">
        <is>
          <t>94.07</t>
        </is>
      </c>
      <c r="H473" t="inlineStr">
        <is>
          <t>93.77</t>
        </is>
      </c>
      <c r="I473" t="inlineStr">
        <is>
          <t>94.49</t>
        </is>
      </c>
      <c r="J473" t="inlineStr">
        <is>
          <t>94.05</t>
        </is>
      </c>
      <c r="K473" t="inlineStr">
        <is>
          <t>90.63</t>
        </is>
      </c>
      <c r="L473" t="inlineStr">
        <is>
          <t>93.41</t>
        </is>
      </c>
    </row>
    <row r="474">
      <c r="A474" s="1">
        <f>HYPERLINK("https://finance.yahoo.com/quote/SEE/history?p=SEE", "Sealed Air Corporation (SEE)")</f>
        <v/>
      </c>
      <c r="B474" t="inlineStr">
        <is>
          <t>58.23</t>
        </is>
      </c>
      <c r="C474" t="inlineStr">
        <is>
          <t>58.55</t>
        </is>
      </c>
      <c r="D474" t="inlineStr">
        <is>
          <t>58.29</t>
        </is>
      </c>
      <c r="E474" t="inlineStr">
        <is>
          <t>58.40</t>
        </is>
      </c>
      <c r="F474" t="inlineStr">
        <is>
          <t>57.99</t>
        </is>
      </c>
      <c r="G474" t="inlineStr">
        <is>
          <t>56.83</t>
        </is>
      </c>
      <c r="H474" t="inlineStr">
        <is>
          <t>57.21</t>
        </is>
      </c>
      <c r="I474" t="inlineStr">
        <is>
          <t>57.11</t>
        </is>
      </c>
      <c r="J474" t="inlineStr">
        <is>
          <t>55.99</t>
        </is>
      </c>
      <c r="K474" t="inlineStr">
        <is>
          <t>55.03</t>
        </is>
      </c>
      <c r="L474" t="inlineStr">
        <is>
          <t>55.30</t>
        </is>
      </c>
    </row>
    <row r="475">
      <c r="A475" s="1">
        <f>HYPERLINK("https://finance.yahoo.com/quote/DVA/history?p=DVA", "DaVita Inc. (DVA)")</f>
        <v/>
      </c>
      <c r="B475" t="inlineStr">
        <is>
          <t>120.86</t>
        </is>
      </c>
      <c r="C475" t="inlineStr">
        <is>
          <t>122.55</t>
        </is>
      </c>
      <c r="D475" t="inlineStr">
        <is>
          <t>120.72</t>
        </is>
      </c>
      <c r="E475" t="inlineStr">
        <is>
          <t>122.09</t>
        </is>
      </c>
      <c r="F475" t="inlineStr">
        <is>
          <t>123.70</t>
        </is>
      </c>
      <c r="G475" t="inlineStr">
        <is>
          <t>121.46</t>
        </is>
      </c>
      <c r="H475" t="inlineStr">
        <is>
          <t>121.05</t>
        </is>
      </c>
      <c r="I475" t="inlineStr">
        <is>
          <t>119.81</t>
        </is>
      </c>
      <c r="J475" t="inlineStr">
        <is>
          <t>119.37</t>
        </is>
      </c>
      <c r="K475" t="inlineStr">
        <is>
          <t>117.82</t>
        </is>
      </c>
      <c r="L475" t="inlineStr">
        <is>
          <t>120.04</t>
        </is>
      </c>
    </row>
    <row r="476">
      <c r="A476" s="1">
        <f>HYPERLINK("https://finance.yahoo.com/quote/KIM/history?p=KIM", "Kimco Realty Corporation (KIM)")</f>
        <v/>
      </c>
      <c r="B476" t="inlineStr">
        <is>
          <t>20.67</t>
        </is>
      </c>
      <c r="C476" t="inlineStr">
        <is>
          <t>20.76</t>
        </is>
      </c>
      <c r="D476" t="inlineStr">
        <is>
          <t>20.50</t>
        </is>
      </c>
      <c r="E476" t="inlineStr">
        <is>
          <t>21.21</t>
        </is>
      </c>
      <c r="F476" t="inlineStr">
        <is>
          <t>21.42</t>
        </is>
      </c>
      <c r="G476" t="inlineStr">
        <is>
          <t>20.97</t>
        </is>
      </c>
      <c r="H476" t="inlineStr">
        <is>
          <t>21.39</t>
        </is>
      </c>
      <c r="I476" t="inlineStr">
        <is>
          <t>21.19</t>
        </is>
      </c>
      <c r="J476" t="inlineStr">
        <is>
          <t>21.12</t>
        </is>
      </c>
      <c r="K476" t="inlineStr">
        <is>
          <t>19.57</t>
        </is>
      </c>
      <c r="L476" t="inlineStr">
        <is>
          <t>20.49</t>
        </is>
      </c>
    </row>
    <row r="477">
      <c r="A477" s="1">
        <f>HYPERLINK("https://finance.yahoo.com/quote/NLSN/history?p=NLSN", "Nielsen Holdings plc (NLSN)")</f>
        <v/>
      </c>
      <c r="B477" t="inlineStr">
        <is>
          <t>24.30</t>
        </is>
      </c>
      <c r="C477" t="inlineStr">
        <is>
          <t>24.26</t>
        </is>
      </c>
      <c r="D477" t="inlineStr">
        <is>
          <t>23.79</t>
        </is>
      </c>
      <c r="E477" t="inlineStr">
        <is>
          <t>24.31</t>
        </is>
      </c>
      <c r="F477" t="inlineStr">
        <is>
          <t>24.30</t>
        </is>
      </c>
      <c r="G477" t="inlineStr">
        <is>
          <t>23.69</t>
        </is>
      </c>
      <c r="H477" t="inlineStr">
        <is>
          <t>24.01</t>
        </is>
      </c>
      <c r="I477" t="inlineStr">
        <is>
          <t>23.90</t>
        </is>
      </c>
      <c r="J477" t="inlineStr">
        <is>
          <t>23.76</t>
        </is>
      </c>
      <c r="K477" t="inlineStr">
        <is>
          <t>23.21</t>
        </is>
      </c>
      <c r="L477" t="inlineStr">
        <is>
          <t>23.92</t>
        </is>
      </c>
    </row>
    <row r="478">
      <c r="A478" s="1">
        <f>HYPERLINK("https://finance.yahoo.com/quote/ROL/history?p=ROL", "Rollins, Inc. (ROL)")</f>
        <v/>
      </c>
      <c r="B478" t="inlineStr">
        <is>
          <t>34.95</t>
        </is>
      </c>
      <c r="C478" t="inlineStr">
        <is>
          <t>35.58</t>
        </is>
      </c>
      <c r="D478" t="inlineStr">
        <is>
          <t>35.01</t>
        </is>
      </c>
      <c r="E478" t="inlineStr">
        <is>
          <t>35.39</t>
        </is>
      </c>
      <c r="F478" t="inlineStr">
        <is>
          <t>35.36</t>
        </is>
      </c>
      <c r="G478" t="inlineStr">
        <is>
          <t>35.34</t>
        </is>
      </c>
      <c r="H478" t="inlineStr">
        <is>
          <t>35.36</t>
        </is>
      </c>
      <c r="I478" t="inlineStr">
        <is>
          <t>35.53</t>
        </is>
      </c>
      <c r="J478" t="inlineStr">
        <is>
          <t>35.97</t>
        </is>
      </c>
      <c r="K478" t="inlineStr">
        <is>
          <t>36.27</t>
        </is>
      </c>
      <c r="L478" t="inlineStr">
        <is>
          <t>37.24</t>
        </is>
      </c>
    </row>
    <row r="479">
      <c r="A479" s="1">
        <f>HYPERLINK("https://finance.yahoo.com/quote/NCLH/history?p=NCLH", "Norwegian Cruise Line Holdings Ltd. (NCLH)")</f>
        <v/>
      </c>
      <c r="B479" t="inlineStr">
        <is>
          <t>28.06</t>
        </is>
      </c>
      <c r="C479" t="inlineStr">
        <is>
          <t>27.05</t>
        </is>
      </c>
      <c r="D479" t="inlineStr">
        <is>
          <t>26.74</t>
        </is>
      </c>
      <c r="E479" t="inlineStr">
        <is>
          <t>27.49</t>
        </is>
      </c>
      <c r="F479" t="inlineStr">
        <is>
          <t>27.28</t>
        </is>
      </c>
      <c r="G479" t="inlineStr">
        <is>
          <t>26.09</t>
        </is>
      </c>
      <c r="H479" t="inlineStr">
        <is>
          <t>25.20</t>
        </is>
      </c>
      <c r="I479" t="inlineStr">
        <is>
          <t>24.45</t>
        </is>
      </c>
      <c r="J479" t="inlineStr">
        <is>
          <t>23.14</t>
        </is>
      </c>
      <c r="K479" t="inlineStr">
        <is>
          <t>21.87</t>
        </is>
      </c>
      <c r="L479" t="inlineStr">
        <is>
          <t>23.18</t>
        </is>
      </c>
    </row>
    <row r="480">
      <c r="A480" s="1">
        <f>HYPERLINK("https://finance.yahoo.com/quote/HII/history?p=HII", "Huntington Ingalls Industries, Inc. (HII)")</f>
        <v/>
      </c>
      <c r="B480" t="inlineStr">
        <is>
          <t>205.86</t>
        </is>
      </c>
      <c r="C480" t="inlineStr">
        <is>
          <t>206.89</t>
        </is>
      </c>
      <c r="D480" t="inlineStr">
        <is>
          <t>203.55</t>
        </is>
      </c>
      <c r="E480" t="inlineStr">
        <is>
          <t>206.22</t>
        </is>
      </c>
      <c r="F480" t="inlineStr">
        <is>
          <t>204.69</t>
        </is>
      </c>
      <c r="G480" t="inlineStr">
        <is>
          <t>202.66</t>
        </is>
      </c>
      <c r="H480" t="inlineStr">
        <is>
          <t>201.66</t>
        </is>
      </c>
      <c r="I480" t="inlineStr">
        <is>
          <t>201.38</t>
        </is>
      </c>
      <c r="J480" t="inlineStr">
        <is>
          <t>200.74</t>
        </is>
      </c>
      <c r="K480" t="inlineStr">
        <is>
          <t>195.31</t>
        </is>
      </c>
      <c r="L480" t="inlineStr">
        <is>
          <t>200.99</t>
        </is>
      </c>
    </row>
    <row r="481">
      <c r="A481" s="1">
        <f>HYPERLINK("https://finance.yahoo.com/quote/ZION/history?p=ZION", "Zions Bancorporation, National Association (ZION)")</f>
        <v/>
      </c>
      <c r="B481" t="inlineStr">
        <is>
          <t>51.72</t>
        </is>
      </c>
      <c r="C481" t="inlineStr">
        <is>
          <t>51.31</t>
        </is>
      </c>
      <c r="D481" t="inlineStr">
        <is>
          <t>49.84</t>
        </is>
      </c>
      <c r="E481" t="inlineStr">
        <is>
          <t>52.29</t>
        </is>
      </c>
      <c r="F481" t="inlineStr">
        <is>
          <t>52.59</t>
        </is>
      </c>
      <c r="G481" t="inlineStr">
        <is>
          <t>51.41</t>
        </is>
      </c>
      <c r="H481" t="inlineStr">
        <is>
          <t>51.36</t>
        </is>
      </c>
      <c r="I481" t="inlineStr">
        <is>
          <t>51.67</t>
        </is>
      </c>
      <c r="J481" t="inlineStr">
        <is>
          <t>49.60</t>
        </is>
      </c>
      <c r="K481" t="inlineStr">
        <is>
          <t>47.70</t>
        </is>
      </c>
      <c r="L481" t="inlineStr">
        <is>
          <t>50.91</t>
        </is>
      </c>
    </row>
    <row r="482">
      <c r="A482" s="1">
        <f>HYPERLINK("https://finance.yahoo.com/quote/FRT/history?p=FRT", "Federal Realty Investment Trust (FRT)")</f>
        <v/>
      </c>
      <c r="B482" t="inlineStr">
        <is>
          <t>116.83</t>
        </is>
      </c>
      <c r="C482" t="inlineStr">
        <is>
          <t>114.55</t>
        </is>
      </c>
      <c r="D482" t="inlineStr">
        <is>
          <t>114.40</t>
        </is>
      </c>
      <c r="E482" t="inlineStr">
        <is>
          <t>118.05</t>
        </is>
      </c>
      <c r="F482" t="inlineStr">
        <is>
          <t>120.34</t>
        </is>
      </c>
      <c r="G482" t="inlineStr">
        <is>
          <t>117.43</t>
        </is>
      </c>
      <c r="H482" t="inlineStr">
        <is>
          <t>118.27</t>
        </is>
      </c>
      <c r="I482" t="inlineStr">
        <is>
          <t>117.49</t>
        </is>
      </c>
      <c r="J482" t="inlineStr">
        <is>
          <t>117.15</t>
        </is>
      </c>
      <c r="K482" t="inlineStr">
        <is>
          <t>112.24</t>
        </is>
      </c>
      <c r="L482" t="inlineStr">
        <is>
          <t>115.21</t>
        </is>
      </c>
    </row>
    <row r="483">
      <c r="A483" s="1">
        <f>HYPERLINK("https://finance.yahoo.com/quote/BEN/history?p=BEN", "Franklin Resources, Inc. (BEN)")</f>
        <v/>
      </c>
      <c r="B483" t="inlineStr">
        <is>
          <t>31.60</t>
        </is>
      </c>
      <c r="C483" t="inlineStr">
        <is>
          <t>32.11</t>
        </is>
      </c>
      <c r="D483" t="inlineStr">
        <is>
          <t>31.08</t>
        </is>
      </c>
      <c r="E483" t="inlineStr">
        <is>
          <t>32.15</t>
        </is>
      </c>
      <c r="F483" t="inlineStr">
        <is>
          <t>32.28</t>
        </is>
      </c>
      <c r="G483" t="inlineStr">
        <is>
          <t>30.70</t>
        </is>
      </c>
      <c r="H483" t="inlineStr">
        <is>
          <t>30.23</t>
        </is>
      </c>
      <c r="I483" t="inlineStr">
        <is>
          <t>30.19</t>
        </is>
      </c>
      <c r="J483" t="inlineStr">
        <is>
          <t>29.41</t>
        </is>
      </c>
      <c r="K483" t="inlineStr">
        <is>
          <t>28.58</t>
        </is>
      </c>
      <c r="L483" t="inlineStr">
        <is>
          <t>29.26</t>
        </is>
      </c>
    </row>
    <row r="484">
      <c r="A484" s="1">
        <f>HYPERLINK("https://finance.yahoo.com/quote/DISCK/history?p=DISCK", "Discovery, Inc. (DISCK)")</f>
        <v/>
      </c>
      <c r="B484" t="inlineStr">
        <is>
          <t>28.56</t>
        </is>
      </c>
      <c r="C484" t="inlineStr">
        <is>
          <t>27.87</t>
        </is>
      </c>
      <c r="D484" t="inlineStr">
        <is>
          <t>27.23</t>
        </is>
      </c>
      <c r="E484" t="inlineStr">
        <is>
          <t>27.77</t>
        </is>
      </c>
      <c r="F484" t="inlineStr">
        <is>
          <t>28.14</t>
        </is>
      </c>
      <c r="G484" t="inlineStr">
        <is>
          <t>27.32</t>
        </is>
      </c>
      <c r="H484" t="inlineStr">
        <is>
          <t>27.01</t>
        </is>
      </c>
      <c r="I484" t="inlineStr">
        <is>
          <t>26.66</t>
        </is>
      </c>
      <c r="J484" t="inlineStr">
        <is>
          <t>26.52</t>
        </is>
      </c>
      <c r="K484" t="inlineStr">
        <is>
          <t>26.16</t>
        </is>
      </c>
      <c r="L484" t="inlineStr">
        <is>
          <t>26.33</t>
        </is>
      </c>
    </row>
    <row r="485">
      <c r="A485" s="1">
        <f>HYPERLINK("https://finance.yahoo.com/quote/OGN/history?p=OGN", "Organon &amp; Co. (OGN)")</f>
        <v/>
      </c>
      <c r="B485" t="inlineStr">
        <is>
          <t>31.00</t>
        </is>
      </c>
      <c r="C485" t="inlineStr">
        <is>
          <t>30.12</t>
        </is>
      </c>
      <c r="D485" t="inlineStr">
        <is>
          <t>29.65</t>
        </is>
      </c>
      <c r="E485" t="inlineStr">
        <is>
          <t>30.10</t>
        </is>
      </c>
      <c r="F485" t="inlineStr">
        <is>
          <t>29.74</t>
        </is>
      </c>
      <c r="G485" t="inlineStr">
        <is>
          <t>29.10</t>
        </is>
      </c>
      <c r="H485" t="inlineStr">
        <is>
          <t>29.34</t>
        </is>
      </c>
      <c r="I485" t="inlineStr">
        <is>
          <t>28.91</t>
        </is>
      </c>
      <c r="J485" t="inlineStr">
        <is>
          <t>28.87</t>
        </is>
      </c>
      <c r="K485" t="inlineStr">
        <is>
          <t>29.14</t>
        </is>
      </c>
      <c r="L485" t="inlineStr">
        <is>
          <t>29.49</t>
        </is>
      </c>
    </row>
    <row r="486">
      <c r="A486" s="1">
        <f>HYPERLINK("https://finance.yahoo.com/quote/IPGP/history?p=IPGP", "IPG Photonics Corporation (IPGP)")</f>
        <v/>
      </c>
      <c r="B486" t="inlineStr">
        <is>
          <t>210.15</t>
        </is>
      </c>
      <c r="C486" t="inlineStr">
        <is>
          <t>207.71</t>
        </is>
      </c>
      <c r="D486" t="inlineStr">
        <is>
          <t>201.30</t>
        </is>
      </c>
      <c r="E486" t="inlineStr">
        <is>
          <t>207.41</t>
        </is>
      </c>
      <c r="F486" t="inlineStr">
        <is>
          <t>210.31</t>
        </is>
      </c>
      <c r="G486" t="inlineStr">
        <is>
          <t>207.96</t>
        </is>
      </c>
      <c r="H486" t="inlineStr">
        <is>
          <t>208.89</t>
        </is>
      </c>
      <c r="I486" t="inlineStr">
        <is>
          <t>207.65</t>
        </is>
      </c>
      <c r="J486" t="inlineStr">
        <is>
          <t>205.88</t>
        </is>
      </c>
      <c r="K486" t="inlineStr">
        <is>
          <t>201.86</t>
        </is>
      </c>
      <c r="L486" t="inlineStr">
        <is>
          <t>207.07</t>
        </is>
      </c>
    </row>
    <row r="487">
      <c r="A487" s="1">
        <f>HYPERLINK("https://finance.yahoo.com/quote/VNO/history?p=VNO", "Vornado Realty Trust (VNO)")</f>
        <v/>
      </c>
      <c r="B487" t="inlineStr">
        <is>
          <t>46.00</t>
        </is>
      </c>
      <c r="C487" t="inlineStr">
        <is>
          <t>45.48</t>
        </is>
      </c>
      <c r="D487" t="inlineStr">
        <is>
          <t>44.88</t>
        </is>
      </c>
      <c r="E487" t="inlineStr">
        <is>
          <t>46.52</t>
        </is>
      </c>
      <c r="F487" t="inlineStr">
        <is>
          <t>47.10</t>
        </is>
      </c>
      <c r="G487" t="inlineStr">
        <is>
          <t>45.55</t>
        </is>
      </c>
      <c r="H487" t="inlineStr">
        <is>
          <t>45.87</t>
        </is>
      </c>
      <c r="I487" t="inlineStr">
        <is>
          <t>45.49</t>
        </is>
      </c>
      <c r="J487" t="inlineStr">
        <is>
          <t>45.21</t>
        </is>
      </c>
      <c r="K487" t="inlineStr">
        <is>
          <t>43.08</t>
        </is>
      </c>
      <c r="L487" t="inlineStr">
        <is>
          <t>44.35</t>
        </is>
      </c>
    </row>
    <row r="488">
      <c r="A488" s="1">
        <f>HYPERLINK("https://finance.yahoo.com/quote/PVH/history?p=PVH", "PVH Corp. (PVH)")</f>
        <v/>
      </c>
      <c r="B488" t="inlineStr">
        <is>
          <t>106.80</t>
        </is>
      </c>
      <c r="C488" t="inlineStr">
        <is>
          <t>103.74</t>
        </is>
      </c>
      <c r="D488" t="inlineStr">
        <is>
          <t>102.96</t>
        </is>
      </c>
      <c r="E488" t="inlineStr">
        <is>
          <t>108.05</t>
        </is>
      </c>
      <c r="F488" t="inlineStr">
        <is>
          <t>107.73</t>
        </is>
      </c>
      <c r="G488" t="inlineStr">
        <is>
          <t>104.67</t>
        </is>
      </c>
      <c r="H488" t="inlineStr">
        <is>
          <t>103.35</t>
        </is>
      </c>
      <c r="I488" t="inlineStr">
        <is>
          <t>100.85</t>
        </is>
      </c>
      <c r="J488" t="inlineStr">
        <is>
          <t>98.00</t>
        </is>
      </c>
      <c r="K488" t="inlineStr">
        <is>
          <t>93.80</t>
        </is>
      </c>
      <c r="L488" t="inlineStr">
        <is>
          <t>97.52</t>
        </is>
      </c>
    </row>
    <row r="489">
      <c r="A489" s="1">
        <f>HYPERLINK("https://finance.yahoo.com/quote/ALK/history?p=ALK", "Alaska Air Group, Inc. (ALK)")</f>
        <v/>
      </c>
      <c r="B489" t="inlineStr">
        <is>
          <t>59.19</t>
        </is>
      </c>
      <c r="C489" t="inlineStr">
        <is>
          <t>57.62</t>
        </is>
      </c>
      <c r="D489" t="inlineStr">
        <is>
          <t>57.78</t>
        </is>
      </c>
      <c r="E489" t="inlineStr">
        <is>
          <t>59.38</t>
        </is>
      </c>
      <c r="F489" t="inlineStr">
        <is>
          <t>59.67</t>
        </is>
      </c>
      <c r="G489" t="inlineStr">
        <is>
          <t>57.62</t>
        </is>
      </c>
      <c r="H489" t="inlineStr">
        <is>
          <t>57.55</t>
        </is>
      </c>
      <c r="I489" t="inlineStr">
        <is>
          <t>56.91</t>
        </is>
      </c>
      <c r="J489" t="inlineStr">
        <is>
          <t>54.62</t>
        </is>
      </c>
      <c r="K489" t="inlineStr">
        <is>
          <t>52.83</t>
        </is>
      </c>
      <c r="L489" t="inlineStr">
        <is>
          <t>54.80</t>
        </is>
      </c>
    </row>
    <row r="490">
      <c r="A490" s="1">
        <f>HYPERLINK("https://finance.yahoo.com/quote/PBCT/history?p=PBCT", "People's United Financial, Inc. (PBCT)")</f>
        <v/>
      </c>
      <c r="B490" t="inlineStr">
        <is>
          <t>16.75</t>
        </is>
      </c>
      <c r="C490" t="inlineStr">
        <is>
          <t>16.59</t>
        </is>
      </c>
      <c r="D490" t="inlineStr">
        <is>
          <t>16.10</t>
        </is>
      </c>
      <c r="E490" t="inlineStr">
        <is>
          <t>16.70</t>
        </is>
      </c>
      <c r="F490" t="inlineStr">
        <is>
          <t>16.72</t>
        </is>
      </c>
      <c r="G490" t="inlineStr">
        <is>
          <t>16.48</t>
        </is>
      </c>
      <c r="H490" t="inlineStr">
        <is>
          <t>16.46</t>
        </is>
      </c>
      <c r="I490" t="inlineStr">
        <is>
          <t>16.62</t>
        </is>
      </c>
      <c r="J490" t="inlineStr">
        <is>
          <t>16.03</t>
        </is>
      </c>
      <c r="K490" t="inlineStr">
        <is>
          <t>15.29</t>
        </is>
      </c>
      <c r="L490" t="inlineStr">
        <is>
          <t>15.92</t>
        </is>
      </c>
    </row>
    <row r="491">
      <c r="A491" s="1">
        <f>HYPERLINK("https://finance.yahoo.com/quote/APA/history?p=APA", "APA Corporation (APA)")</f>
        <v/>
      </c>
      <c r="B491" t="inlineStr">
        <is>
          <t>20.54</t>
        </is>
      </c>
      <c r="C491" t="inlineStr">
        <is>
          <t>20.05</t>
        </is>
      </c>
      <c r="D491" t="inlineStr">
        <is>
          <t>20.03</t>
        </is>
      </c>
      <c r="E491" t="inlineStr">
        <is>
          <t>20.57</t>
        </is>
      </c>
      <c r="F491" t="inlineStr">
        <is>
          <t>20.41</t>
        </is>
      </c>
      <c r="G491" t="inlineStr">
        <is>
          <t>20.17</t>
        </is>
      </c>
      <c r="H491" t="inlineStr">
        <is>
          <t>19.04</t>
        </is>
      </c>
      <c r="I491" t="inlineStr">
        <is>
          <t>18.47</t>
        </is>
      </c>
      <c r="J491" t="inlineStr">
        <is>
          <t>17.98</t>
        </is>
      </c>
      <c r="K491" t="inlineStr">
        <is>
          <t>17.21</t>
        </is>
      </c>
      <c r="L491" t="inlineStr">
        <is>
          <t>17.44</t>
        </is>
      </c>
    </row>
    <row r="492">
      <c r="A492" s="1">
        <f>HYPERLINK("https://finance.yahoo.com/quote/LEG/history?p=LEG", "Leggett &amp; Platt, Incorporated (LEG)")</f>
        <v/>
      </c>
      <c r="B492" t="inlineStr">
        <is>
          <t>50.47</t>
        </is>
      </c>
      <c r="C492" t="inlineStr">
        <is>
          <t>50.70</t>
        </is>
      </c>
      <c r="D492" t="inlineStr">
        <is>
          <t>49.81</t>
        </is>
      </c>
      <c r="E492" t="inlineStr">
        <is>
          <t>50.88</t>
        </is>
      </c>
      <c r="F492" t="inlineStr">
        <is>
          <t>50.80</t>
        </is>
      </c>
      <c r="G492" t="inlineStr">
        <is>
          <t>49.70</t>
        </is>
      </c>
      <c r="H492" t="inlineStr">
        <is>
          <t>49.50</t>
        </is>
      </c>
      <c r="I492" t="inlineStr">
        <is>
          <t>48.95</t>
        </is>
      </c>
      <c r="J492" t="inlineStr">
        <is>
          <t>48.25</t>
        </is>
      </c>
      <c r="K492" t="inlineStr">
        <is>
          <t>46.99</t>
        </is>
      </c>
      <c r="L492" t="inlineStr">
        <is>
          <t>48.17</t>
        </is>
      </c>
    </row>
    <row r="493">
      <c r="A493" s="1">
        <f>HYPERLINK("https://finance.yahoo.com/quote/COG/history?p=COG", "Cabot Oil &amp; Gas Corporation (COG)")</f>
        <v/>
      </c>
      <c r="B493" t="inlineStr">
        <is>
          <t>17.00</t>
        </is>
      </c>
      <c r="C493" t="inlineStr">
        <is>
          <t>17.02</t>
        </is>
      </c>
      <c r="D493" t="inlineStr">
        <is>
          <t>17.41</t>
        </is>
      </c>
      <c r="E493" t="inlineStr">
        <is>
          <t>17.61</t>
        </is>
      </c>
      <c r="F493" t="inlineStr">
        <is>
          <t>17.69</t>
        </is>
      </c>
      <c r="G493" t="inlineStr">
        <is>
          <t>17.69</t>
        </is>
      </c>
      <c r="H493" t="inlineStr">
        <is>
          <t>16.81</t>
        </is>
      </c>
      <c r="I493" t="inlineStr">
        <is>
          <t>16.48</t>
        </is>
      </c>
      <c r="J493" t="inlineStr">
        <is>
          <t>16.16</t>
        </is>
      </c>
      <c r="K493" t="inlineStr">
        <is>
          <t>15.64</t>
        </is>
      </c>
      <c r="L493" t="inlineStr">
        <is>
          <t>15.52</t>
        </is>
      </c>
    </row>
    <row r="494">
      <c r="A494" s="1">
        <f>HYPERLINK("https://finance.yahoo.com/quote/PRGO/history?p=PRGO", "Perrigo Company plc (PRGO)")</f>
        <v/>
      </c>
      <c r="B494" t="inlineStr">
        <is>
          <t>46.90</t>
        </is>
      </c>
      <c r="C494" t="inlineStr">
        <is>
          <t>47.00</t>
        </is>
      </c>
      <c r="D494" t="inlineStr">
        <is>
          <t>46.62</t>
        </is>
      </c>
      <c r="E494" t="inlineStr">
        <is>
          <t>46.74</t>
        </is>
      </c>
      <c r="F494" t="inlineStr">
        <is>
          <t>46.53</t>
        </is>
      </c>
      <c r="G494" t="inlineStr">
        <is>
          <t>46.01</t>
        </is>
      </c>
      <c r="H494" t="inlineStr">
        <is>
          <t>47.44</t>
        </is>
      </c>
      <c r="I494" t="inlineStr">
        <is>
          <t>46.31</t>
        </is>
      </c>
      <c r="J494" t="inlineStr">
        <is>
          <t>45.72</t>
        </is>
      </c>
      <c r="K494" t="inlineStr">
        <is>
          <t>45.48</t>
        </is>
      </c>
      <c r="L494" t="inlineStr">
        <is>
          <t>45.79</t>
        </is>
      </c>
    </row>
    <row r="495">
      <c r="A495" s="1">
        <f>HYPERLINK("https://finance.yahoo.com/quote/HBI/history?p=HBI", "Hanesbrands Inc. (HBI)")</f>
        <v/>
      </c>
      <c r="B495" t="inlineStr">
        <is>
          <t>17.83</t>
        </is>
      </c>
      <c r="C495" t="inlineStr">
        <is>
          <t>17.59</t>
        </is>
      </c>
      <c r="D495" t="inlineStr">
        <is>
          <t>17.46</t>
        </is>
      </c>
      <c r="E495" t="inlineStr">
        <is>
          <t>18.10</t>
        </is>
      </c>
      <c r="F495" t="inlineStr">
        <is>
          <t>18.12</t>
        </is>
      </c>
      <c r="G495" t="inlineStr">
        <is>
          <t>18.15</t>
        </is>
      </c>
      <c r="H495" t="inlineStr">
        <is>
          <t>18.14</t>
        </is>
      </c>
      <c r="I495" t="inlineStr">
        <is>
          <t>17.98</t>
        </is>
      </c>
      <c r="J495" t="inlineStr">
        <is>
          <t>17.42</t>
        </is>
      </c>
      <c r="K495" t="inlineStr">
        <is>
          <t>17.31</t>
        </is>
      </c>
      <c r="L495" t="inlineStr">
        <is>
          <t>17.61</t>
        </is>
      </c>
    </row>
    <row r="496">
      <c r="A496" s="1">
        <f>HYPERLINK("https://finance.yahoo.com/quote/GPS/history?p=GPS", "The Gap, Inc. (GPS)")</f>
        <v/>
      </c>
      <c r="B496" t="inlineStr">
        <is>
          <t>32.29</t>
        </is>
      </c>
      <c r="C496" t="inlineStr">
        <is>
          <t>31.38</t>
        </is>
      </c>
      <c r="D496" t="inlineStr">
        <is>
          <t>30.89</t>
        </is>
      </c>
      <c r="E496" t="inlineStr">
        <is>
          <t>32.34</t>
        </is>
      </c>
      <c r="F496" t="inlineStr">
        <is>
          <t>32.29</t>
        </is>
      </c>
      <c r="G496" t="inlineStr">
        <is>
          <t>31.49</t>
        </is>
      </c>
      <c r="H496" t="inlineStr">
        <is>
          <t>31.00</t>
        </is>
      </c>
      <c r="I496" t="inlineStr">
        <is>
          <t>29.72</t>
        </is>
      </c>
      <c r="J496" t="inlineStr">
        <is>
          <t>28.32</t>
        </is>
      </c>
      <c r="K496" t="inlineStr">
        <is>
          <t>27.67</t>
        </is>
      </c>
      <c r="L496" t="inlineStr">
        <is>
          <t>28.30</t>
        </is>
      </c>
    </row>
    <row r="497">
      <c r="A497" s="1">
        <f>HYPERLINK("https://finance.yahoo.com/quote/UNM/history?p=UNM", "Unum Group (UNM)")</f>
        <v/>
      </c>
      <c r="B497" t="inlineStr">
        <is>
          <t>27.68</t>
        </is>
      </c>
      <c r="C497" t="inlineStr">
        <is>
          <t>27.53</t>
        </is>
      </c>
      <c r="D497" t="inlineStr">
        <is>
          <t>26.70</t>
        </is>
      </c>
      <c r="E497" t="inlineStr">
        <is>
          <t>27.91</t>
        </is>
      </c>
      <c r="F497" t="inlineStr">
        <is>
          <t>28.20</t>
        </is>
      </c>
      <c r="G497" t="inlineStr">
        <is>
          <t>27.64</t>
        </is>
      </c>
      <c r="H497" t="inlineStr">
        <is>
          <t>27.58</t>
        </is>
      </c>
      <c r="I497" t="inlineStr">
        <is>
          <t>27.59</t>
        </is>
      </c>
      <c r="J497" t="inlineStr">
        <is>
          <t>27.04</t>
        </is>
      </c>
      <c r="K497" t="inlineStr">
        <is>
          <t>26.10</t>
        </is>
      </c>
      <c r="L497" t="inlineStr">
        <is>
          <t>27.08</t>
        </is>
      </c>
    </row>
    <row r="498">
      <c r="A498" s="1">
        <f>HYPERLINK("https://finance.yahoo.com/quote/NOV/history?p=NOV", "NOV Inc. (NOV)")</f>
        <v/>
      </c>
      <c r="B498" t="inlineStr">
        <is>
          <t>14.54</t>
        </is>
      </c>
      <c r="C498" t="inlineStr">
        <is>
          <t>14.26</t>
        </is>
      </c>
      <c r="D498" t="inlineStr">
        <is>
          <t>14.18</t>
        </is>
      </c>
      <c r="E498" t="inlineStr">
        <is>
          <t>15.03</t>
        </is>
      </c>
      <c r="F498" t="inlineStr">
        <is>
          <t>15.07</t>
        </is>
      </c>
      <c r="G498" t="inlineStr">
        <is>
          <t>14.91</t>
        </is>
      </c>
      <c r="H498" t="inlineStr">
        <is>
          <t>14.39</t>
        </is>
      </c>
      <c r="I498" t="inlineStr">
        <is>
          <t>13.86</t>
        </is>
      </c>
      <c r="J498" t="inlineStr">
        <is>
          <t>13.62</t>
        </is>
      </c>
      <c r="K498" t="inlineStr">
        <is>
          <t>13.24</t>
        </is>
      </c>
      <c r="L498" t="inlineStr">
        <is>
          <t>13.57</t>
        </is>
      </c>
    </row>
    <row r="499">
      <c r="A499" s="1">
        <f>HYPERLINK("https://finance.yahoo.com/quote/FOX/history?p=FOX", "Fox Corporation (FOX)")</f>
        <v/>
      </c>
      <c r="B499" t="inlineStr">
        <is>
          <t>34.73</t>
        </is>
      </c>
      <c r="C499" t="inlineStr">
        <is>
          <t>34.50</t>
        </is>
      </c>
      <c r="D499" t="inlineStr">
        <is>
          <t>33.81</t>
        </is>
      </c>
      <c r="E499" t="inlineStr">
        <is>
          <t>34.51</t>
        </is>
      </c>
      <c r="F499" t="inlineStr">
        <is>
          <t>34.90</t>
        </is>
      </c>
      <c r="G499" t="inlineStr">
        <is>
          <t>33.97</t>
        </is>
      </c>
      <c r="H499" t="inlineStr">
        <is>
          <t>34.38</t>
        </is>
      </c>
      <c r="I499" t="inlineStr">
        <is>
          <t>33.88</t>
        </is>
      </c>
      <c r="J499" t="inlineStr">
        <is>
          <t>33.37</t>
        </is>
      </c>
      <c r="K499" t="inlineStr">
        <is>
          <t>32.60</t>
        </is>
      </c>
      <c r="L499" t="inlineStr">
        <is>
          <t>32.90</t>
        </is>
      </c>
    </row>
    <row r="500">
      <c r="A500" s="1">
        <f>HYPERLINK("https://finance.yahoo.com/quote/RL/history?p=RL", "Ralph Lauren Corporation (RL)")</f>
        <v/>
      </c>
      <c r="B500" t="inlineStr">
        <is>
          <t>115.18</t>
        </is>
      </c>
      <c r="C500" t="inlineStr">
        <is>
          <t>113.47</t>
        </is>
      </c>
      <c r="D500" t="inlineStr">
        <is>
          <t>113.57</t>
        </is>
      </c>
      <c r="E500" t="inlineStr">
        <is>
          <t>116.40</t>
        </is>
      </c>
      <c r="F500" t="inlineStr">
        <is>
          <t>115.70</t>
        </is>
      </c>
      <c r="G500" t="inlineStr">
        <is>
          <t>114.67</t>
        </is>
      </c>
      <c r="H500" t="inlineStr">
        <is>
          <t>113.69</t>
        </is>
      </c>
      <c r="I500" t="inlineStr">
        <is>
          <t>111.57</t>
        </is>
      </c>
      <c r="J500" t="inlineStr">
        <is>
          <t>108.68</t>
        </is>
      </c>
      <c r="K500" t="inlineStr">
        <is>
          <t>103.79</t>
        </is>
      </c>
      <c r="L500" t="inlineStr">
        <is>
          <t>106.86</t>
        </is>
      </c>
    </row>
    <row r="501">
      <c r="A501" s="1">
        <f>HYPERLINK("https://finance.yahoo.com/quote/DISCA/history?p=DISCA", "Discovery, Inc. (DISCA)")</f>
        <v/>
      </c>
      <c r="B501" t="inlineStr">
        <is>
          <t>30.34</t>
        </is>
      </c>
      <c r="C501" t="inlineStr">
        <is>
          <t>29.56</t>
        </is>
      </c>
      <c r="D501" t="inlineStr">
        <is>
          <t>28.78</t>
        </is>
      </c>
      <c r="E501" t="inlineStr">
        <is>
          <t>29.30</t>
        </is>
      </c>
      <c r="F501" t="inlineStr">
        <is>
          <t>29.65</t>
        </is>
      </c>
      <c r="G501" t="inlineStr">
        <is>
          <t>29.10</t>
        </is>
      </c>
      <c r="H501" t="inlineStr">
        <is>
          <t>28.74</t>
        </is>
      </c>
      <c r="I501" t="inlineStr">
        <is>
          <t>28.46</t>
        </is>
      </c>
      <c r="J501" t="inlineStr">
        <is>
          <t>28.18</t>
        </is>
      </c>
      <c r="K501" t="inlineStr">
        <is>
          <t>27.82</t>
        </is>
      </c>
      <c r="L501" t="inlineStr">
        <is>
          <t>27.99</t>
        </is>
      </c>
    </row>
    <row r="502">
      <c r="A502" s="1">
        <f>HYPERLINK("https://finance.yahoo.com/quote/UAA/history?p=UAA", "Under Armour, Inc. (UAA)")</f>
        <v/>
      </c>
      <c r="B502" t="inlineStr">
        <is>
          <t>21.07</t>
        </is>
      </c>
      <c r="C502" t="inlineStr">
        <is>
          <t>20.68</t>
        </is>
      </c>
      <c r="D502" t="inlineStr">
        <is>
          <t>20.44</t>
        </is>
      </c>
      <c r="E502" t="inlineStr">
        <is>
          <t>21.34</t>
        </is>
      </c>
      <c r="F502" t="inlineStr">
        <is>
          <t>21.21</t>
        </is>
      </c>
      <c r="G502" t="inlineStr">
        <is>
          <t>20.65</t>
        </is>
      </c>
      <c r="H502" t="inlineStr">
        <is>
          <t>20.55</t>
        </is>
      </c>
      <c r="I502" t="inlineStr">
        <is>
          <t>20.08</t>
        </is>
      </c>
      <c r="J502" t="inlineStr">
        <is>
          <t>19.26</t>
        </is>
      </c>
      <c r="K502" t="inlineStr">
        <is>
          <t>18.90</t>
        </is>
      </c>
      <c r="L502" t="inlineStr">
        <is>
          <t>19.40</t>
        </is>
      </c>
    </row>
    <row r="503">
      <c r="A503" s="1">
        <f>HYPERLINK("https://finance.yahoo.com/quote/UA/history?p=UA", "Under Armour, Inc. (UA)")</f>
        <v/>
      </c>
      <c r="B503" t="inlineStr">
        <is>
          <t>18.59</t>
        </is>
      </c>
      <c r="C503" t="inlineStr">
        <is>
          <t>18.31</t>
        </is>
      </c>
      <c r="D503" t="inlineStr">
        <is>
          <t>18.08</t>
        </is>
      </c>
      <c r="E503" t="inlineStr">
        <is>
          <t>18.82</t>
        </is>
      </c>
      <c r="F503" t="inlineStr">
        <is>
          <t>18.76</t>
        </is>
      </c>
      <c r="G503" t="inlineStr">
        <is>
          <t>18.29</t>
        </is>
      </c>
      <c r="H503" t="inlineStr">
        <is>
          <t>18.13</t>
        </is>
      </c>
      <c r="I503" t="inlineStr">
        <is>
          <t>17.78</t>
        </is>
      </c>
      <c r="J503" t="inlineStr">
        <is>
          <t>17.05</t>
        </is>
      </c>
      <c r="K503" t="inlineStr">
        <is>
          <t>16.73</t>
        </is>
      </c>
      <c r="L503" t="inlineStr">
        <is>
          <t>17.16</t>
        </is>
      </c>
    </row>
    <row r="504">
      <c r="A504" s="1">
        <f>HYPERLINK("https://finance.yahoo.com/quote/NWS/history?p=NWS", "News Corporation (NWS)")</f>
        <v/>
      </c>
      <c r="B504" t="inlineStr">
        <is>
          <t>24.09</t>
        </is>
      </c>
      <c r="C504" t="inlineStr">
        <is>
          <t>23.86</t>
        </is>
      </c>
      <c r="D504" t="inlineStr">
        <is>
          <t>23.44</t>
        </is>
      </c>
      <c r="E504" t="inlineStr">
        <is>
          <t>24.16</t>
        </is>
      </c>
      <c r="F504" t="inlineStr">
        <is>
          <t>24.36</t>
        </is>
      </c>
      <c r="G504" t="inlineStr">
        <is>
          <t>23.86</t>
        </is>
      </c>
      <c r="H504" t="inlineStr">
        <is>
          <t>23.70</t>
        </is>
      </c>
      <c r="I504" t="inlineStr">
        <is>
          <t>23.65</t>
        </is>
      </c>
      <c r="J504" t="inlineStr">
        <is>
          <t>22.99</t>
        </is>
      </c>
      <c r="K504" t="inlineStr">
        <is>
          <t>22.65</t>
        </is>
      </c>
      <c r="L504" t="inlineStr">
        <is>
          <t>22.67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2021-07-20T15:51:31Z</dcterms:created>
  <dcterms:modified xmlns:dcterms="http://purl.org/dc/terms/" xmlns:xsi="http://www.w3.org/2001/XMLSchema-instance" xsi:type="dcterms:W3CDTF">2021-07-20T15:51:31Z</dcterms:modified>
</cp:coreProperties>
</file>