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gabrielemia/Downloads/"/>
    </mc:Choice>
  </mc:AlternateContent>
  <xr:revisionPtr revIDLastSave="0" documentId="13_ncr:1_{205D5058-7CE9-5149-8B86-E45180A3A8AC}" xr6:coauthVersionLast="47" xr6:coauthVersionMax="47" xr10:uidLastSave="{00000000-0000-0000-0000-000000000000}"/>
  <bookViews>
    <workbookView xWindow="0" yWindow="500" windowWidth="28800" windowHeight="15940" activeTab="5" xr2:uid="{E8F11DBB-9739-7442-BF10-AEA7BDD0CB98}"/>
  </bookViews>
  <sheets>
    <sheet name="Parameters" sheetId="1" r:id="rId1"/>
    <sheet name="Data" sheetId="3" r:id="rId2"/>
    <sheet name="Sample" sheetId="4" r:id="rId3"/>
    <sheet name="Statistical Insight" sheetId="6" r:id="rId4"/>
    <sheet name="(Un)Correlated Variables" sheetId="8" r:id="rId5"/>
    <sheet name="Linear Regression" sheetId="9" r:id="rId6"/>
  </sheets>
  <definedNames>
    <definedName name="_xlnm._FilterDatabase" localSheetId="2" hidden="1">Sample!$A$1:$C$250</definedName>
    <definedName name="_xlchart.v1.0" hidden="1">Sample!$A$2:$A$251</definedName>
    <definedName name="_xlchart.v1.1" hidden="1">Sample!$D$2:$D$63</definedName>
    <definedName name="DatiEsterni_1" localSheetId="3" hidden="1">'Statistical Insight'!#REF!</definedName>
    <definedName name="Deviazione_Standard">Parameters!#REF!</definedName>
    <definedName name="Media">Parameters!#REF!</definedName>
    <definedName name="Probabilità">Parameters!#REF!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 i="4"/>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2" i="9"/>
  <c r="H57" i="9"/>
  <c r="G11" i="8" l="1"/>
  <c r="G7" i="8"/>
  <c r="G6" i="8"/>
  <c r="G3" i="8"/>
  <c r="G2" i="8"/>
  <c r="G10" i="8" l="1"/>
  <c r="C2" i="6"/>
  <c r="B2" i="6"/>
  <c r="F2" i="6"/>
  <c r="G2" i="6" s="1"/>
  <c r="I2" i="6"/>
  <c r="A2" i="6"/>
  <c r="H2" i="6" l="1"/>
  <c r="D2" i="6" l="1"/>
  <c r="E2" i="6" s="1"/>
  <c r="L2" i="6" s="1"/>
  <c r="M2" i="6" s="1"/>
  <c r="O2" i="6" l="1"/>
  <c r="N2" i="6"/>
  <c r="P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21BBA8-D98C-6943-81C4-EC1136C8DB81}" keepAlive="1" name="Query - Query" description="Connessione alla query 'Query' nella cartella di lavoro." type="5" refreshedVersion="8" background="1" saveData="1">
    <dbPr connection="Provider=Microsoft.Mashup.OleDb.1;Data Source=$Workbook$;Location=Query;Extended Properties=&quot;&quot;" command="SELECT * FROM [Query]"/>
  </connection>
  <connection id="2" xr16:uid="{BB022F0D-8666-F540-9479-C9E5EC351C90}" keepAlive="1" name="Query - Query (2)" description="Connessione alla query 'Query (2)' nella cartella di lavoro." type="5" refreshedVersion="8" background="1" saveData="1">
    <dbPr connection="Provider=Microsoft.Mashup.OleDb.1;Data Source=$Workbook$;Location=&quot;Query (2)&quot;;Extended Properties=&quot;&quot;" command="SELECT * FROM [Query (2)]"/>
  </connection>
</connections>
</file>

<file path=xl/sharedStrings.xml><?xml version="1.0" encoding="utf-8"?>
<sst xmlns="http://schemas.openxmlformats.org/spreadsheetml/2006/main" count="74" uniqueCount="61">
  <si>
    <t>Alfa</t>
  </si>
  <si>
    <t>H0</t>
  </si>
  <si>
    <t>H1</t>
  </si>
  <si>
    <t>Z</t>
  </si>
  <si>
    <t>P-value</t>
  </si>
  <si>
    <t>OUTPUT RIEPILOGO</t>
  </si>
  <si>
    <t>gdl</t>
  </si>
  <si>
    <t>SQ</t>
  </si>
  <si>
    <t>MQ</t>
  </si>
  <si>
    <t>F</t>
  </si>
  <si>
    <t>Stat t</t>
  </si>
  <si>
    <t>Pearson</t>
  </si>
  <si>
    <t>Probability</t>
  </si>
  <si>
    <t>Mean</t>
  </si>
  <si>
    <t>Standard Deviation</t>
  </si>
  <si>
    <t>RANDOM</t>
  </si>
  <si>
    <t>Population Age of Luggnag</t>
  </si>
  <si>
    <t xml:space="preserve"> Group Membership</t>
  </si>
  <si>
    <t>Third Group Population Age</t>
  </si>
  <si>
    <t>Sample Size</t>
  </si>
  <si>
    <t>Population Size</t>
  </si>
  <si>
    <t>Sample Proportion</t>
  </si>
  <si>
    <t>Population Variance</t>
  </si>
  <si>
    <t>Population Standard Deviation</t>
  </si>
  <si>
    <t>Sample Variance</t>
  </si>
  <si>
    <t>Sample Standard Deviation</t>
  </si>
  <si>
    <t>Population Mean</t>
  </si>
  <si>
    <t>Sample Mean</t>
  </si>
  <si>
    <t>Confidence Interval</t>
  </si>
  <si>
    <t>Standard Error</t>
  </si>
  <si>
    <t>Lower Limit</t>
  </si>
  <si>
    <t>Upper Limit</t>
  </si>
  <si>
    <t>% of Shyness</t>
  </si>
  <si>
    <t>Partner's Age</t>
  </si>
  <si>
    <t>Number of Cats</t>
  </si>
  <si>
    <t>Covariance</t>
  </si>
  <si>
    <t>Linear Correlation Coefficient</t>
  </si>
  <si>
    <t>Census</t>
  </si>
  <si>
    <t>Predicted Values</t>
  </si>
  <si>
    <t>Residuals</t>
  </si>
  <si>
    <t>The differences between the population mean and the sample mean are statistically significant; therefore, the two means should be considered different.</t>
  </si>
  <si>
    <t>The differences between the population mean and the sample mean of Group 3 are not statistically significant; therefore, the two means can be considered equal.</t>
  </si>
  <si>
    <t>Regression Statistics</t>
  </si>
  <si>
    <t>Multiple R</t>
  </si>
  <si>
    <t>R-squared</t>
  </si>
  <si>
    <t>Adjusted R-squared</t>
  </si>
  <si>
    <t>Observations</t>
  </si>
  <si>
    <t>ANOVA (Analysis of Variance)</t>
  </si>
  <si>
    <t>Regression</t>
  </si>
  <si>
    <t>Residual</t>
  </si>
  <si>
    <t>Total</t>
  </si>
  <si>
    <t>Significance F</t>
  </si>
  <si>
    <t>Coefficients</t>
  </si>
  <si>
    <t>Significance Value</t>
  </si>
  <si>
    <t>Lower 95%</t>
  </si>
  <si>
    <t>Upper 95%</t>
  </si>
  <si>
    <t>Upper 95,0%</t>
  </si>
  <si>
    <t>Lower 95,0%</t>
  </si>
  <si>
    <t>Intercept</t>
  </si>
  <si>
    <t>Variable X 1</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</si>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</sst>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00"/>
  </numFmts>
  <fonts count="6">
    <font>
      <sz val="12"/>
      <color theme="1"/>
      <name val="Aptos Narrow"/>
      <family val="2"/>
      <scheme val="minor"/>
    </font>
    <font>
      <b/>
      <sz val="12"/>
      <color theme="3" tint="0.249977111117893"/>
      <name val="Comic Sans MS Bold"/>
    </font>
    <font>
      <sz val="12"/>
      <color theme="1"/>
      <name val="Aptos Narrow"/>
      <family val="2"/>
      <scheme val="minor"/>
    </font>
    <font>
      <b/>
      <sz val="12"/>
      <color theme="1"/>
      <name val="Aptos Narrow"/>
      <scheme val="minor"/>
    </font>
    <font>
      <i/>
      <sz val="12"/>
      <color theme="1"/>
      <name val="Aptos Narrow"/>
      <family val="2"/>
      <scheme val="minor"/>
    </font>
    <font>
      <b/>
      <i/>
      <sz val="12"/>
      <color theme="1"/>
      <name val="Aptos Narrow"/>
      <scheme val="minor"/>
    </font>
  </fonts>
  <fills count="5">
    <fill>
      <patternFill patternType="none"/>
    </fill>
    <fill>
      <patternFill patternType="gray125"/>
    </fill>
    <fill>
      <patternFill patternType="solid">
        <fgColor theme="3" tint="0.749992370372631"/>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double">
        <color indexed="64"/>
      </right>
      <top style="double">
        <color indexed="64"/>
      </top>
      <bottom style="double">
        <color indexed="64"/>
      </bottom>
      <diagonal/>
    </border>
  </borders>
  <cellStyleXfs count="2">
    <xf numFmtId="0" fontId="0" fillId="0" borderId="0"/>
    <xf numFmtId="9" fontId="2" fillId="0" borderId="0" applyFont="0" applyFill="0" applyBorder="0" applyAlignment="0" applyProtection="0"/>
  </cellStyleXfs>
  <cellXfs count="35">
    <xf numFmtId="0" fontId="0" fillId="0" borderId="0" xfId="0"/>
    <xf numFmtId="0" fontId="0" fillId="0" borderId="1" xfId="0" applyBorder="1"/>
    <xf numFmtId="2" fontId="0" fillId="0" borderId="3" xfId="0" applyNumberFormat="1" applyBorder="1" applyAlignment="1">
      <alignment horizontal="center"/>
    </xf>
    <xf numFmtId="0" fontId="1" fillId="0" borderId="2" xfId="0" applyFon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0" fontId="0" fillId="0" borderId="5" xfId="0" applyBorder="1" applyAlignment="1">
      <alignment horizontal="center"/>
    </xf>
    <xf numFmtId="1" fontId="0" fillId="0" borderId="3" xfId="0" applyNumberFormat="1" applyBorder="1" applyAlignment="1">
      <alignment horizontal="center"/>
    </xf>
    <xf numFmtId="0" fontId="3" fillId="2" borderId="1" xfId="0" applyFont="1" applyFill="1" applyBorder="1"/>
    <xf numFmtId="0" fontId="0" fillId="0" borderId="3" xfId="0" applyBorder="1" applyAlignment="1">
      <alignment horizontal="center"/>
    </xf>
    <xf numFmtId="9" fontId="0" fillId="0" borderId="3" xfId="0" applyNumberFormat="1" applyBorder="1" applyAlignment="1">
      <alignment horizontal="center"/>
    </xf>
    <xf numFmtId="9" fontId="0" fillId="0" borderId="3" xfId="1" applyFont="1" applyBorder="1" applyAlignment="1">
      <alignment horizontal="center"/>
    </xf>
    <xf numFmtId="9" fontId="0" fillId="0" borderId="1" xfId="1" applyFont="1" applyBorder="1" applyAlignment="1">
      <alignment horizontal="center"/>
    </xf>
    <xf numFmtId="0" fontId="3" fillId="0" borderId="1" xfId="0" applyFont="1" applyBorder="1"/>
    <xf numFmtId="0" fontId="1" fillId="0" borderId="7" xfId="0" applyFont="1" applyBorder="1" applyAlignment="1">
      <alignment horizontal="center"/>
    </xf>
    <xf numFmtId="1" fontId="0" fillId="0" borderId="5" xfId="0" applyNumberFormat="1" applyBorder="1" applyAlignment="1">
      <alignment horizontal="center"/>
    </xf>
    <xf numFmtId="164" fontId="0" fillId="0" borderId="1" xfId="0" applyNumberFormat="1" applyBorder="1"/>
    <xf numFmtId="0" fontId="0" fillId="3" borderId="1" xfId="0" applyFill="1" applyBorder="1"/>
    <xf numFmtId="1" fontId="0" fillId="3" borderId="5" xfId="0" applyNumberFormat="1" applyFill="1" applyBorder="1" applyAlignment="1">
      <alignment horizontal="center"/>
    </xf>
    <xf numFmtId="164" fontId="0" fillId="3" borderId="1" xfId="0" applyNumberFormat="1" applyFill="1" applyBorder="1"/>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3" fillId="3" borderId="1" xfId="0" applyFont="1" applyFill="1" applyBorder="1" applyAlignment="1">
      <alignment horizontal="center"/>
    </xf>
    <xf numFmtId="0" fontId="0" fillId="4" borderId="0" xfId="0" applyFill="1" applyAlignment="1">
      <alignment horizontal="center"/>
    </xf>
    <xf numFmtId="0" fontId="0" fillId="4" borderId="0" xfId="0" applyFill="1"/>
    <xf numFmtId="2" fontId="0" fillId="4" borderId="0" xfId="0" applyNumberFormat="1" applyFill="1"/>
    <xf numFmtId="0" fontId="0" fillId="4" borderId="1" xfId="0" applyFill="1" applyBorder="1"/>
    <xf numFmtId="0" fontId="5" fillId="4" borderId="1" xfId="0" applyFont="1" applyFill="1" applyBorder="1" applyAlignment="1">
      <alignment horizontal="centerContinuous"/>
    </xf>
    <xf numFmtId="0" fontId="4" fillId="4" borderId="1" xfId="0" applyFont="1" applyFill="1" applyBorder="1" applyAlignment="1">
      <alignment horizontal="centerContinuous"/>
    </xf>
    <xf numFmtId="0" fontId="3" fillId="4" borderId="1" xfId="0" applyFont="1" applyFill="1" applyBorder="1"/>
    <xf numFmtId="0" fontId="5" fillId="4" borderId="1" xfId="0" applyFont="1" applyFill="1" applyBorder="1" applyAlignment="1">
      <alignment horizontal="center"/>
    </xf>
    <xf numFmtId="0" fontId="4" fillId="4" borderId="1" xfId="0" applyFont="1" applyFill="1" applyBorder="1" applyAlignment="1">
      <alignment horizontal="center"/>
    </xf>
    <xf numFmtId="165" fontId="0" fillId="4" borderId="0" xfId="0" applyNumberFormat="1" applyFill="1"/>
    <xf numFmtId="1" fontId="0" fillId="4" borderId="0" xfId="0" applyNumberFormat="1" applyFill="1"/>
  </cellXfs>
  <cellStyles count="2">
    <cellStyle name="Normale" xfId="0" builtinId="0"/>
    <cellStyle name="Percentuale" xfId="1" builtinId="5"/>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sz="1400" b="0" i="0" u="none" strike="noStrike" cap="none" baseline="0">
                <a:effectLst/>
              </a:rPr>
              <a:t>Relationship between Sample Age and % Shyness</a:t>
            </a:r>
            <a:endParaRPr lang="it-IT"/>
          </a:p>
        </c:rich>
      </c:tx>
      <c:overlay val="0"/>
      <c:spPr>
        <a:noFill/>
        <a:ln>
          <a:noFill/>
        </a:ln>
        <a:effectLst/>
      </c:sp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'(Un)Correlated Variables'!$A$2:$A$63</c:f>
              <c:numCache>
                <c:formatCode>General</c:formatCode>
                <c:ptCount val="62"/>
                <c:pt idx="0">
                  <c:v>40</c:v>
                </c:pt>
                <c:pt idx="1">
                  <c:v>43</c:v>
                </c:pt>
                <c:pt idx="2">
                  <c:v>44</c:v>
                </c:pt>
                <c:pt idx="3">
                  <c:v>38</c:v>
                </c:pt>
                <c:pt idx="4">
                  <c:v>44</c:v>
                </c:pt>
                <c:pt idx="5">
                  <c:v>41</c:v>
                </c:pt>
                <c:pt idx="6">
                  <c:v>37</c:v>
                </c:pt>
                <c:pt idx="7">
                  <c:v>43</c:v>
                </c:pt>
                <c:pt idx="8">
                  <c:v>40</c:v>
                </c:pt>
                <c:pt idx="9">
                  <c:v>40</c:v>
                </c:pt>
                <c:pt idx="10">
                  <c:v>40</c:v>
                </c:pt>
                <c:pt idx="11">
                  <c:v>39</c:v>
                </c:pt>
                <c:pt idx="12">
                  <c:v>44</c:v>
                </c:pt>
                <c:pt idx="13">
                  <c:v>41</c:v>
                </c:pt>
                <c:pt idx="14">
                  <c:v>46</c:v>
                </c:pt>
                <c:pt idx="15">
                  <c:v>40</c:v>
                </c:pt>
                <c:pt idx="16">
                  <c:v>43</c:v>
                </c:pt>
                <c:pt idx="17">
                  <c:v>42</c:v>
                </c:pt>
                <c:pt idx="18">
                  <c:v>40</c:v>
                </c:pt>
                <c:pt idx="19">
                  <c:v>43</c:v>
                </c:pt>
                <c:pt idx="20">
                  <c:v>40</c:v>
                </c:pt>
                <c:pt idx="21">
                  <c:v>42</c:v>
                </c:pt>
                <c:pt idx="22">
                  <c:v>42</c:v>
                </c:pt>
                <c:pt idx="23">
                  <c:v>40</c:v>
                </c:pt>
                <c:pt idx="24">
                  <c:v>41</c:v>
                </c:pt>
                <c:pt idx="25">
                  <c:v>40</c:v>
                </c:pt>
                <c:pt idx="26">
                  <c:v>41</c:v>
                </c:pt>
                <c:pt idx="27">
                  <c:v>45</c:v>
                </c:pt>
                <c:pt idx="28">
                  <c:v>45</c:v>
                </c:pt>
                <c:pt idx="29">
                  <c:v>41</c:v>
                </c:pt>
                <c:pt idx="30">
                  <c:v>37</c:v>
                </c:pt>
                <c:pt idx="31">
                  <c:v>37</c:v>
                </c:pt>
                <c:pt idx="32">
                  <c:v>43</c:v>
                </c:pt>
                <c:pt idx="33">
                  <c:v>41</c:v>
                </c:pt>
                <c:pt idx="34">
                  <c:v>38</c:v>
                </c:pt>
                <c:pt idx="35">
                  <c:v>36</c:v>
                </c:pt>
                <c:pt idx="36">
                  <c:v>40</c:v>
                </c:pt>
                <c:pt idx="37">
                  <c:v>38</c:v>
                </c:pt>
                <c:pt idx="38">
                  <c:v>44</c:v>
                </c:pt>
                <c:pt idx="39">
                  <c:v>43</c:v>
                </c:pt>
                <c:pt idx="40">
                  <c:v>41</c:v>
                </c:pt>
                <c:pt idx="41">
                  <c:v>39</c:v>
                </c:pt>
                <c:pt idx="42">
                  <c:v>37</c:v>
                </c:pt>
                <c:pt idx="43">
                  <c:v>38</c:v>
                </c:pt>
                <c:pt idx="44">
                  <c:v>38</c:v>
                </c:pt>
                <c:pt idx="45">
                  <c:v>39</c:v>
                </c:pt>
                <c:pt idx="46">
                  <c:v>39</c:v>
                </c:pt>
                <c:pt idx="47">
                  <c:v>46</c:v>
                </c:pt>
                <c:pt idx="48">
                  <c:v>44</c:v>
                </c:pt>
                <c:pt idx="49">
                  <c:v>39</c:v>
                </c:pt>
                <c:pt idx="50">
                  <c:v>41</c:v>
                </c:pt>
                <c:pt idx="51">
                  <c:v>43</c:v>
                </c:pt>
                <c:pt idx="52">
                  <c:v>39</c:v>
                </c:pt>
                <c:pt idx="53">
                  <c:v>43</c:v>
                </c:pt>
                <c:pt idx="54">
                  <c:v>38</c:v>
                </c:pt>
                <c:pt idx="55">
                  <c:v>41</c:v>
                </c:pt>
                <c:pt idx="56">
                  <c:v>43</c:v>
                </c:pt>
                <c:pt idx="57">
                  <c:v>43</c:v>
                </c:pt>
                <c:pt idx="58">
                  <c:v>44</c:v>
                </c:pt>
                <c:pt idx="59">
                  <c:v>39</c:v>
                </c:pt>
                <c:pt idx="60">
                  <c:v>39</c:v>
                </c:pt>
                <c:pt idx="61">
                  <c:v>43</c:v>
                </c:pt>
              </c:numCache>
            </c:numRef>
          </c:xVal>
          <c:yVal>
            <c:numRef>
              <c:f>'(Un)Correlated Variables'!$B$2:$B$63</c:f>
              <c:numCache>
                <c:formatCode>0%</c:formatCode>
                <c:ptCount val="62"/>
                <c:pt idx="0">
                  <c:v>0.10314778498060428</c:v>
                </c:pt>
                <c:pt idx="1">
                  <c:v>0.15230382976128132</c:v>
                </c:pt>
                <c:pt idx="2">
                  <c:v>0.75430485109954015</c:v>
                </c:pt>
                <c:pt idx="3">
                  <c:v>0.60966889472653552</c:v>
                </c:pt>
                <c:pt idx="4">
                  <c:v>0.62944444009970713</c:v>
                </c:pt>
                <c:pt idx="5">
                  <c:v>0.4481367181945547</c:v>
                </c:pt>
                <c:pt idx="6">
                  <c:v>0.90460510631074975</c:v>
                </c:pt>
                <c:pt idx="7">
                  <c:v>0.50145716044997313</c:v>
                </c:pt>
                <c:pt idx="8">
                  <c:v>6.0403324073810105E-2</c:v>
                </c:pt>
                <c:pt idx="9">
                  <c:v>7.383896718688332E-2</c:v>
                </c:pt>
                <c:pt idx="10">
                  <c:v>0.92621144055023286</c:v>
                </c:pt>
                <c:pt idx="11">
                  <c:v>0.2026582959255494</c:v>
                </c:pt>
                <c:pt idx="12">
                  <c:v>0.8572891326361809</c:v>
                </c:pt>
                <c:pt idx="13">
                  <c:v>0.92367376790136946</c:v>
                </c:pt>
                <c:pt idx="14">
                  <c:v>0.21799330186749855</c:v>
                </c:pt>
                <c:pt idx="15">
                  <c:v>1.6019105644773046E-2</c:v>
                </c:pt>
                <c:pt idx="16">
                  <c:v>0.23944296993912673</c:v>
                </c:pt>
                <c:pt idx="17">
                  <c:v>0.37515340907492134</c:v>
                </c:pt>
                <c:pt idx="18">
                  <c:v>0.37907209772634243</c:v>
                </c:pt>
                <c:pt idx="19">
                  <c:v>0.14606540966016857</c:v>
                </c:pt>
                <c:pt idx="20">
                  <c:v>3.1026397311024523E-2</c:v>
                </c:pt>
                <c:pt idx="21">
                  <c:v>0.81751833649660832</c:v>
                </c:pt>
                <c:pt idx="22">
                  <c:v>0.27056954019686996</c:v>
                </c:pt>
                <c:pt idx="23">
                  <c:v>0.13114413558589744</c:v>
                </c:pt>
                <c:pt idx="24">
                  <c:v>0.38364208237501074</c:v>
                </c:pt>
                <c:pt idx="25">
                  <c:v>0.20360999992658702</c:v>
                </c:pt>
                <c:pt idx="26">
                  <c:v>0.71269198320287985</c:v>
                </c:pt>
                <c:pt idx="27">
                  <c:v>0.46256690755940866</c:v>
                </c:pt>
                <c:pt idx="28">
                  <c:v>0.49739762250583663</c:v>
                </c:pt>
                <c:pt idx="29">
                  <c:v>0.2938036295089832</c:v>
                </c:pt>
                <c:pt idx="30">
                  <c:v>0.58128579496057997</c:v>
                </c:pt>
                <c:pt idx="31">
                  <c:v>0.96855066673460755</c:v>
                </c:pt>
                <c:pt idx="32">
                  <c:v>0.95120705722642862</c:v>
                </c:pt>
                <c:pt idx="33">
                  <c:v>0.1151574311485557</c:v>
                </c:pt>
                <c:pt idx="34">
                  <c:v>0.22407318658530728</c:v>
                </c:pt>
                <c:pt idx="35">
                  <c:v>7.7864232929783284E-2</c:v>
                </c:pt>
                <c:pt idx="36">
                  <c:v>0.22429215279383596</c:v>
                </c:pt>
                <c:pt idx="37">
                  <c:v>0.35716322060546335</c:v>
                </c:pt>
                <c:pt idx="38">
                  <c:v>0.40874196158903675</c:v>
                </c:pt>
                <c:pt idx="39">
                  <c:v>0.64682691431695682</c:v>
                </c:pt>
                <c:pt idx="40">
                  <c:v>0.40032415912743324</c:v>
                </c:pt>
                <c:pt idx="41">
                  <c:v>0.58664761424795486</c:v>
                </c:pt>
                <c:pt idx="42">
                  <c:v>0.90089574856017918</c:v>
                </c:pt>
                <c:pt idx="43">
                  <c:v>0.5917438160588957</c:v>
                </c:pt>
                <c:pt idx="44">
                  <c:v>0.4716710197803371</c:v>
                </c:pt>
                <c:pt idx="45">
                  <c:v>0.42482695703687179</c:v>
                </c:pt>
                <c:pt idx="46">
                  <c:v>0.363569205681463</c:v>
                </c:pt>
                <c:pt idx="47">
                  <c:v>9.4768701252811338E-2</c:v>
                </c:pt>
                <c:pt idx="48">
                  <c:v>0.29572093536308008</c:v>
                </c:pt>
                <c:pt idx="49">
                  <c:v>0.28886384334515336</c:v>
                </c:pt>
                <c:pt idx="50">
                  <c:v>9.6142399827010006E-2</c:v>
                </c:pt>
                <c:pt idx="51">
                  <c:v>0.71817832133750992</c:v>
                </c:pt>
                <c:pt idx="52">
                  <c:v>0.54977803292691196</c:v>
                </c:pt>
                <c:pt idx="53">
                  <c:v>0.28361704052710657</c:v>
                </c:pt>
                <c:pt idx="54">
                  <c:v>0.63721676619552514</c:v>
                </c:pt>
                <c:pt idx="55">
                  <c:v>0.7920037006075108</c:v>
                </c:pt>
                <c:pt idx="56">
                  <c:v>0.22635422713096665</c:v>
                </c:pt>
                <c:pt idx="57">
                  <c:v>0.60866926187668569</c:v>
                </c:pt>
                <c:pt idx="58">
                  <c:v>0.424041283787018</c:v>
                </c:pt>
                <c:pt idx="59">
                  <c:v>0.59579916364839847</c:v>
                </c:pt>
                <c:pt idx="60">
                  <c:v>0.71416819266338749</c:v>
                </c:pt>
                <c:pt idx="61">
                  <c:v>8.5818195820280163E-2</c:v>
                </c:pt>
              </c:numCache>
            </c:numRef>
          </c:yVal>
          <c:smooth val="0"/>
          <c:extLst>
            <c:ext xmlns:c16="http://schemas.microsoft.com/office/drawing/2014/chart" uri="{C3380CC4-5D6E-409C-BE32-E72D297353CC}">
              <c16:uniqueId val="{00000000-E30A-7A4B-B479-F6D5FB694A9D}"/>
            </c:ext>
          </c:extLst>
        </c:ser>
        <c:dLbls>
          <c:showLegendKey val="0"/>
          <c:showVal val="0"/>
          <c:showCatName val="0"/>
          <c:showSerName val="0"/>
          <c:showPercent val="0"/>
          <c:showBubbleSize val="0"/>
        </c:dLbls>
        <c:axId val="464622352"/>
        <c:axId val="350358752"/>
      </c:scatterChart>
      <c:valAx>
        <c:axId val="464622352"/>
        <c:scaling>
          <c:orientation val="minMax"/>
          <c:min val="34"/>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Sample Age</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crossAx val="350358752"/>
        <c:crosses val="autoZero"/>
        <c:crossBetween val="midCat"/>
      </c:valAx>
      <c:valAx>
        <c:axId val="350358752"/>
        <c:scaling>
          <c:orientation val="minMax"/>
          <c:max val="1"/>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a:t>
                </a:r>
                <a:r>
                  <a:rPr lang="it-IT" baseline="0"/>
                  <a:t> Shyness</a:t>
                </a:r>
                <a:endParaRPr lang="it-IT"/>
              </a:p>
            </c:rich>
          </c:tx>
          <c:overlay val="0"/>
          <c:spPr>
            <a:noFill/>
            <a:ln>
              <a:noFill/>
            </a:ln>
            <a:effectLst/>
          </c:sp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it-IT"/>
          </a:p>
        </c:txPr>
        <c:crossAx val="46462235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sz="1400" b="0" i="0" u="none" strike="noStrike" cap="none" baseline="0">
                <a:effectLst/>
              </a:rPr>
              <a:t>Relationship between Sample Age and Partner Age</a:t>
            </a:r>
            <a:endParaRPr lang="it-IT"/>
          </a:p>
        </c:rich>
      </c:tx>
      <c:overlay val="0"/>
      <c:spPr>
        <a:noFill/>
        <a:ln>
          <a:noFill/>
        </a:ln>
        <a:effectLst/>
      </c:sp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'(Un)Correlated Variables'!$A$2:$A$63</c:f>
              <c:numCache>
                <c:formatCode>General</c:formatCode>
                <c:ptCount val="62"/>
                <c:pt idx="0">
                  <c:v>40</c:v>
                </c:pt>
                <c:pt idx="1">
                  <c:v>43</c:v>
                </c:pt>
                <c:pt idx="2">
                  <c:v>44</c:v>
                </c:pt>
                <c:pt idx="3">
                  <c:v>38</c:v>
                </c:pt>
                <c:pt idx="4">
                  <c:v>44</c:v>
                </c:pt>
                <c:pt idx="5">
                  <c:v>41</c:v>
                </c:pt>
                <c:pt idx="6">
                  <c:v>37</c:v>
                </c:pt>
                <c:pt idx="7">
                  <c:v>43</c:v>
                </c:pt>
                <c:pt idx="8">
                  <c:v>40</c:v>
                </c:pt>
                <c:pt idx="9">
                  <c:v>40</c:v>
                </c:pt>
                <c:pt idx="10">
                  <c:v>40</c:v>
                </c:pt>
                <c:pt idx="11">
                  <c:v>39</c:v>
                </c:pt>
                <c:pt idx="12">
                  <c:v>44</c:v>
                </c:pt>
                <c:pt idx="13">
                  <c:v>41</c:v>
                </c:pt>
                <c:pt idx="14">
                  <c:v>46</c:v>
                </c:pt>
                <c:pt idx="15">
                  <c:v>40</c:v>
                </c:pt>
                <c:pt idx="16">
                  <c:v>43</c:v>
                </c:pt>
                <c:pt idx="17">
                  <c:v>42</c:v>
                </c:pt>
                <c:pt idx="18">
                  <c:v>40</c:v>
                </c:pt>
                <c:pt idx="19">
                  <c:v>43</c:v>
                </c:pt>
                <c:pt idx="20">
                  <c:v>40</c:v>
                </c:pt>
                <c:pt idx="21">
                  <c:v>42</c:v>
                </c:pt>
                <c:pt idx="22">
                  <c:v>42</c:v>
                </c:pt>
                <c:pt idx="23">
                  <c:v>40</c:v>
                </c:pt>
                <c:pt idx="24">
                  <c:v>41</c:v>
                </c:pt>
                <c:pt idx="25">
                  <c:v>40</c:v>
                </c:pt>
                <c:pt idx="26">
                  <c:v>41</c:v>
                </c:pt>
                <c:pt idx="27">
                  <c:v>45</c:v>
                </c:pt>
                <c:pt idx="28">
                  <c:v>45</c:v>
                </c:pt>
                <c:pt idx="29">
                  <c:v>41</c:v>
                </c:pt>
                <c:pt idx="30">
                  <c:v>37</c:v>
                </c:pt>
                <c:pt idx="31">
                  <c:v>37</c:v>
                </c:pt>
                <c:pt idx="32">
                  <c:v>43</c:v>
                </c:pt>
                <c:pt idx="33">
                  <c:v>41</c:v>
                </c:pt>
                <c:pt idx="34">
                  <c:v>38</c:v>
                </c:pt>
                <c:pt idx="35">
                  <c:v>36</c:v>
                </c:pt>
                <c:pt idx="36">
                  <c:v>40</c:v>
                </c:pt>
                <c:pt idx="37">
                  <c:v>38</c:v>
                </c:pt>
                <c:pt idx="38">
                  <c:v>44</c:v>
                </c:pt>
                <c:pt idx="39">
                  <c:v>43</c:v>
                </c:pt>
                <c:pt idx="40">
                  <c:v>41</c:v>
                </c:pt>
                <c:pt idx="41">
                  <c:v>39</c:v>
                </c:pt>
                <c:pt idx="42">
                  <c:v>37</c:v>
                </c:pt>
                <c:pt idx="43">
                  <c:v>38</c:v>
                </c:pt>
                <c:pt idx="44">
                  <c:v>38</c:v>
                </c:pt>
                <c:pt idx="45">
                  <c:v>39</c:v>
                </c:pt>
                <c:pt idx="46">
                  <c:v>39</c:v>
                </c:pt>
                <c:pt idx="47">
                  <c:v>46</c:v>
                </c:pt>
                <c:pt idx="48">
                  <c:v>44</c:v>
                </c:pt>
                <c:pt idx="49">
                  <c:v>39</c:v>
                </c:pt>
                <c:pt idx="50">
                  <c:v>41</c:v>
                </c:pt>
                <c:pt idx="51">
                  <c:v>43</c:v>
                </c:pt>
                <c:pt idx="52">
                  <c:v>39</c:v>
                </c:pt>
                <c:pt idx="53">
                  <c:v>43</c:v>
                </c:pt>
                <c:pt idx="54">
                  <c:v>38</c:v>
                </c:pt>
                <c:pt idx="55">
                  <c:v>41</c:v>
                </c:pt>
                <c:pt idx="56">
                  <c:v>43</c:v>
                </c:pt>
                <c:pt idx="57">
                  <c:v>43</c:v>
                </c:pt>
                <c:pt idx="58">
                  <c:v>44</c:v>
                </c:pt>
                <c:pt idx="59">
                  <c:v>39</c:v>
                </c:pt>
                <c:pt idx="60">
                  <c:v>39</c:v>
                </c:pt>
                <c:pt idx="61">
                  <c:v>43</c:v>
                </c:pt>
              </c:numCache>
            </c:numRef>
          </c:xVal>
          <c:yVal>
            <c:numRef>
              <c:f>'(Un)Correlated Variables'!$C$2:$C$63</c:f>
              <c:numCache>
                <c:formatCode>0</c:formatCode>
                <c:ptCount val="62"/>
                <c:pt idx="0">
                  <c:v>41.311428288616227</c:v>
                </c:pt>
                <c:pt idx="1">
                  <c:v>38.376544994077307</c:v>
                </c:pt>
                <c:pt idx="2">
                  <c:v>37.672271344860832</c:v>
                </c:pt>
                <c:pt idx="3">
                  <c:v>41.000427112462418</c:v>
                </c:pt>
                <c:pt idx="4">
                  <c:v>39.811291161039492</c:v>
                </c:pt>
                <c:pt idx="5">
                  <c:v>44.179942188596144</c:v>
                </c:pt>
                <c:pt idx="6">
                  <c:v>41.213097826425454</c:v>
                </c:pt>
                <c:pt idx="7">
                  <c:v>35.354848985091039</c:v>
                </c:pt>
                <c:pt idx="8">
                  <c:v>37.755948084268688</c:v>
                </c:pt>
                <c:pt idx="9">
                  <c:v>35.721246121742666</c:v>
                </c:pt>
                <c:pt idx="10">
                  <c:v>40.600509428257958</c:v>
                </c:pt>
                <c:pt idx="11">
                  <c:v>43.46632060392345</c:v>
                </c:pt>
                <c:pt idx="12">
                  <c:v>38.964245524632545</c:v>
                </c:pt>
                <c:pt idx="13">
                  <c:v>37.278453698790791</c:v>
                </c:pt>
                <c:pt idx="14">
                  <c:v>43.055075352309565</c:v>
                </c:pt>
                <c:pt idx="15">
                  <c:v>40.887399740067082</c:v>
                </c:pt>
                <c:pt idx="16">
                  <c:v>39.299606784602204</c:v>
                </c:pt>
                <c:pt idx="17">
                  <c:v>38.661124669094669</c:v>
                </c:pt>
                <c:pt idx="18">
                  <c:v>40.505501244599053</c:v>
                </c:pt>
                <c:pt idx="19">
                  <c:v>41.262129976078512</c:v>
                </c:pt>
                <c:pt idx="20">
                  <c:v>38.291933266645216</c:v>
                </c:pt>
                <c:pt idx="21">
                  <c:v>36.874098374345564</c:v>
                </c:pt>
                <c:pt idx="22">
                  <c:v>34.004709911832514</c:v>
                </c:pt>
                <c:pt idx="23">
                  <c:v>43.304113982319386</c:v>
                </c:pt>
                <c:pt idx="24">
                  <c:v>44.44360945656279</c:v>
                </c:pt>
                <c:pt idx="25">
                  <c:v>43.528287222724025</c:v>
                </c:pt>
                <c:pt idx="26">
                  <c:v>38.840573898258754</c:v>
                </c:pt>
                <c:pt idx="27">
                  <c:v>43.078017994761311</c:v>
                </c:pt>
                <c:pt idx="28">
                  <c:v>41.254939933122337</c:v>
                </c:pt>
                <c:pt idx="29">
                  <c:v>38.098458085976965</c:v>
                </c:pt>
                <c:pt idx="30">
                  <c:v>36.572944991998639</c:v>
                </c:pt>
                <c:pt idx="31">
                  <c:v>41.949827118400435</c:v>
                </c:pt>
                <c:pt idx="32">
                  <c:v>42.52672381249392</c:v>
                </c:pt>
                <c:pt idx="33">
                  <c:v>36.897279521004428</c:v>
                </c:pt>
                <c:pt idx="34">
                  <c:v>36.490519212387611</c:v>
                </c:pt>
                <c:pt idx="35">
                  <c:v>38.711327377307448</c:v>
                </c:pt>
                <c:pt idx="36">
                  <c:v>39.668322574059921</c:v>
                </c:pt>
                <c:pt idx="37">
                  <c:v>39.805333302577139</c:v>
                </c:pt>
                <c:pt idx="38">
                  <c:v>40.060743727037277</c:v>
                </c:pt>
                <c:pt idx="39">
                  <c:v>40.833891420544369</c:v>
                </c:pt>
                <c:pt idx="40">
                  <c:v>39.995186605520345</c:v>
                </c:pt>
                <c:pt idx="41">
                  <c:v>40.680968028682187</c:v>
                </c:pt>
                <c:pt idx="42">
                  <c:v>42.1407244022908</c:v>
                </c:pt>
                <c:pt idx="43">
                  <c:v>41.170215787909434</c:v>
                </c:pt>
                <c:pt idx="44">
                  <c:v>39.638161393935363</c:v>
                </c:pt>
                <c:pt idx="45">
                  <c:v>43.749074271107389</c:v>
                </c:pt>
                <c:pt idx="46">
                  <c:v>45.961923495269986</c:v>
                </c:pt>
                <c:pt idx="47">
                  <c:v>36.856342241560611</c:v>
                </c:pt>
                <c:pt idx="48">
                  <c:v>44.039007861709266</c:v>
                </c:pt>
                <c:pt idx="49">
                  <c:v>40.232996026991948</c:v>
                </c:pt>
                <c:pt idx="50">
                  <c:v>39.577046936746683</c:v>
                </c:pt>
                <c:pt idx="51">
                  <c:v>39.611280631110247</c:v>
                </c:pt>
                <c:pt idx="52">
                  <c:v>42.448950738024095</c:v>
                </c:pt>
                <c:pt idx="53">
                  <c:v>37.946081679357412</c:v>
                </c:pt>
                <c:pt idx="54">
                  <c:v>42.266160679759622</c:v>
                </c:pt>
                <c:pt idx="55">
                  <c:v>41.498868753515026</c:v>
                </c:pt>
                <c:pt idx="56">
                  <c:v>34.224470628926554</c:v>
                </c:pt>
                <c:pt idx="57">
                  <c:v>43.739772451984784</c:v>
                </c:pt>
                <c:pt idx="58">
                  <c:v>41.201238897661327</c:v>
                </c:pt>
                <c:pt idx="59">
                  <c:v>42.310151613471696</c:v>
                </c:pt>
                <c:pt idx="60">
                  <c:v>39.933113673324918</c:v>
                </c:pt>
                <c:pt idx="61">
                  <c:v>35.550530943099837</c:v>
                </c:pt>
              </c:numCache>
            </c:numRef>
          </c:yVal>
          <c:smooth val="0"/>
          <c:extLst>
            <c:ext xmlns:c16="http://schemas.microsoft.com/office/drawing/2014/chart" uri="{C3380CC4-5D6E-409C-BE32-E72D297353CC}">
              <c16:uniqueId val="{00000000-FEE1-7846-8F98-EC82E6EC6171}"/>
            </c:ext>
          </c:extLst>
        </c:ser>
        <c:dLbls>
          <c:showLegendKey val="0"/>
          <c:showVal val="0"/>
          <c:showCatName val="0"/>
          <c:showSerName val="0"/>
          <c:showPercent val="0"/>
          <c:showBubbleSize val="0"/>
        </c:dLbls>
        <c:axId val="284062688"/>
        <c:axId val="265429136"/>
      </c:scatterChart>
      <c:valAx>
        <c:axId val="284062688"/>
        <c:scaling>
          <c:orientation val="minMax"/>
          <c:min val="34"/>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Sample Age</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crossAx val="265429136"/>
        <c:crosses val="autoZero"/>
        <c:crossBetween val="midCat"/>
      </c:valAx>
      <c:valAx>
        <c:axId val="265429136"/>
        <c:scaling>
          <c:orientation val="minMax"/>
          <c:min val="32"/>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Partner Age</a:t>
                </a:r>
              </a:p>
            </c:rich>
          </c:tx>
          <c:overlay val="0"/>
          <c:spPr>
            <a:noFill/>
            <a:ln>
              <a:noFill/>
            </a:ln>
            <a:effectLst/>
          </c:sp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it-IT"/>
          </a:p>
        </c:txPr>
        <c:crossAx val="28406268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sz="1400" b="0" i="0" u="none" strike="noStrike" cap="none" baseline="0">
                <a:effectLst/>
              </a:rPr>
              <a:t>Relationship between Age and Number of Cats</a:t>
            </a:r>
            <a:endParaRPr lang="it-IT"/>
          </a:p>
        </c:rich>
      </c:tx>
      <c:overlay val="0"/>
      <c:spPr>
        <a:noFill/>
        <a:ln>
          <a:noFill/>
        </a:ln>
        <a:effectLst/>
      </c:sp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xVal>
            <c:numRef>
              <c:f>'(Un)Correlated Variables'!$A$2:$A$63</c:f>
              <c:numCache>
                <c:formatCode>General</c:formatCode>
                <c:ptCount val="62"/>
                <c:pt idx="0">
                  <c:v>40</c:v>
                </c:pt>
                <c:pt idx="1">
                  <c:v>43</c:v>
                </c:pt>
                <c:pt idx="2">
                  <c:v>44</c:v>
                </c:pt>
                <c:pt idx="3">
                  <c:v>38</c:v>
                </c:pt>
                <c:pt idx="4">
                  <c:v>44</c:v>
                </c:pt>
                <c:pt idx="5">
                  <c:v>41</c:v>
                </c:pt>
                <c:pt idx="6">
                  <c:v>37</c:v>
                </c:pt>
                <c:pt idx="7">
                  <c:v>43</c:v>
                </c:pt>
                <c:pt idx="8">
                  <c:v>40</c:v>
                </c:pt>
                <c:pt idx="9">
                  <c:v>40</c:v>
                </c:pt>
                <c:pt idx="10">
                  <c:v>40</c:v>
                </c:pt>
                <c:pt idx="11">
                  <c:v>39</c:v>
                </c:pt>
                <c:pt idx="12">
                  <c:v>44</c:v>
                </c:pt>
                <c:pt idx="13">
                  <c:v>41</c:v>
                </c:pt>
                <c:pt idx="14">
                  <c:v>46</c:v>
                </c:pt>
                <c:pt idx="15">
                  <c:v>40</c:v>
                </c:pt>
                <c:pt idx="16">
                  <c:v>43</c:v>
                </c:pt>
                <c:pt idx="17">
                  <c:v>42</c:v>
                </c:pt>
                <c:pt idx="18">
                  <c:v>40</c:v>
                </c:pt>
                <c:pt idx="19">
                  <c:v>43</c:v>
                </c:pt>
                <c:pt idx="20">
                  <c:v>40</c:v>
                </c:pt>
                <c:pt idx="21">
                  <c:v>42</c:v>
                </c:pt>
                <c:pt idx="22">
                  <c:v>42</c:v>
                </c:pt>
                <c:pt idx="23">
                  <c:v>40</c:v>
                </c:pt>
                <c:pt idx="24">
                  <c:v>41</c:v>
                </c:pt>
                <c:pt idx="25">
                  <c:v>40</c:v>
                </c:pt>
                <c:pt idx="26">
                  <c:v>41</c:v>
                </c:pt>
                <c:pt idx="27">
                  <c:v>45</c:v>
                </c:pt>
                <c:pt idx="28">
                  <c:v>45</c:v>
                </c:pt>
                <c:pt idx="29">
                  <c:v>41</c:v>
                </c:pt>
                <c:pt idx="30">
                  <c:v>37</c:v>
                </c:pt>
                <c:pt idx="31">
                  <c:v>37</c:v>
                </c:pt>
                <c:pt idx="32">
                  <c:v>43</c:v>
                </c:pt>
                <c:pt idx="33">
                  <c:v>41</c:v>
                </c:pt>
                <c:pt idx="34">
                  <c:v>38</c:v>
                </c:pt>
                <c:pt idx="35">
                  <c:v>36</c:v>
                </c:pt>
                <c:pt idx="36">
                  <c:v>40</c:v>
                </c:pt>
                <c:pt idx="37">
                  <c:v>38</c:v>
                </c:pt>
                <c:pt idx="38">
                  <c:v>44</c:v>
                </c:pt>
                <c:pt idx="39">
                  <c:v>43</c:v>
                </c:pt>
                <c:pt idx="40">
                  <c:v>41</c:v>
                </c:pt>
                <c:pt idx="41">
                  <c:v>39</c:v>
                </c:pt>
                <c:pt idx="42">
                  <c:v>37</c:v>
                </c:pt>
                <c:pt idx="43">
                  <c:v>38</c:v>
                </c:pt>
                <c:pt idx="44">
                  <c:v>38</c:v>
                </c:pt>
                <c:pt idx="45">
                  <c:v>39</c:v>
                </c:pt>
                <c:pt idx="46">
                  <c:v>39</c:v>
                </c:pt>
                <c:pt idx="47">
                  <c:v>46</c:v>
                </c:pt>
                <c:pt idx="48">
                  <c:v>44</c:v>
                </c:pt>
                <c:pt idx="49">
                  <c:v>39</c:v>
                </c:pt>
                <c:pt idx="50">
                  <c:v>41</c:v>
                </c:pt>
                <c:pt idx="51">
                  <c:v>43</c:v>
                </c:pt>
                <c:pt idx="52">
                  <c:v>39</c:v>
                </c:pt>
                <c:pt idx="53">
                  <c:v>43</c:v>
                </c:pt>
                <c:pt idx="54">
                  <c:v>38</c:v>
                </c:pt>
                <c:pt idx="55">
                  <c:v>41</c:v>
                </c:pt>
                <c:pt idx="56">
                  <c:v>43</c:v>
                </c:pt>
                <c:pt idx="57">
                  <c:v>43</c:v>
                </c:pt>
                <c:pt idx="58">
                  <c:v>44</c:v>
                </c:pt>
                <c:pt idx="59">
                  <c:v>39</c:v>
                </c:pt>
                <c:pt idx="60">
                  <c:v>39</c:v>
                </c:pt>
                <c:pt idx="61">
                  <c:v>43</c:v>
                </c:pt>
              </c:numCache>
            </c:numRef>
          </c:xVal>
          <c:yVal>
            <c:numRef>
              <c:f>'(Un)Correlated Variables'!$D$2:$D$63</c:f>
              <c:numCache>
                <c:formatCode>General</c:formatCode>
                <c:ptCount val="62"/>
                <c:pt idx="0">
                  <c:v>1</c:v>
                </c:pt>
                <c:pt idx="1">
                  <c:v>1</c:v>
                </c:pt>
                <c:pt idx="2">
                  <c:v>3</c:v>
                </c:pt>
                <c:pt idx="3">
                  <c:v>1</c:v>
                </c:pt>
                <c:pt idx="4">
                  <c:v>3</c:v>
                </c:pt>
                <c:pt idx="5">
                  <c:v>2</c:v>
                </c:pt>
                <c:pt idx="6">
                  <c:v>1</c:v>
                </c:pt>
                <c:pt idx="7">
                  <c:v>1</c:v>
                </c:pt>
                <c:pt idx="8">
                  <c:v>1</c:v>
                </c:pt>
                <c:pt idx="9">
                  <c:v>2</c:v>
                </c:pt>
                <c:pt idx="10">
                  <c:v>3</c:v>
                </c:pt>
                <c:pt idx="11">
                  <c:v>3</c:v>
                </c:pt>
                <c:pt idx="12">
                  <c:v>3</c:v>
                </c:pt>
                <c:pt idx="13">
                  <c:v>2</c:v>
                </c:pt>
                <c:pt idx="14">
                  <c:v>2</c:v>
                </c:pt>
                <c:pt idx="15">
                  <c:v>2</c:v>
                </c:pt>
                <c:pt idx="16">
                  <c:v>2</c:v>
                </c:pt>
                <c:pt idx="17">
                  <c:v>1</c:v>
                </c:pt>
                <c:pt idx="18">
                  <c:v>1</c:v>
                </c:pt>
                <c:pt idx="19">
                  <c:v>2</c:v>
                </c:pt>
                <c:pt idx="20">
                  <c:v>1</c:v>
                </c:pt>
                <c:pt idx="21">
                  <c:v>2</c:v>
                </c:pt>
                <c:pt idx="22">
                  <c:v>1</c:v>
                </c:pt>
                <c:pt idx="23">
                  <c:v>2</c:v>
                </c:pt>
                <c:pt idx="24">
                  <c:v>1</c:v>
                </c:pt>
                <c:pt idx="25">
                  <c:v>3</c:v>
                </c:pt>
                <c:pt idx="26">
                  <c:v>2</c:v>
                </c:pt>
                <c:pt idx="27">
                  <c:v>2</c:v>
                </c:pt>
                <c:pt idx="28">
                  <c:v>1</c:v>
                </c:pt>
                <c:pt idx="29">
                  <c:v>3</c:v>
                </c:pt>
                <c:pt idx="30">
                  <c:v>1</c:v>
                </c:pt>
                <c:pt idx="31">
                  <c:v>2</c:v>
                </c:pt>
                <c:pt idx="32">
                  <c:v>2</c:v>
                </c:pt>
                <c:pt idx="33">
                  <c:v>1</c:v>
                </c:pt>
                <c:pt idx="34">
                  <c:v>1</c:v>
                </c:pt>
                <c:pt idx="35">
                  <c:v>1</c:v>
                </c:pt>
                <c:pt idx="36">
                  <c:v>1</c:v>
                </c:pt>
                <c:pt idx="37">
                  <c:v>2</c:v>
                </c:pt>
                <c:pt idx="38">
                  <c:v>2</c:v>
                </c:pt>
                <c:pt idx="39">
                  <c:v>3</c:v>
                </c:pt>
                <c:pt idx="40">
                  <c:v>2</c:v>
                </c:pt>
                <c:pt idx="41">
                  <c:v>2</c:v>
                </c:pt>
                <c:pt idx="42">
                  <c:v>2</c:v>
                </c:pt>
                <c:pt idx="43">
                  <c:v>3</c:v>
                </c:pt>
                <c:pt idx="44">
                  <c:v>2</c:v>
                </c:pt>
                <c:pt idx="45">
                  <c:v>1</c:v>
                </c:pt>
                <c:pt idx="46">
                  <c:v>1</c:v>
                </c:pt>
                <c:pt idx="47">
                  <c:v>3</c:v>
                </c:pt>
                <c:pt idx="48">
                  <c:v>3</c:v>
                </c:pt>
                <c:pt idx="49">
                  <c:v>3</c:v>
                </c:pt>
                <c:pt idx="50">
                  <c:v>2</c:v>
                </c:pt>
                <c:pt idx="51">
                  <c:v>3</c:v>
                </c:pt>
                <c:pt idx="52">
                  <c:v>2</c:v>
                </c:pt>
                <c:pt idx="53">
                  <c:v>3</c:v>
                </c:pt>
                <c:pt idx="54">
                  <c:v>1</c:v>
                </c:pt>
                <c:pt idx="55">
                  <c:v>2</c:v>
                </c:pt>
                <c:pt idx="56">
                  <c:v>2</c:v>
                </c:pt>
                <c:pt idx="57">
                  <c:v>2</c:v>
                </c:pt>
                <c:pt idx="58">
                  <c:v>2</c:v>
                </c:pt>
                <c:pt idx="59">
                  <c:v>1</c:v>
                </c:pt>
                <c:pt idx="60">
                  <c:v>3</c:v>
                </c:pt>
                <c:pt idx="61">
                  <c:v>1</c:v>
                </c:pt>
              </c:numCache>
            </c:numRef>
          </c:yVal>
          <c:smooth val="0"/>
          <c:extLst>
            <c:ext xmlns:c16="http://schemas.microsoft.com/office/drawing/2014/chart" uri="{C3380CC4-5D6E-409C-BE32-E72D297353CC}">
              <c16:uniqueId val="{00000000-ACA8-2749-A528-52742E1E70BF}"/>
            </c:ext>
          </c:extLst>
        </c:ser>
        <c:dLbls>
          <c:showLegendKey val="0"/>
          <c:showVal val="0"/>
          <c:showCatName val="0"/>
          <c:showSerName val="0"/>
          <c:showPercent val="0"/>
          <c:showBubbleSize val="0"/>
        </c:dLbls>
        <c:axId val="336758320"/>
        <c:axId val="364957280"/>
      </c:scatterChart>
      <c:valAx>
        <c:axId val="336758320"/>
        <c:scaling>
          <c:orientation val="minMax"/>
          <c:min val="34"/>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Sample</a:t>
                </a:r>
                <a:r>
                  <a:rPr lang="it-IT" baseline="0"/>
                  <a:t> Age</a:t>
                </a:r>
                <a:endParaRPr lang="it-IT"/>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crossAx val="364957280"/>
        <c:crosses val="autoZero"/>
        <c:crossBetween val="midCat"/>
      </c:valAx>
      <c:valAx>
        <c:axId val="364957280"/>
        <c:scaling>
          <c:orientation val="minMax"/>
          <c:max val="3"/>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Number of Cats</a:t>
                </a:r>
              </a:p>
            </c:rich>
          </c:tx>
          <c:overlay val="0"/>
          <c:spPr>
            <a:noFill/>
            <a:ln>
              <a:noFill/>
            </a:ln>
            <a:effectLst/>
          </c:sp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it-IT"/>
          </a:p>
        </c:txPr>
        <c:crossAx val="336758320"/>
        <c:crosses val="autoZero"/>
        <c:crossBetween val="midCat"/>
        <c:majorUnit val="1"/>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a:t>Linear Regression: Population Age - Census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it-IT"/>
        </a:p>
      </c:txPr>
    </c:title>
    <c:autoTitleDeleted val="0"/>
    <c:plotArea>
      <c:layout/>
      <c:scatterChart>
        <c:scatterStyle val="lineMarker"/>
        <c:varyColors val="0"/>
        <c:ser>
          <c:idx val="0"/>
          <c:order val="0"/>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Pt>
            <c:idx val="159"/>
            <c:marker>
              <c:symbol val="circle"/>
              <c:size val="5"/>
              <c:spPr>
                <a:solidFill>
                  <a:srgbClr val="FF0000"/>
                </a:solidFill>
                <a:ln w="9525" cap="flat" cmpd="sng" algn="ctr">
                  <a:solidFill>
                    <a:schemeClr val="accent1">
                      <a:shade val="95000"/>
                    </a:schemeClr>
                  </a:solidFill>
                  <a:round/>
                </a:ln>
                <a:effectLst/>
              </c:spPr>
            </c:marker>
            <c:bubble3D val="0"/>
            <c:extLst>
              <c:ext xmlns:c16="http://schemas.microsoft.com/office/drawing/2014/chart" uri="{C3380CC4-5D6E-409C-BE32-E72D297353CC}">
                <c16:uniqueId val="{00000001-1D4D-E440-A5FA-8CCDB0E8391B}"/>
              </c:ext>
            </c:extLst>
          </c:dPt>
          <c:trendline>
            <c:spPr>
              <a:ln w="9525" cap="rnd">
                <a:solidFill>
                  <a:schemeClr val="accent2"/>
                </a:solidFill>
              </a:ln>
              <a:effectLst/>
            </c:spPr>
            <c:trendlineType val="linear"/>
            <c:dispRSqr val="0"/>
            <c:dispEq val="1"/>
            <c:trendlineLbl>
              <c:layout>
                <c:manualLayout>
                  <c:x val="-2.5203989120580234E-3"/>
                  <c:y val="-0.3978233534761643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trendlineLbl>
          </c:trendline>
          <c:xVal>
            <c:numRef>
              <c:f>'Linear Regression'!$A$2:$A$251</c:f>
              <c:numCache>
                <c:formatCode>General</c:formatCode>
                <c:ptCount val="2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numCache>
            </c:numRef>
          </c:xVal>
          <c:yVal>
            <c:numRef>
              <c:f>'Linear Regression'!$B$2:$B$251</c:f>
              <c:numCache>
                <c:formatCode>0</c:formatCode>
                <c:ptCount val="250"/>
                <c:pt idx="0">
                  <c:v>41.606497274670453</c:v>
                </c:pt>
                <c:pt idx="1">
                  <c:v>39.673328192800582</c:v>
                </c:pt>
                <c:pt idx="2">
                  <c:v>43.06087716697693</c:v>
                </c:pt>
                <c:pt idx="3">
                  <c:v>38.857462446526945</c:v>
                </c:pt>
                <c:pt idx="4">
                  <c:v>41.797340786724689</c:v>
                </c:pt>
                <c:pt idx="5">
                  <c:v>43.671205339475293</c:v>
                </c:pt>
                <c:pt idx="6">
                  <c:v>38.416896761720679</c:v>
                </c:pt>
                <c:pt idx="7">
                  <c:v>40.143036609596557</c:v>
                </c:pt>
                <c:pt idx="8">
                  <c:v>39.937316681846056</c:v>
                </c:pt>
                <c:pt idx="9">
                  <c:v>38.734606510664136</c:v>
                </c:pt>
                <c:pt idx="10">
                  <c:v>43.714724252547498</c:v>
                </c:pt>
                <c:pt idx="11">
                  <c:v>40.911290810989215</c:v>
                </c:pt>
                <c:pt idx="12">
                  <c:v>36.259434809472786</c:v>
                </c:pt>
                <c:pt idx="13">
                  <c:v>37.334300293746253</c:v>
                </c:pt>
                <c:pt idx="14">
                  <c:v>42.15513445114226</c:v>
                </c:pt>
                <c:pt idx="15">
                  <c:v>34.101767755741307</c:v>
                </c:pt>
                <c:pt idx="16">
                  <c:v>43.249695433696701</c:v>
                </c:pt>
                <c:pt idx="17">
                  <c:v>47.414190907598808</c:v>
                </c:pt>
                <c:pt idx="18">
                  <c:v>42.339602394221124</c:v>
                </c:pt>
                <c:pt idx="19">
                  <c:v>36.509682518050731</c:v>
                </c:pt>
                <c:pt idx="20">
                  <c:v>39.56456006626123</c:v>
                </c:pt>
                <c:pt idx="21">
                  <c:v>39.609748834793336</c:v>
                </c:pt>
                <c:pt idx="22">
                  <c:v>39.664076473695651</c:v>
                </c:pt>
                <c:pt idx="23">
                  <c:v>38.999509577937069</c:v>
                </c:pt>
                <c:pt idx="24">
                  <c:v>41.355467324863199</c:v>
                </c:pt>
                <c:pt idx="25">
                  <c:v>41.631438225045954</c:v>
                </c:pt>
                <c:pt idx="26">
                  <c:v>41.184699049880912</c:v>
                </c:pt>
                <c:pt idx="27">
                  <c:v>38.869422626521072</c:v>
                </c:pt>
                <c:pt idx="28">
                  <c:v>38.015592865138757</c:v>
                </c:pt>
                <c:pt idx="29">
                  <c:v>39.958616930818827</c:v>
                </c:pt>
                <c:pt idx="30">
                  <c:v>39.340133069930111</c:v>
                </c:pt>
                <c:pt idx="31">
                  <c:v>39.772933303097396</c:v>
                </c:pt>
                <c:pt idx="32">
                  <c:v>42.838675532381927</c:v>
                </c:pt>
                <c:pt idx="33">
                  <c:v>41.163881592296249</c:v>
                </c:pt>
                <c:pt idx="34">
                  <c:v>36.352457297007753</c:v>
                </c:pt>
                <c:pt idx="35">
                  <c:v>36.875935282535202</c:v>
                </c:pt>
                <c:pt idx="36">
                  <c:v>40.233169710327481</c:v>
                </c:pt>
                <c:pt idx="37">
                  <c:v>39.265036871440977</c:v>
                </c:pt>
                <c:pt idx="38">
                  <c:v>42.280431272014397</c:v>
                </c:pt>
                <c:pt idx="39">
                  <c:v>44.267826533241589</c:v>
                </c:pt>
                <c:pt idx="40">
                  <c:v>39.486721107736393</c:v>
                </c:pt>
                <c:pt idx="41">
                  <c:v>40.380306417064979</c:v>
                </c:pt>
                <c:pt idx="42">
                  <c:v>32.883224781197484</c:v>
                </c:pt>
                <c:pt idx="43">
                  <c:v>41.33564273979772</c:v>
                </c:pt>
                <c:pt idx="44">
                  <c:v>45.687366699262135</c:v>
                </c:pt>
                <c:pt idx="45">
                  <c:v>41.16392706381469</c:v>
                </c:pt>
                <c:pt idx="46">
                  <c:v>40.226414284816876</c:v>
                </c:pt>
                <c:pt idx="47">
                  <c:v>38.903206386915421</c:v>
                </c:pt>
                <c:pt idx="48">
                  <c:v>40.290771250500498</c:v>
                </c:pt>
                <c:pt idx="49">
                  <c:v>39.954693544956051</c:v>
                </c:pt>
                <c:pt idx="50">
                  <c:v>40.044476391549331</c:v>
                </c:pt>
                <c:pt idx="51">
                  <c:v>38.403159357177572</c:v>
                </c:pt>
                <c:pt idx="52">
                  <c:v>42.967526824478945</c:v>
                </c:pt>
                <c:pt idx="53">
                  <c:v>41.549406734095804</c:v>
                </c:pt>
                <c:pt idx="54">
                  <c:v>44.173029759589539</c:v>
                </c:pt>
                <c:pt idx="55">
                  <c:v>38.523023130173236</c:v>
                </c:pt>
                <c:pt idx="56">
                  <c:v>41.835382628951891</c:v>
                </c:pt>
                <c:pt idx="57">
                  <c:v>40.130957305253943</c:v>
                </c:pt>
                <c:pt idx="58">
                  <c:v>39.99175727893487</c:v>
                </c:pt>
                <c:pt idx="59">
                  <c:v>43.129424256207912</c:v>
                </c:pt>
                <c:pt idx="60">
                  <c:v>39.256983826919075</c:v>
                </c:pt>
                <c:pt idx="61">
                  <c:v>37.741211287182388</c:v>
                </c:pt>
                <c:pt idx="62">
                  <c:v>37.493841880288379</c:v>
                </c:pt>
                <c:pt idx="63">
                  <c:v>42.464453993224396</c:v>
                </c:pt>
                <c:pt idx="64">
                  <c:v>36.861473553713545</c:v>
                </c:pt>
                <c:pt idx="65">
                  <c:v>46.149192792612581</c:v>
                </c:pt>
                <c:pt idx="66">
                  <c:v>42.544939756354204</c:v>
                </c:pt>
                <c:pt idx="67">
                  <c:v>39.594609457074341</c:v>
                </c:pt>
                <c:pt idx="68">
                  <c:v>44.380153172393101</c:v>
                </c:pt>
                <c:pt idx="69">
                  <c:v>42.123069824339169</c:v>
                </c:pt>
                <c:pt idx="70">
                  <c:v>45.925293546856537</c:v>
                </c:pt>
                <c:pt idx="71">
                  <c:v>37.492801326966415</c:v>
                </c:pt>
                <c:pt idx="72">
                  <c:v>39.496924194835124</c:v>
                </c:pt>
                <c:pt idx="73">
                  <c:v>42.049073204919786</c:v>
                </c:pt>
                <c:pt idx="74">
                  <c:v>44.251852777728686</c:v>
                </c:pt>
                <c:pt idx="75">
                  <c:v>32.852546442273031</c:v>
                </c:pt>
                <c:pt idx="76">
                  <c:v>38.395559812405459</c:v>
                </c:pt>
                <c:pt idx="77">
                  <c:v>40.603899009476194</c:v>
                </c:pt>
                <c:pt idx="78">
                  <c:v>37.655845589124176</c:v>
                </c:pt>
                <c:pt idx="79">
                  <c:v>42.807554261792333</c:v>
                </c:pt>
                <c:pt idx="80">
                  <c:v>39.52221933175236</c:v>
                </c:pt>
                <c:pt idx="81">
                  <c:v>37.911044090246428</c:v>
                </c:pt>
                <c:pt idx="82">
                  <c:v>40.205292453834041</c:v>
                </c:pt>
                <c:pt idx="83">
                  <c:v>41.069428037428466</c:v>
                </c:pt>
                <c:pt idx="84">
                  <c:v>40.149926287830198</c:v>
                </c:pt>
                <c:pt idx="85">
                  <c:v>36.057288684630848</c:v>
                </c:pt>
                <c:pt idx="86">
                  <c:v>40.366482905334614</c:v>
                </c:pt>
                <c:pt idx="87">
                  <c:v>39.887742994914142</c:v>
                </c:pt>
                <c:pt idx="88">
                  <c:v>34.527109453555802</c:v>
                </c:pt>
                <c:pt idx="89">
                  <c:v>36.113695800174874</c:v>
                </c:pt>
                <c:pt idx="90">
                  <c:v>39.927484546491968</c:v>
                </c:pt>
                <c:pt idx="91">
                  <c:v>41.245209779052914</c:v>
                </c:pt>
                <c:pt idx="92">
                  <c:v>37.48536886415588</c:v>
                </c:pt>
                <c:pt idx="93">
                  <c:v>44.635775810159274</c:v>
                </c:pt>
                <c:pt idx="94">
                  <c:v>44.709067766283148</c:v>
                </c:pt>
                <c:pt idx="95">
                  <c:v>39.237612629660589</c:v>
                </c:pt>
                <c:pt idx="96">
                  <c:v>45.248517937425085</c:v>
                </c:pt>
                <c:pt idx="97">
                  <c:v>38.04529174736313</c:v>
                </c:pt>
                <c:pt idx="98">
                  <c:v>39.428445370618043</c:v>
                </c:pt>
                <c:pt idx="99">
                  <c:v>40.667874877958447</c:v>
                </c:pt>
                <c:pt idx="100">
                  <c:v>41.676075178064735</c:v>
                </c:pt>
                <c:pt idx="101">
                  <c:v>42.025528170664515</c:v>
                </c:pt>
                <c:pt idx="102">
                  <c:v>35.925041658693829</c:v>
                </c:pt>
                <c:pt idx="103">
                  <c:v>37.485072967601532</c:v>
                </c:pt>
                <c:pt idx="104">
                  <c:v>40.318513657293764</c:v>
                </c:pt>
                <c:pt idx="105">
                  <c:v>41.116455603571865</c:v>
                </c:pt>
                <c:pt idx="106">
                  <c:v>40.354161669959289</c:v>
                </c:pt>
                <c:pt idx="107">
                  <c:v>42.730962747705156</c:v>
                </c:pt>
                <c:pt idx="108">
                  <c:v>36.506211717982239</c:v>
                </c:pt>
                <c:pt idx="109">
                  <c:v>45.266401099233292</c:v>
                </c:pt>
                <c:pt idx="110">
                  <c:v>40.958558471611987</c:v>
                </c:pt>
                <c:pt idx="111">
                  <c:v>39.363822450548518</c:v>
                </c:pt>
                <c:pt idx="112">
                  <c:v>35.152213454757231</c:v>
                </c:pt>
                <c:pt idx="113">
                  <c:v>43.259013480725514</c:v>
                </c:pt>
                <c:pt idx="114">
                  <c:v>45.372616255736332</c:v>
                </c:pt>
                <c:pt idx="115">
                  <c:v>40.035455700250218</c:v>
                </c:pt>
                <c:pt idx="116">
                  <c:v>37.438840736216932</c:v>
                </c:pt>
                <c:pt idx="117">
                  <c:v>44.371940566392553</c:v>
                </c:pt>
                <c:pt idx="118">
                  <c:v>43.014477927578035</c:v>
                </c:pt>
                <c:pt idx="119">
                  <c:v>45.343838882324327</c:v>
                </c:pt>
                <c:pt idx="120">
                  <c:v>40.509081914138612</c:v>
                </c:pt>
                <c:pt idx="121">
                  <c:v>43.293605267753584</c:v>
                </c:pt>
                <c:pt idx="122">
                  <c:v>41.393608224792352</c:v>
                </c:pt>
                <c:pt idx="123">
                  <c:v>40.786103994438143</c:v>
                </c:pt>
                <c:pt idx="124">
                  <c:v>37.747908863986034</c:v>
                </c:pt>
                <c:pt idx="125">
                  <c:v>38.473953218462775</c:v>
                </c:pt>
                <c:pt idx="126">
                  <c:v>35.58525759347274</c:v>
                </c:pt>
                <c:pt idx="127">
                  <c:v>41.483785151859784</c:v>
                </c:pt>
                <c:pt idx="128">
                  <c:v>38.399585698358813</c:v>
                </c:pt>
                <c:pt idx="129">
                  <c:v>43.869079662287191</c:v>
                </c:pt>
                <c:pt idx="130">
                  <c:v>38.639802387782083</c:v>
                </c:pt>
                <c:pt idx="131">
                  <c:v>40.102255826049976</c:v>
                </c:pt>
                <c:pt idx="132">
                  <c:v>39.978446968874408</c:v>
                </c:pt>
                <c:pt idx="133">
                  <c:v>41.915371840876318</c:v>
                </c:pt>
                <c:pt idx="134">
                  <c:v>40.478505938490414</c:v>
                </c:pt>
                <c:pt idx="135">
                  <c:v>37.928691976308919</c:v>
                </c:pt>
                <c:pt idx="136">
                  <c:v>37.084602467368541</c:v>
                </c:pt>
                <c:pt idx="137">
                  <c:v>36.983439920326639</c:v>
                </c:pt>
                <c:pt idx="138">
                  <c:v>44.137676168394584</c:v>
                </c:pt>
                <c:pt idx="139">
                  <c:v>42.106977178316257</c:v>
                </c:pt>
                <c:pt idx="140">
                  <c:v>42.916189541630153</c:v>
                </c:pt>
                <c:pt idx="141">
                  <c:v>42.278997153429344</c:v>
                </c:pt>
                <c:pt idx="142">
                  <c:v>33.488934680982176</c:v>
                </c:pt>
                <c:pt idx="143">
                  <c:v>40.848846030209877</c:v>
                </c:pt>
                <c:pt idx="144">
                  <c:v>43.190172124868141</c:v>
                </c:pt>
                <c:pt idx="145">
                  <c:v>35.497775783957337</c:v>
                </c:pt>
                <c:pt idx="146">
                  <c:v>39.485937572907133</c:v>
                </c:pt>
                <c:pt idx="147">
                  <c:v>41.7213544320146</c:v>
                </c:pt>
                <c:pt idx="148">
                  <c:v>44.419990062232003</c:v>
                </c:pt>
                <c:pt idx="149">
                  <c:v>42.787006460368552</c:v>
                </c:pt>
                <c:pt idx="150">
                  <c:v>37.572669306727981</c:v>
                </c:pt>
                <c:pt idx="151">
                  <c:v>35.989941737667451</c:v>
                </c:pt>
                <c:pt idx="152">
                  <c:v>38.815132433279437</c:v>
                </c:pt>
                <c:pt idx="153">
                  <c:v>40.382265598639513</c:v>
                </c:pt>
                <c:pt idx="154">
                  <c:v>40.625362986188854</c:v>
                </c:pt>
                <c:pt idx="155">
                  <c:v>39.462042798892028</c:v>
                </c:pt>
                <c:pt idx="156">
                  <c:v>40.958978449703125</c:v>
                </c:pt>
                <c:pt idx="157">
                  <c:v>45.181214138032715</c:v>
                </c:pt>
                <c:pt idx="158">
                  <c:v>38.181466768547338</c:v>
                </c:pt>
                <c:pt idx="159">
                  <c:v>37.081957945977557</c:v>
                </c:pt>
                <c:pt idx="160">
                  <c:v>45.186626279829532</c:v>
                </c:pt>
                <c:pt idx="161">
                  <c:v>38.11233380058043</c:v>
                </c:pt>
                <c:pt idx="162">
                  <c:v>39.809903620494133</c:v>
                </c:pt>
                <c:pt idx="163">
                  <c:v>32.344022897094355</c:v>
                </c:pt>
                <c:pt idx="164">
                  <c:v>41.974617772946878</c:v>
                </c:pt>
                <c:pt idx="165">
                  <c:v>41.375724079981872</c:v>
                </c:pt>
                <c:pt idx="166">
                  <c:v>38.248363709376889</c:v>
                </c:pt>
                <c:pt idx="167">
                  <c:v>37.956299643115649</c:v>
                </c:pt>
                <c:pt idx="168">
                  <c:v>38.525183805205018</c:v>
                </c:pt>
                <c:pt idx="169">
                  <c:v>37.273816961689626</c:v>
                </c:pt>
                <c:pt idx="170">
                  <c:v>34.709195685535654</c:v>
                </c:pt>
                <c:pt idx="171">
                  <c:v>38.888017208080136</c:v>
                </c:pt>
                <c:pt idx="172">
                  <c:v>45.976732385401853</c:v>
                </c:pt>
                <c:pt idx="173">
                  <c:v>39.280600151184565</c:v>
                </c:pt>
                <c:pt idx="174">
                  <c:v>35.496803566316125</c:v>
                </c:pt>
                <c:pt idx="175">
                  <c:v>43.787409667512556</c:v>
                </c:pt>
                <c:pt idx="176">
                  <c:v>38.750535346905131</c:v>
                </c:pt>
                <c:pt idx="177">
                  <c:v>43.827689415024615</c:v>
                </c:pt>
                <c:pt idx="178">
                  <c:v>36.837016999459735</c:v>
                </c:pt>
                <c:pt idx="179">
                  <c:v>43.50658046219953</c:v>
                </c:pt>
                <c:pt idx="180">
                  <c:v>36.568268397102045</c:v>
                </c:pt>
                <c:pt idx="181">
                  <c:v>39.097318226220914</c:v>
                </c:pt>
                <c:pt idx="182">
                  <c:v>41.779987588010052</c:v>
                </c:pt>
                <c:pt idx="183">
                  <c:v>38.408687941823047</c:v>
                </c:pt>
                <c:pt idx="184">
                  <c:v>41.187922422024791</c:v>
                </c:pt>
                <c:pt idx="185">
                  <c:v>40.546967628765501</c:v>
                </c:pt>
                <c:pt idx="186">
                  <c:v>37.695485889321048</c:v>
                </c:pt>
                <c:pt idx="187">
                  <c:v>42.712915322769824</c:v>
                </c:pt>
                <c:pt idx="188">
                  <c:v>37.859529405569781</c:v>
                </c:pt>
                <c:pt idx="189">
                  <c:v>40.996071500547799</c:v>
                </c:pt>
                <c:pt idx="190">
                  <c:v>43.976104854501727</c:v>
                </c:pt>
                <c:pt idx="191">
                  <c:v>39.113140795333607</c:v>
                </c:pt>
                <c:pt idx="192">
                  <c:v>40.663995417126799</c:v>
                </c:pt>
                <c:pt idx="193">
                  <c:v>37.863516955129001</c:v>
                </c:pt>
                <c:pt idx="194">
                  <c:v>43.433355062806143</c:v>
                </c:pt>
                <c:pt idx="195">
                  <c:v>39.043485691513013</c:v>
                </c:pt>
                <c:pt idx="196">
                  <c:v>42.207210079834312</c:v>
                </c:pt>
                <c:pt idx="197">
                  <c:v>45.660555144440927</c:v>
                </c:pt>
                <c:pt idx="198">
                  <c:v>40.987114115300727</c:v>
                </c:pt>
                <c:pt idx="199">
                  <c:v>35.192844726918402</c:v>
                </c:pt>
                <c:pt idx="200">
                  <c:v>43.1300533664255</c:v>
                </c:pt>
                <c:pt idx="201">
                  <c:v>45.639273233957113</c:v>
                </c:pt>
                <c:pt idx="202">
                  <c:v>41.39281699793333</c:v>
                </c:pt>
                <c:pt idx="203">
                  <c:v>43.494981640067735</c:v>
                </c:pt>
                <c:pt idx="204">
                  <c:v>43.385388895972625</c:v>
                </c:pt>
                <c:pt idx="205">
                  <c:v>44.965987068177569</c:v>
                </c:pt>
                <c:pt idx="206">
                  <c:v>38.076693617840846</c:v>
                </c:pt>
                <c:pt idx="207">
                  <c:v>42.851490783774182</c:v>
                </c:pt>
                <c:pt idx="208">
                  <c:v>40.76050588327103</c:v>
                </c:pt>
                <c:pt idx="209">
                  <c:v>38.613189156907268</c:v>
                </c:pt>
                <c:pt idx="210">
                  <c:v>44.066750134948798</c:v>
                </c:pt>
                <c:pt idx="211">
                  <c:v>41.753683825298815</c:v>
                </c:pt>
                <c:pt idx="212">
                  <c:v>38.471272711957759</c:v>
                </c:pt>
                <c:pt idx="213">
                  <c:v>42.778395963234665</c:v>
                </c:pt>
                <c:pt idx="214">
                  <c:v>37.796486209203721</c:v>
                </c:pt>
                <c:pt idx="215">
                  <c:v>33.922707924491732</c:v>
                </c:pt>
                <c:pt idx="216">
                  <c:v>41.570217446802516</c:v>
                </c:pt>
                <c:pt idx="217">
                  <c:v>44.264693886734307</c:v>
                </c:pt>
                <c:pt idx="218">
                  <c:v>40.650262479472239</c:v>
                </c:pt>
                <c:pt idx="219">
                  <c:v>38.243113422584969</c:v>
                </c:pt>
                <c:pt idx="220">
                  <c:v>42.547167500808989</c:v>
                </c:pt>
                <c:pt idx="221">
                  <c:v>42.743603754544345</c:v>
                </c:pt>
                <c:pt idx="222">
                  <c:v>44.429653488622151</c:v>
                </c:pt>
                <c:pt idx="223">
                  <c:v>42.840624014982637</c:v>
                </c:pt>
                <c:pt idx="224">
                  <c:v>35.845547935073576</c:v>
                </c:pt>
                <c:pt idx="225">
                  <c:v>42.112662930034503</c:v>
                </c:pt>
                <c:pt idx="226">
                  <c:v>33.763572506353405</c:v>
                </c:pt>
                <c:pt idx="227">
                  <c:v>38.450863087055531</c:v>
                </c:pt>
                <c:pt idx="228">
                  <c:v>39.026512205604917</c:v>
                </c:pt>
                <c:pt idx="229">
                  <c:v>39.451409828920035</c:v>
                </c:pt>
                <c:pt idx="230">
                  <c:v>42.844048942590518</c:v>
                </c:pt>
                <c:pt idx="231">
                  <c:v>43.06088939904113</c:v>
                </c:pt>
                <c:pt idx="232">
                  <c:v>41.411058948649739</c:v>
                </c:pt>
                <c:pt idx="233">
                  <c:v>36.020168715889959</c:v>
                </c:pt>
                <c:pt idx="234">
                  <c:v>37.974340262861773</c:v>
                </c:pt>
                <c:pt idx="235">
                  <c:v>38.262621656726189</c:v>
                </c:pt>
                <c:pt idx="236">
                  <c:v>40.906736884501683</c:v>
                </c:pt>
                <c:pt idx="237">
                  <c:v>39.892361535522269</c:v>
                </c:pt>
                <c:pt idx="238">
                  <c:v>41.548903229369934</c:v>
                </c:pt>
                <c:pt idx="239">
                  <c:v>39.704712208714689</c:v>
                </c:pt>
                <c:pt idx="240">
                  <c:v>38.528744656581701</c:v>
                </c:pt>
                <c:pt idx="241">
                  <c:v>39.053239906211154</c:v>
                </c:pt>
                <c:pt idx="242">
                  <c:v>38.917307582998298</c:v>
                </c:pt>
                <c:pt idx="243">
                  <c:v>42.744467801493492</c:v>
                </c:pt>
                <c:pt idx="244">
                  <c:v>35.017668516888726</c:v>
                </c:pt>
                <c:pt idx="245">
                  <c:v>42.657977957686619</c:v>
                </c:pt>
                <c:pt idx="246">
                  <c:v>40.403846060373603</c:v>
                </c:pt>
                <c:pt idx="247">
                  <c:v>37.353234892697664</c:v>
                </c:pt>
                <c:pt idx="248">
                  <c:v>37.198044796833472</c:v>
                </c:pt>
                <c:pt idx="249">
                  <c:v>43.544669948427398</c:v>
                </c:pt>
              </c:numCache>
            </c:numRef>
          </c:yVal>
          <c:smooth val="0"/>
          <c:extLst>
            <c:ext xmlns:c16="http://schemas.microsoft.com/office/drawing/2014/chart" uri="{C3380CC4-5D6E-409C-BE32-E72D297353CC}">
              <c16:uniqueId val="{00000000-78AE-5947-ADF0-FC42233067FC}"/>
            </c:ext>
          </c:extLst>
        </c:ser>
        <c:dLbls>
          <c:showLegendKey val="0"/>
          <c:showVal val="0"/>
          <c:showCatName val="0"/>
          <c:showSerName val="0"/>
          <c:showPercent val="0"/>
          <c:showBubbleSize val="0"/>
        </c:dLbls>
        <c:axId val="1623577472"/>
        <c:axId val="1623579680"/>
      </c:scatterChart>
      <c:scatterChart>
        <c:scatterStyle val="smoothMarker"/>
        <c:varyColors val="0"/>
        <c:ser>
          <c:idx val="1"/>
          <c:order val="1"/>
          <c:spPr>
            <a:ln w="9525" cap="flat" cmpd="sng" algn="ctr">
              <a:noFill/>
              <a:prstDash val="sysDot"/>
              <a:round/>
            </a:ln>
            <a:effectLst/>
          </c:spPr>
          <c:marker>
            <c:symbol val="circle"/>
            <c:size val="5"/>
            <c:spPr>
              <a:noFill/>
              <a:ln w="9525" cap="flat" cmpd="sng" algn="ctr">
                <a:noFill/>
                <a:round/>
              </a:ln>
              <a:effectLst/>
            </c:spPr>
          </c:marker>
          <c:dPt>
            <c:idx val="158"/>
            <c:marker>
              <c:symbol val="circle"/>
              <c:size val="5"/>
              <c:spPr>
                <a:noFill/>
                <a:ln w="9525" cap="flat" cmpd="sng" algn="ctr">
                  <a:noFill/>
                  <a:round/>
                </a:ln>
                <a:effectLst/>
              </c:spPr>
            </c:marker>
            <c:bubble3D val="0"/>
            <c:extLst>
              <c:ext xmlns:c16="http://schemas.microsoft.com/office/drawing/2014/chart" uri="{C3380CC4-5D6E-409C-BE32-E72D297353CC}">
                <c16:uniqueId val="{00000005-1D4D-E440-A5FA-8CCDB0E8391B}"/>
              </c:ext>
            </c:extLst>
          </c:dPt>
          <c:dPt>
            <c:idx val="159"/>
            <c:marker>
              <c:symbol val="circle"/>
              <c:size val="5"/>
              <c:spPr>
                <a:solidFill>
                  <a:schemeClr val="accent6"/>
                </a:solidFill>
                <a:ln w="9525" cap="flat" cmpd="sng" algn="ctr">
                  <a:solidFill>
                    <a:schemeClr val="accent1"/>
                  </a:solidFill>
                  <a:round/>
                </a:ln>
                <a:effectLst/>
              </c:spPr>
            </c:marker>
            <c:bubble3D val="0"/>
            <c:extLst>
              <c:ext xmlns:c16="http://schemas.microsoft.com/office/drawing/2014/chart" uri="{C3380CC4-5D6E-409C-BE32-E72D297353CC}">
                <c16:uniqueId val="{00000004-1D4D-E440-A5FA-8CCDB0E8391B}"/>
              </c:ext>
            </c:extLst>
          </c:dPt>
          <c:xVal>
            <c:numRef>
              <c:f>'Linear Regression'!$A$2:$A$251</c:f>
              <c:numCache>
                <c:formatCode>General</c:formatCode>
                <c:ptCount val="2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numCache>
            </c:numRef>
          </c:xVal>
          <c:yVal>
            <c:numRef>
              <c:f>'Linear Regression'!$C$2:$C$251</c:f>
              <c:numCache>
                <c:formatCode>0.000</c:formatCode>
                <c:ptCount val="250"/>
                <c:pt idx="0">
                  <c:v>40.344500000000004</c:v>
                </c:pt>
                <c:pt idx="1">
                  <c:v>40.344999999999999</c:v>
                </c:pt>
                <c:pt idx="2">
                  <c:v>40.345500000000001</c:v>
                </c:pt>
                <c:pt idx="3">
                  <c:v>40.346000000000004</c:v>
                </c:pt>
                <c:pt idx="4">
                  <c:v>40.346499999999999</c:v>
                </c:pt>
                <c:pt idx="5">
                  <c:v>40.347000000000001</c:v>
                </c:pt>
                <c:pt idx="6">
                  <c:v>40.347500000000004</c:v>
                </c:pt>
                <c:pt idx="7">
                  <c:v>40.347999999999999</c:v>
                </c:pt>
                <c:pt idx="8">
                  <c:v>40.348500000000001</c:v>
                </c:pt>
                <c:pt idx="9">
                  <c:v>40.349000000000004</c:v>
                </c:pt>
                <c:pt idx="10">
                  <c:v>40.349499999999999</c:v>
                </c:pt>
                <c:pt idx="11">
                  <c:v>40.35</c:v>
                </c:pt>
                <c:pt idx="12">
                  <c:v>40.350500000000004</c:v>
                </c:pt>
                <c:pt idx="13">
                  <c:v>40.350999999999999</c:v>
                </c:pt>
                <c:pt idx="14">
                  <c:v>40.351500000000001</c:v>
                </c:pt>
                <c:pt idx="15">
                  <c:v>40.352000000000004</c:v>
                </c:pt>
                <c:pt idx="16">
                  <c:v>40.352499999999999</c:v>
                </c:pt>
                <c:pt idx="17">
                  <c:v>40.353000000000002</c:v>
                </c:pt>
                <c:pt idx="18">
                  <c:v>40.353500000000004</c:v>
                </c:pt>
                <c:pt idx="19">
                  <c:v>40.353999999999999</c:v>
                </c:pt>
                <c:pt idx="20">
                  <c:v>40.354500000000002</c:v>
                </c:pt>
                <c:pt idx="21">
                  <c:v>40.355000000000004</c:v>
                </c:pt>
                <c:pt idx="22">
                  <c:v>40.355499999999999</c:v>
                </c:pt>
                <c:pt idx="23">
                  <c:v>40.356000000000002</c:v>
                </c:pt>
                <c:pt idx="24">
                  <c:v>40.356500000000004</c:v>
                </c:pt>
                <c:pt idx="25">
                  <c:v>40.356999999999999</c:v>
                </c:pt>
                <c:pt idx="26">
                  <c:v>40.357500000000002</c:v>
                </c:pt>
                <c:pt idx="27">
                  <c:v>40.358000000000004</c:v>
                </c:pt>
                <c:pt idx="28">
                  <c:v>40.358499999999999</c:v>
                </c:pt>
                <c:pt idx="29">
                  <c:v>40.359000000000002</c:v>
                </c:pt>
                <c:pt idx="30">
                  <c:v>40.359500000000004</c:v>
                </c:pt>
                <c:pt idx="31">
                  <c:v>40.36</c:v>
                </c:pt>
                <c:pt idx="32">
                  <c:v>40.360500000000002</c:v>
                </c:pt>
                <c:pt idx="33">
                  <c:v>40.361000000000004</c:v>
                </c:pt>
                <c:pt idx="34">
                  <c:v>40.361499999999999</c:v>
                </c:pt>
                <c:pt idx="35">
                  <c:v>40.362000000000002</c:v>
                </c:pt>
                <c:pt idx="36">
                  <c:v>40.362500000000004</c:v>
                </c:pt>
                <c:pt idx="37">
                  <c:v>40.363</c:v>
                </c:pt>
                <c:pt idx="38">
                  <c:v>40.363500000000002</c:v>
                </c:pt>
                <c:pt idx="39">
                  <c:v>40.364000000000004</c:v>
                </c:pt>
                <c:pt idx="40">
                  <c:v>40.3645</c:v>
                </c:pt>
                <c:pt idx="41">
                  <c:v>40.365000000000002</c:v>
                </c:pt>
                <c:pt idx="42">
                  <c:v>40.365500000000004</c:v>
                </c:pt>
                <c:pt idx="43">
                  <c:v>40.366</c:v>
                </c:pt>
                <c:pt idx="44">
                  <c:v>40.366500000000002</c:v>
                </c:pt>
                <c:pt idx="45">
                  <c:v>40.367000000000004</c:v>
                </c:pt>
                <c:pt idx="46">
                  <c:v>40.3675</c:v>
                </c:pt>
                <c:pt idx="47">
                  <c:v>40.368000000000002</c:v>
                </c:pt>
                <c:pt idx="48">
                  <c:v>40.368500000000004</c:v>
                </c:pt>
                <c:pt idx="49">
                  <c:v>40.369</c:v>
                </c:pt>
                <c:pt idx="50">
                  <c:v>40.369500000000002</c:v>
                </c:pt>
                <c:pt idx="51">
                  <c:v>40.370000000000005</c:v>
                </c:pt>
                <c:pt idx="52">
                  <c:v>40.3705</c:v>
                </c:pt>
                <c:pt idx="53">
                  <c:v>40.371000000000002</c:v>
                </c:pt>
                <c:pt idx="54">
                  <c:v>40.371500000000005</c:v>
                </c:pt>
                <c:pt idx="55">
                  <c:v>40.372</c:v>
                </c:pt>
                <c:pt idx="56">
                  <c:v>40.372500000000002</c:v>
                </c:pt>
                <c:pt idx="57">
                  <c:v>40.373000000000005</c:v>
                </c:pt>
                <c:pt idx="58">
                  <c:v>40.3735</c:v>
                </c:pt>
                <c:pt idx="59">
                  <c:v>40.374000000000002</c:v>
                </c:pt>
                <c:pt idx="60">
                  <c:v>40.374500000000005</c:v>
                </c:pt>
                <c:pt idx="61">
                  <c:v>40.375</c:v>
                </c:pt>
                <c:pt idx="62">
                  <c:v>40.375500000000002</c:v>
                </c:pt>
                <c:pt idx="63">
                  <c:v>40.375999999999998</c:v>
                </c:pt>
                <c:pt idx="64">
                  <c:v>40.3765</c:v>
                </c:pt>
                <c:pt idx="65">
                  <c:v>40.377000000000002</c:v>
                </c:pt>
                <c:pt idx="66">
                  <c:v>40.377499999999998</c:v>
                </c:pt>
                <c:pt idx="67">
                  <c:v>40.378</c:v>
                </c:pt>
                <c:pt idx="68">
                  <c:v>40.378500000000003</c:v>
                </c:pt>
                <c:pt idx="69">
                  <c:v>40.378999999999998</c:v>
                </c:pt>
                <c:pt idx="70">
                  <c:v>40.3795</c:v>
                </c:pt>
                <c:pt idx="71">
                  <c:v>40.380000000000003</c:v>
                </c:pt>
                <c:pt idx="72">
                  <c:v>40.380499999999998</c:v>
                </c:pt>
                <c:pt idx="73">
                  <c:v>40.381</c:v>
                </c:pt>
                <c:pt idx="74">
                  <c:v>40.381500000000003</c:v>
                </c:pt>
                <c:pt idx="75">
                  <c:v>40.381999999999998</c:v>
                </c:pt>
                <c:pt idx="76">
                  <c:v>40.3825</c:v>
                </c:pt>
                <c:pt idx="77">
                  <c:v>40.383000000000003</c:v>
                </c:pt>
                <c:pt idx="78">
                  <c:v>40.383499999999998</c:v>
                </c:pt>
                <c:pt idx="79">
                  <c:v>40.384</c:v>
                </c:pt>
                <c:pt idx="80">
                  <c:v>40.384500000000003</c:v>
                </c:pt>
                <c:pt idx="81">
                  <c:v>40.384999999999998</c:v>
                </c:pt>
                <c:pt idx="82">
                  <c:v>40.3855</c:v>
                </c:pt>
                <c:pt idx="83">
                  <c:v>40.386000000000003</c:v>
                </c:pt>
                <c:pt idx="84">
                  <c:v>40.386499999999998</c:v>
                </c:pt>
                <c:pt idx="85">
                  <c:v>40.387</c:v>
                </c:pt>
                <c:pt idx="86">
                  <c:v>40.387500000000003</c:v>
                </c:pt>
                <c:pt idx="87">
                  <c:v>40.387999999999998</c:v>
                </c:pt>
                <c:pt idx="88">
                  <c:v>40.388500000000001</c:v>
                </c:pt>
                <c:pt idx="89">
                  <c:v>40.389000000000003</c:v>
                </c:pt>
                <c:pt idx="90">
                  <c:v>40.389499999999998</c:v>
                </c:pt>
                <c:pt idx="91">
                  <c:v>40.39</c:v>
                </c:pt>
                <c:pt idx="92">
                  <c:v>40.390500000000003</c:v>
                </c:pt>
                <c:pt idx="93">
                  <c:v>40.390999999999998</c:v>
                </c:pt>
                <c:pt idx="94">
                  <c:v>40.391500000000001</c:v>
                </c:pt>
                <c:pt idx="95">
                  <c:v>40.392000000000003</c:v>
                </c:pt>
                <c:pt idx="96">
                  <c:v>40.392499999999998</c:v>
                </c:pt>
                <c:pt idx="97">
                  <c:v>40.393000000000001</c:v>
                </c:pt>
                <c:pt idx="98">
                  <c:v>40.393500000000003</c:v>
                </c:pt>
                <c:pt idx="99">
                  <c:v>40.393999999999998</c:v>
                </c:pt>
                <c:pt idx="100">
                  <c:v>40.394500000000001</c:v>
                </c:pt>
                <c:pt idx="101">
                  <c:v>40.395000000000003</c:v>
                </c:pt>
                <c:pt idx="102">
                  <c:v>40.395499999999998</c:v>
                </c:pt>
                <c:pt idx="103">
                  <c:v>40.396000000000001</c:v>
                </c:pt>
                <c:pt idx="104">
                  <c:v>40.396500000000003</c:v>
                </c:pt>
                <c:pt idx="105">
                  <c:v>40.396999999999998</c:v>
                </c:pt>
                <c:pt idx="106">
                  <c:v>40.397500000000001</c:v>
                </c:pt>
                <c:pt idx="107">
                  <c:v>40.398000000000003</c:v>
                </c:pt>
                <c:pt idx="108">
                  <c:v>40.398499999999999</c:v>
                </c:pt>
                <c:pt idx="109">
                  <c:v>40.399000000000001</c:v>
                </c:pt>
                <c:pt idx="110">
                  <c:v>40.399500000000003</c:v>
                </c:pt>
                <c:pt idx="111">
                  <c:v>40.4</c:v>
                </c:pt>
                <c:pt idx="112">
                  <c:v>40.400500000000001</c:v>
                </c:pt>
                <c:pt idx="113">
                  <c:v>40.401000000000003</c:v>
                </c:pt>
                <c:pt idx="114">
                  <c:v>40.401499999999999</c:v>
                </c:pt>
                <c:pt idx="115">
                  <c:v>40.402000000000001</c:v>
                </c:pt>
                <c:pt idx="116">
                  <c:v>40.402500000000003</c:v>
                </c:pt>
                <c:pt idx="117">
                  <c:v>40.402999999999999</c:v>
                </c:pt>
                <c:pt idx="118">
                  <c:v>40.403500000000001</c:v>
                </c:pt>
                <c:pt idx="119">
                  <c:v>40.404000000000003</c:v>
                </c:pt>
                <c:pt idx="120">
                  <c:v>40.404499999999999</c:v>
                </c:pt>
                <c:pt idx="121">
                  <c:v>40.405000000000001</c:v>
                </c:pt>
                <c:pt idx="122">
                  <c:v>40.405500000000004</c:v>
                </c:pt>
                <c:pt idx="123">
                  <c:v>40.405999999999999</c:v>
                </c:pt>
                <c:pt idx="124">
                  <c:v>40.406500000000001</c:v>
                </c:pt>
                <c:pt idx="125">
                  <c:v>40.407000000000004</c:v>
                </c:pt>
                <c:pt idx="126">
                  <c:v>40.407499999999999</c:v>
                </c:pt>
                <c:pt idx="127">
                  <c:v>40.408000000000001</c:v>
                </c:pt>
                <c:pt idx="128">
                  <c:v>40.408500000000004</c:v>
                </c:pt>
                <c:pt idx="129">
                  <c:v>40.408999999999999</c:v>
                </c:pt>
                <c:pt idx="130">
                  <c:v>40.409500000000001</c:v>
                </c:pt>
                <c:pt idx="131">
                  <c:v>40.410000000000004</c:v>
                </c:pt>
                <c:pt idx="132">
                  <c:v>40.410499999999999</c:v>
                </c:pt>
                <c:pt idx="133">
                  <c:v>40.411000000000001</c:v>
                </c:pt>
                <c:pt idx="134">
                  <c:v>40.411500000000004</c:v>
                </c:pt>
                <c:pt idx="135">
                  <c:v>40.411999999999999</c:v>
                </c:pt>
                <c:pt idx="136">
                  <c:v>40.412500000000001</c:v>
                </c:pt>
                <c:pt idx="137">
                  <c:v>40.413000000000004</c:v>
                </c:pt>
                <c:pt idx="138">
                  <c:v>40.413499999999999</c:v>
                </c:pt>
                <c:pt idx="139">
                  <c:v>40.414000000000001</c:v>
                </c:pt>
                <c:pt idx="140">
                  <c:v>40.414500000000004</c:v>
                </c:pt>
                <c:pt idx="141">
                  <c:v>40.414999999999999</c:v>
                </c:pt>
                <c:pt idx="142">
                  <c:v>40.415500000000002</c:v>
                </c:pt>
                <c:pt idx="143">
                  <c:v>40.416000000000004</c:v>
                </c:pt>
                <c:pt idx="144">
                  <c:v>40.416499999999999</c:v>
                </c:pt>
                <c:pt idx="145">
                  <c:v>40.417000000000002</c:v>
                </c:pt>
                <c:pt idx="146">
                  <c:v>40.417500000000004</c:v>
                </c:pt>
                <c:pt idx="147">
                  <c:v>40.417999999999999</c:v>
                </c:pt>
                <c:pt idx="148">
                  <c:v>40.418500000000002</c:v>
                </c:pt>
                <c:pt idx="149">
                  <c:v>40.419000000000004</c:v>
                </c:pt>
                <c:pt idx="150">
                  <c:v>40.419499999999999</c:v>
                </c:pt>
                <c:pt idx="151">
                  <c:v>40.42</c:v>
                </c:pt>
                <c:pt idx="152">
                  <c:v>40.420500000000004</c:v>
                </c:pt>
                <c:pt idx="153">
                  <c:v>40.420999999999999</c:v>
                </c:pt>
                <c:pt idx="154">
                  <c:v>40.421500000000002</c:v>
                </c:pt>
                <c:pt idx="155">
                  <c:v>40.422000000000004</c:v>
                </c:pt>
                <c:pt idx="156">
                  <c:v>40.422499999999999</c:v>
                </c:pt>
                <c:pt idx="157">
                  <c:v>40.423000000000002</c:v>
                </c:pt>
                <c:pt idx="158">
                  <c:v>40.423500000000004</c:v>
                </c:pt>
                <c:pt idx="159">
                  <c:v>40.423999999999999</c:v>
                </c:pt>
                <c:pt idx="160">
                  <c:v>40.424500000000002</c:v>
                </c:pt>
                <c:pt idx="161">
                  <c:v>40.425000000000004</c:v>
                </c:pt>
                <c:pt idx="162">
                  <c:v>40.4255</c:v>
                </c:pt>
                <c:pt idx="163">
                  <c:v>40.426000000000002</c:v>
                </c:pt>
                <c:pt idx="164">
                  <c:v>40.426500000000004</c:v>
                </c:pt>
                <c:pt idx="165">
                  <c:v>40.427</c:v>
                </c:pt>
                <c:pt idx="166">
                  <c:v>40.427500000000002</c:v>
                </c:pt>
                <c:pt idx="167">
                  <c:v>40.428000000000004</c:v>
                </c:pt>
                <c:pt idx="168">
                  <c:v>40.4285</c:v>
                </c:pt>
                <c:pt idx="169">
                  <c:v>40.429000000000002</c:v>
                </c:pt>
                <c:pt idx="170">
                  <c:v>40.429500000000004</c:v>
                </c:pt>
                <c:pt idx="171">
                  <c:v>40.43</c:v>
                </c:pt>
                <c:pt idx="172">
                  <c:v>40.430500000000002</c:v>
                </c:pt>
                <c:pt idx="173">
                  <c:v>40.431000000000004</c:v>
                </c:pt>
                <c:pt idx="174">
                  <c:v>40.4315</c:v>
                </c:pt>
                <c:pt idx="175">
                  <c:v>40.432000000000002</c:v>
                </c:pt>
                <c:pt idx="176">
                  <c:v>40.432500000000005</c:v>
                </c:pt>
                <c:pt idx="177">
                  <c:v>40.433</c:v>
                </c:pt>
                <c:pt idx="178">
                  <c:v>40.433500000000002</c:v>
                </c:pt>
                <c:pt idx="179">
                  <c:v>40.434000000000005</c:v>
                </c:pt>
                <c:pt idx="180">
                  <c:v>40.4345</c:v>
                </c:pt>
                <c:pt idx="181">
                  <c:v>40.435000000000002</c:v>
                </c:pt>
                <c:pt idx="182">
                  <c:v>40.435500000000005</c:v>
                </c:pt>
                <c:pt idx="183">
                  <c:v>40.436</c:v>
                </c:pt>
                <c:pt idx="184">
                  <c:v>40.436500000000002</c:v>
                </c:pt>
                <c:pt idx="185">
                  <c:v>40.437000000000005</c:v>
                </c:pt>
                <c:pt idx="186">
                  <c:v>40.4375</c:v>
                </c:pt>
                <c:pt idx="187">
                  <c:v>40.438000000000002</c:v>
                </c:pt>
                <c:pt idx="188">
                  <c:v>40.438499999999998</c:v>
                </c:pt>
                <c:pt idx="189">
                  <c:v>40.439</c:v>
                </c:pt>
                <c:pt idx="190">
                  <c:v>40.439500000000002</c:v>
                </c:pt>
                <c:pt idx="191">
                  <c:v>40.44</c:v>
                </c:pt>
                <c:pt idx="192">
                  <c:v>40.4405</c:v>
                </c:pt>
                <c:pt idx="193">
                  <c:v>40.441000000000003</c:v>
                </c:pt>
                <c:pt idx="194">
                  <c:v>40.441499999999998</c:v>
                </c:pt>
                <c:pt idx="195">
                  <c:v>40.442</c:v>
                </c:pt>
                <c:pt idx="196">
                  <c:v>40.442500000000003</c:v>
                </c:pt>
                <c:pt idx="197">
                  <c:v>40.442999999999998</c:v>
                </c:pt>
                <c:pt idx="198">
                  <c:v>40.4435</c:v>
                </c:pt>
                <c:pt idx="199">
                  <c:v>40.444000000000003</c:v>
                </c:pt>
                <c:pt idx="200">
                  <c:v>40.444499999999998</c:v>
                </c:pt>
                <c:pt idx="201">
                  <c:v>40.445</c:v>
                </c:pt>
                <c:pt idx="202">
                  <c:v>40.445500000000003</c:v>
                </c:pt>
                <c:pt idx="203">
                  <c:v>40.445999999999998</c:v>
                </c:pt>
                <c:pt idx="204">
                  <c:v>40.4465</c:v>
                </c:pt>
                <c:pt idx="205">
                  <c:v>40.447000000000003</c:v>
                </c:pt>
                <c:pt idx="206">
                  <c:v>40.447499999999998</c:v>
                </c:pt>
                <c:pt idx="207">
                  <c:v>40.448</c:v>
                </c:pt>
                <c:pt idx="208">
                  <c:v>40.448500000000003</c:v>
                </c:pt>
                <c:pt idx="209">
                  <c:v>40.448999999999998</c:v>
                </c:pt>
                <c:pt idx="210">
                  <c:v>40.4495</c:v>
                </c:pt>
                <c:pt idx="211">
                  <c:v>40.450000000000003</c:v>
                </c:pt>
                <c:pt idx="212">
                  <c:v>40.450499999999998</c:v>
                </c:pt>
                <c:pt idx="213">
                  <c:v>40.451000000000001</c:v>
                </c:pt>
                <c:pt idx="214">
                  <c:v>40.451500000000003</c:v>
                </c:pt>
                <c:pt idx="215">
                  <c:v>40.451999999999998</c:v>
                </c:pt>
                <c:pt idx="216">
                  <c:v>40.452500000000001</c:v>
                </c:pt>
                <c:pt idx="217">
                  <c:v>40.453000000000003</c:v>
                </c:pt>
                <c:pt idx="218">
                  <c:v>40.453499999999998</c:v>
                </c:pt>
                <c:pt idx="219">
                  <c:v>40.454000000000001</c:v>
                </c:pt>
                <c:pt idx="220">
                  <c:v>40.454500000000003</c:v>
                </c:pt>
                <c:pt idx="221">
                  <c:v>40.454999999999998</c:v>
                </c:pt>
                <c:pt idx="222">
                  <c:v>40.455500000000001</c:v>
                </c:pt>
                <c:pt idx="223">
                  <c:v>40.456000000000003</c:v>
                </c:pt>
                <c:pt idx="224">
                  <c:v>40.456499999999998</c:v>
                </c:pt>
                <c:pt idx="225">
                  <c:v>40.457000000000001</c:v>
                </c:pt>
                <c:pt idx="226">
                  <c:v>40.457500000000003</c:v>
                </c:pt>
                <c:pt idx="227">
                  <c:v>40.457999999999998</c:v>
                </c:pt>
                <c:pt idx="228">
                  <c:v>40.458500000000001</c:v>
                </c:pt>
                <c:pt idx="229">
                  <c:v>40.459000000000003</c:v>
                </c:pt>
                <c:pt idx="230">
                  <c:v>40.459499999999998</c:v>
                </c:pt>
                <c:pt idx="231">
                  <c:v>40.46</c:v>
                </c:pt>
                <c:pt idx="232">
                  <c:v>40.460500000000003</c:v>
                </c:pt>
                <c:pt idx="233">
                  <c:v>40.460999999999999</c:v>
                </c:pt>
                <c:pt idx="234">
                  <c:v>40.461500000000001</c:v>
                </c:pt>
                <c:pt idx="235">
                  <c:v>40.462000000000003</c:v>
                </c:pt>
                <c:pt idx="236">
                  <c:v>40.462499999999999</c:v>
                </c:pt>
                <c:pt idx="237">
                  <c:v>40.463000000000001</c:v>
                </c:pt>
                <c:pt idx="238">
                  <c:v>40.463500000000003</c:v>
                </c:pt>
                <c:pt idx="239">
                  <c:v>40.463999999999999</c:v>
                </c:pt>
                <c:pt idx="240">
                  <c:v>40.464500000000001</c:v>
                </c:pt>
                <c:pt idx="241">
                  <c:v>40.465000000000003</c:v>
                </c:pt>
                <c:pt idx="242">
                  <c:v>40.465499999999999</c:v>
                </c:pt>
                <c:pt idx="243">
                  <c:v>40.466000000000001</c:v>
                </c:pt>
                <c:pt idx="244">
                  <c:v>40.466500000000003</c:v>
                </c:pt>
                <c:pt idx="245">
                  <c:v>40.466999999999999</c:v>
                </c:pt>
                <c:pt idx="246">
                  <c:v>40.467500000000001</c:v>
                </c:pt>
                <c:pt idx="247">
                  <c:v>40.468000000000004</c:v>
                </c:pt>
                <c:pt idx="248">
                  <c:v>40.468499999999999</c:v>
                </c:pt>
                <c:pt idx="249">
                  <c:v>40.469000000000001</c:v>
                </c:pt>
              </c:numCache>
            </c:numRef>
          </c:yVal>
          <c:smooth val="1"/>
          <c:extLst>
            <c:ext xmlns:c16="http://schemas.microsoft.com/office/drawing/2014/chart" uri="{C3380CC4-5D6E-409C-BE32-E72D297353CC}">
              <c16:uniqueId val="{00000003-1D4D-E440-A5FA-8CCDB0E8391B}"/>
            </c:ext>
          </c:extLst>
        </c:ser>
        <c:dLbls>
          <c:showLegendKey val="0"/>
          <c:showVal val="0"/>
          <c:showCatName val="0"/>
          <c:showSerName val="0"/>
          <c:showPercent val="0"/>
          <c:showBubbleSize val="0"/>
        </c:dLbls>
        <c:axId val="1623577472"/>
        <c:axId val="1623579680"/>
      </c:scatterChart>
      <c:valAx>
        <c:axId val="1623577472"/>
        <c:scaling>
          <c:orientation val="minMax"/>
          <c:max val="25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Census Order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it-IT"/>
          </a:p>
        </c:txPr>
        <c:crossAx val="1623579680"/>
        <c:crosses val="autoZero"/>
        <c:crossBetween val="midCat"/>
      </c:valAx>
      <c:valAx>
        <c:axId val="1623579680"/>
        <c:scaling>
          <c:orientation val="minMax"/>
          <c:min val="3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Sample Age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it-IT"/>
          </a:p>
        </c:txPr>
        <c:crossAx val="162357747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it-IT" sz="1400" b="0" i="0" u="none" strike="noStrike" cap="none" baseline="0">
                <a:effectLst/>
              </a:rPr>
              <a:t>Residual Analysis</a:t>
            </a:r>
            <a:endParaRPr lang="en-US"/>
          </a:p>
        </c:rich>
      </c:tx>
      <c:overlay val="0"/>
      <c:spPr>
        <a:noFill/>
        <a:ln>
          <a:noFill/>
        </a:ln>
        <a:effectLst/>
      </c:spPr>
    </c:title>
    <c:autoTitleDeleted val="0"/>
    <c:plotArea>
      <c:layout/>
      <c:scatterChart>
        <c:scatterStyle val="lineMarker"/>
        <c:varyColors val="0"/>
        <c:ser>
          <c:idx val="0"/>
          <c:order val="0"/>
          <c:tx>
            <c:v>Analisi Residui</c:v>
          </c:tx>
          <c:spPr>
            <a:ln w="25400" cap="flat" cmpd="sng" algn="ctr">
              <a:no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trendline>
            <c:spPr>
              <a:ln w="9525" cap="rnd">
                <a:solidFill>
                  <a:schemeClr val="accent2"/>
                </a:solidFill>
              </a:ln>
              <a:effectLst/>
            </c:spPr>
            <c:trendlineType val="linear"/>
            <c:dispRSqr val="0"/>
            <c:dispEq val="0"/>
          </c:trendline>
          <c:xVal>
            <c:numRef>
              <c:f>'Linear Regression'!$A$2:$A$251</c:f>
              <c:numCache>
                <c:formatCode>General</c:formatCode>
                <c:ptCount val="2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numCache>
            </c:numRef>
          </c:xVal>
          <c:yVal>
            <c:numRef>
              <c:f>'Linear Regression'!$D$2:$D$251</c:f>
              <c:numCache>
                <c:formatCode>0.000</c:formatCode>
                <c:ptCount val="250"/>
                <c:pt idx="0">
                  <c:v>1.2619972746704491</c:v>
                </c:pt>
                <c:pt idx="1">
                  <c:v>-0.67167180719941655</c:v>
                </c:pt>
                <c:pt idx="2">
                  <c:v>2.7153771669769284</c:v>
                </c:pt>
                <c:pt idx="3">
                  <c:v>-1.4885375534730585</c:v>
                </c:pt>
                <c:pt idx="4">
                  <c:v>1.4508407867246902</c:v>
                </c:pt>
                <c:pt idx="5">
                  <c:v>3.3242053394752915</c:v>
                </c:pt>
                <c:pt idx="6">
                  <c:v>-1.9306032382793248</c:v>
                </c:pt>
                <c:pt idx="7">
                  <c:v>-0.20496339040344225</c:v>
                </c:pt>
                <c:pt idx="8">
                  <c:v>-0.41118331815394527</c:v>
                </c:pt>
                <c:pt idx="9">
                  <c:v>-1.6143934893358676</c:v>
                </c:pt>
                <c:pt idx="10">
                  <c:v>3.3652242525474989</c:v>
                </c:pt>
                <c:pt idx="11">
                  <c:v>0.56129081098921318</c:v>
                </c:pt>
                <c:pt idx="12">
                  <c:v>-4.0910651905272175</c:v>
                </c:pt>
                <c:pt idx="13">
                  <c:v>-3.0166997062537462</c:v>
                </c:pt>
                <c:pt idx="14">
                  <c:v>1.8036344511422584</c:v>
                </c:pt>
                <c:pt idx="15">
                  <c:v>-6.2502322442586973</c:v>
                </c:pt>
                <c:pt idx="16">
                  <c:v>2.8971954336967016</c:v>
                </c:pt>
                <c:pt idx="17">
                  <c:v>7.0611909075988066</c:v>
                </c:pt>
                <c:pt idx="18">
                  <c:v>1.9861023942211204</c:v>
                </c:pt>
                <c:pt idx="19">
                  <c:v>-3.8443174819492683</c:v>
                </c:pt>
                <c:pt idx="20">
                  <c:v>-0.78993993373877203</c:v>
                </c:pt>
                <c:pt idx="21">
                  <c:v>-0.74525116520666757</c:v>
                </c:pt>
                <c:pt idx="22">
                  <c:v>-0.691423526304348</c:v>
                </c:pt>
                <c:pt idx="23">
                  <c:v>-1.356490422062933</c:v>
                </c:pt>
                <c:pt idx="24">
                  <c:v>0.99896732486319451</c:v>
                </c:pt>
                <c:pt idx="25">
                  <c:v>1.2744382250459552</c:v>
                </c:pt>
                <c:pt idx="26">
                  <c:v>0.82719904988091031</c:v>
                </c:pt>
                <c:pt idx="27">
                  <c:v>-1.4885773734789325</c:v>
                </c:pt>
                <c:pt idx="28">
                  <c:v>-2.3429071348612425</c:v>
                </c:pt>
                <c:pt idx="29">
                  <c:v>-0.40038306918117428</c:v>
                </c:pt>
                <c:pt idx="30">
                  <c:v>-1.0193669300698929</c:v>
                </c:pt>
                <c:pt idx="31">
                  <c:v>-0.58706669690260327</c:v>
                </c:pt>
                <c:pt idx="32">
                  <c:v>2.4781755323819254</c:v>
                </c:pt>
                <c:pt idx="33">
                  <c:v>0.80288159229624512</c:v>
                </c:pt>
                <c:pt idx="34">
                  <c:v>-4.0090427029922466</c:v>
                </c:pt>
                <c:pt idx="35">
                  <c:v>-3.4860647174647994</c:v>
                </c:pt>
                <c:pt idx="36">
                  <c:v>-0.12933028967252369</c:v>
                </c:pt>
                <c:pt idx="37">
                  <c:v>-1.097963128559023</c:v>
                </c:pt>
                <c:pt idx="38">
                  <c:v>1.9169312720143949</c:v>
                </c:pt>
                <c:pt idx="39">
                  <c:v>3.9038265332415847</c:v>
                </c:pt>
                <c:pt idx="40">
                  <c:v>-0.87777889226360628</c:v>
                </c:pt>
                <c:pt idx="41">
                  <c:v>1.530641706497704E-2</c:v>
                </c:pt>
                <c:pt idx="42">
                  <c:v>-7.4822752188025206</c:v>
                </c:pt>
                <c:pt idx="43">
                  <c:v>0.96964273979772031</c:v>
                </c:pt>
                <c:pt idx="44">
                  <c:v>5.3208666992621332</c:v>
                </c:pt>
                <c:pt idx="45">
                  <c:v>0.79692706381468525</c:v>
                </c:pt>
                <c:pt idx="46">
                  <c:v>-0.14108571518312374</c:v>
                </c:pt>
                <c:pt idx="47">
                  <c:v>-1.4647936130845807</c:v>
                </c:pt>
                <c:pt idx="48">
                  <c:v>-7.7728749499506478E-2</c:v>
                </c:pt>
                <c:pt idx="49">
                  <c:v>-0.41430645504394903</c:v>
                </c:pt>
                <c:pt idx="50">
                  <c:v>-0.32502360845067102</c:v>
                </c:pt>
                <c:pt idx="51">
                  <c:v>-1.966840642822433</c:v>
                </c:pt>
                <c:pt idx="52">
                  <c:v>2.5970268244789452</c:v>
                </c:pt>
                <c:pt idx="53">
                  <c:v>1.1784067340958018</c:v>
                </c:pt>
                <c:pt idx="54">
                  <c:v>3.8015297595895348</c:v>
                </c:pt>
                <c:pt idx="55">
                  <c:v>-1.8489768698267639</c:v>
                </c:pt>
                <c:pt idx="56">
                  <c:v>1.4628826289518884</c:v>
                </c:pt>
                <c:pt idx="57">
                  <c:v>-0.24204269474606122</c:v>
                </c:pt>
                <c:pt idx="58">
                  <c:v>-0.3817427210651303</c:v>
                </c:pt>
                <c:pt idx="59">
                  <c:v>2.7554242562079097</c:v>
                </c:pt>
                <c:pt idx="60">
                  <c:v>-1.1175161730809293</c:v>
                </c:pt>
                <c:pt idx="61">
                  <c:v>-2.6337887128176121</c:v>
                </c:pt>
                <c:pt idx="62">
                  <c:v>-2.8816581197116236</c:v>
                </c:pt>
                <c:pt idx="63">
                  <c:v>2.0884539932243982</c:v>
                </c:pt>
                <c:pt idx="64">
                  <c:v>-3.5150264462864556</c:v>
                </c:pt>
                <c:pt idx="65">
                  <c:v>5.7721927926125787</c:v>
                </c:pt>
                <c:pt idx="66">
                  <c:v>2.1674397563542058</c:v>
                </c:pt>
                <c:pt idx="67">
                  <c:v>-0.78339054292565891</c:v>
                </c:pt>
                <c:pt idx="68">
                  <c:v>4.0016531723930981</c:v>
                </c:pt>
                <c:pt idx="69">
                  <c:v>1.7440698243391708</c:v>
                </c:pt>
                <c:pt idx="70">
                  <c:v>5.5457935468565367</c:v>
                </c:pt>
                <c:pt idx="71">
                  <c:v>-2.8871986730335877</c:v>
                </c:pt>
                <c:pt idx="72">
                  <c:v>-0.88357580516487388</c:v>
                </c:pt>
                <c:pt idx="73">
                  <c:v>1.6680732049197857</c:v>
                </c:pt>
                <c:pt idx="74">
                  <c:v>3.8703527777286837</c:v>
                </c:pt>
                <c:pt idx="75">
                  <c:v>-7.529453557726967</c:v>
                </c:pt>
                <c:pt idx="76">
                  <c:v>-1.9869401875945414</c:v>
                </c:pt>
                <c:pt idx="77">
                  <c:v>0.22089900947619157</c:v>
                </c:pt>
                <c:pt idx="78">
                  <c:v>-2.7276544108758216</c:v>
                </c:pt>
                <c:pt idx="79">
                  <c:v>2.4235542617923329</c:v>
                </c:pt>
                <c:pt idx="80">
                  <c:v>-0.86228066824764227</c:v>
                </c:pt>
                <c:pt idx="81">
                  <c:v>-2.4739559097535704</c:v>
                </c:pt>
                <c:pt idx="82">
                  <c:v>-0.1802075461659598</c:v>
                </c:pt>
                <c:pt idx="83">
                  <c:v>0.68342803742846314</c:v>
                </c:pt>
                <c:pt idx="84">
                  <c:v>-0.23657371216980039</c:v>
                </c:pt>
                <c:pt idx="85">
                  <c:v>-4.3297113153691527</c:v>
                </c:pt>
                <c:pt idx="86">
                  <c:v>-2.1017094665388925E-2</c:v>
                </c:pt>
                <c:pt idx="87">
                  <c:v>-0.50025700508585658</c:v>
                </c:pt>
                <c:pt idx="88">
                  <c:v>-5.8613905464441984</c:v>
                </c:pt>
                <c:pt idx="89">
                  <c:v>-4.2753041998251291</c:v>
                </c:pt>
                <c:pt idx="90">
                  <c:v>-0.4620154535080303</c:v>
                </c:pt>
                <c:pt idx="91">
                  <c:v>0.85520977905291318</c:v>
                </c:pt>
                <c:pt idx="92">
                  <c:v>-2.9051311358441225</c:v>
                </c:pt>
                <c:pt idx="93">
                  <c:v>4.2447758101592754</c:v>
                </c:pt>
                <c:pt idx="94">
                  <c:v>4.3175677662831475</c:v>
                </c:pt>
                <c:pt idx="95">
                  <c:v>-1.1543873703394141</c:v>
                </c:pt>
                <c:pt idx="96">
                  <c:v>4.8560179374250865</c:v>
                </c:pt>
                <c:pt idx="97">
                  <c:v>-2.3477082526368704</c:v>
                </c:pt>
                <c:pt idx="98">
                  <c:v>-0.96505462938196018</c:v>
                </c:pt>
                <c:pt idx="99">
                  <c:v>0.27387487795844834</c:v>
                </c:pt>
                <c:pt idx="100">
                  <c:v>1.2815751780647346</c:v>
                </c:pt>
                <c:pt idx="101">
                  <c:v>1.6305281706645118</c:v>
                </c:pt>
                <c:pt idx="102">
                  <c:v>-4.4704583413061698</c:v>
                </c:pt>
                <c:pt idx="103">
                  <c:v>-2.9109270323984688</c:v>
                </c:pt>
                <c:pt idx="104">
                  <c:v>-7.7986342706239498E-2</c:v>
                </c:pt>
                <c:pt idx="105">
                  <c:v>0.71945560357186622</c:v>
                </c:pt>
                <c:pt idx="106">
                  <c:v>-4.3338330040711526E-2</c:v>
                </c:pt>
                <c:pt idx="107">
                  <c:v>2.3329627477051531</c:v>
                </c:pt>
                <c:pt idx="108">
                  <c:v>-3.8922882820177591</c:v>
                </c:pt>
                <c:pt idx="109">
                  <c:v>4.867401099233291</c:v>
                </c:pt>
                <c:pt idx="110">
                  <c:v>0.55905847161198352</c:v>
                </c:pt>
                <c:pt idx="111">
                  <c:v>-1.0361775494514802</c:v>
                </c:pt>
                <c:pt idx="112">
                  <c:v>-5.2482865452427703</c:v>
                </c:pt>
                <c:pt idx="113">
                  <c:v>2.8580134807255106</c:v>
                </c:pt>
                <c:pt idx="114">
                  <c:v>4.9711162557363338</c:v>
                </c:pt>
                <c:pt idx="115">
                  <c:v>-0.36654429974978342</c:v>
                </c:pt>
                <c:pt idx="116">
                  <c:v>-2.9636592637830717</c:v>
                </c:pt>
                <c:pt idx="117">
                  <c:v>3.9689405663925541</c:v>
                </c:pt>
                <c:pt idx="118">
                  <c:v>2.610977927578034</c:v>
                </c:pt>
                <c:pt idx="119">
                  <c:v>4.9398388823243238</c:v>
                </c:pt>
                <c:pt idx="120">
                  <c:v>0.10458191413861329</c:v>
                </c:pt>
                <c:pt idx="121">
                  <c:v>2.888605267753583</c:v>
                </c:pt>
                <c:pt idx="122">
                  <c:v>0.98810822479234872</c:v>
                </c:pt>
                <c:pt idx="123">
                  <c:v>0.38010399443814435</c:v>
                </c:pt>
                <c:pt idx="124">
                  <c:v>-2.6585911360139676</c:v>
                </c:pt>
                <c:pt idx="125">
                  <c:v>-1.9330467815372288</c:v>
                </c:pt>
                <c:pt idx="126">
                  <c:v>-4.8222424065272591</c:v>
                </c:pt>
                <c:pt idx="127">
                  <c:v>1.0757851518597832</c:v>
                </c:pt>
                <c:pt idx="128">
                  <c:v>-2.008914301641191</c:v>
                </c:pt>
                <c:pt idx="129">
                  <c:v>3.4600796622871925</c:v>
                </c:pt>
                <c:pt idx="130">
                  <c:v>-1.769697612217918</c:v>
                </c:pt>
                <c:pt idx="131">
                  <c:v>-0.30774417395002729</c:v>
                </c:pt>
                <c:pt idx="132">
                  <c:v>-0.43205303112559079</c:v>
                </c:pt>
                <c:pt idx="133">
                  <c:v>1.5043718408763169</c:v>
                </c:pt>
                <c:pt idx="134">
                  <c:v>6.7005938490410699E-2</c:v>
                </c:pt>
                <c:pt idx="135">
                  <c:v>-2.4833080236910803</c:v>
                </c:pt>
                <c:pt idx="136">
                  <c:v>-3.3278975326314608</c:v>
                </c:pt>
                <c:pt idx="137">
                  <c:v>-3.4295600796733652</c:v>
                </c:pt>
                <c:pt idx="138">
                  <c:v>3.7241761683945853</c:v>
                </c:pt>
                <c:pt idx="139">
                  <c:v>1.692977178316255</c:v>
                </c:pt>
                <c:pt idx="140">
                  <c:v>2.5016895416301494</c:v>
                </c:pt>
                <c:pt idx="141">
                  <c:v>1.8639971534293451</c:v>
                </c:pt>
                <c:pt idx="142">
                  <c:v>-6.9265653190178256</c:v>
                </c:pt>
                <c:pt idx="143">
                  <c:v>0.43284603020987333</c:v>
                </c:pt>
                <c:pt idx="144">
                  <c:v>2.773672124868142</c:v>
                </c:pt>
                <c:pt idx="145">
                  <c:v>-4.9192242160426645</c:v>
                </c:pt>
                <c:pt idx="146">
                  <c:v>-0.93156242709287085</c:v>
                </c:pt>
                <c:pt idx="147">
                  <c:v>1.3033544320146007</c:v>
                </c:pt>
                <c:pt idx="148">
                  <c:v>4.0014900622320013</c:v>
                </c:pt>
                <c:pt idx="149">
                  <c:v>2.368006460368548</c:v>
                </c:pt>
                <c:pt idx="150">
                  <c:v>-2.8468306932720182</c:v>
                </c:pt>
                <c:pt idx="151">
                  <c:v>-4.4300582623325511</c:v>
                </c:pt>
                <c:pt idx="152">
                  <c:v>-1.6053675667205667</c:v>
                </c:pt>
                <c:pt idx="153">
                  <c:v>-3.8734401360486004E-2</c:v>
                </c:pt>
                <c:pt idx="154">
                  <c:v>0.20386298618885235</c:v>
                </c:pt>
                <c:pt idx="155">
                  <c:v>-0.95995720110797578</c:v>
                </c:pt>
                <c:pt idx="156">
                  <c:v>0.53647844970312519</c:v>
                </c:pt>
                <c:pt idx="157">
                  <c:v>4.758214138032713</c:v>
                </c:pt>
                <c:pt idx="158">
                  <c:v>-2.2420332314526661</c:v>
                </c:pt>
                <c:pt idx="159">
                  <c:v>-3.3420420540224427</c:v>
                </c:pt>
                <c:pt idx="160">
                  <c:v>4.7621262798295305</c:v>
                </c:pt>
                <c:pt idx="161">
                  <c:v>-2.3126661994195743</c:v>
                </c:pt>
                <c:pt idx="162">
                  <c:v>-0.61559637950586676</c:v>
                </c:pt>
                <c:pt idx="163">
                  <c:v>-8.0819771029056469</c:v>
                </c:pt>
                <c:pt idx="164">
                  <c:v>1.548117772946874</c:v>
                </c:pt>
                <c:pt idx="165">
                  <c:v>0.94872407998187214</c:v>
                </c:pt>
                <c:pt idx="166">
                  <c:v>-2.1791362906231129</c:v>
                </c:pt>
                <c:pt idx="167">
                  <c:v>-2.4717003568843552</c:v>
                </c:pt>
                <c:pt idx="168">
                  <c:v>-1.9033161947949822</c:v>
                </c:pt>
                <c:pt idx="169">
                  <c:v>-3.1551830383103763</c:v>
                </c:pt>
                <c:pt idx="170">
                  <c:v>-5.7203043144643502</c:v>
                </c:pt>
                <c:pt idx="171">
                  <c:v>-1.5419827919198639</c:v>
                </c:pt>
                <c:pt idx="172">
                  <c:v>5.5462323854018507</c:v>
                </c:pt>
                <c:pt idx="173">
                  <c:v>-1.1503998488154394</c:v>
                </c:pt>
                <c:pt idx="174">
                  <c:v>-4.9346964336838752</c:v>
                </c:pt>
                <c:pt idx="175">
                  <c:v>3.3554096675125535</c:v>
                </c:pt>
                <c:pt idx="176">
                  <c:v>-1.6819646530948731</c:v>
                </c:pt>
                <c:pt idx="177">
                  <c:v>3.3946894150246152</c:v>
                </c:pt>
                <c:pt idx="178">
                  <c:v>-3.5964830005402675</c:v>
                </c:pt>
                <c:pt idx="179">
                  <c:v>3.0725804621995252</c:v>
                </c:pt>
                <c:pt idx="180">
                  <c:v>-3.8662316028979546</c:v>
                </c:pt>
                <c:pt idx="181">
                  <c:v>-1.3376817737790887</c:v>
                </c:pt>
                <c:pt idx="182">
                  <c:v>1.3444875880100469</c:v>
                </c:pt>
                <c:pt idx="183">
                  <c:v>-2.0273120581769533</c:v>
                </c:pt>
                <c:pt idx="184">
                  <c:v>0.75142242202478826</c:v>
                </c:pt>
                <c:pt idx="185">
                  <c:v>0.10996762876549582</c:v>
                </c:pt>
                <c:pt idx="186">
                  <c:v>-2.7420141106789515</c:v>
                </c:pt>
                <c:pt idx="187">
                  <c:v>2.2749153227698216</c:v>
                </c:pt>
                <c:pt idx="188">
                  <c:v>-2.578970594430217</c:v>
                </c:pt>
                <c:pt idx="189">
                  <c:v>0.5570715005477993</c:v>
                </c:pt>
                <c:pt idx="190">
                  <c:v>3.536604854501725</c:v>
                </c:pt>
                <c:pt idx="191">
                  <c:v>-1.3268592046663912</c:v>
                </c:pt>
                <c:pt idx="192">
                  <c:v>0.22349541712679866</c:v>
                </c:pt>
                <c:pt idx="193">
                  <c:v>-2.577483044871002</c:v>
                </c:pt>
                <c:pt idx="194">
                  <c:v>2.9918550628061453</c:v>
                </c:pt>
                <c:pt idx="195">
                  <c:v>-1.3985143084869875</c:v>
                </c:pt>
                <c:pt idx="196">
                  <c:v>1.7647100798343089</c:v>
                </c:pt>
                <c:pt idx="197">
                  <c:v>5.2175551444409294</c:v>
                </c:pt>
                <c:pt idx="198">
                  <c:v>0.54361411530072701</c:v>
                </c:pt>
                <c:pt idx="199">
                  <c:v>-5.2511552730816007</c:v>
                </c:pt>
                <c:pt idx="200">
                  <c:v>2.685553366425502</c:v>
                </c:pt>
                <c:pt idx="201">
                  <c:v>5.1942732339571123</c:v>
                </c:pt>
                <c:pt idx="202">
                  <c:v>0.9473169979333278</c:v>
                </c:pt>
                <c:pt idx="203">
                  <c:v>3.048981640067737</c:v>
                </c:pt>
                <c:pt idx="204">
                  <c:v>2.9388888959726245</c:v>
                </c:pt>
                <c:pt idx="205">
                  <c:v>4.5189870681775659</c:v>
                </c:pt>
                <c:pt idx="206">
                  <c:v>-2.3708063821591523</c:v>
                </c:pt>
                <c:pt idx="207">
                  <c:v>2.4034907837741812</c:v>
                </c:pt>
                <c:pt idx="208">
                  <c:v>0.31200588327102707</c:v>
                </c:pt>
                <c:pt idx="209">
                  <c:v>-1.8358108430927302</c:v>
                </c:pt>
                <c:pt idx="210">
                  <c:v>3.6172501349487973</c:v>
                </c:pt>
                <c:pt idx="211">
                  <c:v>1.3036838252988119</c:v>
                </c:pt>
                <c:pt idx="212">
                  <c:v>-1.9792272880422388</c:v>
                </c:pt>
                <c:pt idx="213">
                  <c:v>2.3273959632346646</c:v>
                </c:pt>
                <c:pt idx="214">
                  <c:v>-2.6550137907962821</c:v>
                </c:pt>
                <c:pt idx="215">
                  <c:v>-6.5292920755082662</c:v>
                </c:pt>
                <c:pt idx="216">
                  <c:v>1.1177174468025157</c:v>
                </c:pt>
                <c:pt idx="217">
                  <c:v>3.8116938867343038</c:v>
                </c:pt>
                <c:pt idx="218">
                  <c:v>0.19676247947224113</c:v>
                </c:pt>
                <c:pt idx="219">
                  <c:v>-2.2108865774150317</c:v>
                </c:pt>
                <c:pt idx="220">
                  <c:v>2.0926675008089859</c:v>
                </c:pt>
                <c:pt idx="221">
                  <c:v>2.2886037545443472</c:v>
                </c:pt>
                <c:pt idx="222">
                  <c:v>3.9741534886221501</c:v>
                </c:pt>
                <c:pt idx="223">
                  <c:v>2.3846240149826343</c:v>
                </c:pt>
                <c:pt idx="224">
                  <c:v>-4.6109520649264226</c:v>
                </c:pt>
                <c:pt idx="225">
                  <c:v>1.6556629300345023</c:v>
                </c:pt>
                <c:pt idx="226">
                  <c:v>-6.6939274936465978</c:v>
                </c:pt>
                <c:pt idx="227">
                  <c:v>-2.0071369129444676</c:v>
                </c:pt>
                <c:pt idx="228">
                  <c:v>-1.4319877943950843</c:v>
                </c:pt>
                <c:pt idx="229">
                  <c:v>-1.0075901710799684</c:v>
                </c:pt>
                <c:pt idx="230">
                  <c:v>2.38454894259052</c:v>
                </c:pt>
                <c:pt idx="231">
                  <c:v>2.6008893990411295</c:v>
                </c:pt>
                <c:pt idx="232">
                  <c:v>0.95055894864973567</c:v>
                </c:pt>
                <c:pt idx="233">
                  <c:v>-4.4408312841100397</c:v>
                </c:pt>
                <c:pt idx="234">
                  <c:v>-2.4871597371382279</c:v>
                </c:pt>
                <c:pt idx="235">
                  <c:v>-2.1993783432738141</c:v>
                </c:pt>
                <c:pt idx="236">
                  <c:v>0.44423688450168441</c:v>
                </c:pt>
                <c:pt idx="237">
                  <c:v>-0.57063846447773159</c:v>
                </c:pt>
                <c:pt idx="238">
                  <c:v>1.0854032293699305</c:v>
                </c:pt>
                <c:pt idx="239">
                  <c:v>-0.75928779128530977</c:v>
                </c:pt>
                <c:pt idx="240">
                  <c:v>-1.9357553434183004</c:v>
                </c:pt>
                <c:pt idx="241">
                  <c:v>-1.4117600937888497</c:v>
                </c:pt>
                <c:pt idx="242">
                  <c:v>-1.548192417001701</c:v>
                </c:pt>
                <c:pt idx="243">
                  <c:v>2.2784678014934912</c:v>
                </c:pt>
                <c:pt idx="244">
                  <c:v>-5.4488314831112774</c:v>
                </c:pt>
                <c:pt idx="245">
                  <c:v>2.19097795768662</c:v>
                </c:pt>
                <c:pt idx="246">
                  <c:v>-6.3653939626398426E-2</c:v>
                </c:pt>
                <c:pt idx="247">
                  <c:v>-3.1147651073023397</c:v>
                </c:pt>
                <c:pt idx="248">
                  <c:v>-3.2704552031665273</c:v>
                </c:pt>
                <c:pt idx="249">
                  <c:v>3.0756699484273966</c:v>
                </c:pt>
              </c:numCache>
            </c:numRef>
          </c:yVal>
          <c:smooth val="0"/>
          <c:extLst>
            <c:ext xmlns:c16="http://schemas.microsoft.com/office/drawing/2014/chart" uri="{C3380CC4-5D6E-409C-BE32-E72D297353CC}">
              <c16:uniqueId val="{00000000-BB75-EC48-8657-E6FF491D6F1D}"/>
            </c:ext>
          </c:extLst>
        </c:ser>
        <c:dLbls>
          <c:showLegendKey val="0"/>
          <c:showVal val="0"/>
          <c:showCatName val="0"/>
          <c:showSerName val="0"/>
          <c:showPercent val="0"/>
          <c:showBubbleSize val="0"/>
        </c:dLbls>
        <c:axId val="1352848128"/>
        <c:axId val="1624203760"/>
      </c:scatterChart>
      <c:valAx>
        <c:axId val="1352848128"/>
        <c:scaling>
          <c:orientation val="minMax"/>
          <c:max val="25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Census Order</a:t>
                </a:r>
              </a:p>
            </c:rich>
          </c:tx>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it-IT"/>
          </a:p>
        </c:txPr>
        <c:crossAx val="1624203760"/>
        <c:crossesAt val="-10"/>
        <c:crossBetween val="midCat"/>
      </c:valAx>
      <c:valAx>
        <c:axId val="1624203760"/>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it-IT"/>
                  <a:t>Residuals</a:t>
                </a:r>
              </a:p>
            </c:rich>
          </c:tx>
          <c:overlay val="0"/>
          <c:spPr>
            <a:noFill/>
            <a:ln>
              <a:noFill/>
            </a:ln>
            <a:effectLst/>
          </c:spPr>
        </c:title>
        <c:numFmt formatCode="0.0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it-IT"/>
          </a:p>
        </c:txPr>
        <c:crossAx val="1352848128"/>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it-IT" sz="1400" b="0" i="0" u="none" strike="noStrike" baseline="0">
                <a:solidFill>
                  <a:sysClr val="windowText" lastClr="000000">
                    <a:lumMod val="65000"/>
                    <a:lumOff val="35000"/>
                  </a:sysClr>
                </a:solidFill>
                <a:effectLst/>
                <a:latin typeface="Aptos Narrow" panose="02110004020202020204"/>
                <a:ea typeface="Calibri" panose="020F0502020204030204" pitchFamily="34" charset="0"/>
                <a:cs typeface="Calibri" panose="020F0502020204030204" pitchFamily="34" charset="0"/>
              </a:rPr>
              <a:t>Comparison of Population Distribution and Sample Distribution</a:t>
            </a:r>
            <a:endParaRPr lang="it-IT"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boxWhisker" uniqueId="{B5DE061E-42C1-794A-A8CD-ABD571034738}">
          <cx:tx>
            <cx:txData>
              <cx:f/>
              <cx:v>Sample Distribution</cx:v>
            </cx:txData>
          </cx:tx>
          <cx:dataId val="0"/>
          <cx:layoutPr>
            <cx:visibility meanLine="0" meanMarker="1" nonoutliers="0" outliers="1"/>
            <cx:statistics quartileMethod="exclusive"/>
          </cx:layoutPr>
        </cx:series>
        <cx:series layoutId="boxWhisker" uniqueId="{00000001-A13E-784E-8AB6-0D17CAD42566}">
          <cx:tx>
            <cx:txData>
              <cx:f/>
              <cx:v>Population Distribution</cx:v>
            </cx:txData>
          </cx:tx>
          <cx:dataId val="1"/>
          <cx:layoutPr>
            <cx:visibility nonoutliers="0"/>
            <cx:statistics quartileMethod="exclusive"/>
          </cx:layoutPr>
        </cx:series>
      </cx:plotAreaRegion>
      <cx:axis id="0">
        <cx:catScaling gapWidth="1"/>
        <cx:tickLabels/>
      </cx:axis>
      <cx:axis id="1">
        <cx:valScaling min="30"/>
        <cx:title>
          <cx:tx>
            <cx:txData>
              <cx:v>Età</cx:v>
            </cx:txData>
          </cx:tx>
          <cx:txPr>
            <a:bodyPr spcFirstLastPara="1" vertOverflow="ellipsis" horzOverflow="overflow" wrap="square" lIns="0" tIns="0" rIns="0" bIns="0" anchor="ctr" anchorCtr="1"/>
            <a:lstStyle/>
            <a:p>
              <a:pPr algn="ctr" rtl="0">
                <a:defRPr/>
              </a:pPr>
              <a:r>
                <a:rPr lang="it-IT" sz="900" b="0" i="0" u="none" strike="noStrike" baseline="0">
                  <a:solidFill>
                    <a:sysClr val="windowText" lastClr="000000">
                      <a:lumMod val="65000"/>
                      <a:lumOff val="35000"/>
                    </a:sysClr>
                  </a:solidFill>
                  <a:latin typeface="Aptos Narrow" panose="02110004020202020204"/>
                </a:rPr>
                <a:t>Età</a:t>
              </a:r>
            </a:p>
          </cx:txPr>
        </cx:title>
        <cx:majorGridlines/>
        <cx:tickLabels/>
      </cx:axis>
    </cx:plotArea>
    <cx:legend pos="r" align="ctr" overlay="0">
      <cx:txPr>
        <a:bodyPr spcFirstLastPara="1" vertOverflow="ellipsis" horzOverflow="overflow" wrap="square" lIns="0" tIns="0" rIns="0" bIns="0" anchor="ctr" anchorCtr="1"/>
        <a:lstStyle/>
        <a:p>
          <a:pPr algn="ctr" rtl="0">
            <a:defRPr/>
          </a:pPr>
          <a:endParaRPr lang="it-IT"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25400</xdr:colOff>
      <xdr:row>1</xdr:row>
      <xdr:rowOff>0</xdr:rowOff>
    </xdr:from>
    <xdr:to>
      <xdr:col>9</xdr:col>
      <xdr:colOff>25400</xdr:colOff>
      <xdr:row>11</xdr:row>
      <xdr:rowOff>101600</xdr:rowOff>
    </xdr:to>
    <xdr:sp macro="" textlink="">
      <xdr:nvSpPr>
        <xdr:cNvPr id="2" name="CasellaDiTesto 1">
          <a:extLst>
            <a:ext uri="{FF2B5EF4-FFF2-40B4-BE49-F238E27FC236}">
              <a16:creationId xmlns:a16="http://schemas.microsoft.com/office/drawing/2014/main" id="{A84638F7-D63F-A799-A4AB-5FA617E75411}"/>
            </a:ext>
          </a:extLst>
        </xdr:cNvPr>
        <xdr:cNvSpPr txBox="1"/>
      </xdr:nvSpPr>
      <xdr:spPr>
        <a:xfrm>
          <a:off x="4838700" y="254000"/>
          <a:ext cx="4953000" cy="214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u="none" strike="noStrike">
              <a:solidFill>
                <a:schemeClr val="dk1"/>
              </a:solidFill>
              <a:effectLst/>
              <a:latin typeface="+mn-lt"/>
              <a:ea typeface="+mn-ea"/>
              <a:cs typeface="+mn-cs"/>
            </a:rPr>
            <a:t>To create the following sample of 250 individuals, the function INV.NORM.N() was used, where the first argument, the probability, was passed the RAND() function, which generates random values between 0 and 1. The second and third arguments were the values for mean and standard deviation found in the table in the "Parameters" tab</a:t>
          </a:r>
          <a:r>
            <a:rPr lang="it-IT" sz="1100" b="0" i="0" u="none" strike="noStrike">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it-IT" sz="1100" b="1" i="0" u="none" strike="noStrike">
              <a:solidFill>
                <a:schemeClr val="dk1"/>
              </a:solidFill>
              <a:effectLst/>
              <a:latin typeface="+mn-lt"/>
              <a:ea typeface="+mn-ea"/>
              <a:cs typeface="+mn-cs"/>
            </a:rPr>
            <a:t>To assign a group to each individual, the function RANDBETWEEN() was used, where the first argument passed was 1, representing the minimum value from which to start the generation, and the second argument was 4, representing the upper limit of the chosen range.</a:t>
          </a:r>
          <a:endParaRPr lang="it-IT" sz="1100" b="1" kern="1200"/>
        </a:p>
        <a:p>
          <a:r>
            <a:rPr lang="it-IT" sz="1100" b="1" i="0" u="none" strike="noStrike">
              <a:solidFill>
                <a:schemeClr val="dk1"/>
              </a:solidFill>
              <a:effectLst/>
              <a:latin typeface="+mn-lt"/>
              <a:ea typeface="+mn-ea"/>
              <a:cs typeface="+mn-cs"/>
            </a:rPr>
            <a:t>After creating the distribution, to prevent the RAND() and RANDBETWEEN() functions from further modifying the values, these were copied and pasted.</a:t>
          </a:r>
          <a:endParaRPr lang="it-IT" sz="11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355600</xdr:colOff>
      <xdr:row>1</xdr:row>
      <xdr:rowOff>25400</xdr:rowOff>
    </xdr:from>
    <xdr:to>
      <xdr:col>11</xdr:col>
      <xdr:colOff>0</xdr:colOff>
      <xdr:row>3</xdr:row>
      <xdr:rowOff>76200</xdr:rowOff>
    </xdr:to>
    <xdr:sp macro="" textlink="">
      <xdr:nvSpPr>
        <xdr:cNvPr id="2" name="CasellaDiTesto 1">
          <a:extLst>
            <a:ext uri="{FF2B5EF4-FFF2-40B4-BE49-F238E27FC236}">
              <a16:creationId xmlns:a16="http://schemas.microsoft.com/office/drawing/2014/main" id="{9C836A26-ACAD-56AC-84B4-EE1F8EDA1C22}"/>
            </a:ext>
          </a:extLst>
        </xdr:cNvPr>
        <xdr:cNvSpPr txBox="1"/>
      </xdr:nvSpPr>
      <xdr:spPr>
        <a:xfrm>
          <a:off x="10464800" y="279400"/>
          <a:ext cx="5422900" cy="46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u="none" strike="noStrike">
              <a:solidFill>
                <a:schemeClr val="dk1"/>
              </a:solidFill>
              <a:effectLst/>
              <a:latin typeface="+mn-lt"/>
              <a:ea typeface="+mn-ea"/>
              <a:cs typeface="+mn-cs"/>
            </a:rPr>
            <a:t>In this section, the sample to be analyzed in the following sheets was selected. This sample, extracted using the</a:t>
          </a:r>
          <a:r>
            <a:rPr lang="it-IT" sz="1100" b="1" i="0" u="none" strike="noStrike" baseline="0">
              <a:solidFill>
                <a:schemeClr val="dk1"/>
              </a:solidFill>
              <a:effectLst/>
              <a:latin typeface="+mn-lt"/>
              <a:ea typeface="+mn-ea"/>
              <a:cs typeface="+mn-cs"/>
            </a:rPr>
            <a:t> IF() </a:t>
          </a:r>
          <a:r>
            <a:rPr lang="it-IT" sz="1100" b="1" i="0" u="none" strike="noStrike">
              <a:solidFill>
                <a:schemeClr val="dk1"/>
              </a:solidFill>
              <a:effectLst/>
              <a:latin typeface="+mn-lt"/>
              <a:ea typeface="+mn-ea"/>
              <a:cs typeface="+mn-cs"/>
            </a:rPr>
            <a:t>function, corresponds to the third group of individuals.</a:t>
          </a:r>
          <a:endParaRPr lang="it-IT" sz="1100" b="1"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xdr:row>
      <xdr:rowOff>177800</xdr:rowOff>
    </xdr:from>
    <xdr:to>
      <xdr:col>4</xdr:col>
      <xdr:colOff>38100</xdr:colOff>
      <xdr:row>11</xdr:row>
      <xdr:rowOff>127000</xdr:rowOff>
    </xdr:to>
    <xdr:sp macro="" textlink="">
      <xdr:nvSpPr>
        <xdr:cNvPr id="4" name="CasellaDiTesto 3">
          <a:extLst>
            <a:ext uri="{FF2B5EF4-FFF2-40B4-BE49-F238E27FC236}">
              <a16:creationId xmlns:a16="http://schemas.microsoft.com/office/drawing/2014/main" id="{E90B0057-CCFA-D60B-D154-1E525F0179DE}"/>
            </a:ext>
          </a:extLst>
        </xdr:cNvPr>
        <xdr:cNvSpPr txBox="1"/>
      </xdr:nvSpPr>
      <xdr:spPr>
        <a:xfrm>
          <a:off x="0" y="1257300"/>
          <a:ext cx="7086600" cy="116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u="none" strike="noStrike">
              <a:solidFill>
                <a:schemeClr val="dk1"/>
              </a:solidFill>
              <a:effectLst/>
              <a:latin typeface="+mn-lt"/>
              <a:ea typeface="+mn-ea"/>
              <a:cs typeface="+mn-cs"/>
            </a:rPr>
            <a:t>In the following analysis, a random sample of 62 individuals was extracted, corresponding to Group 3 of the Population, and the following analyses were conducted:</a:t>
          </a:r>
        </a:p>
        <a:p>
          <a:r>
            <a:rPr lang="it-IT" sz="1100" b="1" i="0" u="none" strike="noStrike">
              <a:solidFill>
                <a:schemeClr val="dk1"/>
              </a:solidFill>
              <a:effectLst/>
              <a:latin typeface="+mn-lt"/>
              <a:ea typeface="+mn-ea"/>
              <a:cs typeface="+mn-cs"/>
            </a:rPr>
            <a:t>-Preliminary check, using BoxPlot, for the presence of Outliers in the two distributions;</a:t>
          </a:r>
        </a:p>
        <a:p>
          <a:r>
            <a:rPr lang="it-IT" sz="1100" b="1" i="0" u="none" strike="noStrike">
              <a:solidFill>
                <a:schemeClr val="dk1"/>
              </a:solidFill>
              <a:effectLst/>
              <a:latin typeface="+mn-lt"/>
              <a:ea typeface="+mn-ea"/>
              <a:cs typeface="+mn-cs"/>
            </a:rPr>
            <a:t>-Calculation of the main descriptive statistics;</a:t>
          </a:r>
        </a:p>
        <a:p>
          <a:r>
            <a:rPr lang="it-IT" sz="1100" b="1" i="0" u="none" strike="noStrike">
              <a:solidFill>
                <a:schemeClr val="dk1"/>
              </a:solidFill>
              <a:effectLst/>
              <a:latin typeface="+mn-lt"/>
              <a:ea typeface="+mn-ea"/>
              <a:cs typeface="+mn-cs"/>
            </a:rPr>
            <a:t>-Definition of two hypotheses that compare the population mean with the sample mean to highlight statistically   significant differences.</a:t>
          </a:r>
        </a:p>
        <a:p>
          <a:endParaRPr lang="it-IT" sz="1100" kern="1200"/>
        </a:p>
      </xdr:txBody>
    </xdr:sp>
    <xdr:clientData/>
  </xdr:twoCellAnchor>
  <xdr:twoCellAnchor>
    <xdr:from>
      <xdr:col>0</xdr:col>
      <xdr:colOff>0</xdr:colOff>
      <xdr:row>11</xdr:row>
      <xdr:rowOff>127000</xdr:rowOff>
    </xdr:from>
    <xdr:to>
      <xdr:col>4</xdr:col>
      <xdr:colOff>38100</xdr:colOff>
      <xdr:row>34</xdr:row>
      <xdr:rowOff>165100</xdr:rowOff>
    </xdr:to>
    <mc:AlternateContent xmlns:mc="http://schemas.openxmlformats.org/markup-compatibility/2006">
      <mc:Choice xmlns:cx1="http://schemas.microsoft.com/office/drawing/2015/9/8/chartex" Requires="cx1">
        <xdr:graphicFrame macro="">
          <xdr:nvGraphicFramePr>
            <xdr:cNvPr id="5" name="Grafico 4">
              <a:extLst>
                <a:ext uri="{FF2B5EF4-FFF2-40B4-BE49-F238E27FC236}">
                  <a16:creationId xmlns:a16="http://schemas.microsoft.com/office/drawing/2014/main" id="{E8DFBA42-74F0-4C52-1CB5-BA84398749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425700"/>
              <a:ext cx="7086600" cy="4711700"/>
            </a:xfrm>
            <a:prstGeom prst="rect">
              <a:avLst/>
            </a:prstGeom>
            <a:solidFill>
              <a:prstClr val="white"/>
            </a:solidFill>
            <a:ln w="1">
              <a:solidFill>
                <a:prstClr val="green"/>
              </a:solidFill>
            </a:ln>
          </xdr:spPr>
          <xdr:txBody>
            <a:bodyPr vertOverflow="clip" horzOverflow="clip"/>
            <a:lstStyle/>
            <a:p>
              <a:r>
                <a:rPr lang="it-IT" sz="1100"/>
                <a:t>Il grafico non è disponibile in questa versione di Excel.
Se si modifica questa forma o si salva la cartella di lavoro in un formato di file diverso, il grafico verrà danneggiato in modo permanente.</a:t>
              </a:r>
            </a:p>
          </xdr:txBody>
        </xdr:sp>
      </mc:Fallback>
    </mc:AlternateContent>
    <xdr:clientData/>
  </xdr:twoCellAnchor>
  <xdr:twoCellAnchor>
    <xdr:from>
      <xdr:col>4</xdr:col>
      <xdr:colOff>38100</xdr:colOff>
      <xdr:row>5</xdr:row>
      <xdr:rowOff>177800</xdr:rowOff>
    </xdr:from>
    <xdr:to>
      <xdr:col>9</xdr:col>
      <xdr:colOff>88900</xdr:colOff>
      <xdr:row>15</xdr:row>
      <xdr:rowOff>50800</xdr:rowOff>
    </xdr:to>
    <xdr:sp macro="" textlink="">
      <xdr:nvSpPr>
        <xdr:cNvPr id="7" name="CasellaDiTesto 6">
          <a:extLst>
            <a:ext uri="{FF2B5EF4-FFF2-40B4-BE49-F238E27FC236}">
              <a16:creationId xmlns:a16="http://schemas.microsoft.com/office/drawing/2014/main" id="{E96E0253-8857-0799-B024-CC3997A9A2DC}"/>
            </a:ext>
          </a:extLst>
        </xdr:cNvPr>
        <xdr:cNvSpPr txBox="1"/>
      </xdr:nvSpPr>
      <xdr:spPr>
        <a:xfrm>
          <a:off x="7086600" y="1257300"/>
          <a:ext cx="1009650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u="none" strike="noStrike">
              <a:solidFill>
                <a:schemeClr val="dk1"/>
              </a:solidFill>
              <a:effectLst/>
              <a:latin typeface="+mn-lt"/>
              <a:ea typeface="+mn-ea"/>
              <a:cs typeface="+mn-cs"/>
            </a:rPr>
            <a:t>Since the sample size is greater than 30 units and the population variance is known, the Z value and the Z-Test were used to draw conclusions from the analysis.Once the absence of Outliers in the two distributions was verified, the analysis proceeded. The population and sample means and standard deviations were calculated to understand how much the sample data deviated from the actual data, and it was noted that the most significant deviation occurred in relation to the variance. The means differ slightly, which is why they will be subjected to a Z-Test to determine whether the difference is statistically significant or if they can be considered equal.</a:t>
          </a:r>
        </a:p>
        <a:p>
          <a:r>
            <a:rPr lang="it-IT" sz="1100" b="1" i="0" u="none" strike="noStrike">
              <a:solidFill>
                <a:schemeClr val="dk1"/>
              </a:solidFill>
              <a:effectLst/>
              <a:latin typeface="+mn-lt"/>
              <a:ea typeface="+mn-ea"/>
              <a:cs typeface="+mn-cs"/>
            </a:rPr>
            <a:t>A 95% confidence interval was established, resulting in a significance level (alpha) of 0.05, and the limits of the interval were calculated within which, with 95% probability, the true population mean lies. Since the true population mean is known in this case, it can be confirmed that this value perfectly falls within the chosen confidence interval.</a:t>
          </a:r>
        </a:p>
        <a:p>
          <a:r>
            <a:rPr lang="it-IT" sz="1100" b="1" i="0" u="none" strike="noStrike">
              <a:solidFill>
                <a:schemeClr val="dk1"/>
              </a:solidFill>
              <a:effectLst/>
              <a:latin typeface="+mn-lt"/>
              <a:ea typeface="+mn-ea"/>
              <a:cs typeface="+mn-cs"/>
            </a:rPr>
            <a:t>Before performing the Z-Test, the Z value was calculated to obtain a preliminary confirmation regarding the null hypothesis, as if this value had been greater than 1.96 (the threshold that delineates the acceptance region from the rejection region), it would have indicated the non-acceptability of the null hypothesis. The obtained value was 1.81, thus perfectly falling within the acceptable region.</a:t>
          </a:r>
        </a:p>
        <a:p>
          <a:r>
            <a:rPr lang="it-IT" sz="1100" b="1" i="0" u="none" strike="noStrike">
              <a:solidFill>
                <a:schemeClr val="dk1"/>
              </a:solidFill>
              <a:effectLst/>
              <a:latin typeface="+mn-lt"/>
              <a:ea typeface="+mn-ea"/>
              <a:cs typeface="+mn-cs"/>
            </a:rPr>
            <a:t>For further confirmation, the Z-Test was performed, which provided a p-value of 0.07, higher than the significance threshold of 0.05. In light of these results, we cannot reject the null hypothesis; therefore, we can state that the differences between the two means are not statistically significant.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12700</xdr:colOff>
      <xdr:row>13</xdr:row>
      <xdr:rowOff>0</xdr:rowOff>
    </xdr:from>
    <xdr:to>
      <xdr:col>10</xdr:col>
      <xdr:colOff>0</xdr:colOff>
      <xdr:row>22</xdr:row>
      <xdr:rowOff>0</xdr:rowOff>
    </xdr:to>
    <xdr:sp macro="" textlink="">
      <xdr:nvSpPr>
        <xdr:cNvPr id="2" name="CasellaDiTesto 1">
          <a:extLst>
            <a:ext uri="{FF2B5EF4-FFF2-40B4-BE49-F238E27FC236}">
              <a16:creationId xmlns:a16="http://schemas.microsoft.com/office/drawing/2014/main" id="{36F2BFFC-6732-DFD8-5F13-256165683A10}"/>
            </a:ext>
          </a:extLst>
        </xdr:cNvPr>
        <xdr:cNvSpPr txBox="1"/>
      </xdr:nvSpPr>
      <xdr:spPr>
        <a:xfrm>
          <a:off x="9321800" y="2705100"/>
          <a:ext cx="5600700" cy="1828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u="none" strike="noStrike">
              <a:solidFill>
                <a:schemeClr val="dk1"/>
              </a:solidFill>
              <a:effectLst/>
              <a:latin typeface="+mn-lt"/>
              <a:ea typeface="+mn-ea"/>
              <a:cs typeface="+mn-cs"/>
            </a:rPr>
            <a:t>In this section, we analyze the Linear Correlation between the ages contained in the previously extracted population sample and a series of other continuous variables, such as the percentage of shyness, the age of the partner, and the number of cats owned.</a:t>
          </a:r>
        </a:p>
        <a:p>
          <a:r>
            <a:rPr lang="it-IT" sz="1100" b="1" i="0" u="none" strike="noStrike">
              <a:solidFill>
                <a:schemeClr val="dk1"/>
              </a:solidFill>
              <a:effectLst/>
              <a:latin typeface="+mn-lt"/>
              <a:ea typeface="+mn-ea"/>
              <a:cs typeface="+mn-cs"/>
            </a:rPr>
            <a:t>The RAND() function was used to obtain the percentages of shyness. From this brief preliminary analysis, we can state that in all three cases the correlation is minimal. In the first two cases, it is slightly negative, which means that as one increases, the other tends to decrease; in the last case, it is positive, indicating that as one increases, the other also increases. It is important to emphasize that the relationship between these variables is minimal, close to 0 in all cases.</a:t>
          </a:r>
        </a:p>
        <a:p>
          <a:r>
            <a:rPr lang="it-IT" sz="1100" b="1" i="0" u="none" strike="noStrike">
              <a:solidFill>
                <a:schemeClr val="dk1"/>
              </a:solidFill>
              <a:effectLst/>
              <a:latin typeface="+mn-lt"/>
              <a:ea typeface="+mn-ea"/>
              <a:cs typeface="+mn-cs"/>
            </a:rPr>
            <a:t>This is clearly visible in the following scatter plots.</a:t>
          </a:r>
        </a:p>
      </xdr:txBody>
    </xdr:sp>
    <xdr:clientData/>
  </xdr:twoCellAnchor>
  <xdr:twoCellAnchor>
    <xdr:from>
      <xdr:col>4</xdr:col>
      <xdr:colOff>1098550</xdr:colOff>
      <xdr:row>25</xdr:row>
      <xdr:rowOff>158750</xdr:rowOff>
    </xdr:from>
    <xdr:to>
      <xdr:col>8</xdr:col>
      <xdr:colOff>577850</xdr:colOff>
      <xdr:row>39</xdr:row>
      <xdr:rowOff>57150</xdr:rowOff>
    </xdr:to>
    <xdr:graphicFrame macro="">
      <xdr:nvGraphicFramePr>
        <xdr:cNvPr id="3" name="Grafico 2">
          <a:extLst>
            <a:ext uri="{FF2B5EF4-FFF2-40B4-BE49-F238E27FC236}">
              <a16:creationId xmlns:a16="http://schemas.microsoft.com/office/drawing/2014/main" id="{72CCA1F3-9119-7FB5-0C53-3D151B047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1098550</xdr:colOff>
      <xdr:row>39</xdr:row>
      <xdr:rowOff>69850</xdr:rowOff>
    </xdr:from>
    <xdr:to>
      <xdr:col>8</xdr:col>
      <xdr:colOff>577850</xdr:colOff>
      <xdr:row>52</xdr:row>
      <xdr:rowOff>171450</xdr:rowOff>
    </xdr:to>
    <xdr:graphicFrame macro="">
      <xdr:nvGraphicFramePr>
        <xdr:cNvPr id="4" name="Grafico 3">
          <a:extLst>
            <a:ext uri="{FF2B5EF4-FFF2-40B4-BE49-F238E27FC236}">
              <a16:creationId xmlns:a16="http://schemas.microsoft.com/office/drawing/2014/main" id="{F2A748C4-924A-3687-3AF8-31FF3D388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1123950</xdr:colOff>
      <xdr:row>52</xdr:row>
      <xdr:rowOff>196850</xdr:rowOff>
    </xdr:from>
    <xdr:to>
      <xdr:col>8</xdr:col>
      <xdr:colOff>603250</xdr:colOff>
      <xdr:row>66</xdr:row>
      <xdr:rowOff>95250</xdr:rowOff>
    </xdr:to>
    <xdr:graphicFrame macro="">
      <xdr:nvGraphicFramePr>
        <xdr:cNvPr id="5" name="Grafico 4">
          <a:extLst>
            <a:ext uri="{FF2B5EF4-FFF2-40B4-BE49-F238E27FC236}">
              <a16:creationId xmlns:a16="http://schemas.microsoft.com/office/drawing/2014/main" id="{5C3A5AAA-403D-EFF5-41D1-D52C616B6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1073149</xdr:colOff>
      <xdr:row>0</xdr:row>
      <xdr:rowOff>0</xdr:rowOff>
    </xdr:from>
    <xdr:to>
      <xdr:col>12</xdr:col>
      <xdr:colOff>27911</xdr:colOff>
      <xdr:row>17</xdr:row>
      <xdr:rowOff>181429</xdr:rowOff>
    </xdr:to>
    <xdr:graphicFrame macro="">
      <xdr:nvGraphicFramePr>
        <xdr:cNvPr id="3" name="Grafico 2">
          <a:extLst>
            <a:ext uri="{FF2B5EF4-FFF2-40B4-BE49-F238E27FC236}">
              <a16:creationId xmlns:a16="http://schemas.microsoft.com/office/drawing/2014/main" id="{1E590CDB-51BD-CFBD-34AC-5F6651E93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57</xdr:row>
      <xdr:rowOff>127000</xdr:rowOff>
    </xdr:from>
    <xdr:to>
      <xdr:col>10</xdr:col>
      <xdr:colOff>292100</xdr:colOff>
      <xdr:row>75</xdr:row>
      <xdr:rowOff>76200</xdr:rowOff>
    </xdr:to>
    <xdr:sp macro="" textlink="">
      <xdr:nvSpPr>
        <xdr:cNvPr id="5" name="CasellaDiTesto 4">
          <a:extLst>
            <a:ext uri="{FF2B5EF4-FFF2-40B4-BE49-F238E27FC236}">
              <a16:creationId xmlns:a16="http://schemas.microsoft.com/office/drawing/2014/main" id="{E031EF86-DD24-2147-C18D-8B9599612AF6}"/>
            </a:ext>
          </a:extLst>
        </xdr:cNvPr>
        <xdr:cNvSpPr txBox="1"/>
      </xdr:nvSpPr>
      <xdr:spPr>
        <a:xfrm>
          <a:off x="7810500" y="11772900"/>
          <a:ext cx="5308600" cy="3606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i="0" u="none" strike="noStrike">
              <a:solidFill>
                <a:schemeClr val="dk1"/>
              </a:solidFill>
              <a:effectLst/>
              <a:latin typeface="+mn-lt"/>
              <a:ea typeface="+mn-ea"/>
              <a:cs typeface="+mn-cs"/>
            </a:rPr>
            <a:t>In the following analysis, two continuous variables were compared: the census order of a population of 250 individuals and their age.</a:t>
          </a:r>
        </a:p>
        <a:p>
          <a:r>
            <a:rPr lang="it-IT" sz="1100" b="1" i="0" u="none" strike="noStrike">
              <a:solidFill>
                <a:schemeClr val="dk1"/>
              </a:solidFill>
              <a:effectLst/>
              <a:latin typeface="+mn-lt"/>
              <a:ea typeface="+mn-ea"/>
              <a:cs typeface="+mn-cs"/>
            </a:rPr>
            <a:t>First, the Pearson coefficient was calculated to determine whether there was a relationship between the two variables; however, this was found to be very weak and almost nonexistent. Subsequently, the Beta0 and Beta1 coefficients were calculated, which were used to determine the intercept and the slope of the regression line, resulting in a very slight negative slope.</a:t>
          </a:r>
        </a:p>
        <a:p>
          <a:r>
            <a:rPr lang="it-IT" sz="1100" b="1" i="0" u="none" strike="noStrike">
              <a:solidFill>
                <a:schemeClr val="dk1"/>
              </a:solidFill>
              <a:effectLst/>
              <a:latin typeface="+mn-lt"/>
              <a:ea typeface="+mn-ea"/>
              <a:cs typeface="+mn-cs"/>
            </a:rPr>
            <a:t>Before calculating the Coefficient of Determination, a preliminary analysis of the residuals was performed using the regression line equation to calculate the predicted Y values. After calculating the residuals, a scatter plot was created to depict their relationship with the independent variable (X) in order to visualize their distribution and assess whether there was any trend in their behavior. The distribution appeared to be random.</a:t>
          </a:r>
        </a:p>
        <a:p>
          <a:r>
            <a:rPr lang="it-IT" sz="1100" b="1" i="0" u="none" strike="noStrike">
              <a:solidFill>
                <a:schemeClr val="dk1"/>
              </a:solidFill>
              <a:effectLst/>
              <a:latin typeface="+mn-lt"/>
              <a:ea typeface="+mn-ea"/>
              <a:cs typeface="+mn-cs"/>
            </a:rPr>
            <a:t>Next, the Coefficient of Determination (R-squared) was calculated. The final step involved analyzing this value, which, being close to 0, consistent with the Linear Correlation Coefficient, demonstrates that the regression model is unable to explain the variability of the dependent variable in relation to the independent variable, as the two are practically independent and, therefore, not suitable for making predictions.</a:t>
          </a:r>
        </a:p>
        <a:p>
          <a:endParaRPr lang="it-IT" sz="1100" b="1" kern="1200"/>
        </a:p>
      </xdr:txBody>
    </xdr:sp>
    <xdr:clientData/>
  </xdr:twoCellAnchor>
  <xdr:twoCellAnchor>
    <xdr:from>
      <xdr:col>5</xdr:col>
      <xdr:colOff>1053053</xdr:colOff>
      <xdr:row>17</xdr:row>
      <xdr:rowOff>180174</xdr:rowOff>
    </xdr:from>
    <xdr:to>
      <xdr:col>12</xdr:col>
      <xdr:colOff>0</xdr:colOff>
      <xdr:row>37</xdr:row>
      <xdr:rowOff>181428</xdr:rowOff>
    </xdr:to>
    <xdr:graphicFrame macro="">
      <xdr:nvGraphicFramePr>
        <xdr:cNvPr id="6" name="Grafico 5">
          <a:extLst>
            <a:ext uri="{FF2B5EF4-FFF2-40B4-BE49-F238E27FC236}">
              <a16:creationId xmlns:a16="http://schemas.microsoft.com/office/drawing/2014/main" id="{8D35BD13-08F7-66AA-9262-DA7CD9E92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246945</xdr:colOff>
      <xdr:row>3</xdr:row>
      <xdr:rowOff>62245</xdr:rowOff>
    </xdr:from>
    <xdr:to>
      <xdr:col>12</xdr:col>
      <xdr:colOff>376297</xdr:colOff>
      <xdr:row>3</xdr:row>
      <xdr:rowOff>188148</xdr:rowOff>
    </xdr:to>
    <xdr:sp macro="" textlink="">
      <xdr:nvSpPr>
        <xdr:cNvPr id="2" name="Ovale 1">
          <a:extLst>
            <a:ext uri="{FF2B5EF4-FFF2-40B4-BE49-F238E27FC236}">
              <a16:creationId xmlns:a16="http://schemas.microsoft.com/office/drawing/2014/main" id="{E0E42B87-FF56-598D-8995-7C2422B26692}"/>
            </a:ext>
          </a:extLst>
        </xdr:cNvPr>
        <xdr:cNvSpPr>
          <a:spLocks noChangeAspect="1"/>
        </xdr:cNvSpPr>
      </xdr:nvSpPr>
      <xdr:spPr>
        <a:xfrm flipV="1">
          <a:off x="15875001" y="732523"/>
          <a:ext cx="129352" cy="125903"/>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kern="1200"/>
        </a:p>
      </xdr:txBody>
    </xdr:sp>
    <xdr:clientData/>
  </xdr:twoCellAnchor>
  <xdr:twoCellAnchor>
    <xdr:from>
      <xdr:col>12</xdr:col>
      <xdr:colOff>446851</xdr:colOff>
      <xdr:row>3</xdr:row>
      <xdr:rowOff>94074</xdr:rowOff>
    </xdr:from>
    <xdr:to>
      <xdr:col>12</xdr:col>
      <xdr:colOff>987777</xdr:colOff>
      <xdr:row>3</xdr:row>
      <xdr:rowOff>139793</xdr:rowOff>
    </xdr:to>
    <xdr:sp macro="" textlink="">
      <xdr:nvSpPr>
        <xdr:cNvPr id="4" name="Freccia destra 3">
          <a:extLst>
            <a:ext uri="{FF2B5EF4-FFF2-40B4-BE49-F238E27FC236}">
              <a16:creationId xmlns:a16="http://schemas.microsoft.com/office/drawing/2014/main" id="{20E75510-FA23-AB5C-9484-C68FD43DEC83}"/>
            </a:ext>
          </a:extLst>
        </xdr:cNvPr>
        <xdr:cNvSpPr/>
      </xdr:nvSpPr>
      <xdr:spPr>
        <a:xfrm>
          <a:off x="16074907" y="764352"/>
          <a:ext cx="540926"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kern="1200"/>
        </a:p>
      </xdr:txBody>
    </xdr:sp>
    <xdr:clientData/>
  </xdr:twoCellAnchor>
  <xdr:twoCellAnchor>
    <xdr:from>
      <xdr:col>12</xdr:col>
      <xdr:colOff>241299</xdr:colOff>
      <xdr:row>4</xdr:row>
      <xdr:rowOff>76201</xdr:rowOff>
    </xdr:from>
    <xdr:to>
      <xdr:col>12</xdr:col>
      <xdr:colOff>368300</xdr:colOff>
      <xdr:row>4</xdr:row>
      <xdr:rowOff>199816</xdr:rowOff>
    </xdr:to>
    <xdr:sp macro="" textlink="">
      <xdr:nvSpPr>
        <xdr:cNvPr id="8" name="Ovale 7">
          <a:extLst>
            <a:ext uri="{FF2B5EF4-FFF2-40B4-BE49-F238E27FC236}">
              <a16:creationId xmlns:a16="http://schemas.microsoft.com/office/drawing/2014/main" id="{E44D37E5-2CFD-DB4C-BABE-11141127590A}"/>
            </a:ext>
          </a:extLst>
        </xdr:cNvPr>
        <xdr:cNvSpPr>
          <a:spLocks noChangeAspect="1"/>
        </xdr:cNvSpPr>
      </xdr:nvSpPr>
      <xdr:spPr>
        <a:xfrm>
          <a:off x="15874999" y="952501"/>
          <a:ext cx="127001" cy="123615"/>
        </a:xfrm>
        <a:prstGeom prst="ellipse">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kern="1200"/>
        </a:p>
      </xdr:txBody>
    </xdr:sp>
    <xdr:clientData/>
  </xdr:twoCellAnchor>
  <xdr:twoCellAnchor>
    <xdr:from>
      <xdr:col>12</xdr:col>
      <xdr:colOff>457200</xdr:colOff>
      <xdr:row>4</xdr:row>
      <xdr:rowOff>101600</xdr:rowOff>
    </xdr:from>
    <xdr:to>
      <xdr:col>12</xdr:col>
      <xdr:colOff>998126</xdr:colOff>
      <xdr:row>4</xdr:row>
      <xdr:rowOff>147319</xdr:rowOff>
    </xdr:to>
    <xdr:sp macro="" textlink="">
      <xdr:nvSpPr>
        <xdr:cNvPr id="9" name="Freccia destra 8">
          <a:extLst>
            <a:ext uri="{FF2B5EF4-FFF2-40B4-BE49-F238E27FC236}">
              <a16:creationId xmlns:a16="http://schemas.microsoft.com/office/drawing/2014/main" id="{FA0A55C7-5213-A14E-BEC0-329B7DBE927A}"/>
            </a:ext>
          </a:extLst>
        </xdr:cNvPr>
        <xdr:cNvSpPr/>
      </xdr:nvSpPr>
      <xdr:spPr>
        <a:xfrm>
          <a:off x="16090900" y="977900"/>
          <a:ext cx="540926" cy="45719"/>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kern="1200"/>
        </a:p>
      </xdr:txBody>
    </xdr:sp>
    <xdr:clientData/>
  </xdr:twoCellAnchor>
  <xdr:oneCellAnchor>
    <xdr:from>
      <xdr:col>13</xdr:col>
      <xdr:colOff>120650</xdr:colOff>
      <xdr:row>2</xdr:row>
      <xdr:rowOff>190500</xdr:rowOff>
    </xdr:from>
    <xdr:ext cx="1486946" cy="228600"/>
    <mc:AlternateContent xmlns:mc="http://schemas.openxmlformats.org/markup-compatibility/2006" xmlns:a14="http://schemas.microsoft.com/office/drawing/2010/main">
      <mc:Choice Requires="a14">
        <xdr:sp macro="" textlink="">
          <xdr:nvSpPr>
            <xdr:cNvPr id="10" name="CasellaDiTesto 9">
              <a:extLst>
                <a:ext uri="{FF2B5EF4-FFF2-40B4-BE49-F238E27FC236}">
                  <a16:creationId xmlns:a16="http://schemas.microsoft.com/office/drawing/2014/main" id="{50C3CC0C-03AE-1C39-2A46-E425F77ADD23}"/>
                </a:ext>
              </a:extLst>
            </xdr:cNvPr>
            <xdr:cNvSpPr txBox="1"/>
          </xdr:nvSpPr>
          <xdr:spPr>
            <a:xfrm>
              <a:off x="16795750" y="660400"/>
              <a:ext cx="1486946"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14:m>
                <m:oMath xmlns:m="http://schemas.openxmlformats.org/officeDocument/2006/math">
                  <m:sSub>
                    <m:sSubPr>
                      <m:ctrlPr>
                        <a:rPr lang="it-IT" sz="1400" i="1" kern="1200">
                          <a:latin typeface="Cambria Math" panose="02040503050406030204" pitchFamily="18" charset="0"/>
                        </a:rPr>
                      </m:ctrlPr>
                    </m:sSubPr>
                    <m:e>
                      <m:r>
                        <a:rPr lang="it-IT" sz="1400" b="0" i="1" kern="1200">
                          <a:latin typeface="Cambria Math" panose="02040503050406030204" pitchFamily="18" charset="0"/>
                        </a:rPr>
                        <m:t>𝑌</m:t>
                      </m:r>
                    </m:e>
                    <m:sub>
                      <m:r>
                        <a:rPr lang="it-IT" sz="1400" b="0" i="1" kern="1200">
                          <a:latin typeface="Cambria Math" panose="02040503050406030204" pitchFamily="18" charset="0"/>
                        </a:rPr>
                        <m:t>𝑖</m:t>
                      </m:r>
                      <m:r>
                        <a:rPr lang="it-IT" sz="1400" b="0" i="1" kern="1200">
                          <a:latin typeface="Cambria Math" panose="02040503050406030204" pitchFamily="18" charset="0"/>
                        </a:rPr>
                        <m:t> </m:t>
                      </m:r>
                    </m:sub>
                  </m:sSub>
                </m:oMath>
              </a14:m>
              <a:r>
                <a:rPr lang="it-IT" sz="1400" kern="1200"/>
                <a:t>for X=160</a:t>
              </a:r>
            </a:p>
            <a:p>
              <a:endParaRPr lang="it-IT" sz="1400" kern="1200"/>
            </a:p>
          </xdr:txBody>
        </xdr:sp>
      </mc:Choice>
      <mc:Fallback xmlns="">
        <xdr:sp macro="" textlink="">
          <xdr:nvSpPr>
            <xdr:cNvPr id="10" name="CasellaDiTesto 9">
              <a:extLst>
                <a:ext uri="{FF2B5EF4-FFF2-40B4-BE49-F238E27FC236}">
                  <a16:creationId xmlns:a16="http://schemas.microsoft.com/office/drawing/2014/main" id="{50C3CC0C-03AE-1C39-2A46-E425F77ADD23}"/>
                </a:ext>
              </a:extLst>
            </xdr:cNvPr>
            <xdr:cNvSpPr txBox="1"/>
          </xdr:nvSpPr>
          <xdr:spPr>
            <a:xfrm>
              <a:off x="16795750" y="660400"/>
              <a:ext cx="1486946"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400" b="0" i="0" kern="1200">
                  <a:latin typeface="Cambria Math" panose="02040503050406030204" pitchFamily="18" charset="0"/>
                </a:rPr>
                <a:t>𝑌_(𝑖 )</a:t>
              </a:r>
              <a:r>
                <a:rPr lang="it-IT" sz="1400" kern="1200"/>
                <a:t>for X=160</a:t>
              </a:r>
            </a:p>
            <a:p>
              <a:endParaRPr lang="it-IT" sz="1400" kern="1200"/>
            </a:p>
          </xdr:txBody>
        </xdr:sp>
      </mc:Fallback>
    </mc:AlternateContent>
    <xdr:clientData/>
  </xdr:oneCellAnchor>
  <xdr:oneCellAnchor>
    <xdr:from>
      <xdr:col>13</xdr:col>
      <xdr:colOff>95250</xdr:colOff>
      <xdr:row>4</xdr:row>
      <xdr:rowOff>31750</xdr:rowOff>
    </xdr:from>
    <xdr:ext cx="1071575" cy="231923"/>
    <mc:AlternateContent xmlns:mc="http://schemas.openxmlformats.org/markup-compatibility/2006" xmlns:a14="http://schemas.microsoft.com/office/drawing/2010/main">
      <mc:Choice Requires="a14">
        <xdr:sp macro="" textlink="">
          <xdr:nvSpPr>
            <xdr:cNvPr id="12" name="CasellaDiTesto 11">
              <a:extLst>
                <a:ext uri="{FF2B5EF4-FFF2-40B4-BE49-F238E27FC236}">
                  <a16:creationId xmlns:a16="http://schemas.microsoft.com/office/drawing/2014/main" id="{71FABE70-230E-1670-7322-D9B88C1CBE34}"/>
                </a:ext>
              </a:extLst>
            </xdr:cNvPr>
            <xdr:cNvSpPr txBox="1"/>
          </xdr:nvSpPr>
          <xdr:spPr>
            <a:xfrm>
              <a:off x="16770350" y="908050"/>
              <a:ext cx="1071575" cy="231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it-IT" sz="1400" i="1" kern="1200">
                            <a:latin typeface="Cambria Math" panose="02040503050406030204" pitchFamily="18" charset="0"/>
                          </a:rPr>
                        </m:ctrlPr>
                      </m:accPr>
                      <m:e>
                        <m:r>
                          <m:rPr>
                            <m:sty m:val="p"/>
                          </m:rPr>
                          <a:rPr lang="it-IT" sz="1400" b="0" i="0" kern="1200">
                            <a:latin typeface="Cambria Math" panose="02040503050406030204" pitchFamily="18" charset="0"/>
                          </a:rPr>
                          <m:t>Y</m:t>
                        </m:r>
                      </m:e>
                    </m:acc>
                    <m:r>
                      <a:rPr lang="it-IT" sz="1400" b="0" i="1" kern="1200">
                        <a:latin typeface="Cambria Math" panose="02040503050406030204" pitchFamily="18" charset="0"/>
                      </a:rPr>
                      <m:t> </m:t>
                    </m:r>
                    <m:r>
                      <m:rPr>
                        <m:sty m:val="p"/>
                      </m:rPr>
                      <a:rPr lang="it-IT" sz="1400" b="0" i="0" kern="1200">
                        <a:latin typeface="Cambria Math" panose="02040503050406030204" pitchFamily="18" charset="0"/>
                      </a:rPr>
                      <m:t>for</m:t>
                    </m:r>
                    <m:r>
                      <a:rPr lang="it-IT" sz="1400" b="0" i="0" kern="1200">
                        <a:latin typeface="Cambria Math" panose="02040503050406030204" pitchFamily="18" charset="0"/>
                      </a:rPr>
                      <m:t> </m:t>
                    </m:r>
                    <m:r>
                      <m:rPr>
                        <m:sty m:val="p"/>
                      </m:rPr>
                      <a:rPr lang="it-IT" sz="1400" b="0" i="0" kern="1200">
                        <a:latin typeface="Cambria Math" panose="02040503050406030204" pitchFamily="18" charset="0"/>
                      </a:rPr>
                      <m:t>X</m:t>
                    </m:r>
                    <m:r>
                      <a:rPr lang="it-IT" sz="1400" b="0" i="0" kern="1200">
                        <a:latin typeface="Cambria Math" panose="02040503050406030204" pitchFamily="18" charset="0"/>
                      </a:rPr>
                      <m:t>=160</m:t>
                    </m:r>
                  </m:oMath>
                </m:oMathPara>
              </a14:m>
              <a:endParaRPr lang="it-IT" sz="1400" kern="1200">
                <a:latin typeface="+mn-lt"/>
              </a:endParaRPr>
            </a:p>
          </xdr:txBody>
        </xdr:sp>
      </mc:Choice>
      <mc:Fallback xmlns="">
        <xdr:sp macro="" textlink="">
          <xdr:nvSpPr>
            <xdr:cNvPr id="12" name="CasellaDiTesto 11">
              <a:extLst>
                <a:ext uri="{FF2B5EF4-FFF2-40B4-BE49-F238E27FC236}">
                  <a16:creationId xmlns:a16="http://schemas.microsoft.com/office/drawing/2014/main" id="{71FABE70-230E-1670-7322-D9B88C1CBE34}"/>
                </a:ext>
              </a:extLst>
            </xdr:cNvPr>
            <xdr:cNvSpPr txBox="1"/>
          </xdr:nvSpPr>
          <xdr:spPr>
            <a:xfrm>
              <a:off x="16770350" y="908050"/>
              <a:ext cx="1071575" cy="231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it-IT" sz="1400" b="0" i="0" kern="1200">
                  <a:latin typeface="Cambria Math" panose="02040503050406030204" pitchFamily="18" charset="0"/>
                </a:rPr>
                <a:t>Y ̂  </a:t>
              </a:r>
              <a:r>
                <a:rPr lang="it-IT" sz="1400" b="0" i="0" kern="1200">
                  <a:latin typeface="+mn-lt"/>
                </a:rPr>
                <a:t>for X</a:t>
              </a:r>
              <a:r>
                <a:rPr lang="it-IT" sz="1400" b="0" i="0" kern="1200">
                  <a:latin typeface="Cambria Math" panose="02040503050406030204" pitchFamily="18" charset="0"/>
                </a:rPr>
                <a:t>=</a:t>
              </a:r>
              <a:r>
                <a:rPr lang="it-IT" sz="1400" b="0" i="0" kern="1200">
                  <a:latin typeface="+mn-lt"/>
                </a:rPr>
                <a:t>160</a:t>
              </a:r>
              <a:endParaRPr lang="it-IT" sz="1400" kern="1200">
                <a:latin typeface="+mn-lt"/>
              </a:endParaRPr>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833A-ED84-0440-9CEE-14D1C0E254A6}">
  <dimension ref="A1:C5"/>
  <sheetViews>
    <sheetView workbookViewId="0">
      <selection activeCell="D17" sqref="D17"/>
    </sheetView>
  </sheetViews>
  <sheetFormatPr baseColWidth="10" defaultRowHeight="16"/>
  <cols>
    <col min="1" max="1" width="27.5" style="24" bestFit="1" customWidth="1"/>
    <col min="2" max="2" width="15.83203125" style="25" bestFit="1" customWidth="1"/>
    <col min="3" max="3" width="21.1640625" style="25" bestFit="1" customWidth="1"/>
    <col min="4" max="4" width="23" style="25" bestFit="1" customWidth="1"/>
    <col min="5" max="16384" width="10.83203125" style="25"/>
  </cols>
  <sheetData>
    <row r="1" spans="1:3" ht="20" thickTop="1" thickBot="1">
      <c r="A1" s="3" t="s">
        <v>12</v>
      </c>
      <c r="B1" s="6" t="s">
        <v>15</v>
      </c>
    </row>
    <row r="2" spans="1:3" ht="20" thickTop="1" thickBot="1">
      <c r="A2" s="3" t="s">
        <v>13</v>
      </c>
      <c r="B2" s="6">
        <v>40</v>
      </c>
    </row>
    <row r="3" spans="1:3" ht="20" thickTop="1" thickBot="1">
      <c r="A3" s="3" t="s">
        <v>14</v>
      </c>
      <c r="B3" s="6">
        <v>3</v>
      </c>
    </row>
    <row r="4" spans="1:3" ht="17" thickTop="1"/>
    <row r="5" spans="1:3">
      <c r="C5"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7249-BCE0-724E-82A3-A26AAFD3E473}">
  <dimension ref="A1:I251"/>
  <sheetViews>
    <sheetView workbookViewId="0">
      <selection activeCell="D17" sqref="D17"/>
    </sheetView>
  </sheetViews>
  <sheetFormatPr baseColWidth="10" defaultRowHeight="16"/>
  <cols>
    <col min="1" max="1" width="27.5" style="25" bestFit="1" customWidth="1"/>
    <col min="2" max="2" width="24.83203125" style="25" bestFit="1" customWidth="1"/>
    <col min="3" max="16384" width="10.83203125" style="25"/>
  </cols>
  <sheetData>
    <row r="1" spans="1:9" ht="20" thickTop="1" thickBot="1">
      <c r="A1" s="3" t="s">
        <v>16</v>
      </c>
      <c r="B1" s="3" t="s">
        <v>17</v>
      </c>
    </row>
    <row r="2" spans="1:9" ht="17" thickTop="1">
      <c r="A2" s="5">
        <v>41.606497274670453</v>
      </c>
      <c r="B2" s="6">
        <v>4</v>
      </c>
      <c r="C2"/>
      <c r="D2"/>
      <c r="E2"/>
      <c r="F2"/>
      <c r="G2"/>
      <c r="H2"/>
      <c r="I2"/>
    </row>
    <row r="3" spans="1:9">
      <c r="A3" s="5">
        <v>39.673328192800582</v>
      </c>
      <c r="B3" s="6">
        <v>3</v>
      </c>
      <c r="D3"/>
      <c r="E3"/>
      <c r="F3"/>
      <c r="G3"/>
      <c r="H3"/>
      <c r="I3"/>
    </row>
    <row r="4" spans="1:9">
      <c r="A4" s="5">
        <v>43.06087716697693</v>
      </c>
      <c r="B4" s="6">
        <v>3</v>
      </c>
      <c r="D4"/>
      <c r="E4"/>
      <c r="F4"/>
      <c r="G4"/>
      <c r="H4"/>
      <c r="I4"/>
    </row>
    <row r="5" spans="1:9">
      <c r="A5" s="5">
        <v>38.857462446526945</v>
      </c>
      <c r="B5" s="6">
        <v>2</v>
      </c>
      <c r="D5"/>
      <c r="E5"/>
      <c r="F5"/>
      <c r="G5"/>
      <c r="H5"/>
      <c r="I5"/>
    </row>
    <row r="6" spans="1:9">
      <c r="A6" s="5">
        <v>41.797340786724689</v>
      </c>
      <c r="B6" s="6">
        <v>4</v>
      </c>
      <c r="D6"/>
      <c r="E6"/>
      <c r="F6"/>
      <c r="G6"/>
      <c r="H6"/>
      <c r="I6"/>
    </row>
    <row r="7" spans="1:9">
      <c r="A7" s="5">
        <v>43.671205339475293</v>
      </c>
      <c r="B7" s="6">
        <v>3</v>
      </c>
      <c r="D7"/>
      <c r="E7"/>
      <c r="F7"/>
      <c r="G7"/>
      <c r="H7"/>
      <c r="I7"/>
    </row>
    <row r="8" spans="1:9">
      <c r="A8" s="5">
        <v>38.416896761720679</v>
      </c>
      <c r="B8" s="6">
        <v>3</v>
      </c>
      <c r="D8"/>
      <c r="E8"/>
      <c r="F8"/>
      <c r="G8"/>
      <c r="H8"/>
      <c r="I8"/>
    </row>
    <row r="9" spans="1:9">
      <c r="A9" s="5">
        <v>40.143036609596557</v>
      </c>
      <c r="B9" s="6">
        <v>4</v>
      </c>
      <c r="D9"/>
      <c r="E9"/>
      <c r="F9"/>
      <c r="G9"/>
      <c r="H9"/>
      <c r="I9"/>
    </row>
    <row r="10" spans="1:9">
      <c r="A10" s="5">
        <v>39.937316681846056</v>
      </c>
      <c r="B10" s="6">
        <v>1</v>
      </c>
      <c r="D10"/>
      <c r="E10"/>
      <c r="F10"/>
      <c r="G10"/>
      <c r="H10"/>
      <c r="I10"/>
    </row>
    <row r="11" spans="1:9">
      <c r="A11" s="5">
        <v>38.734606510664136</v>
      </c>
      <c r="B11" s="6">
        <v>1</v>
      </c>
      <c r="D11"/>
      <c r="E11"/>
      <c r="F11"/>
      <c r="G11"/>
      <c r="H11"/>
      <c r="I11"/>
    </row>
    <row r="12" spans="1:9">
      <c r="A12" s="5">
        <v>43.714724252547498</v>
      </c>
      <c r="B12" s="6">
        <v>3</v>
      </c>
    </row>
    <row r="13" spans="1:9">
      <c r="A13" s="5">
        <v>40.911290810989215</v>
      </c>
      <c r="B13" s="6">
        <v>3</v>
      </c>
    </row>
    <row r="14" spans="1:9">
      <c r="A14" s="5">
        <v>36.259434809472786</v>
      </c>
      <c r="B14" s="6">
        <v>2</v>
      </c>
    </row>
    <row r="15" spans="1:9">
      <c r="A15" s="5">
        <v>37.334300293746253</v>
      </c>
      <c r="B15" s="6">
        <v>3</v>
      </c>
    </row>
    <row r="16" spans="1:9">
      <c r="A16" s="5">
        <v>42.15513445114226</v>
      </c>
      <c r="B16" s="6">
        <v>2</v>
      </c>
    </row>
    <row r="17" spans="1:2">
      <c r="A17" s="5">
        <v>34.101767755741307</v>
      </c>
      <c r="B17" s="6">
        <v>1</v>
      </c>
    </row>
    <row r="18" spans="1:2">
      <c r="A18" s="5">
        <v>43.249695433696701</v>
      </c>
      <c r="B18" s="6">
        <v>3</v>
      </c>
    </row>
    <row r="19" spans="1:2">
      <c r="A19" s="5">
        <v>47.414190907598808</v>
      </c>
      <c r="B19" s="6">
        <v>2</v>
      </c>
    </row>
    <row r="20" spans="1:2">
      <c r="A20" s="5">
        <v>42.339602394221124</v>
      </c>
      <c r="B20" s="6">
        <v>2</v>
      </c>
    </row>
    <row r="21" spans="1:2">
      <c r="A21" s="5">
        <v>36.509682518050731</v>
      </c>
      <c r="B21" s="6">
        <v>4</v>
      </c>
    </row>
    <row r="22" spans="1:2">
      <c r="A22" s="5">
        <v>39.56456006626123</v>
      </c>
      <c r="B22" s="6">
        <v>3</v>
      </c>
    </row>
    <row r="23" spans="1:2">
      <c r="A23" s="5">
        <v>39.609748834793336</v>
      </c>
      <c r="B23" s="6">
        <v>3</v>
      </c>
    </row>
    <row r="24" spans="1:2">
      <c r="A24" s="5">
        <v>39.664076473695651</v>
      </c>
      <c r="B24" s="6">
        <v>3</v>
      </c>
    </row>
    <row r="25" spans="1:2">
      <c r="A25" s="5">
        <v>38.999509577937069</v>
      </c>
      <c r="B25" s="6">
        <v>1</v>
      </c>
    </row>
    <row r="26" spans="1:2">
      <c r="A26" s="5">
        <v>41.355467324863199</v>
      </c>
      <c r="B26" s="6">
        <v>4</v>
      </c>
    </row>
    <row r="27" spans="1:2">
      <c r="A27" s="5">
        <v>41.631438225045954</v>
      </c>
      <c r="B27" s="6">
        <v>4</v>
      </c>
    </row>
    <row r="28" spans="1:2">
      <c r="A28" s="5">
        <v>41.184699049880912</v>
      </c>
      <c r="B28" s="6">
        <v>4</v>
      </c>
    </row>
    <row r="29" spans="1:2">
      <c r="A29" s="5">
        <v>38.869422626521072</v>
      </c>
      <c r="B29" s="6">
        <v>1</v>
      </c>
    </row>
    <row r="30" spans="1:2">
      <c r="A30" s="5">
        <v>38.015592865138757</v>
      </c>
      <c r="B30" s="6">
        <v>2</v>
      </c>
    </row>
    <row r="31" spans="1:2">
      <c r="A31" s="5">
        <v>39.958616930818827</v>
      </c>
      <c r="B31" s="6">
        <v>4</v>
      </c>
    </row>
    <row r="32" spans="1:2">
      <c r="A32" s="5">
        <v>39.340133069930111</v>
      </c>
      <c r="B32" s="6">
        <v>3</v>
      </c>
    </row>
    <row r="33" spans="1:2">
      <c r="A33" s="5">
        <v>39.772933303097396</v>
      </c>
      <c r="B33" s="6">
        <v>2</v>
      </c>
    </row>
    <row r="34" spans="1:2">
      <c r="A34" s="5">
        <v>42.838675532381927</v>
      </c>
      <c r="B34" s="6">
        <v>2</v>
      </c>
    </row>
    <row r="35" spans="1:2">
      <c r="A35" s="5">
        <v>41.163881592296249</v>
      </c>
      <c r="B35" s="6">
        <v>2</v>
      </c>
    </row>
    <row r="36" spans="1:2">
      <c r="A36" s="5">
        <v>36.352457297007753</v>
      </c>
      <c r="B36" s="6">
        <v>4</v>
      </c>
    </row>
    <row r="37" spans="1:2">
      <c r="A37" s="5">
        <v>36.875935282535202</v>
      </c>
      <c r="B37" s="6">
        <v>1</v>
      </c>
    </row>
    <row r="38" spans="1:2">
      <c r="A38" s="5">
        <v>40.233169710327481</v>
      </c>
      <c r="B38" s="6">
        <v>4</v>
      </c>
    </row>
    <row r="39" spans="1:2">
      <c r="A39" s="5">
        <v>39.265036871440977</v>
      </c>
      <c r="B39" s="6">
        <v>2</v>
      </c>
    </row>
    <row r="40" spans="1:2">
      <c r="A40" s="5">
        <v>42.280431272014397</v>
      </c>
      <c r="B40" s="6">
        <v>2</v>
      </c>
    </row>
    <row r="41" spans="1:2">
      <c r="A41" s="5">
        <v>44.267826533241589</v>
      </c>
      <c r="B41" s="6">
        <v>3</v>
      </c>
    </row>
    <row r="42" spans="1:2">
      <c r="A42" s="5">
        <v>39.486721107736393</v>
      </c>
      <c r="B42" s="6">
        <v>2</v>
      </c>
    </row>
    <row r="43" spans="1:2">
      <c r="A43" s="5">
        <v>40.380306417064979</v>
      </c>
      <c r="B43" s="6">
        <v>1</v>
      </c>
    </row>
    <row r="44" spans="1:2">
      <c r="A44" s="5">
        <v>32.883224781197484</v>
      </c>
      <c r="B44" s="6">
        <v>1</v>
      </c>
    </row>
    <row r="45" spans="1:2">
      <c r="A45" s="5">
        <v>41.33564273979772</v>
      </c>
      <c r="B45" s="6">
        <v>3</v>
      </c>
    </row>
    <row r="46" spans="1:2">
      <c r="A46" s="5">
        <v>45.687366699262135</v>
      </c>
      <c r="B46" s="6">
        <v>3</v>
      </c>
    </row>
    <row r="47" spans="1:2">
      <c r="A47" s="5">
        <v>41.16392706381469</v>
      </c>
      <c r="B47" s="6">
        <v>1</v>
      </c>
    </row>
    <row r="48" spans="1:2">
      <c r="A48" s="5">
        <v>40.226414284816876</v>
      </c>
      <c r="B48" s="6">
        <v>4</v>
      </c>
    </row>
    <row r="49" spans="1:2">
      <c r="A49" s="5">
        <v>38.903206386915421</v>
      </c>
      <c r="B49" s="6">
        <v>2</v>
      </c>
    </row>
    <row r="50" spans="1:2">
      <c r="A50" s="5">
        <v>40.290771250500498</v>
      </c>
      <c r="B50" s="6">
        <v>1</v>
      </c>
    </row>
    <row r="51" spans="1:2">
      <c r="A51" s="5">
        <v>39.954693544956051</v>
      </c>
      <c r="B51" s="6">
        <v>1</v>
      </c>
    </row>
    <row r="52" spans="1:2">
      <c r="A52" s="5">
        <v>40.044476391549331</v>
      </c>
      <c r="B52" s="6">
        <v>3</v>
      </c>
    </row>
    <row r="53" spans="1:2">
      <c r="A53" s="5">
        <v>38.403159357177572</v>
      </c>
      <c r="B53" s="6">
        <v>1</v>
      </c>
    </row>
    <row r="54" spans="1:2">
      <c r="A54" s="5">
        <v>42.967526824478945</v>
      </c>
      <c r="B54" s="6">
        <v>3</v>
      </c>
    </row>
    <row r="55" spans="1:2">
      <c r="A55" s="5">
        <v>41.549406734095804</v>
      </c>
      <c r="B55" s="6">
        <v>3</v>
      </c>
    </row>
    <row r="56" spans="1:2">
      <c r="A56" s="5">
        <v>44.173029759589539</v>
      </c>
      <c r="B56" s="6">
        <v>1</v>
      </c>
    </row>
    <row r="57" spans="1:2">
      <c r="A57" s="5">
        <v>38.523023130173236</v>
      </c>
      <c r="B57" s="6">
        <v>4</v>
      </c>
    </row>
    <row r="58" spans="1:2">
      <c r="A58" s="5">
        <v>41.835382628951891</v>
      </c>
      <c r="B58" s="6">
        <v>2</v>
      </c>
    </row>
    <row r="59" spans="1:2">
      <c r="A59" s="5">
        <v>40.130957305253943</v>
      </c>
      <c r="B59" s="6">
        <v>2</v>
      </c>
    </row>
    <row r="60" spans="1:2">
      <c r="A60" s="5">
        <v>39.99175727893487</v>
      </c>
      <c r="B60" s="6">
        <v>3</v>
      </c>
    </row>
    <row r="61" spans="1:2">
      <c r="A61" s="5">
        <v>43.129424256207912</v>
      </c>
      <c r="B61" s="6">
        <v>3</v>
      </c>
    </row>
    <row r="62" spans="1:2">
      <c r="A62" s="5">
        <v>39.256983826919075</v>
      </c>
      <c r="B62" s="6">
        <v>2</v>
      </c>
    </row>
    <row r="63" spans="1:2">
      <c r="A63" s="5">
        <v>37.741211287182388</v>
      </c>
      <c r="B63" s="6">
        <v>4</v>
      </c>
    </row>
    <row r="64" spans="1:2">
      <c r="A64" s="5">
        <v>37.493841880288379</v>
      </c>
      <c r="B64" s="6">
        <v>2</v>
      </c>
    </row>
    <row r="65" spans="1:2">
      <c r="A65" s="5">
        <v>42.464453993224396</v>
      </c>
      <c r="B65" s="6">
        <v>2</v>
      </c>
    </row>
    <row r="66" spans="1:2">
      <c r="A66" s="5">
        <v>36.861473553713545</v>
      </c>
      <c r="B66" s="6">
        <v>4</v>
      </c>
    </row>
    <row r="67" spans="1:2">
      <c r="A67" s="5">
        <v>46.149192792612581</v>
      </c>
      <c r="B67" s="6">
        <v>4</v>
      </c>
    </row>
    <row r="68" spans="1:2">
      <c r="A68" s="5">
        <v>42.544939756354204</v>
      </c>
      <c r="B68" s="6">
        <v>4</v>
      </c>
    </row>
    <row r="69" spans="1:2">
      <c r="A69" s="5">
        <v>39.594609457074341</v>
      </c>
      <c r="B69" s="6">
        <v>3</v>
      </c>
    </row>
    <row r="70" spans="1:2">
      <c r="A70" s="5">
        <v>44.380153172393101</v>
      </c>
      <c r="B70" s="6">
        <v>1</v>
      </c>
    </row>
    <row r="71" spans="1:2">
      <c r="A71" s="5">
        <v>42.123069824339169</v>
      </c>
      <c r="B71" s="6">
        <v>3</v>
      </c>
    </row>
    <row r="72" spans="1:2">
      <c r="A72" s="5">
        <v>45.925293546856537</v>
      </c>
      <c r="B72" s="6">
        <v>2</v>
      </c>
    </row>
    <row r="73" spans="1:2">
      <c r="A73" s="5">
        <v>37.492801326966415</v>
      </c>
      <c r="B73" s="6">
        <v>4</v>
      </c>
    </row>
    <row r="74" spans="1:2">
      <c r="A74" s="5">
        <v>39.496924194835124</v>
      </c>
      <c r="B74" s="6">
        <v>2</v>
      </c>
    </row>
    <row r="75" spans="1:2">
      <c r="A75" s="5">
        <v>42.049073204919786</v>
      </c>
      <c r="B75" s="6">
        <v>3</v>
      </c>
    </row>
    <row r="76" spans="1:2">
      <c r="A76" s="5">
        <v>44.251852777728686</v>
      </c>
      <c r="B76" s="6">
        <v>1</v>
      </c>
    </row>
    <row r="77" spans="1:2">
      <c r="A77" s="5">
        <v>32.852546442273031</v>
      </c>
      <c r="B77" s="6">
        <v>2</v>
      </c>
    </row>
    <row r="78" spans="1:2">
      <c r="A78" s="5">
        <v>38.395559812405459</v>
      </c>
      <c r="B78" s="6">
        <v>2</v>
      </c>
    </row>
    <row r="79" spans="1:2">
      <c r="A79" s="5">
        <v>40.603899009476194</v>
      </c>
      <c r="B79" s="6">
        <v>1</v>
      </c>
    </row>
    <row r="80" spans="1:2">
      <c r="A80" s="5">
        <v>37.655845589124176</v>
      </c>
      <c r="B80" s="6">
        <v>4</v>
      </c>
    </row>
    <row r="81" spans="1:2">
      <c r="A81" s="5">
        <v>42.807554261792333</v>
      </c>
      <c r="B81" s="6">
        <v>1</v>
      </c>
    </row>
    <row r="82" spans="1:2">
      <c r="A82" s="5">
        <v>39.52221933175236</v>
      </c>
      <c r="B82" s="6">
        <v>4</v>
      </c>
    </row>
    <row r="83" spans="1:2">
      <c r="A83" s="5">
        <v>37.911044090246428</v>
      </c>
      <c r="B83" s="6">
        <v>4</v>
      </c>
    </row>
    <row r="84" spans="1:2">
      <c r="A84" s="5">
        <v>40.205292453834041</v>
      </c>
      <c r="B84" s="6">
        <v>3</v>
      </c>
    </row>
    <row r="85" spans="1:2">
      <c r="A85" s="5">
        <v>41.069428037428466</v>
      </c>
      <c r="B85" s="6">
        <v>3</v>
      </c>
    </row>
    <row r="86" spans="1:2">
      <c r="A86" s="5">
        <v>40.149926287830198</v>
      </c>
      <c r="B86" s="6">
        <v>3</v>
      </c>
    </row>
    <row r="87" spans="1:2">
      <c r="A87" s="5">
        <v>36.057288684630848</v>
      </c>
      <c r="B87" s="6">
        <v>4</v>
      </c>
    </row>
    <row r="88" spans="1:2">
      <c r="A88" s="5">
        <v>40.366482905334614</v>
      </c>
      <c r="B88" s="6">
        <v>2</v>
      </c>
    </row>
    <row r="89" spans="1:2">
      <c r="A89" s="5">
        <v>39.887742994914142</v>
      </c>
      <c r="B89" s="6">
        <v>1</v>
      </c>
    </row>
    <row r="90" spans="1:2">
      <c r="A90" s="5">
        <v>34.527109453555802</v>
      </c>
      <c r="B90" s="6">
        <v>1</v>
      </c>
    </row>
    <row r="91" spans="1:2">
      <c r="A91" s="5">
        <v>36.113695800174874</v>
      </c>
      <c r="B91" s="6">
        <v>2</v>
      </c>
    </row>
    <row r="92" spans="1:2">
      <c r="A92" s="5">
        <v>39.927484546491968</v>
      </c>
      <c r="B92" s="6">
        <v>1</v>
      </c>
    </row>
    <row r="93" spans="1:2">
      <c r="A93" s="5">
        <v>41.245209779052914</v>
      </c>
      <c r="B93" s="6">
        <v>3</v>
      </c>
    </row>
    <row r="94" spans="1:2">
      <c r="A94" s="5">
        <v>37.48536886415588</v>
      </c>
      <c r="B94" s="6">
        <v>4</v>
      </c>
    </row>
    <row r="95" spans="1:2">
      <c r="A95" s="5">
        <v>44.635775810159274</v>
      </c>
      <c r="B95" s="6">
        <v>4</v>
      </c>
    </row>
    <row r="96" spans="1:2">
      <c r="A96" s="5">
        <v>44.709067766283148</v>
      </c>
      <c r="B96" s="6">
        <v>3</v>
      </c>
    </row>
    <row r="97" spans="1:2">
      <c r="A97" s="5">
        <v>39.237612629660589</v>
      </c>
      <c r="B97" s="6">
        <v>1</v>
      </c>
    </row>
    <row r="98" spans="1:2">
      <c r="A98" s="5">
        <v>45.248517937425085</v>
      </c>
      <c r="B98" s="6">
        <v>3</v>
      </c>
    </row>
    <row r="99" spans="1:2">
      <c r="A99" s="5">
        <v>38.04529174736313</v>
      </c>
      <c r="B99" s="6">
        <v>4</v>
      </c>
    </row>
    <row r="100" spans="1:2">
      <c r="A100" s="5">
        <v>39.428445370618043</v>
      </c>
      <c r="B100" s="6">
        <v>2</v>
      </c>
    </row>
    <row r="101" spans="1:2">
      <c r="A101" s="5">
        <v>40.667874877958447</v>
      </c>
      <c r="B101" s="6">
        <v>2</v>
      </c>
    </row>
    <row r="102" spans="1:2">
      <c r="A102" s="5">
        <v>41.676075178064735</v>
      </c>
      <c r="B102" s="6">
        <v>1</v>
      </c>
    </row>
    <row r="103" spans="1:2">
      <c r="A103" s="5">
        <v>42.025528170664515</v>
      </c>
      <c r="B103" s="6">
        <v>4</v>
      </c>
    </row>
    <row r="104" spans="1:2">
      <c r="A104" s="5">
        <v>35.925041658693829</v>
      </c>
      <c r="B104" s="6">
        <v>4</v>
      </c>
    </row>
    <row r="105" spans="1:2">
      <c r="A105" s="5">
        <v>37.485072967601532</v>
      </c>
      <c r="B105" s="6">
        <v>4</v>
      </c>
    </row>
    <row r="106" spans="1:2">
      <c r="A106" s="5">
        <v>40.318513657293764</v>
      </c>
      <c r="B106" s="6">
        <v>4</v>
      </c>
    </row>
    <row r="107" spans="1:2">
      <c r="A107" s="5">
        <v>41.116455603571865</v>
      </c>
      <c r="B107" s="6">
        <v>3</v>
      </c>
    </row>
    <row r="108" spans="1:2">
      <c r="A108" s="5">
        <v>40.354161669959289</v>
      </c>
      <c r="B108" s="6">
        <v>4</v>
      </c>
    </row>
    <row r="109" spans="1:2">
      <c r="A109" s="5">
        <v>42.730962747705156</v>
      </c>
      <c r="B109" s="6">
        <v>2</v>
      </c>
    </row>
    <row r="110" spans="1:2">
      <c r="A110" s="5">
        <v>36.506211717982239</v>
      </c>
      <c r="B110" s="6">
        <v>3</v>
      </c>
    </row>
    <row r="111" spans="1:2">
      <c r="A111" s="5">
        <v>45.266401099233292</v>
      </c>
      <c r="B111" s="6">
        <v>1</v>
      </c>
    </row>
    <row r="112" spans="1:2">
      <c r="A112" s="5">
        <v>40.958558471611987</v>
      </c>
      <c r="B112" s="6">
        <v>2</v>
      </c>
    </row>
    <row r="113" spans="1:2">
      <c r="A113" s="5">
        <v>39.363822450548518</v>
      </c>
      <c r="B113" s="6">
        <v>4</v>
      </c>
    </row>
    <row r="114" spans="1:2">
      <c r="A114" s="5">
        <v>35.152213454757231</v>
      </c>
      <c r="B114" s="6">
        <v>1</v>
      </c>
    </row>
    <row r="115" spans="1:2">
      <c r="A115" s="5">
        <v>43.259013480725514</v>
      </c>
      <c r="B115" s="6">
        <v>1</v>
      </c>
    </row>
    <row r="116" spans="1:2">
      <c r="A116" s="5">
        <v>45.372616255736332</v>
      </c>
      <c r="B116" s="6">
        <v>4</v>
      </c>
    </row>
    <row r="117" spans="1:2">
      <c r="A117" s="5">
        <v>40.035455700250218</v>
      </c>
      <c r="B117" s="6">
        <v>4</v>
      </c>
    </row>
    <row r="118" spans="1:2">
      <c r="A118" s="5">
        <v>37.438840736216932</v>
      </c>
      <c r="B118" s="6">
        <v>3</v>
      </c>
    </row>
    <row r="119" spans="1:2">
      <c r="A119" s="5">
        <v>44.371940566392553</v>
      </c>
      <c r="B119" s="6">
        <v>4</v>
      </c>
    </row>
    <row r="120" spans="1:2">
      <c r="A120" s="5">
        <v>43.014477927578035</v>
      </c>
      <c r="B120" s="6">
        <v>3</v>
      </c>
    </row>
    <row r="121" spans="1:2">
      <c r="A121" s="5">
        <v>45.343838882324327</v>
      </c>
      <c r="B121" s="6">
        <v>2</v>
      </c>
    </row>
    <row r="122" spans="1:2">
      <c r="A122" s="5">
        <v>40.509081914138612</v>
      </c>
      <c r="B122" s="6">
        <v>1</v>
      </c>
    </row>
    <row r="123" spans="1:2">
      <c r="A123" s="5">
        <v>43.293605267753584</v>
      </c>
      <c r="B123" s="6">
        <v>2</v>
      </c>
    </row>
    <row r="124" spans="1:2">
      <c r="A124" s="5">
        <v>41.393608224792352</v>
      </c>
      <c r="B124" s="6">
        <v>1</v>
      </c>
    </row>
    <row r="125" spans="1:2">
      <c r="A125" s="5">
        <v>40.786103994438143</v>
      </c>
      <c r="B125" s="6">
        <v>3</v>
      </c>
    </row>
    <row r="126" spans="1:2">
      <c r="A126" s="5">
        <v>37.747908863986034</v>
      </c>
      <c r="B126" s="6">
        <v>3</v>
      </c>
    </row>
    <row r="127" spans="1:2">
      <c r="A127" s="5">
        <v>38.473953218462775</v>
      </c>
      <c r="B127" s="6">
        <v>1</v>
      </c>
    </row>
    <row r="128" spans="1:2">
      <c r="A128" s="5">
        <v>35.58525759347274</v>
      </c>
      <c r="B128" s="6">
        <v>3</v>
      </c>
    </row>
    <row r="129" spans="1:2">
      <c r="A129" s="5">
        <v>41.483785151859784</v>
      </c>
      <c r="B129" s="6">
        <v>2</v>
      </c>
    </row>
    <row r="130" spans="1:2">
      <c r="A130" s="5">
        <v>38.399585698358813</v>
      </c>
      <c r="B130" s="6">
        <v>1</v>
      </c>
    </row>
    <row r="131" spans="1:2">
      <c r="A131" s="5">
        <v>43.869079662287191</v>
      </c>
      <c r="B131" s="6">
        <v>4</v>
      </c>
    </row>
    <row r="132" spans="1:2">
      <c r="A132" s="5">
        <v>38.639802387782083</v>
      </c>
      <c r="B132" s="6">
        <v>2</v>
      </c>
    </row>
    <row r="133" spans="1:2">
      <c r="A133" s="5">
        <v>40.102255826049976</v>
      </c>
      <c r="B133" s="6">
        <v>3</v>
      </c>
    </row>
    <row r="134" spans="1:2">
      <c r="A134" s="5">
        <v>39.978446968874408</v>
      </c>
      <c r="B134" s="6">
        <v>1</v>
      </c>
    </row>
    <row r="135" spans="1:2">
      <c r="A135" s="5">
        <v>41.915371840876318</v>
      </c>
      <c r="B135" s="6">
        <v>1</v>
      </c>
    </row>
    <row r="136" spans="1:2">
      <c r="A136" s="5">
        <v>40.478505938490414</v>
      </c>
      <c r="B136" s="6">
        <v>1</v>
      </c>
    </row>
    <row r="137" spans="1:2">
      <c r="A137" s="5">
        <v>37.928691976308919</v>
      </c>
      <c r="B137" s="6">
        <v>3</v>
      </c>
    </row>
    <row r="138" spans="1:2">
      <c r="A138" s="5">
        <v>37.084602467368541</v>
      </c>
      <c r="B138" s="6">
        <v>2</v>
      </c>
    </row>
    <row r="139" spans="1:2">
      <c r="A139" s="5">
        <v>36.983439920326639</v>
      </c>
      <c r="B139" s="6">
        <v>4</v>
      </c>
    </row>
    <row r="140" spans="1:2">
      <c r="A140" s="5">
        <v>44.137676168394584</v>
      </c>
      <c r="B140" s="6">
        <v>3</v>
      </c>
    </row>
    <row r="141" spans="1:2">
      <c r="A141" s="5">
        <v>42.106977178316257</v>
      </c>
      <c r="B141" s="6">
        <v>2</v>
      </c>
    </row>
    <row r="142" spans="1:2">
      <c r="A142" s="5">
        <v>42.916189541630153</v>
      </c>
      <c r="B142" s="6">
        <v>3</v>
      </c>
    </row>
    <row r="143" spans="1:2">
      <c r="A143" s="5">
        <v>42.278997153429344</v>
      </c>
      <c r="B143" s="6">
        <v>1</v>
      </c>
    </row>
    <row r="144" spans="1:2">
      <c r="A144" s="5">
        <v>33.488934680982176</v>
      </c>
      <c r="B144" s="6">
        <v>1</v>
      </c>
    </row>
    <row r="145" spans="1:2">
      <c r="A145" s="5">
        <v>40.848846030209877</v>
      </c>
      <c r="B145" s="6">
        <v>3</v>
      </c>
    </row>
    <row r="146" spans="1:2">
      <c r="A146" s="5">
        <v>43.190172124868141</v>
      </c>
      <c r="B146" s="6">
        <v>4</v>
      </c>
    </row>
    <row r="147" spans="1:2">
      <c r="A147" s="5">
        <v>35.497775783957337</v>
      </c>
      <c r="B147" s="6">
        <v>4</v>
      </c>
    </row>
    <row r="148" spans="1:2">
      <c r="A148" s="5">
        <v>39.485937572907133</v>
      </c>
      <c r="B148" s="6">
        <v>4</v>
      </c>
    </row>
    <row r="149" spans="1:2">
      <c r="A149" s="5">
        <v>41.7213544320146</v>
      </c>
      <c r="B149" s="6">
        <v>1</v>
      </c>
    </row>
    <row r="150" spans="1:2">
      <c r="A150" s="5">
        <v>44.419990062232003</v>
      </c>
      <c r="B150" s="6">
        <v>1</v>
      </c>
    </row>
    <row r="151" spans="1:2">
      <c r="A151" s="5">
        <v>42.787006460368552</v>
      </c>
      <c r="B151" s="6">
        <v>4</v>
      </c>
    </row>
    <row r="152" spans="1:2">
      <c r="A152" s="5">
        <v>37.572669306727981</v>
      </c>
      <c r="B152" s="6">
        <v>2</v>
      </c>
    </row>
    <row r="153" spans="1:2">
      <c r="A153" s="5">
        <v>35.989941737667451</v>
      </c>
      <c r="B153" s="6">
        <v>2</v>
      </c>
    </row>
    <row r="154" spans="1:2">
      <c r="A154" s="5">
        <v>38.815132433279437</v>
      </c>
      <c r="B154" s="6">
        <v>2</v>
      </c>
    </row>
    <row r="155" spans="1:2">
      <c r="A155" s="5">
        <v>40.382265598639513</v>
      </c>
      <c r="B155" s="6">
        <v>4</v>
      </c>
    </row>
    <row r="156" spans="1:2">
      <c r="A156" s="5">
        <v>40.625362986188854</v>
      </c>
      <c r="B156" s="6">
        <v>4</v>
      </c>
    </row>
    <row r="157" spans="1:2">
      <c r="A157" s="5">
        <v>39.462042798892028</v>
      </c>
      <c r="B157" s="6">
        <v>3</v>
      </c>
    </row>
    <row r="158" spans="1:2">
      <c r="A158" s="5">
        <v>40.958978449703125</v>
      </c>
      <c r="B158" s="6">
        <v>2</v>
      </c>
    </row>
    <row r="159" spans="1:2">
      <c r="A159" s="5">
        <v>45.181214138032715</v>
      </c>
      <c r="B159" s="6">
        <v>1</v>
      </c>
    </row>
    <row r="160" spans="1:2">
      <c r="A160" s="5">
        <v>38.181466768547338</v>
      </c>
      <c r="B160" s="6">
        <v>4</v>
      </c>
    </row>
    <row r="161" spans="1:2">
      <c r="A161" s="5">
        <v>37.081957945977557</v>
      </c>
      <c r="B161" s="6">
        <v>3</v>
      </c>
    </row>
    <row r="162" spans="1:2">
      <c r="A162" s="5">
        <v>45.186626279829532</v>
      </c>
      <c r="B162" s="6">
        <v>2</v>
      </c>
    </row>
    <row r="163" spans="1:2">
      <c r="A163" s="5">
        <v>38.11233380058043</v>
      </c>
      <c r="B163" s="6">
        <v>3</v>
      </c>
    </row>
    <row r="164" spans="1:2">
      <c r="A164" s="5">
        <v>39.809903620494133</v>
      </c>
      <c r="B164" s="6">
        <v>4</v>
      </c>
    </row>
    <row r="165" spans="1:2">
      <c r="A165" s="5">
        <v>32.344022897094355</v>
      </c>
      <c r="B165" s="6">
        <v>2</v>
      </c>
    </row>
    <row r="166" spans="1:2">
      <c r="A166" s="5">
        <v>41.974617772946878</v>
      </c>
      <c r="B166" s="6">
        <v>1</v>
      </c>
    </row>
    <row r="167" spans="1:2">
      <c r="A167" s="5">
        <v>41.375724079981872</v>
      </c>
      <c r="B167" s="6">
        <v>4</v>
      </c>
    </row>
    <row r="168" spans="1:2">
      <c r="A168" s="5">
        <v>38.248363709376889</v>
      </c>
      <c r="B168" s="6">
        <v>3</v>
      </c>
    </row>
    <row r="169" spans="1:2">
      <c r="A169" s="5">
        <v>37.956299643115649</v>
      </c>
      <c r="B169" s="6">
        <v>4</v>
      </c>
    </row>
    <row r="170" spans="1:2">
      <c r="A170" s="5">
        <v>38.525183805205018</v>
      </c>
      <c r="B170" s="6">
        <v>3</v>
      </c>
    </row>
    <row r="171" spans="1:2">
      <c r="A171" s="5">
        <v>37.273816961689626</v>
      </c>
      <c r="B171" s="6">
        <v>1</v>
      </c>
    </row>
    <row r="172" spans="1:2">
      <c r="A172" s="5">
        <v>34.709195685535654</v>
      </c>
      <c r="B172" s="6">
        <v>2</v>
      </c>
    </row>
    <row r="173" spans="1:2">
      <c r="A173" s="5">
        <v>38.888017208080136</v>
      </c>
      <c r="B173" s="6">
        <v>3</v>
      </c>
    </row>
    <row r="174" spans="1:2">
      <c r="A174" s="5">
        <v>45.976732385401853</v>
      </c>
      <c r="B174" s="6">
        <v>3</v>
      </c>
    </row>
    <row r="175" spans="1:2">
      <c r="A175" s="5">
        <v>39.280600151184565</v>
      </c>
      <c r="B175" s="6">
        <v>2</v>
      </c>
    </row>
    <row r="176" spans="1:2">
      <c r="A176" s="5">
        <v>35.496803566316125</v>
      </c>
      <c r="B176" s="6">
        <v>2</v>
      </c>
    </row>
    <row r="177" spans="1:2">
      <c r="A177" s="5">
        <v>43.787409667512556</v>
      </c>
      <c r="B177" s="6">
        <v>2</v>
      </c>
    </row>
    <row r="178" spans="1:2">
      <c r="A178" s="5">
        <v>38.750535346905131</v>
      </c>
      <c r="B178" s="6">
        <v>2</v>
      </c>
    </row>
    <row r="179" spans="1:2">
      <c r="A179" s="5">
        <v>43.827689415024615</v>
      </c>
      <c r="B179" s="6">
        <v>3</v>
      </c>
    </row>
    <row r="180" spans="1:2">
      <c r="A180" s="5">
        <v>36.837016999459735</v>
      </c>
      <c r="B180" s="6">
        <v>2</v>
      </c>
    </row>
    <row r="181" spans="1:2">
      <c r="A181" s="5">
        <v>43.50658046219953</v>
      </c>
      <c r="B181" s="6">
        <v>4</v>
      </c>
    </row>
    <row r="182" spans="1:2">
      <c r="A182" s="5">
        <v>36.568268397102045</v>
      </c>
      <c r="B182" s="6">
        <v>2</v>
      </c>
    </row>
    <row r="183" spans="1:2">
      <c r="A183" s="5">
        <v>39.097318226220914</v>
      </c>
      <c r="B183" s="6">
        <v>3</v>
      </c>
    </row>
    <row r="184" spans="1:2">
      <c r="A184" s="5">
        <v>41.779987588010052</v>
      </c>
      <c r="B184" s="6">
        <v>1</v>
      </c>
    </row>
    <row r="185" spans="1:2">
      <c r="A185" s="5">
        <v>38.408687941823047</v>
      </c>
      <c r="B185" s="6">
        <v>4</v>
      </c>
    </row>
    <row r="186" spans="1:2">
      <c r="A186" s="5">
        <v>41.187922422024791</v>
      </c>
      <c r="B186" s="6">
        <v>3</v>
      </c>
    </row>
    <row r="187" spans="1:2">
      <c r="A187" s="5">
        <v>40.546967628765501</v>
      </c>
      <c r="B187" s="6">
        <v>1</v>
      </c>
    </row>
    <row r="188" spans="1:2">
      <c r="A188" s="5">
        <v>37.695485889321048</v>
      </c>
      <c r="B188" s="6">
        <v>4</v>
      </c>
    </row>
    <row r="189" spans="1:2">
      <c r="A189" s="5">
        <v>42.712915322769824</v>
      </c>
      <c r="B189" s="6">
        <v>3</v>
      </c>
    </row>
    <row r="190" spans="1:2">
      <c r="A190" s="5">
        <v>37.859529405569781</v>
      </c>
      <c r="B190" s="6">
        <v>4</v>
      </c>
    </row>
    <row r="191" spans="1:2">
      <c r="A191" s="5">
        <v>40.996071500547799</v>
      </c>
      <c r="B191" s="6">
        <v>1</v>
      </c>
    </row>
    <row r="192" spans="1:2">
      <c r="A192" s="5">
        <v>43.976104854501727</v>
      </c>
      <c r="B192" s="6">
        <v>1</v>
      </c>
    </row>
    <row r="193" spans="1:2">
      <c r="A193" s="5">
        <v>39.113140795333607</v>
      </c>
      <c r="B193" s="6">
        <v>3</v>
      </c>
    </row>
    <row r="194" spans="1:2">
      <c r="A194" s="5">
        <v>40.663995417126799</v>
      </c>
      <c r="B194" s="6">
        <v>2</v>
      </c>
    </row>
    <row r="195" spans="1:2">
      <c r="A195" s="5">
        <v>37.863516955129001</v>
      </c>
      <c r="B195" s="6">
        <v>2</v>
      </c>
    </row>
    <row r="196" spans="1:2">
      <c r="A196" s="5">
        <v>43.433355062806143</v>
      </c>
      <c r="B196" s="6">
        <v>4</v>
      </c>
    </row>
    <row r="197" spans="1:2">
      <c r="A197" s="5">
        <v>39.043485691513013</v>
      </c>
      <c r="B197" s="6">
        <v>4</v>
      </c>
    </row>
    <row r="198" spans="1:2">
      <c r="A198" s="5">
        <v>42.207210079834312</v>
      </c>
      <c r="B198" s="6">
        <v>2</v>
      </c>
    </row>
    <row r="199" spans="1:2">
      <c r="A199" s="5">
        <v>45.660555144440927</v>
      </c>
      <c r="B199" s="6">
        <v>4</v>
      </c>
    </row>
    <row r="200" spans="1:2">
      <c r="A200" s="5">
        <v>40.987114115300727</v>
      </c>
      <c r="B200" s="6">
        <v>2</v>
      </c>
    </row>
    <row r="201" spans="1:2">
      <c r="A201" s="5">
        <v>35.192844726918402</v>
      </c>
      <c r="B201" s="6">
        <v>4</v>
      </c>
    </row>
    <row r="202" spans="1:2">
      <c r="A202" s="5">
        <v>43.1300533664255</v>
      </c>
      <c r="B202" s="6">
        <v>1</v>
      </c>
    </row>
    <row r="203" spans="1:2">
      <c r="A203" s="5">
        <v>45.639273233957113</v>
      </c>
      <c r="B203" s="6">
        <v>2</v>
      </c>
    </row>
    <row r="204" spans="1:2">
      <c r="A204" s="5">
        <v>41.39281699793333</v>
      </c>
      <c r="B204" s="6">
        <v>2</v>
      </c>
    </row>
    <row r="205" spans="1:2">
      <c r="A205" s="5">
        <v>43.494981640067735</v>
      </c>
      <c r="B205" s="6">
        <v>4</v>
      </c>
    </row>
    <row r="206" spans="1:2">
      <c r="A206" s="5">
        <v>43.385388895972625</v>
      </c>
      <c r="B206" s="6">
        <v>3</v>
      </c>
    </row>
    <row r="207" spans="1:2">
      <c r="A207" s="5">
        <v>44.965987068177569</v>
      </c>
      <c r="B207" s="6">
        <v>4</v>
      </c>
    </row>
    <row r="208" spans="1:2">
      <c r="A208" s="5">
        <v>38.076693617840846</v>
      </c>
      <c r="B208" s="6">
        <v>3</v>
      </c>
    </row>
    <row r="209" spans="1:2">
      <c r="A209" s="5">
        <v>42.851490783774182</v>
      </c>
      <c r="B209" s="6">
        <v>2</v>
      </c>
    </row>
    <row r="210" spans="1:2">
      <c r="A210" s="5">
        <v>40.76050588327103</v>
      </c>
      <c r="B210" s="6">
        <v>2</v>
      </c>
    </row>
    <row r="211" spans="1:2">
      <c r="A211" s="5">
        <v>38.613189156907268</v>
      </c>
      <c r="B211" s="6">
        <v>1</v>
      </c>
    </row>
    <row r="212" spans="1:2">
      <c r="A212" s="5">
        <v>44.066750134948798</v>
      </c>
      <c r="B212" s="6">
        <v>4</v>
      </c>
    </row>
    <row r="213" spans="1:2">
      <c r="A213" s="5">
        <v>41.753683825298815</v>
      </c>
      <c r="B213" s="6">
        <v>4</v>
      </c>
    </row>
    <row r="214" spans="1:2">
      <c r="A214" s="5">
        <v>38.471272711957759</v>
      </c>
      <c r="B214" s="6">
        <v>4</v>
      </c>
    </row>
    <row r="215" spans="1:2">
      <c r="A215" s="5">
        <v>42.778395963234665</v>
      </c>
      <c r="B215" s="6">
        <v>1</v>
      </c>
    </row>
    <row r="216" spans="1:2">
      <c r="A216" s="5">
        <v>37.796486209203721</v>
      </c>
      <c r="B216" s="6">
        <v>2</v>
      </c>
    </row>
    <row r="217" spans="1:2">
      <c r="A217" s="5">
        <v>33.922707924491732</v>
      </c>
      <c r="B217" s="6">
        <v>1</v>
      </c>
    </row>
    <row r="218" spans="1:2">
      <c r="A218" s="5">
        <v>41.570217446802516</v>
      </c>
      <c r="B218" s="6">
        <v>4</v>
      </c>
    </row>
    <row r="219" spans="1:2">
      <c r="A219" s="5">
        <v>44.264693886734307</v>
      </c>
      <c r="B219" s="6">
        <v>4</v>
      </c>
    </row>
    <row r="220" spans="1:2">
      <c r="A220" s="5">
        <v>40.650262479472239</v>
      </c>
      <c r="B220" s="6">
        <v>3</v>
      </c>
    </row>
    <row r="221" spans="1:2">
      <c r="A221" s="5">
        <v>38.243113422584969</v>
      </c>
      <c r="B221" s="6">
        <v>1</v>
      </c>
    </row>
    <row r="222" spans="1:2">
      <c r="A222" s="5">
        <v>42.547167500808989</v>
      </c>
      <c r="B222" s="6">
        <v>3</v>
      </c>
    </row>
    <row r="223" spans="1:2">
      <c r="A223" s="5">
        <v>42.743603754544345</v>
      </c>
      <c r="B223" s="6">
        <v>3</v>
      </c>
    </row>
    <row r="224" spans="1:2">
      <c r="A224" s="5">
        <v>44.429653488622151</v>
      </c>
      <c r="B224" s="6">
        <v>3</v>
      </c>
    </row>
    <row r="225" spans="1:2">
      <c r="A225" s="5">
        <v>42.840624014982637</v>
      </c>
      <c r="B225" s="6">
        <v>1</v>
      </c>
    </row>
    <row r="226" spans="1:2">
      <c r="A226" s="5">
        <v>35.845547935073576</v>
      </c>
      <c r="B226" s="6">
        <v>4</v>
      </c>
    </row>
    <row r="227" spans="1:2">
      <c r="A227" s="5">
        <v>42.112662930034503</v>
      </c>
      <c r="B227" s="6">
        <v>4</v>
      </c>
    </row>
    <row r="228" spans="1:2">
      <c r="A228" s="5">
        <v>33.763572506353405</v>
      </c>
      <c r="B228" s="6">
        <v>4</v>
      </c>
    </row>
    <row r="229" spans="1:2">
      <c r="A229" s="5">
        <v>38.450863087055531</v>
      </c>
      <c r="B229" s="6">
        <v>2</v>
      </c>
    </row>
    <row r="230" spans="1:2">
      <c r="A230" s="5">
        <v>39.026512205604917</v>
      </c>
      <c r="B230" s="6">
        <v>1</v>
      </c>
    </row>
    <row r="231" spans="1:2">
      <c r="A231" s="5">
        <v>39.451409828920035</v>
      </c>
      <c r="B231" s="6">
        <v>1</v>
      </c>
    </row>
    <row r="232" spans="1:2">
      <c r="A232" s="5">
        <v>42.844048942590518</v>
      </c>
      <c r="B232" s="6">
        <v>4</v>
      </c>
    </row>
    <row r="233" spans="1:2">
      <c r="A233" s="5">
        <v>43.06088939904113</v>
      </c>
      <c r="B233" s="6">
        <v>4</v>
      </c>
    </row>
    <row r="234" spans="1:2">
      <c r="A234" s="5">
        <v>41.411058948649739</v>
      </c>
      <c r="B234" s="6">
        <v>1</v>
      </c>
    </row>
    <row r="235" spans="1:2">
      <c r="A235" s="5">
        <v>36.020168715889959</v>
      </c>
      <c r="B235" s="6">
        <v>2</v>
      </c>
    </row>
    <row r="236" spans="1:2">
      <c r="A236" s="5">
        <v>37.974340262861773</v>
      </c>
      <c r="B236" s="6">
        <v>1</v>
      </c>
    </row>
    <row r="237" spans="1:2">
      <c r="A237" s="5">
        <v>38.262621656726189</v>
      </c>
      <c r="B237" s="6">
        <v>2</v>
      </c>
    </row>
    <row r="238" spans="1:2">
      <c r="A238" s="5">
        <v>40.906736884501683</v>
      </c>
      <c r="B238" s="6">
        <v>4</v>
      </c>
    </row>
    <row r="239" spans="1:2">
      <c r="A239" s="5">
        <v>39.892361535522269</v>
      </c>
      <c r="B239" s="6">
        <v>2</v>
      </c>
    </row>
    <row r="240" spans="1:2">
      <c r="A240" s="5">
        <v>41.548903229369934</v>
      </c>
      <c r="B240" s="6">
        <v>2</v>
      </c>
    </row>
    <row r="241" spans="1:2">
      <c r="A241" s="5">
        <v>39.704712208714689</v>
      </c>
      <c r="B241" s="6">
        <v>2</v>
      </c>
    </row>
    <row r="242" spans="1:2">
      <c r="A242" s="5">
        <v>38.528744656581701</v>
      </c>
      <c r="B242" s="6">
        <v>4</v>
      </c>
    </row>
    <row r="243" spans="1:2">
      <c r="A243" s="5">
        <v>39.053239906211154</v>
      </c>
      <c r="B243" s="6">
        <v>3</v>
      </c>
    </row>
    <row r="244" spans="1:2">
      <c r="A244" s="5">
        <v>38.917307582998298</v>
      </c>
      <c r="B244" s="6">
        <v>3</v>
      </c>
    </row>
    <row r="245" spans="1:2">
      <c r="A245" s="5">
        <v>42.744467801493492</v>
      </c>
      <c r="B245" s="6">
        <v>2</v>
      </c>
    </row>
    <row r="246" spans="1:2">
      <c r="A246" s="5">
        <v>35.017668516888726</v>
      </c>
      <c r="B246" s="6">
        <v>4</v>
      </c>
    </row>
    <row r="247" spans="1:2">
      <c r="A247" s="5">
        <v>42.657977957686619</v>
      </c>
      <c r="B247" s="6">
        <v>3</v>
      </c>
    </row>
    <row r="248" spans="1:2">
      <c r="A248" s="5">
        <v>40.403846060373603</v>
      </c>
      <c r="B248" s="6">
        <v>1</v>
      </c>
    </row>
    <row r="249" spans="1:2">
      <c r="A249" s="5">
        <v>37.353234892697664</v>
      </c>
      <c r="B249" s="6">
        <v>4</v>
      </c>
    </row>
    <row r="250" spans="1:2">
      <c r="A250" s="5">
        <v>37.198044796833472</v>
      </c>
      <c r="B250" s="6">
        <v>1</v>
      </c>
    </row>
    <row r="251" spans="1:2">
      <c r="A251" s="5">
        <v>43.544669948427398</v>
      </c>
      <c r="B251" s="6">
        <v>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896C8-6E90-5B47-BCC7-01E37322206C}">
  <dimension ref="A1:D251"/>
  <sheetViews>
    <sheetView workbookViewId="0">
      <selection activeCell="D252" sqref="D252"/>
    </sheetView>
  </sheetViews>
  <sheetFormatPr baseColWidth="10" defaultRowHeight="16"/>
  <cols>
    <col min="1" max="1" width="32.5" style="25" bestFit="1" customWidth="1"/>
    <col min="2" max="3" width="29.83203125" style="25" bestFit="1" customWidth="1"/>
    <col min="4" max="4" width="40.5" style="25" bestFit="1" customWidth="1"/>
    <col min="5" max="16384" width="10.83203125" style="25"/>
  </cols>
  <sheetData>
    <row r="1" spans="1:4" ht="20" thickTop="1" thickBot="1">
      <c r="A1" s="3" t="s">
        <v>16</v>
      </c>
      <c r="B1" s="3" t="s">
        <v>17</v>
      </c>
      <c r="C1" s="3" t="s">
        <v>18</v>
      </c>
      <c r="D1" s="3" t="s">
        <v>60</v>
      </c>
    </row>
    <row r="2" spans="1:4" ht="17" thickTop="1">
      <c r="A2" s="5">
        <v>41.606497274670453</v>
      </c>
      <c r="B2" s="6">
        <v>4</v>
      </c>
      <c r="C2" s="5">
        <f>IF(B2=3,A2,)</f>
        <v>0</v>
      </c>
      <c r="D2" s="4">
        <v>40</v>
      </c>
    </row>
    <row r="3" spans="1:4">
      <c r="A3" s="5">
        <v>39.673328192800582</v>
      </c>
      <c r="B3" s="6">
        <v>3</v>
      </c>
      <c r="C3" s="5">
        <f t="shared" ref="C3:C66" si="0">IF(B3=3,A3,)</f>
        <v>39.673328192800582</v>
      </c>
      <c r="D3" s="4">
        <v>43</v>
      </c>
    </row>
    <row r="4" spans="1:4">
      <c r="A4" s="5">
        <v>43.06087716697693</v>
      </c>
      <c r="B4" s="6">
        <v>3</v>
      </c>
      <c r="C4" s="5">
        <f t="shared" si="0"/>
        <v>43.06087716697693</v>
      </c>
      <c r="D4" s="4">
        <v>44</v>
      </c>
    </row>
    <row r="5" spans="1:4">
      <c r="A5" s="5">
        <v>38.857462446526945</v>
      </c>
      <c r="B5" s="6">
        <v>2</v>
      </c>
      <c r="C5" s="5">
        <f t="shared" si="0"/>
        <v>0</v>
      </c>
      <c r="D5" s="4">
        <v>38</v>
      </c>
    </row>
    <row r="6" spans="1:4">
      <c r="A6" s="5">
        <v>41.797340786724689</v>
      </c>
      <c r="B6" s="6">
        <v>4</v>
      </c>
      <c r="C6" s="5">
        <f t="shared" si="0"/>
        <v>0</v>
      </c>
      <c r="D6" s="4">
        <v>44</v>
      </c>
    </row>
    <row r="7" spans="1:4">
      <c r="A7" s="5">
        <v>43.671205339475293</v>
      </c>
      <c r="B7" s="6">
        <v>3</v>
      </c>
      <c r="C7" s="5">
        <f t="shared" si="0"/>
        <v>43.671205339475293</v>
      </c>
      <c r="D7" s="4">
        <v>41</v>
      </c>
    </row>
    <row r="8" spans="1:4">
      <c r="A8" s="5">
        <v>38.416896761720679</v>
      </c>
      <c r="B8" s="6">
        <v>3</v>
      </c>
      <c r="C8" s="5">
        <f t="shared" si="0"/>
        <v>38.416896761720679</v>
      </c>
      <c r="D8" s="4">
        <v>37</v>
      </c>
    </row>
    <row r="9" spans="1:4">
      <c r="A9" s="5">
        <v>40.143036609596557</v>
      </c>
      <c r="B9" s="6">
        <v>4</v>
      </c>
      <c r="C9" s="5">
        <f t="shared" si="0"/>
        <v>0</v>
      </c>
      <c r="D9" s="4">
        <v>43</v>
      </c>
    </row>
    <row r="10" spans="1:4">
      <c r="A10" s="5">
        <v>39.937316681846056</v>
      </c>
      <c r="B10" s="6">
        <v>1</v>
      </c>
      <c r="C10" s="5">
        <f t="shared" si="0"/>
        <v>0</v>
      </c>
      <c r="D10" s="4">
        <v>40</v>
      </c>
    </row>
    <row r="11" spans="1:4">
      <c r="A11" s="5">
        <v>38.734606510664136</v>
      </c>
      <c r="B11" s="6">
        <v>1</v>
      </c>
      <c r="C11" s="5">
        <f t="shared" si="0"/>
        <v>0</v>
      </c>
      <c r="D11" s="4">
        <v>40</v>
      </c>
    </row>
    <row r="12" spans="1:4">
      <c r="A12" s="5">
        <v>43.714724252547498</v>
      </c>
      <c r="B12" s="6">
        <v>3</v>
      </c>
      <c r="C12" s="5">
        <f t="shared" si="0"/>
        <v>43.714724252547498</v>
      </c>
      <c r="D12" s="4">
        <v>40</v>
      </c>
    </row>
    <row r="13" spans="1:4">
      <c r="A13" s="5">
        <v>40.911290810989215</v>
      </c>
      <c r="B13" s="6">
        <v>3</v>
      </c>
      <c r="C13" s="5">
        <f t="shared" si="0"/>
        <v>40.911290810989215</v>
      </c>
      <c r="D13" s="4">
        <v>39</v>
      </c>
    </row>
    <row r="14" spans="1:4">
      <c r="A14" s="5">
        <v>36.259434809472786</v>
      </c>
      <c r="B14" s="6">
        <v>2</v>
      </c>
      <c r="C14" s="5">
        <f t="shared" si="0"/>
        <v>0</v>
      </c>
      <c r="D14" s="4">
        <v>44</v>
      </c>
    </row>
    <row r="15" spans="1:4">
      <c r="A15" s="5">
        <v>37.334300293746253</v>
      </c>
      <c r="B15" s="6">
        <v>3</v>
      </c>
      <c r="C15" s="5">
        <f t="shared" si="0"/>
        <v>37.334300293746253</v>
      </c>
      <c r="D15" s="4">
        <v>41</v>
      </c>
    </row>
    <row r="16" spans="1:4">
      <c r="A16" s="5">
        <v>42.15513445114226</v>
      </c>
      <c r="B16" s="6">
        <v>2</v>
      </c>
      <c r="C16" s="5">
        <f t="shared" si="0"/>
        <v>0</v>
      </c>
      <c r="D16" s="4">
        <v>46</v>
      </c>
    </row>
    <row r="17" spans="1:4">
      <c r="A17" s="5">
        <v>34.101767755741307</v>
      </c>
      <c r="B17" s="6">
        <v>1</v>
      </c>
      <c r="C17" s="5">
        <f t="shared" si="0"/>
        <v>0</v>
      </c>
      <c r="D17" s="4">
        <v>40</v>
      </c>
    </row>
    <row r="18" spans="1:4">
      <c r="A18" s="5">
        <v>43.249695433696701</v>
      </c>
      <c r="B18" s="6">
        <v>3</v>
      </c>
      <c r="C18" s="5">
        <f t="shared" si="0"/>
        <v>43.249695433696701</v>
      </c>
      <c r="D18" s="4">
        <v>43</v>
      </c>
    </row>
    <row r="19" spans="1:4">
      <c r="A19" s="5">
        <v>47.414190907598808</v>
      </c>
      <c r="B19" s="6">
        <v>2</v>
      </c>
      <c r="C19" s="5">
        <f t="shared" si="0"/>
        <v>0</v>
      </c>
      <c r="D19" s="4">
        <v>42</v>
      </c>
    </row>
    <row r="20" spans="1:4">
      <c r="A20" s="5">
        <v>42.339602394221124</v>
      </c>
      <c r="B20" s="6">
        <v>2</v>
      </c>
      <c r="C20" s="5">
        <f t="shared" si="0"/>
        <v>0</v>
      </c>
      <c r="D20" s="4">
        <v>40</v>
      </c>
    </row>
    <row r="21" spans="1:4">
      <c r="A21" s="5">
        <v>36.509682518050731</v>
      </c>
      <c r="B21" s="6">
        <v>4</v>
      </c>
      <c r="C21" s="5">
        <f t="shared" si="0"/>
        <v>0</v>
      </c>
      <c r="D21" s="4">
        <v>43</v>
      </c>
    </row>
    <row r="22" spans="1:4">
      <c r="A22" s="5">
        <v>39.56456006626123</v>
      </c>
      <c r="B22" s="6">
        <v>3</v>
      </c>
      <c r="C22" s="5">
        <f t="shared" si="0"/>
        <v>39.56456006626123</v>
      </c>
      <c r="D22" s="4">
        <v>40</v>
      </c>
    </row>
    <row r="23" spans="1:4">
      <c r="A23" s="5">
        <v>39.609748834793336</v>
      </c>
      <c r="B23" s="6">
        <v>3</v>
      </c>
      <c r="C23" s="5">
        <f t="shared" si="0"/>
        <v>39.609748834793336</v>
      </c>
      <c r="D23" s="4">
        <v>42</v>
      </c>
    </row>
    <row r="24" spans="1:4">
      <c r="A24" s="5">
        <v>39.664076473695651</v>
      </c>
      <c r="B24" s="6">
        <v>3</v>
      </c>
      <c r="C24" s="5">
        <f t="shared" si="0"/>
        <v>39.664076473695651</v>
      </c>
      <c r="D24" s="4">
        <v>42</v>
      </c>
    </row>
    <row r="25" spans="1:4">
      <c r="A25" s="5">
        <v>38.999509577937069</v>
      </c>
      <c r="B25" s="6">
        <v>1</v>
      </c>
      <c r="C25" s="5">
        <f t="shared" si="0"/>
        <v>0</v>
      </c>
      <c r="D25" s="4">
        <v>40</v>
      </c>
    </row>
    <row r="26" spans="1:4">
      <c r="A26" s="5">
        <v>41.355467324863199</v>
      </c>
      <c r="B26" s="6">
        <v>4</v>
      </c>
      <c r="C26" s="5">
        <f t="shared" si="0"/>
        <v>0</v>
      </c>
      <c r="D26" s="4">
        <v>41</v>
      </c>
    </row>
    <row r="27" spans="1:4">
      <c r="A27" s="5">
        <v>41.631438225045954</v>
      </c>
      <c r="B27" s="6">
        <v>4</v>
      </c>
      <c r="C27" s="5">
        <f t="shared" si="0"/>
        <v>0</v>
      </c>
      <c r="D27" s="4">
        <v>40</v>
      </c>
    </row>
    <row r="28" spans="1:4">
      <c r="A28" s="5">
        <v>41.184699049880912</v>
      </c>
      <c r="B28" s="6">
        <v>4</v>
      </c>
      <c r="C28" s="5">
        <f t="shared" si="0"/>
        <v>0</v>
      </c>
      <c r="D28" s="4">
        <v>41</v>
      </c>
    </row>
    <row r="29" spans="1:4">
      <c r="A29" s="5">
        <v>38.869422626521072</v>
      </c>
      <c r="B29" s="6">
        <v>1</v>
      </c>
      <c r="C29" s="5">
        <f t="shared" si="0"/>
        <v>0</v>
      </c>
      <c r="D29" s="4">
        <v>45</v>
      </c>
    </row>
    <row r="30" spans="1:4">
      <c r="A30" s="5">
        <v>38.015592865138757</v>
      </c>
      <c r="B30" s="6">
        <v>2</v>
      </c>
      <c r="C30" s="5">
        <f t="shared" si="0"/>
        <v>0</v>
      </c>
      <c r="D30" s="4">
        <v>45</v>
      </c>
    </row>
    <row r="31" spans="1:4">
      <c r="A31" s="5">
        <v>39.958616930818827</v>
      </c>
      <c r="B31" s="6">
        <v>4</v>
      </c>
      <c r="C31" s="5">
        <f t="shared" si="0"/>
        <v>0</v>
      </c>
      <c r="D31" s="4">
        <v>41</v>
      </c>
    </row>
    <row r="32" spans="1:4">
      <c r="A32" s="5">
        <v>39.340133069930111</v>
      </c>
      <c r="B32" s="6">
        <v>3</v>
      </c>
      <c r="C32" s="5">
        <f t="shared" si="0"/>
        <v>39.340133069930111</v>
      </c>
      <c r="D32" s="4">
        <v>37</v>
      </c>
    </row>
    <row r="33" spans="1:4">
      <c r="A33" s="5">
        <v>39.772933303097396</v>
      </c>
      <c r="B33" s="6">
        <v>2</v>
      </c>
      <c r="C33" s="5">
        <f t="shared" si="0"/>
        <v>0</v>
      </c>
      <c r="D33" s="4">
        <v>37</v>
      </c>
    </row>
    <row r="34" spans="1:4">
      <c r="A34" s="5">
        <v>42.838675532381927</v>
      </c>
      <c r="B34" s="6">
        <v>2</v>
      </c>
      <c r="C34" s="5">
        <f t="shared" si="0"/>
        <v>0</v>
      </c>
      <c r="D34" s="4">
        <v>43</v>
      </c>
    </row>
    <row r="35" spans="1:4">
      <c r="A35" s="5">
        <v>41.163881592296249</v>
      </c>
      <c r="B35" s="6">
        <v>2</v>
      </c>
      <c r="C35" s="5">
        <f t="shared" si="0"/>
        <v>0</v>
      </c>
      <c r="D35" s="4">
        <v>41</v>
      </c>
    </row>
    <row r="36" spans="1:4">
      <c r="A36" s="5">
        <v>36.352457297007753</v>
      </c>
      <c r="B36" s="6">
        <v>4</v>
      </c>
      <c r="C36" s="5">
        <f t="shared" si="0"/>
        <v>0</v>
      </c>
      <c r="D36" s="4">
        <v>38</v>
      </c>
    </row>
    <row r="37" spans="1:4">
      <c r="A37" s="5">
        <v>36.875935282535202</v>
      </c>
      <c r="B37" s="6">
        <v>1</v>
      </c>
      <c r="C37" s="5">
        <f t="shared" si="0"/>
        <v>0</v>
      </c>
      <c r="D37" s="4">
        <v>36</v>
      </c>
    </row>
    <row r="38" spans="1:4">
      <c r="A38" s="5">
        <v>40.233169710327481</v>
      </c>
      <c r="B38" s="6">
        <v>4</v>
      </c>
      <c r="C38" s="5">
        <f t="shared" si="0"/>
        <v>0</v>
      </c>
      <c r="D38" s="4">
        <v>40</v>
      </c>
    </row>
    <row r="39" spans="1:4">
      <c r="A39" s="5">
        <v>39.265036871440977</v>
      </c>
      <c r="B39" s="6">
        <v>2</v>
      </c>
      <c r="C39" s="5">
        <f t="shared" si="0"/>
        <v>0</v>
      </c>
      <c r="D39" s="4">
        <v>38</v>
      </c>
    </row>
    <row r="40" spans="1:4">
      <c r="A40" s="5">
        <v>42.280431272014397</v>
      </c>
      <c r="B40" s="6">
        <v>2</v>
      </c>
      <c r="C40" s="5">
        <f t="shared" si="0"/>
        <v>0</v>
      </c>
      <c r="D40" s="4">
        <v>44</v>
      </c>
    </row>
    <row r="41" spans="1:4">
      <c r="A41" s="5">
        <v>44.267826533241589</v>
      </c>
      <c r="B41" s="6">
        <v>3</v>
      </c>
      <c r="C41" s="5">
        <f t="shared" si="0"/>
        <v>44.267826533241589</v>
      </c>
      <c r="D41" s="4">
        <v>43</v>
      </c>
    </row>
    <row r="42" spans="1:4">
      <c r="A42" s="5">
        <v>39.486721107736393</v>
      </c>
      <c r="B42" s="6">
        <v>2</v>
      </c>
      <c r="C42" s="5">
        <f t="shared" si="0"/>
        <v>0</v>
      </c>
      <c r="D42" s="4">
        <v>41</v>
      </c>
    </row>
    <row r="43" spans="1:4">
      <c r="A43" s="5">
        <v>40.380306417064979</v>
      </c>
      <c r="B43" s="6">
        <v>1</v>
      </c>
      <c r="C43" s="5">
        <f t="shared" si="0"/>
        <v>0</v>
      </c>
      <c r="D43" s="4">
        <v>39</v>
      </c>
    </row>
    <row r="44" spans="1:4">
      <c r="A44" s="5">
        <v>32.883224781197484</v>
      </c>
      <c r="B44" s="6">
        <v>1</v>
      </c>
      <c r="C44" s="5">
        <f t="shared" si="0"/>
        <v>0</v>
      </c>
      <c r="D44" s="4">
        <v>37</v>
      </c>
    </row>
    <row r="45" spans="1:4">
      <c r="A45" s="5">
        <v>41.33564273979772</v>
      </c>
      <c r="B45" s="6">
        <v>3</v>
      </c>
      <c r="C45" s="5">
        <f t="shared" si="0"/>
        <v>41.33564273979772</v>
      </c>
      <c r="D45" s="4">
        <v>38</v>
      </c>
    </row>
    <row r="46" spans="1:4">
      <c r="A46" s="5">
        <v>45.687366699262135</v>
      </c>
      <c r="B46" s="6">
        <v>3</v>
      </c>
      <c r="C46" s="5">
        <f t="shared" si="0"/>
        <v>45.687366699262135</v>
      </c>
      <c r="D46" s="4">
        <v>38</v>
      </c>
    </row>
    <row r="47" spans="1:4">
      <c r="A47" s="5">
        <v>41.16392706381469</v>
      </c>
      <c r="B47" s="6">
        <v>1</v>
      </c>
      <c r="C47" s="5">
        <f t="shared" si="0"/>
        <v>0</v>
      </c>
      <c r="D47" s="4">
        <v>39</v>
      </c>
    </row>
    <row r="48" spans="1:4">
      <c r="A48" s="5">
        <v>40.226414284816876</v>
      </c>
      <c r="B48" s="6">
        <v>4</v>
      </c>
      <c r="C48" s="5">
        <f t="shared" si="0"/>
        <v>0</v>
      </c>
      <c r="D48" s="4">
        <v>39</v>
      </c>
    </row>
    <row r="49" spans="1:4">
      <c r="A49" s="5">
        <v>38.903206386915421</v>
      </c>
      <c r="B49" s="6">
        <v>2</v>
      </c>
      <c r="C49" s="5">
        <f t="shared" si="0"/>
        <v>0</v>
      </c>
      <c r="D49" s="4">
        <v>46</v>
      </c>
    </row>
    <row r="50" spans="1:4">
      <c r="A50" s="5">
        <v>40.290771250500498</v>
      </c>
      <c r="B50" s="6">
        <v>1</v>
      </c>
      <c r="C50" s="5">
        <f t="shared" si="0"/>
        <v>0</v>
      </c>
      <c r="D50" s="4">
        <v>44</v>
      </c>
    </row>
    <row r="51" spans="1:4">
      <c r="A51" s="5">
        <v>39.954693544956051</v>
      </c>
      <c r="B51" s="6">
        <v>1</v>
      </c>
      <c r="C51" s="5">
        <f t="shared" si="0"/>
        <v>0</v>
      </c>
      <c r="D51" s="4">
        <v>39</v>
      </c>
    </row>
    <row r="52" spans="1:4">
      <c r="A52" s="5">
        <v>40.044476391549331</v>
      </c>
      <c r="B52" s="6">
        <v>3</v>
      </c>
      <c r="C52" s="5">
        <f t="shared" si="0"/>
        <v>40.044476391549331</v>
      </c>
      <c r="D52" s="4">
        <v>41</v>
      </c>
    </row>
    <row r="53" spans="1:4">
      <c r="A53" s="5">
        <v>38.403159357177572</v>
      </c>
      <c r="B53" s="6">
        <v>1</v>
      </c>
      <c r="C53" s="5">
        <f t="shared" si="0"/>
        <v>0</v>
      </c>
      <c r="D53" s="4">
        <v>43</v>
      </c>
    </row>
    <row r="54" spans="1:4">
      <c r="A54" s="5">
        <v>42.967526824478945</v>
      </c>
      <c r="B54" s="6">
        <v>3</v>
      </c>
      <c r="C54" s="5">
        <f t="shared" si="0"/>
        <v>42.967526824478945</v>
      </c>
      <c r="D54" s="4">
        <v>39</v>
      </c>
    </row>
    <row r="55" spans="1:4">
      <c r="A55" s="5">
        <v>41.549406734095804</v>
      </c>
      <c r="B55" s="6">
        <v>3</v>
      </c>
      <c r="C55" s="5">
        <f t="shared" si="0"/>
        <v>41.549406734095804</v>
      </c>
      <c r="D55" s="4">
        <v>43</v>
      </c>
    </row>
    <row r="56" spans="1:4">
      <c r="A56" s="5">
        <v>44.173029759589539</v>
      </c>
      <c r="B56" s="6">
        <v>1</v>
      </c>
      <c r="C56" s="5">
        <f t="shared" si="0"/>
        <v>0</v>
      </c>
      <c r="D56" s="4">
        <v>38</v>
      </c>
    </row>
    <row r="57" spans="1:4">
      <c r="A57" s="5">
        <v>38.523023130173236</v>
      </c>
      <c r="B57" s="6">
        <v>4</v>
      </c>
      <c r="C57" s="5">
        <f t="shared" si="0"/>
        <v>0</v>
      </c>
      <c r="D57" s="4">
        <v>41</v>
      </c>
    </row>
    <row r="58" spans="1:4">
      <c r="A58" s="5">
        <v>41.835382628951891</v>
      </c>
      <c r="B58" s="6">
        <v>2</v>
      </c>
      <c r="C58" s="5">
        <f t="shared" si="0"/>
        <v>0</v>
      </c>
      <c r="D58" s="4">
        <v>43</v>
      </c>
    </row>
    <row r="59" spans="1:4">
      <c r="A59" s="5">
        <v>40.130957305253943</v>
      </c>
      <c r="B59" s="6">
        <v>2</v>
      </c>
      <c r="C59" s="5">
        <f t="shared" si="0"/>
        <v>0</v>
      </c>
      <c r="D59" s="4">
        <v>43</v>
      </c>
    </row>
    <row r="60" spans="1:4">
      <c r="A60" s="5">
        <v>39.99175727893487</v>
      </c>
      <c r="B60" s="6">
        <v>3</v>
      </c>
      <c r="C60" s="5">
        <f t="shared" si="0"/>
        <v>39.99175727893487</v>
      </c>
      <c r="D60" s="4">
        <v>44</v>
      </c>
    </row>
    <row r="61" spans="1:4">
      <c r="A61" s="5">
        <v>43.129424256207912</v>
      </c>
      <c r="B61" s="6">
        <v>3</v>
      </c>
      <c r="C61" s="5">
        <f t="shared" si="0"/>
        <v>43.129424256207912</v>
      </c>
      <c r="D61" s="4">
        <v>39</v>
      </c>
    </row>
    <row r="62" spans="1:4">
      <c r="A62" s="5">
        <v>39.256983826919075</v>
      </c>
      <c r="B62" s="6">
        <v>2</v>
      </c>
      <c r="C62" s="5">
        <f t="shared" si="0"/>
        <v>0</v>
      </c>
      <c r="D62" s="4">
        <v>39</v>
      </c>
    </row>
    <row r="63" spans="1:4">
      <c r="A63" s="5">
        <v>37.741211287182388</v>
      </c>
      <c r="B63" s="6">
        <v>4</v>
      </c>
      <c r="C63" s="5">
        <f t="shared" si="0"/>
        <v>0</v>
      </c>
      <c r="D63" s="4">
        <v>43</v>
      </c>
    </row>
    <row r="64" spans="1:4">
      <c r="A64" s="5">
        <v>37.493841880288379</v>
      </c>
      <c r="B64" s="6">
        <v>2</v>
      </c>
      <c r="C64" s="5">
        <f t="shared" si="0"/>
        <v>0</v>
      </c>
      <c r="D64" s="24"/>
    </row>
    <row r="65" spans="1:4">
      <c r="A65" s="5">
        <v>42.464453993224396</v>
      </c>
      <c r="B65" s="6">
        <v>2</v>
      </c>
      <c r="C65" s="5">
        <f t="shared" si="0"/>
        <v>0</v>
      </c>
      <c r="D65" s="24"/>
    </row>
    <row r="66" spans="1:4">
      <c r="A66" s="5">
        <v>36.861473553713545</v>
      </c>
      <c r="B66" s="6">
        <v>4</v>
      </c>
      <c r="C66" s="5">
        <f t="shared" si="0"/>
        <v>0</v>
      </c>
      <c r="D66" s="24"/>
    </row>
    <row r="67" spans="1:4">
      <c r="A67" s="5">
        <v>46.149192792612581</v>
      </c>
      <c r="B67" s="6">
        <v>4</v>
      </c>
      <c r="C67" s="5">
        <f t="shared" ref="C67:C130" si="1">IF(B67=3,A67,)</f>
        <v>0</v>
      </c>
      <c r="D67" s="24"/>
    </row>
    <row r="68" spans="1:4">
      <c r="A68" s="5">
        <v>42.544939756354204</v>
      </c>
      <c r="B68" s="6">
        <v>4</v>
      </c>
      <c r="C68" s="5">
        <f t="shared" si="1"/>
        <v>0</v>
      </c>
      <c r="D68" s="24"/>
    </row>
    <row r="69" spans="1:4">
      <c r="A69" s="5">
        <v>39.594609457074341</v>
      </c>
      <c r="B69" s="6">
        <v>3</v>
      </c>
      <c r="C69" s="5">
        <f t="shared" si="1"/>
        <v>39.594609457074341</v>
      </c>
      <c r="D69" s="24"/>
    </row>
    <row r="70" spans="1:4">
      <c r="A70" s="5">
        <v>44.380153172393101</v>
      </c>
      <c r="B70" s="6">
        <v>1</v>
      </c>
      <c r="C70" s="5">
        <f t="shared" si="1"/>
        <v>0</v>
      </c>
      <c r="D70" s="24"/>
    </row>
    <row r="71" spans="1:4">
      <c r="A71" s="5">
        <v>42.123069824339169</v>
      </c>
      <c r="B71" s="6">
        <v>3</v>
      </c>
      <c r="C71" s="5">
        <f t="shared" si="1"/>
        <v>42.123069824339169</v>
      </c>
      <c r="D71" s="24"/>
    </row>
    <row r="72" spans="1:4">
      <c r="A72" s="5">
        <v>45.925293546856537</v>
      </c>
      <c r="B72" s="6">
        <v>2</v>
      </c>
      <c r="C72" s="5">
        <f t="shared" si="1"/>
        <v>0</v>
      </c>
      <c r="D72" s="24"/>
    </row>
    <row r="73" spans="1:4">
      <c r="A73" s="5">
        <v>37.492801326966415</v>
      </c>
      <c r="B73" s="6">
        <v>4</v>
      </c>
      <c r="C73" s="5">
        <f t="shared" si="1"/>
        <v>0</v>
      </c>
      <c r="D73" s="24"/>
    </row>
    <row r="74" spans="1:4">
      <c r="A74" s="5">
        <v>39.496924194835124</v>
      </c>
      <c r="B74" s="6">
        <v>2</v>
      </c>
      <c r="C74" s="5">
        <f t="shared" si="1"/>
        <v>0</v>
      </c>
      <c r="D74" s="24"/>
    </row>
    <row r="75" spans="1:4">
      <c r="A75" s="5">
        <v>42.049073204919786</v>
      </c>
      <c r="B75" s="6">
        <v>3</v>
      </c>
      <c r="C75" s="5">
        <f t="shared" si="1"/>
        <v>42.049073204919786</v>
      </c>
      <c r="D75" s="24"/>
    </row>
    <row r="76" spans="1:4">
      <c r="A76" s="5">
        <v>44.251852777728686</v>
      </c>
      <c r="B76" s="6">
        <v>1</v>
      </c>
      <c r="C76" s="5">
        <f t="shared" si="1"/>
        <v>0</v>
      </c>
      <c r="D76" s="24"/>
    </row>
    <row r="77" spans="1:4">
      <c r="A77" s="5">
        <v>32.852546442273031</v>
      </c>
      <c r="B77" s="6">
        <v>2</v>
      </c>
      <c r="C77" s="5">
        <f t="shared" si="1"/>
        <v>0</v>
      </c>
      <c r="D77" s="24"/>
    </row>
    <row r="78" spans="1:4">
      <c r="A78" s="5">
        <v>38.395559812405459</v>
      </c>
      <c r="B78" s="6">
        <v>2</v>
      </c>
      <c r="C78" s="5">
        <f t="shared" si="1"/>
        <v>0</v>
      </c>
      <c r="D78" s="24"/>
    </row>
    <row r="79" spans="1:4">
      <c r="A79" s="5">
        <v>40.603899009476194</v>
      </c>
      <c r="B79" s="6">
        <v>1</v>
      </c>
      <c r="C79" s="5">
        <f t="shared" si="1"/>
        <v>0</v>
      </c>
      <c r="D79" s="24"/>
    </row>
    <row r="80" spans="1:4">
      <c r="A80" s="5">
        <v>37.655845589124176</v>
      </c>
      <c r="B80" s="6">
        <v>4</v>
      </c>
      <c r="C80" s="5">
        <f t="shared" si="1"/>
        <v>0</v>
      </c>
      <c r="D80" s="24"/>
    </row>
    <row r="81" spans="1:4">
      <c r="A81" s="5">
        <v>42.807554261792333</v>
      </c>
      <c r="B81" s="6">
        <v>1</v>
      </c>
      <c r="C81" s="5">
        <f t="shared" si="1"/>
        <v>0</v>
      </c>
      <c r="D81" s="24"/>
    </row>
    <row r="82" spans="1:4">
      <c r="A82" s="5">
        <v>39.52221933175236</v>
      </c>
      <c r="B82" s="6">
        <v>4</v>
      </c>
      <c r="C82" s="5">
        <f t="shared" si="1"/>
        <v>0</v>
      </c>
      <c r="D82" s="24"/>
    </row>
    <row r="83" spans="1:4">
      <c r="A83" s="5">
        <v>37.911044090246428</v>
      </c>
      <c r="B83" s="6">
        <v>4</v>
      </c>
      <c r="C83" s="5">
        <f t="shared" si="1"/>
        <v>0</v>
      </c>
      <c r="D83" s="24"/>
    </row>
    <row r="84" spans="1:4">
      <c r="A84" s="5">
        <v>40.205292453834041</v>
      </c>
      <c r="B84" s="6">
        <v>3</v>
      </c>
      <c r="C84" s="5">
        <f t="shared" si="1"/>
        <v>40.205292453834041</v>
      </c>
      <c r="D84" s="24"/>
    </row>
    <row r="85" spans="1:4">
      <c r="A85" s="5">
        <v>41.069428037428466</v>
      </c>
      <c r="B85" s="6">
        <v>3</v>
      </c>
      <c r="C85" s="5">
        <f t="shared" si="1"/>
        <v>41.069428037428466</v>
      </c>
      <c r="D85" s="24"/>
    </row>
    <row r="86" spans="1:4">
      <c r="A86" s="5">
        <v>40.149926287830198</v>
      </c>
      <c r="B86" s="6">
        <v>3</v>
      </c>
      <c r="C86" s="5">
        <f t="shared" si="1"/>
        <v>40.149926287830198</v>
      </c>
      <c r="D86" s="24"/>
    </row>
    <row r="87" spans="1:4">
      <c r="A87" s="5">
        <v>36.057288684630848</v>
      </c>
      <c r="B87" s="6">
        <v>4</v>
      </c>
      <c r="C87" s="5">
        <f t="shared" si="1"/>
        <v>0</v>
      </c>
      <c r="D87" s="24"/>
    </row>
    <row r="88" spans="1:4">
      <c r="A88" s="5">
        <v>40.366482905334614</v>
      </c>
      <c r="B88" s="6">
        <v>2</v>
      </c>
      <c r="C88" s="5">
        <f t="shared" si="1"/>
        <v>0</v>
      </c>
      <c r="D88" s="24"/>
    </row>
    <row r="89" spans="1:4">
      <c r="A89" s="5">
        <v>39.887742994914142</v>
      </c>
      <c r="B89" s="6">
        <v>1</v>
      </c>
      <c r="C89" s="5">
        <f t="shared" si="1"/>
        <v>0</v>
      </c>
      <c r="D89" s="24"/>
    </row>
    <row r="90" spans="1:4">
      <c r="A90" s="5">
        <v>34.527109453555802</v>
      </c>
      <c r="B90" s="6">
        <v>1</v>
      </c>
      <c r="C90" s="5">
        <f t="shared" si="1"/>
        <v>0</v>
      </c>
      <c r="D90" s="24"/>
    </row>
    <row r="91" spans="1:4">
      <c r="A91" s="5">
        <v>36.113695800174874</v>
      </c>
      <c r="B91" s="6">
        <v>2</v>
      </c>
      <c r="C91" s="5">
        <f t="shared" si="1"/>
        <v>0</v>
      </c>
      <c r="D91" s="24"/>
    </row>
    <row r="92" spans="1:4">
      <c r="A92" s="5">
        <v>39.927484546491968</v>
      </c>
      <c r="B92" s="6">
        <v>1</v>
      </c>
      <c r="C92" s="5">
        <f t="shared" si="1"/>
        <v>0</v>
      </c>
      <c r="D92" s="24"/>
    </row>
    <row r="93" spans="1:4">
      <c r="A93" s="5">
        <v>41.245209779052914</v>
      </c>
      <c r="B93" s="6">
        <v>3</v>
      </c>
      <c r="C93" s="5">
        <f t="shared" si="1"/>
        <v>41.245209779052914</v>
      </c>
      <c r="D93" s="24"/>
    </row>
    <row r="94" spans="1:4">
      <c r="A94" s="5">
        <v>37.48536886415588</v>
      </c>
      <c r="B94" s="6">
        <v>4</v>
      </c>
      <c r="C94" s="5">
        <f t="shared" si="1"/>
        <v>0</v>
      </c>
      <c r="D94" s="24"/>
    </row>
    <row r="95" spans="1:4">
      <c r="A95" s="5">
        <v>44.635775810159274</v>
      </c>
      <c r="B95" s="6">
        <v>4</v>
      </c>
      <c r="C95" s="5">
        <f t="shared" si="1"/>
        <v>0</v>
      </c>
      <c r="D95" s="24"/>
    </row>
    <row r="96" spans="1:4">
      <c r="A96" s="5">
        <v>44.709067766283148</v>
      </c>
      <c r="B96" s="6">
        <v>3</v>
      </c>
      <c r="C96" s="5">
        <f t="shared" si="1"/>
        <v>44.709067766283148</v>
      </c>
      <c r="D96" s="24"/>
    </row>
    <row r="97" spans="1:4">
      <c r="A97" s="5">
        <v>39.237612629660589</v>
      </c>
      <c r="B97" s="6">
        <v>1</v>
      </c>
      <c r="C97" s="5">
        <f t="shared" si="1"/>
        <v>0</v>
      </c>
      <c r="D97" s="24"/>
    </row>
    <row r="98" spans="1:4">
      <c r="A98" s="5">
        <v>45.248517937425085</v>
      </c>
      <c r="B98" s="6">
        <v>3</v>
      </c>
      <c r="C98" s="5">
        <f t="shared" si="1"/>
        <v>45.248517937425085</v>
      </c>
      <c r="D98" s="24"/>
    </row>
    <row r="99" spans="1:4">
      <c r="A99" s="5">
        <v>38.04529174736313</v>
      </c>
      <c r="B99" s="6">
        <v>4</v>
      </c>
      <c r="C99" s="5">
        <f t="shared" si="1"/>
        <v>0</v>
      </c>
      <c r="D99" s="24"/>
    </row>
    <row r="100" spans="1:4">
      <c r="A100" s="5">
        <v>39.428445370618043</v>
      </c>
      <c r="B100" s="6">
        <v>2</v>
      </c>
      <c r="C100" s="5">
        <f t="shared" si="1"/>
        <v>0</v>
      </c>
      <c r="D100" s="24"/>
    </row>
    <row r="101" spans="1:4">
      <c r="A101" s="5">
        <v>40.667874877958447</v>
      </c>
      <c r="B101" s="6">
        <v>2</v>
      </c>
      <c r="C101" s="5">
        <f t="shared" si="1"/>
        <v>0</v>
      </c>
      <c r="D101" s="24"/>
    </row>
    <row r="102" spans="1:4">
      <c r="A102" s="5">
        <v>41.676075178064735</v>
      </c>
      <c r="B102" s="6">
        <v>1</v>
      </c>
      <c r="C102" s="5">
        <f t="shared" si="1"/>
        <v>0</v>
      </c>
      <c r="D102" s="24"/>
    </row>
    <row r="103" spans="1:4">
      <c r="A103" s="5">
        <v>42.025528170664515</v>
      </c>
      <c r="B103" s="6">
        <v>4</v>
      </c>
      <c r="C103" s="5">
        <f t="shared" si="1"/>
        <v>0</v>
      </c>
      <c r="D103" s="24"/>
    </row>
    <row r="104" spans="1:4">
      <c r="A104" s="5">
        <v>35.925041658693829</v>
      </c>
      <c r="B104" s="6">
        <v>4</v>
      </c>
      <c r="C104" s="5">
        <f t="shared" si="1"/>
        <v>0</v>
      </c>
      <c r="D104" s="24"/>
    </row>
    <row r="105" spans="1:4">
      <c r="A105" s="5">
        <v>37.485072967601532</v>
      </c>
      <c r="B105" s="6">
        <v>4</v>
      </c>
      <c r="C105" s="5">
        <f t="shared" si="1"/>
        <v>0</v>
      </c>
      <c r="D105" s="24"/>
    </row>
    <row r="106" spans="1:4">
      <c r="A106" s="5">
        <v>40.318513657293764</v>
      </c>
      <c r="B106" s="6">
        <v>4</v>
      </c>
      <c r="C106" s="5">
        <f t="shared" si="1"/>
        <v>0</v>
      </c>
      <c r="D106" s="24"/>
    </row>
    <row r="107" spans="1:4">
      <c r="A107" s="5">
        <v>41.116455603571865</v>
      </c>
      <c r="B107" s="6">
        <v>3</v>
      </c>
      <c r="C107" s="5">
        <f t="shared" si="1"/>
        <v>41.116455603571865</v>
      </c>
      <c r="D107" s="24"/>
    </row>
    <row r="108" spans="1:4">
      <c r="A108" s="5">
        <v>40.354161669959289</v>
      </c>
      <c r="B108" s="6">
        <v>4</v>
      </c>
      <c r="C108" s="5">
        <f t="shared" si="1"/>
        <v>0</v>
      </c>
      <c r="D108" s="24"/>
    </row>
    <row r="109" spans="1:4">
      <c r="A109" s="5">
        <v>42.730962747705156</v>
      </c>
      <c r="B109" s="6">
        <v>2</v>
      </c>
      <c r="C109" s="5">
        <f t="shared" si="1"/>
        <v>0</v>
      </c>
      <c r="D109" s="24"/>
    </row>
    <row r="110" spans="1:4">
      <c r="A110" s="5">
        <v>36.506211717982239</v>
      </c>
      <c r="B110" s="6">
        <v>3</v>
      </c>
      <c r="C110" s="5">
        <f t="shared" si="1"/>
        <v>36.506211717982239</v>
      </c>
      <c r="D110" s="24"/>
    </row>
    <row r="111" spans="1:4">
      <c r="A111" s="5">
        <v>45.266401099233292</v>
      </c>
      <c r="B111" s="6">
        <v>1</v>
      </c>
      <c r="C111" s="5">
        <f t="shared" si="1"/>
        <v>0</v>
      </c>
      <c r="D111" s="24"/>
    </row>
    <row r="112" spans="1:4">
      <c r="A112" s="5">
        <v>40.958558471611987</v>
      </c>
      <c r="B112" s="6">
        <v>2</v>
      </c>
      <c r="C112" s="5">
        <f t="shared" si="1"/>
        <v>0</v>
      </c>
      <c r="D112" s="24"/>
    </row>
    <row r="113" spans="1:4">
      <c r="A113" s="5">
        <v>39.363822450548518</v>
      </c>
      <c r="B113" s="6">
        <v>4</v>
      </c>
      <c r="C113" s="5">
        <f t="shared" si="1"/>
        <v>0</v>
      </c>
      <c r="D113" s="24"/>
    </row>
    <row r="114" spans="1:4">
      <c r="A114" s="5">
        <v>35.152213454757231</v>
      </c>
      <c r="B114" s="6">
        <v>1</v>
      </c>
      <c r="C114" s="5">
        <f t="shared" si="1"/>
        <v>0</v>
      </c>
      <c r="D114" s="24"/>
    </row>
    <row r="115" spans="1:4">
      <c r="A115" s="5">
        <v>43.259013480725514</v>
      </c>
      <c r="B115" s="6">
        <v>1</v>
      </c>
      <c r="C115" s="5">
        <f t="shared" si="1"/>
        <v>0</v>
      </c>
      <c r="D115" s="24"/>
    </row>
    <row r="116" spans="1:4">
      <c r="A116" s="5">
        <v>45.372616255736332</v>
      </c>
      <c r="B116" s="6">
        <v>4</v>
      </c>
      <c r="C116" s="5">
        <f t="shared" si="1"/>
        <v>0</v>
      </c>
      <c r="D116" s="24"/>
    </row>
    <row r="117" spans="1:4">
      <c r="A117" s="5">
        <v>40.035455700250218</v>
      </c>
      <c r="B117" s="6">
        <v>4</v>
      </c>
      <c r="C117" s="5">
        <f t="shared" si="1"/>
        <v>0</v>
      </c>
      <c r="D117" s="24"/>
    </row>
    <row r="118" spans="1:4">
      <c r="A118" s="5">
        <v>37.438840736216932</v>
      </c>
      <c r="B118" s="6">
        <v>3</v>
      </c>
      <c r="C118" s="5">
        <f t="shared" si="1"/>
        <v>37.438840736216932</v>
      </c>
      <c r="D118" s="24"/>
    </row>
    <row r="119" spans="1:4">
      <c r="A119" s="5">
        <v>44.371940566392553</v>
      </c>
      <c r="B119" s="6">
        <v>4</v>
      </c>
      <c r="C119" s="5">
        <f t="shared" si="1"/>
        <v>0</v>
      </c>
      <c r="D119" s="24"/>
    </row>
    <row r="120" spans="1:4">
      <c r="A120" s="5">
        <v>43.014477927578035</v>
      </c>
      <c r="B120" s="6">
        <v>3</v>
      </c>
      <c r="C120" s="5">
        <f t="shared" si="1"/>
        <v>43.014477927578035</v>
      </c>
      <c r="D120" s="24"/>
    </row>
    <row r="121" spans="1:4">
      <c r="A121" s="5">
        <v>45.343838882324327</v>
      </c>
      <c r="B121" s="6">
        <v>2</v>
      </c>
      <c r="C121" s="5">
        <f t="shared" si="1"/>
        <v>0</v>
      </c>
      <c r="D121" s="24"/>
    </row>
    <row r="122" spans="1:4">
      <c r="A122" s="5">
        <v>40.509081914138612</v>
      </c>
      <c r="B122" s="6">
        <v>1</v>
      </c>
      <c r="C122" s="5">
        <f t="shared" si="1"/>
        <v>0</v>
      </c>
      <c r="D122" s="24"/>
    </row>
    <row r="123" spans="1:4">
      <c r="A123" s="5">
        <v>43.293605267753584</v>
      </c>
      <c r="B123" s="6">
        <v>2</v>
      </c>
      <c r="C123" s="5">
        <f t="shared" si="1"/>
        <v>0</v>
      </c>
      <c r="D123" s="24"/>
    </row>
    <row r="124" spans="1:4">
      <c r="A124" s="5">
        <v>41.393608224792352</v>
      </c>
      <c r="B124" s="6">
        <v>1</v>
      </c>
      <c r="C124" s="5">
        <f t="shared" si="1"/>
        <v>0</v>
      </c>
      <c r="D124" s="24"/>
    </row>
    <row r="125" spans="1:4">
      <c r="A125" s="5">
        <v>40.786103994438143</v>
      </c>
      <c r="B125" s="6">
        <v>3</v>
      </c>
      <c r="C125" s="5">
        <f t="shared" si="1"/>
        <v>40.786103994438143</v>
      </c>
      <c r="D125" s="24"/>
    </row>
    <row r="126" spans="1:4">
      <c r="A126" s="5">
        <v>37.747908863986034</v>
      </c>
      <c r="B126" s="6">
        <v>3</v>
      </c>
      <c r="C126" s="5">
        <f t="shared" si="1"/>
        <v>37.747908863986034</v>
      </c>
      <c r="D126" s="24"/>
    </row>
    <row r="127" spans="1:4">
      <c r="A127" s="5">
        <v>38.473953218462775</v>
      </c>
      <c r="B127" s="6">
        <v>1</v>
      </c>
      <c r="C127" s="5">
        <f t="shared" si="1"/>
        <v>0</v>
      </c>
      <c r="D127" s="24"/>
    </row>
    <row r="128" spans="1:4">
      <c r="A128" s="5">
        <v>35.58525759347274</v>
      </c>
      <c r="B128" s="6">
        <v>3</v>
      </c>
      <c r="C128" s="5">
        <f t="shared" si="1"/>
        <v>35.58525759347274</v>
      </c>
      <c r="D128" s="24"/>
    </row>
    <row r="129" spans="1:4">
      <c r="A129" s="5">
        <v>41.483785151859784</v>
      </c>
      <c r="B129" s="6">
        <v>2</v>
      </c>
      <c r="C129" s="5">
        <f t="shared" si="1"/>
        <v>0</v>
      </c>
      <c r="D129" s="24"/>
    </row>
    <row r="130" spans="1:4">
      <c r="A130" s="5">
        <v>38.399585698358813</v>
      </c>
      <c r="B130" s="6">
        <v>1</v>
      </c>
      <c r="C130" s="5">
        <f t="shared" si="1"/>
        <v>0</v>
      </c>
      <c r="D130" s="24"/>
    </row>
    <row r="131" spans="1:4">
      <c r="A131" s="5">
        <v>43.869079662287191</v>
      </c>
      <c r="B131" s="6">
        <v>4</v>
      </c>
      <c r="C131" s="5">
        <f t="shared" ref="C131:C194" si="2">IF(B131=3,A131,)</f>
        <v>0</v>
      </c>
      <c r="D131" s="24"/>
    </row>
    <row r="132" spans="1:4">
      <c r="A132" s="5">
        <v>38.639802387782083</v>
      </c>
      <c r="B132" s="6">
        <v>2</v>
      </c>
      <c r="C132" s="5">
        <f t="shared" si="2"/>
        <v>0</v>
      </c>
      <c r="D132" s="24"/>
    </row>
    <row r="133" spans="1:4">
      <c r="A133" s="5">
        <v>40.102255826049976</v>
      </c>
      <c r="B133" s="6">
        <v>3</v>
      </c>
      <c r="C133" s="5">
        <f t="shared" si="2"/>
        <v>40.102255826049976</v>
      </c>
      <c r="D133" s="24"/>
    </row>
    <row r="134" spans="1:4">
      <c r="A134" s="5">
        <v>39.978446968874408</v>
      </c>
      <c r="B134" s="6">
        <v>1</v>
      </c>
      <c r="C134" s="5">
        <f t="shared" si="2"/>
        <v>0</v>
      </c>
      <c r="D134" s="24"/>
    </row>
    <row r="135" spans="1:4">
      <c r="A135" s="5">
        <v>41.915371840876318</v>
      </c>
      <c r="B135" s="6">
        <v>1</v>
      </c>
      <c r="C135" s="5">
        <f t="shared" si="2"/>
        <v>0</v>
      </c>
      <c r="D135" s="24"/>
    </row>
    <row r="136" spans="1:4">
      <c r="A136" s="5">
        <v>40.478505938490414</v>
      </c>
      <c r="B136" s="6">
        <v>1</v>
      </c>
      <c r="C136" s="5">
        <f t="shared" si="2"/>
        <v>0</v>
      </c>
      <c r="D136" s="24"/>
    </row>
    <row r="137" spans="1:4">
      <c r="A137" s="5">
        <v>37.928691976308919</v>
      </c>
      <c r="B137" s="6">
        <v>3</v>
      </c>
      <c r="C137" s="5">
        <f t="shared" si="2"/>
        <v>37.928691976308919</v>
      </c>
      <c r="D137" s="24"/>
    </row>
    <row r="138" spans="1:4">
      <c r="A138" s="5">
        <v>37.084602467368541</v>
      </c>
      <c r="B138" s="6">
        <v>2</v>
      </c>
      <c r="C138" s="5">
        <f t="shared" si="2"/>
        <v>0</v>
      </c>
      <c r="D138" s="24"/>
    </row>
    <row r="139" spans="1:4">
      <c r="A139" s="5">
        <v>36.983439920326639</v>
      </c>
      <c r="B139" s="6">
        <v>4</v>
      </c>
      <c r="C139" s="5">
        <f t="shared" si="2"/>
        <v>0</v>
      </c>
      <c r="D139" s="24"/>
    </row>
    <row r="140" spans="1:4">
      <c r="A140" s="5">
        <v>44.137676168394584</v>
      </c>
      <c r="B140" s="6">
        <v>3</v>
      </c>
      <c r="C140" s="5">
        <f t="shared" si="2"/>
        <v>44.137676168394584</v>
      </c>
      <c r="D140" s="24"/>
    </row>
    <row r="141" spans="1:4">
      <c r="A141" s="5">
        <v>42.106977178316257</v>
      </c>
      <c r="B141" s="6">
        <v>2</v>
      </c>
      <c r="C141" s="5">
        <f t="shared" si="2"/>
        <v>0</v>
      </c>
      <c r="D141" s="24"/>
    </row>
    <row r="142" spans="1:4">
      <c r="A142" s="5">
        <v>42.916189541630153</v>
      </c>
      <c r="B142" s="6">
        <v>3</v>
      </c>
      <c r="C142" s="5">
        <f t="shared" si="2"/>
        <v>42.916189541630153</v>
      </c>
      <c r="D142" s="24"/>
    </row>
    <row r="143" spans="1:4">
      <c r="A143" s="5">
        <v>42.278997153429344</v>
      </c>
      <c r="B143" s="6">
        <v>1</v>
      </c>
      <c r="C143" s="5">
        <f t="shared" si="2"/>
        <v>0</v>
      </c>
      <c r="D143" s="24"/>
    </row>
    <row r="144" spans="1:4">
      <c r="A144" s="5">
        <v>33.488934680982176</v>
      </c>
      <c r="B144" s="6">
        <v>1</v>
      </c>
      <c r="C144" s="5">
        <f t="shared" si="2"/>
        <v>0</v>
      </c>
      <c r="D144" s="24"/>
    </row>
    <row r="145" spans="1:4">
      <c r="A145" s="5">
        <v>40.848846030209877</v>
      </c>
      <c r="B145" s="6">
        <v>3</v>
      </c>
      <c r="C145" s="5">
        <f t="shared" si="2"/>
        <v>40.848846030209877</v>
      </c>
      <c r="D145" s="24"/>
    </row>
    <row r="146" spans="1:4">
      <c r="A146" s="5">
        <v>43.190172124868141</v>
      </c>
      <c r="B146" s="6">
        <v>4</v>
      </c>
      <c r="C146" s="5">
        <f t="shared" si="2"/>
        <v>0</v>
      </c>
      <c r="D146" s="24"/>
    </row>
    <row r="147" spans="1:4">
      <c r="A147" s="5">
        <v>35.497775783957337</v>
      </c>
      <c r="B147" s="6">
        <v>4</v>
      </c>
      <c r="C147" s="5">
        <f t="shared" si="2"/>
        <v>0</v>
      </c>
      <c r="D147" s="24"/>
    </row>
    <row r="148" spans="1:4">
      <c r="A148" s="5">
        <v>39.485937572907133</v>
      </c>
      <c r="B148" s="6">
        <v>4</v>
      </c>
      <c r="C148" s="5">
        <f t="shared" si="2"/>
        <v>0</v>
      </c>
      <c r="D148" s="24"/>
    </row>
    <row r="149" spans="1:4">
      <c r="A149" s="5">
        <v>41.7213544320146</v>
      </c>
      <c r="B149" s="6">
        <v>1</v>
      </c>
      <c r="C149" s="5">
        <f t="shared" si="2"/>
        <v>0</v>
      </c>
      <c r="D149" s="24"/>
    </row>
    <row r="150" spans="1:4">
      <c r="A150" s="5">
        <v>44.419990062232003</v>
      </c>
      <c r="B150" s="6">
        <v>1</v>
      </c>
      <c r="C150" s="5">
        <f t="shared" si="2"/>
        <v>0</v>
      </c>
      <c r="D150" s="24"/>
    </row>
    <row r="151" spans="1:4">
      <c r="A151" s="5">
        <v>42.787006460368552</v>
      </c>
      <c r="B151" s="6">
        <v>4</v>
      </c>
      <c r="C151" s="5">
        <f t="shared" si="2"/>
        <v>0</v>
      </c>
      <c r="D151" s="24"/>
    </row>
    <row r="152" spans="1:4">
      <c r="A152" s="5">
        <v>37.572669306727981</v>
      </c>
      <c r="B152" s="6">
        <v>2</v>
      </c>
      <c r="C152" s="5">
        <f t="shared" si="2"/>
        <v>0</v>
      </c>
      <c r="D152" s="24"/>
    </row>
    <row r="153" spans="1:4">
      <c r="A153" s="5">
        <v>35.989941737667451</v>
      </c>
      <c r="B153" s="6">
        <v>2</v>
      </c>
      <c r="C153" s="5">
        <f t="shared" si="2"/>
        <v>0</v>
      </c>
      <c r="D153" s="24"/>
    </row>
    <row r="154" spans="1:4">
      <c r="A154" s="5">
        <v>38.815132433279437</v>
      </c>
      <c r="B154" s="6">
        <v>2</v>
      </c>
      <c r="C154" s="5">
        <f t="shared" si="2"/>
        <v>0</v>
      </c>
      <c r="D154" s="24"/>
    </row>
    <row r="155" spans="1:4">
      <c r="A155" s="5">
        <v>40.382265598639513</v>
      </c>
      <c r="B155" s="6">
        <v>4</v>
      </c>
      <c r="C155" s="5">
        <f t="shared" si="2"/>
        <v>0</v>
      </c>
      <c r="D155" s="24"/>
    </row>
    <row r="156" spans="1:4">
      <c r="A156" s="5">
        <v>40.625362986188854</v>
      </c>
      <c r="B156" s="6">
        <v>4</v>
      </c>
      <c r="C156" s="5">
        <f t="shared" si="2"/>
        <v>0</v>
      </c>
      <c r="D156" s="24"/>
    </row>
    <row r="157" spans="1:4">
      <c r="A157" s="5">
        <v>39.462042798892028</v>
      </c>
      <c r="B157" s="6">
        <v>3</v>
      </c>
      <c r="C157" s="5">
        <f t="shared" si="2"/>
        <v>39.462042798892028</v>
      </c>
      <c r="D157" s="24"/>
    </row>
    <row r="158" spans="1:4">
      <c r="A158" s="5">
        <v>40.958978449703125</v>
      </c>
      <c r="B158" s="6">
        <v>2</v>
      </c>
      <c r="C158" s="5">
        <f t="shared" si="2"/>
        <v>0</v>
      </c>
      <c r="D158" s="24"/>
    </row>
    <row r="159" spans="1:4">
      <c r="A159" s="5">
        <v>45.181214138032715</v>
      </c>
      <c r="B159" s="6">
        <v>1</v>
      </c>
      <c r="C159" s="5">
        <f t="shared" si="2"/>
        <v>0</v>
      </c>
      <c r="D159" s="24"/>
    </row>
    <row r="160" spans="1:4">
      <c r="A160" s="5">
        <v>38.181466768547338</v>
      </c>
      <c r="B160" s="6">
        <v>4</v>
      </c>
      <c r="C160" s="5">
        <f t="shared" si="2"/>
        <v>0</v>
      </c>
      <c r="D160" s="24"/>
    </row>
    <row r="161" spans="1:4">
      <c r="A161" s="5">
        <v>37.081957945977557</v>
      </c>
      <c r="B161" s="6">
        <v>3</v>
      </c>
      <c r="C161" s="5">
        <f t="shared" si="2"/>
        <v>37.081957945977557</v>
      </c>
      <c r="D161" s="24"/>
    </row>
    <row r="162" spans="1:4">
      <c r="A162" s="5">
        <v>45.186626279829532</v>
      </c>
      <c r="B162" s="6">
        <v>2</v>
      </c>
      <c r="C162" s="5">
        <f t="shared" si="2"/>
        <v>0</v>
      </c>
      <c r="D162" s="24"/>
    </row>
    <row r="163" spans="1:4">
      <c r="A163" s="5">
        <v>38.11233380058043</v>
      </c>
      <c r="B163" s="6">
        <v>3</v>
      </c>
      <c r="C163" s="5">
        <f t="shared" si="2"/>
        <v>38.11233380058043</v>
      </c>
      <c r="D163" s="24"/>
    </row>
    <row r="164" spans="1:4">
      <c r="A164" s="5">
        <v>39.809903620494133</v>
      </c>
      <c r="B164" s="6">
        <v>4</v>
      </c>
      <c r="C164" s="5">
        <f t="shared" si="2"/>
        <v>0</v>
      </c>
      <c r="D164" s="24"/>
    </row>
    <row r="165" spans="1:4">
      <c r="A165" s="5">
        <v>32.344022897094355</v>
      </c>
      <c r="B165" s="6">
        <v>2</v>
      </c>
      <c r="C165" s="5">
        <f t="shared" si="2"/>
        <v>0</v>
      </c>
      <c r="D165" s="24"/>
    </row>
    <row r="166" spans="1:4">
      <c r="A166" s="5">
        <v>41.974617772946878</v>
      </c>
      <c r="B166" s="6">
        <v>1</v>
      </c>
      <c r="C166" s="5">
        <f t="shared" si="2"/>
        <v>0</v>
      </c>
      <c r="D166" s="24"/>
    </row>
    <row r="167" spans="1:4">
      <c r="A167" s="5">
        <v>41.375724079981872</v>
      </c>
      <c r="B167" s="6">
        <v>4</v>
      </c>
      <c r="C167" s="5">
        <f t="shared" si="2"/>
        <v>0</v>
      </c>
      <c r="D167" s="24"/>
    </row>
    <row r="168" spans="1:4">
      <c r="A168" s="5">
        <v>38.248363709376889</v>
      </c>
      <c r="B168" s="6">
        <v>3</v>
      </c>
      <c r="C168" s="5">
        <f t="shared" si="2"/>
        <v>38.248363709376889</v>
      </c>
      <c r="D168" s="24"/>
    </row>
    <row r="169" spans="1:4">
      <c r="A169" s="5">
        <v>37.956299643115649</v>
      </c>
      <c r="B169" s="6">
        <v>4</v>
      </c>
      <c r="C169" s="5">
        <f t="shared" si="2"/>
        <v>0</v>
      </c>
      <c r="D169" s="24"/>
    </row>
    <row r="170" spans="1:4">
      <c r="A170" s="5">
        <v>38.525183805205018</v>
      </c>
      <c r="B170" s="6">
        <v>3</v>
      </c>
      <c r="C170" s="5">
        <f t="shared" si="2"/>
        <v>38.525183805205018</v>
      </c>
      <c r="D170" s="24"/>
    </row>
    <row r="171" spans="1:4">
      <c r="A171" s="5">
        <v>37.273816961689626</v>
      </c>
      <c r="B171" s="6">
        <v>1</v>
      </c>
      <c r="C171" s="5">
        <f t="shared" si="2"/>
        <v>0</v>
      </c>
      <c r="D171" s="24"/>
    </row>
    <row r="172" spans="1:4">
      <c r="A172" s="5">
        <v>34.709195685535654</v>
      </c>
      <c r="B172" s="6">
        <v>2</v>
      </c>
      <c r="C172" s="5">
        <f t="shared" si="2"/>
        <v>0</v>
      </c>
      <c r="D172" s="24"/>
    </row>
    <row r="173" spans="1:4">
      <c r="A173" s="5">
        <v>38.888017208080136</v>
      </c>
      <c r="B173" s="6">
        <v>3</v>
      </c>
      <c r="C173" s="5">
        <f t="shared" si="2"/>
        <v>38.888017208080136</v>
      </c>
      <c r="D173" s="24"/>
    </row>
    <row r="174" spans="1:4">
      <c r="A174" s="5">
        <v>45.976732385401853</v>
      </c>
      <c r="B174" s="6">
        <v>3</v>
      </c>
      <c r="C174" s="5">
        <f t="shared" si="2"/>
        <v>45.976732385401853</v>
      </c>
      <c r="D174" s="24"/>
    </row>
    <row r="175" spans="1:4">
      <c r="A175" s="5">
        <v>39.280600151184565</v>
      </c>
      <c r="B175" s="6">
        <v>2</v>
      </c>
      <c r="C175" s="5">
        <f t="shared" si="2"/>
        <v>0</v>
      </c>
      <c r="D175" s="24"/>
    </row>
    <row r="176" spans="1:4">
      <c r="A176" s="5">
        <v>35.496803566316125</v>
      </c>
      <c r="B176" s="6">
        <v>2</v>
      </c>
      <c r="C176" s="5">
        <f t="shared" si="2"/>
        <v>0</v>
      </c>
      <c r="D176" s="24"/>
    </row>
    <row r="177" spans="1:4">
      <c r="A177" s="5">
        <v>43.787409667512556</v>
      </c>
      <c r="B177" s="6">
        <v>2</v>
      </c>
      <c r="C177" s="5">
        <f t="shared" si="2"/>
        <v>0</v>
      </c>
      <c r="D177" s="24"/>
    </row>
    <row r="178" spans="1:4">
      <c r="A178" s="5">
        <v>38.750535346905131</v>
      </c>
      <c r="B178" s="6">
        <v>2</v>
      </c>
      <c r="C178" s="5">
        <f t="shared" si="2"/>
        <v>0</v>
      </c>
      <c r="D178" s="24"/>
    </row>
    <row r="179" spans="1:4">
      <c r="A179" s="5">
        <v>43.827689415024615</v>
      </c>
      <c r="B179" s="6">
        <v>3</v>
      </c>
      <c r="C179" s="5">
        <f t="shared" si="2"/>
        <v>43.827689415024615</v>
      </c>
      <c r="D179" s="24"/>
    </row>
    <row r="180" spans="1:4">
      <c r="A180" s="5">
        <v>36.837016999459735</v>
      </c>
      <c r="B180" s="6">
        <v>2</v>
      </c>
      <c r="C180" s="5">
        <f t="shared" si="2"/>
        <v>0</v>
      </c>
      <c r="D180" s="24"/>
    </row>
    <row r="181" spans="1:4">
      <c r="A181" s="5">
        <v>43.50658046219953</v>
      </c>
      <c r="B181" s="6">
        <v>4</v>
      </c>
      <c r="C181" s="5">
        <f t="shared" si="2"/>
        <v>0</v>
      </c>
      <c r="D181" s="24"/>
    </row>
    <row r="182" spans="1:4">
      <c r="A182" s="5">
        <v>36.568268397102045</v>
      </c>
      <c r="B182" s="6">
        <v>2</v>
      </c>
      <c r="C182" s="5">
        <f t="shared" si="2"/>
        <v>0</v>
      </c>
      <c r="D182" s="24"/>
    </row>
    <row r="183" spans="1:4">
      <c r="A183" s="5">
        <v>39.097318226220914</v>
      </c>
      <c r="B183" s="6">
        <v>3</v>
      </c>
      <c r="C183" s="5">
        <f t="shared" si="2"/>
        <v>39.097318226220914</v>
      </c>
      <c r="D183" s="24"/>
    </row>
    <row r="184" spans="1:4">
      <c r="A184" s="5">
        <v>41.779987588010052</v>
      </c>
      <c r="B184" s="6">
        <v>1</v>
      </c>
      <c r="C184" s="5">
        <f t="shared" si="2"/>
        <v>0</v>
      </c>
      <c r="D184" s="24"/>
    </row>
    <row r="185" spans="1:4">
      <c r="A185" s="5">
        <v>38.408687941823047</v>
      </c>
      <c r="B185" s="6">
        <v>4</v>
      </c>
      <c r="C185" s="5">
        <f t="shared" si="2"/>
        <v>0</v>
      </c>
      <c r="D185" s="24"/>
    </row>
    <row r="186" spans="1:4">
      <c r="A186" s="5">
        <v>41.187922422024791</v>
      </c>
      <c r="B186" s="6">
        <v>3</v>
      </c>
      <c r="C186" s="5">
        <f t="shared" si="2"/>
        <v>41.187922422024791</v>
      </c>
      <c r="D186" s="24"/>
    </row>
    <row r="187" spans="1:4">
      <c r="A187" s="5">
        <v>40.546967628765501</v>
      </c>
      <c r="B187" s="6">
        <v>1</v>
      </c>
      <c r="C187" s="5">
        <f t="shared" si="2"/>
        <v>0</v>
      </c>
      <c r="D187" s="24"/>
    </row>
    <row r="188" spans="1:4">
      <c r="A188" s="5">
        <v>37.695485889321048</v>
      </c>
      <c r="B188" s="6">
        <v>4</v>
      </c>
      <c r="C188" s="5">
        <f t="shared" si="2"/>
        <v>0</v>
      </c>
      <c r="D188" s="24"/>
    </row>
    <row r="189" spans="1:4">
      <c r="A189" s="5">
        <v>42.712915322769824</v>
      </c>
      <c r="B189" s="6">
        <v>3</v>
      </c>
      <c r="C189" s="5">
        <f t="shared" si="2"/>
        <v>42.712915322769824</v>
      </c>
      <c r="D189" s="24"/>
    </row>
    <row r="190" spans="1:4">
      <c r="A190" s="5">
        <v>37.859529405569781</v>
      </c>
      <c r="B190" s="6">
        <v>4</v>
      </c>
      <c r="C190" s="5">
        <f t="shared" si="2"/>
        <v>0</v>
      </c>
      <c r="D190" s="24"/>
    </row>
    <row r="191" spans="1:4">
      <c r="A191" s="5">
        <v>40.996071500547799</v>
      </c>
      <c r="B191" s="6">
        <v>1</v>
      </c>
      <c r="C191" s="5">
        <f t="shared" si="2"/>
        <v>0</v>
      </c>
      <c r="D191" s="24"/>
    </row>
    <row r="192" spans="1:4">
      <c r="A192" s="5">
        <v>43.976104854501727</v>
      </c>
      <c r="B192" s="6">
        <v>1</v>
      </c>
      <c r="C192" s="5">
        <f t="shared" si="2"/>
        <v>0</v>
      </c>
      <c r="D192" s="24"/>
    </row>
    <row r="193" spans="1:4">
      <c r="A193" s="5">
        <v>39.113140795333607</v>
      </c>
      <c r="B193" s="6">
        <v>3</v>
      </c>
      <c r="C193" s="5">
        <f t="shared" si="2"/>
        <v>39.113140795333607</v>
      </c>
      <c r="D193" s="24"/>
    </row>
    <row r="194" spans="1:4">
      <c r="A194" s="5">
        <v>40.663995417126799</v>
      </c>
      <c r="B194" s="6">
        <v>2</v>
      </c>
      <c r="C194" s="5">
        <f t="shared" si="2"/>
        <v>0</v>
      </c>
      <c r="D194" s="24"/>
    </row>
    <row r="195" spans="1:4">
      <c r="A195" s="5">
        <v>37.863516955129001</v>
      </c>
      <c r="B195" s="6">
        <v>2</v>
      </c>
      <c r="C195" s="5">
        <f t="shared" ref="C195:C251" si="3">IF(B195=3,A195,)</f>
        <v>0</v>
      </c>
      <c r="D195" s="24"/>
    </row>
    <row r="196" spans="1:4">
      <c r="A196" s="5">
        <v>43.433355062806143</v>
      </c>
      <c r="B196" s="6">
        <v>4</v>
      </c>
      <c r="C196" s="5">
        <f t="shared" si="3"/>
        <v>0</v>
      </c>
      <c r="D196" s="24"/>
    </row>
    <row r="197" spans="1:4">
      <c r="A197" s="5">
        <v>39.043485691513013</v>
      </c>
      <c r="B197" s="6">
        <v>4</v>
      </c>
      <c r="C197" s="5">
        <f t="shared" si="3"/>
        <v>0</v>
      </c>
      <c r="D197" s="24"/>
    </row>
    <row r="198" spans="1:4">
      <c r="A198" s="5">
        <v>42.207210079834312</v>
      </c>
      <c r="B198" s="6">
        <v>2</v>
      </c>
      <c r="C198" s="5">
        <f t="shared" si="3"/>
        <v>0</v>
      </c>
      <c r="D198" s="24"/>
    </row>
    <row r="199" spans="1:4">
      <c r="A199" s="5">
        <v>45.660555144440927</v>
      </c>
      <c r="B199" s="6">
        <v>4</v>
      </c>
      <c r="C199" s="5">
        <f t="shared" si="3"/>
        <v>0</v>
      </c>
      <c r="D199" s="24"/>
    </row>
    <row r="200" spans="1:4">
      <c r="A200" s="5">
        <v>40.987114115300727</v>
      </c>
      <c r="B200" s="6">
        <v>2</v>
      </c>
      <c r="C200" s="5">
        <f t="shared" si="3"/>
        <v>0</v>
      </c>
      <c r="D200" s="24"/>
    </row>
    <row r="201" spans="1:4">
      <c r="A201" s="5">
        <v>35.192844726918402</v>
      </c>
      <c r="B201" s="6">
        <v>4</v>
      </c>
      <c r="C201" s="5">
        <f t="shared" si="3"/>
        <v>0</v>
      </c>
      <c r="D201" s="24"/>
    </row>
    <row r="202" spans="1:4">
      <c r="A202" s="5">
        <v>43.1300533664255</v>
      </c>
      <c r="B202" s="6">
        <v>1</v>
      </c>
      <c r="C202" s="5">
        <f t="shared" si="3"/>
        <v>0</v>
      </c>
      <c r="D202" s="24"/>
    </row>
    <row r="203" spans="1:4">
      <c r="A203" s="5">
        <v>45.639273233957113</v>
      </c>
      <c r="B203" s="6">
        <v>2</v>
      </c>
      <c r="C203" s="5">
        <f t="shared" si="3"/>
        <v>0</v>
      </c>
      <c r="D203" s="24"/>
    </row>
    <row r="204" spans="1:4">
      <c r="A204" s="5">
        <v>41.39281699793333</v>
      </c>
      <c r="B204" s="6">
        <v>2</v>
      </c>
      <c r="C204" s="5">
        <f t="shared" si="3"/>
        <v>0</v>
      </c>
      <c r="D204" s="24"/>
    </row>
    <row r="205" spans="1:4">
      <c r="A205" s="5">
        <v>43.494981640067735</v>
      </c>
      <c r="B205" s="6">
        <v>4</v>
      </c>
      <c r="C205" s="5">
        <f t="shared" si="3"/>
        <v>0</v>
      </c>
      <c r="D205" s="24"/>
    </row>
    <row r="206" spans="1:4">
      <c r="A206" s="5">
        <v>43.385388895972625</v>
      </c>
      <c r="B206" s="6">
        <v>3</v>
      </c>
      <c r="C206" s="5">
        <f t="shared" si="3"/>
        <v>43.385388895972625</v>
      </c>
      <c r="D206" s="24"/>
    </row>
    <row r="207" spans="1:4">
      <c r="A207" s="5">
        <v>44.965987068177569</v>
      </c>
      <c r="B207" s="6">
        <v>4</v>
      </c>
      <c r="C207" s="5">
        <f t="shared" si="3"/>
        <v>0</v>
      </c>
      <c r="D207" s="24"/>
    </row>
    <row r="208" spans="1:4">
      <c r="A208" s="5">
        <v>38.076693617840846</v>
      </c>
      <c r="B208" s="6">
        <v>3</v>
      </c>
      <c r="C208" s="5">
        <f t="shared" si="3"/>
        <v>38.076693617840846</v>
      </c>
      <c r="D208" s="24"/>
    </row>
    <row r="209" spans="1:4">
      <c r="A209" s="5">
        <v>42.851490783774182</v>
      </c>
      <c r="B209" s="6">
        <v>2</v>
      </c>
      <c r="C209" s="5">
        <f t="shared" si="3"/>
        <v>0</v>
      </c>
      <c r="D209" s="24"/>
    </row>
    <row r="210" spans="1:4">
      <c r="A210" s="5">
        <v>40.76050588327103</v>
      </c>
      <c r="B210" s="6">
        <v>2</v>
      </c>
      <c r="C210" s="5">
        <f t="shared" si="3"/>
        <v>0</v>
      </c>
      <c r="D210" s="24"/>
    </row>
    <row r="211" spans="1:4">
      <c r="A211" s="5">
        <v>38.613189156907268</v>
      </c>
      <c r="B211" s="6">
        <v>1</v>
      </c>
      <c r="C211" s="5">
        <f t="shared" si="3"/>
        <v>0</v>
      </c>
      <c r="D211" s="24"/>
    </row>
    <row r="212" spans="1:4">
      <c r="A212" s="5">
        <v>44.066750134948798</v>
      </c>
      <c r="B212" s="6">
        <v>4</v>
      </c>
      <c r="C212" s="5">
        <f t="shared" si="3"/>
        <v>0</v>
      </c>
      <c r="D212" s="24"/>
    </row>
    <row r="213" spans="1:4">
      <c r="A213" s="5">
        <v>41.753683825298815</v>
      </c>
      <c r="B213" s="6">
        <v>4</v>
      </c>
      <c r="C213" s="5">
        <f t="shared" si="3"/>
        <v>0</v>
      </c>
      <c r="D213" s="24"/>
    </row>
    <row r="214" spans="1:4">
      <c r="A214" s="5">
        <v>38.471272711957759</v>
      </c>
      <c r="B214" s="6">
        <v>4</v>
      </c>
      <c r="C214" s="5">
        <f t="shared" si="3"/>
        <v>0</v>
      </c>
      <c r="D214" s="24"/>
    </row>
    <row r="215" spans="1:4">
      <c r="A215" s="5">
        <v>42.778395963234665</v>
      </c>
      <c r="B215" s="6">
        <v>1</v>
      </c>
      <c r="C215" s="5">
        <f t="shared" si="3"/>
        <v>0</v>
      </c>
      <c r="D215" s="24"/>
    </row>
    <row r="216" spans="1:4">
      <c r="A216" s="5">
        <v>37.796486209203721</v>
      </c>
      <c r="B216" s="6">
        <v>2</v>
      </c>
      <c r="C216" s="5">
        <f t="shared" si="3"/>
        <v>0</v>
      </c>
      <c r="D216" s="24"/>
    </row>
    <row r="217" spans="1:4">
      <c r="A217" s="5">
        <v>33.922707924491732</v>
      </c>
      <c r="B217" s="6">
        <v>1</v>
      </c>
      <c r="C217" s="5">
        <f t="shared" si="3"/>
        <v>0</v>
      </c>
      <c r="D217" s="24"/>
    </row>
    <row r="218" spans="1:4">
      <c r="A218" s="5">
        <v>41.570217446802516</v>
      </c>
      <c r="B218" s="6">
        <v>4</v>
      </c>
      <c r="C218" s="5">
        <f t="shared" si="3"/>
        <v>0</v>
      </c>
      <c r="D218" s="24"/>
    </row>
    <row r="219" spans="1:4">
      <c r="A219" s="5">
        <v>44.264693886734307</v>
      </c>
      <c r="B219" s="6">
        <v>4</v>
      </c>
      <c r="C219" s="5">
        <f t="shared" si="3"/>
        <v>0</v>
      </c>
      <c r="D219" s="24"/>
    </row>
    <row r="220" spans="1:4">
      <c r="A220" s="5">
        <v>40.650262479472239</v>
      </c>
      <c r="B220" s="6">
        <v>3</v>
      </c>
      <c r="C220" s="5">
        <f t="shared" si="3"/>
        <v>40.650262479472239</v>
      </c>
      <c r="D220" s="24"/>
    </row>
    <row r="221" spans="1:4">
      <c r="A221" s="5">
        <v>38.243113422584969</v>
      </c>
      <c r="B221" s="6">
        <v>1</v>
      </c>
      <c r="C221" s="5">
        <f t="shared" si="3"/>
        <v>0</v>
      </c>
      <c r="D221" s="24"/>
    </row>
    <row r="222" spans="1:4">
      <c r="A222" s="5">
        <v>42.547167500808989</v>
      </c>
      <c r="B222" s="6">
        <v>3</v>
      </c>
      <c r="C222" s="5">
        <f t="shared" si="3"/>
        <v>42.547167500808989</v>
      </c>
      <c r="D222" s="24"/>
    </row>
    <row r="223" spans="1:4">
      <c r="A223" s="5">
        <v>42.743603754544345</v>
      </c>
      <c r="B223" s="6">
        <v>3</v>
      </c>
      <c r="C223" s="5">
        <f t="shared" si="3"/>
        <v>42.743603754544345</v>
      </c>
      <c r="D223" s="24"/>
    </row>
    <row r="224" spans="1:4">
      <c r="A224" s="5">
        <v>44.429653488622151</v>
      </c>
      <c r="B224" s="6">
        <v>3</v>
      </c>
      <c r="C224" s="5">
        <f t="shared" si="3"/>
        <v>44.429653488622151</v>
      </c>
      <c r="D224" s="24"/>
    </row>
    <row r="225" spans="1:4">
      <c r="A225" s="5">
        <v>42.840624014982637</v>
      </c>
      <c r="B225" s="6">
        <v>1</v>
      </c>
      <c r="C225" s="5">
        <f t="shared" si="3"/>
        <v>0</v>
      </c>
      <c r="D225" s="24"/>
    </row>
    <row r="226" spans="1:4">
      <c r="A226" s="5">
        <v>35.845547935073576</v>
      </c>
      <c r="B226" s="6">
        <v>4</v>
      </c>
      <c r="C226" s="5">
        <f t="shared" si="3"/>
        <v>0</v>
      </c>
      <c r="D226" s="24"/>
    </row>
    <row r="227" spans="1:4">
      <c r="A227" s="5">
        <v>42.112662930034503</v>
      </c>
      <c r="B227" s="6">
        <v>4</v>
      </c>
      <c r="C227" s="5">
        <f t="shared" si="3"/>
        <v>0</v>
      </c>
      <c r="D227" s="24"/>
    </row>
    <row r="228" spans="1:4">
      <c r="A228" s="5">
        <v>33.763572506353405</v>
      </c>
      <c r="B228" s="6">
        <v>4</v>
      </c>
      <c r="C228" s="5">
        <f t="shared" si="3"/>
        <v>0</v>
      </c>
      <c r="D228" s="24"/>
    </row>
    <row r="229" spans="1:4">
      <c r="A229" s="5">
        <v>38.450863087055531</v>
      </c>
      <c r="B229" s="6">
        <v>2</v>
      </c>
      <c r="C229" s="5">
        <f t="shared" si="3"/>
        <v>0</v>
      </c>
      <c r="D229" s="24"/>
    </row>
    <row r="230" spans="1:4">
      <c r="A230" s="5">
        <v>39.026512205604917</v>
      </c>
      <c r="B230" s="6">
        <v>1</v>
      </c>
      <c r="C230" s="5">
        <f t="shared" si="3"/>
        <v>0</v>
      </c>
      <c r="D230" s="24"/>
    </row>
    <row r="231" spans="1:4">
      <c r="A231" s="5">
        <v>39.451409828920035</v>
      </c>
      <c r="B231" s="6">
        <v>1</v>
      </c>
      <c r="C231" s="5">
        <f t="shared" si="3"/>
        <v>0</v>
      </c>
      <c r="D231" s="24"/>
    </row>
    <row r="232" spans="1:4">
      <c r="A232" s="5">
        <v>42.844048942590518</v>
      </c>
      <c r="B232" s="6">
        <v>4</v>
      </c>
      <c r="C232" s="5">
        <f t="shared" si="3"/>
        <v>0</v>
      </c>
      <c r="D232" s="24"/>
    </row>
    <row r="233" spans="1:4">
      <c r="A233" s="5">
        <v>43.06088939904113</v>
      </c>
      <c r="B233" s="6">
        <v>4</v>
      </c>
      <c r="C233" s="5">
        <f t="shared" si="3"/>
        <v>0</v>
      </c>
      <c r="D233" s="24"/>
    </row>
    <row r="234" spans="1:4">
      <c r="A234" s="5">
        <v>41.411058948649739</v>
      </c>
      <c r="B234" s="6">
        <v>1</v>
      </c>
      <c r="C234" s="5">
        <f t="shared" si="3"/>
        <v>0</v>
      </c>
      <c r="D234" s="24"/>
    </row>
    <row r="235" spans="1:4">
      <c r="A235" s="5">
        <v>36.020168715889959</v>
      </c>
      <c r="B235" s="6">
        <v>2</v>
      </c>
      <c r="C235" s="5">
        <f t="shared" si="3"/>
        <v>0</v>
      </c>
      <c r="D235" s="24"/>
    </row>
    <row r="236" spans="1:4">
      <c r="A236" s="5">
        <v>37.974340262861773</v>
      </c>
      <c r="B236" s="6">
        <v>1</v>
      </c>
      <c r="C236" s="5">
        <f t="shared" si="3"/>
        <v>0</v>
      </c>
      <c r="D236" s="24"/>
    </row>
    <row r="237" spans="1:4">
      <c r="A237" s="5">
        <v>38.262621656726189</v>
      </c>
      <c r="B237" s="6">
        <v>2</v>
      </c>
      <c r="C237" s="5">
        <f t="shared" si="3"/>
        <v>0</v>
      </c>
      <c r="D237" s="24"/>
    </row>
    <row r="238" spans="1:4">
      <c r="A238" s="5">
        <v>40.906736884501683</v>
      </c>
      <c r="B238" s="6">
        <v>4</v>
      </c>
      <c r="C238" s="5">
        <f t="shared" si="3"/>
        <v>0</v>
      </c>
      <c r="D238" s="24"/>
    </row>
    <row r="239" spans="1:4">
      <c r="A239" s="5">
        <v>39.892361535522269</v>
      </c>
      <c r="B239" s="6">
        <v>2</v>
      </c>
      <c r="C239" s="5">
        <f t="shared" si="3"/>
        <v>0</v>
      </c>
      <c r="D239" s="24"/>
    </row>
    <row r="240" spans="1:4">
      <c r="A240" s="5">
        <v>41.548903229369934</v>
      </c>
      <c r="B240" s="6">
        <v>2</v>
      </c>
      <c r="C240" s="5">
        <f t="shared" si="3"/>
        <v>0</v>
      </c>
      <c r="D240" s="24"/>
    </row>
    <row r="241" spans="1:4">
      <c r="A241" s="5">
        <v>39.704712208714689</v>
      </c>
      <c r="B241" s="6">
        <v>2</v>
      </c>
      <c r="C241" s="5">
        <f t="shared" si="3"/>
        <v>0</v>
      </c>
      <c r="D241" s="24"/>
    </row>
    <row r="242" spans="1:4">
      <c r="A242" s="5">
        <v>38.528744656581701</v>
      </c>
      <c r="B242" s="6">
        <v>4</v>
      </c>
      <c r="C242" s="5">
        <f t="shared" si="3"/>
        <v>0</v>
      </c>
      <c r="D242" s="24"/>
    </row>
    <row r="243" spans="1:4">
      <c r="A243" s="5">
        <v>39.053239906211154</v>
      </c>
      <c r="B243" s="6">
        <v>3</v>
      </c>
      <c r="C243" s="5">
        <f t="shared" si="3"/>
        <v>39.053239906211154</v>
      </c>
      <c r="D243" s="24"/>
    </row>
    <row r="244" spans="1:4">
      <c r="A244" s="5">
        <v>38.917307582998298</v>
      </c>
      <c r="B244" s="6">
        <v>3</v>
      </c>
      <c r="C244" s="5">
        <f t="shared" si="3"/>
        <v>38.917307582998298</v>
      </c>
      <c r="D244" s="24"/>
    </row>
    <row r="245" spans="1:4">
      <c r="A245" s="5">
        <v>42.744467801493492</v>
      </c>
      <c r="B245" s="6">
        <v>2</v>
      </c>
      <c r="C245" s="5">
        <f t="shared" si="3"/>
        <v>0</v>
      </c>
      <c r="D245" s="24"/>
    </row>
    <row r="246" spans="1:4">
      <c r="A246" s="5">
        <v>35.017668516888726</v>
      </c>
      <c r="B246" s="6">
        <v>4</v>
      </c>
      <c r="C246" s="5">
        <f t="shared" si="3"/>
        <v>0</v>
      </c>
      <c r="D246" s="24"/>
    </row>
    <row r="247" spans="1:4">
      <c r="A247" s="5">
        <v>42.657977957686619</v>
      </c>
      <c r="B247" s="6">
        <v>3</v>
      </c>
      <c r="C247" s="5">
        <f t="shared" si="3"/>
        <v>42.657977957686619</v>
      </c>
      <c r="D247" s="24"/>
    </row>
    <row r="248" spans="1:4">
      <c r="A248" s="5">
        <v>40.403846060373603</v>
      </c>
      <c r="B248" s="6">
        <v>1</v>
      </c>
      <c r="C248" s="5">
        <f t="shared" si="3"/>
        <v>0</v>
      </c>
      <c r="D248" s="24"/>
    </row>
    <row r="249" spans="1:4">
      <c r="A249" s="5">
        <v>37.353234892697664</v>
      </c>
      <c r="B249" s="6">
        <v>4</v>
      </c>
      <c r="C249" s="5">
        <f t="shared" si="3"/>
        <v>0</v>
      </c>
      <c r="D249" s="24"/>
    </row>
    <row r="250" spans="1:4">
      <c r="A250" s="5">
        <v>37.198044796833472</v>
      </c>
      <c r="B250" s="6">
        <v>1</v>
      </c>
      <c r="C250" s="5">
        <f t="shared" si="3"/>
        <v>0</v>
      </c>
      <c r="D250" s="24"/>
    </row>
    <row r="251" spans="1:4">
      <c r="A251" s="5">
        <v>43.544669948427398</v>
      </c>
      <c r="B251" s="6">
        <v>1</v>
      </c>
      <c r="C251" s="5">
        <f t="shared" si="3"/>
        <v>0</v>
      </c>
      <c r="D251" s="2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0B0A-6EAA-E54C-85A2-4AA36EFBB22A}">
  <dimension ref="A1:P35"/>
  <sheetViews>
    <sheetView workbookViewId="0">
      <selection activeCell="E40" sqref="E40"/>
    </sheetView>
  </sheetViews>
  <sheetFormatPr baseColWidth="10" defaultRowHeight="16"/>
  <cols>
    <col min="1" max="1" width="24.5" style="25" bestFit="1" customWidth="1"/>
    <col min="2" max="2" width="24" style="25" bestFit="1" customWidth="1"/>
    <col min="3" max="3" width="22.1640625" style="25" bestFit="1" customWidth="1"/>
    <col min="4" max="4" width="21.83203125" style="25" bestFit="1" customWidth="1"/>
    <col min="5" max="5" width="33.6640625" style="25" bestFit="1" customWidth="1"/>
    <col min="6" max="6" width="21.83203125" style="25" bestFit="1" customWidth="1"/>
    <col min="7" max="7" width="33.6640625" style="25" bestFit="1" customWidth="1"/>
    <col min="8" max="8" width="18.33203125" style="25" bestFit="1" customWidth="1"/>
    <col min="9" max="9" width="24.33203125" style="25" bestFit="1" customWidth="1"/>
    <col min="10" max="10" width="17.1640625" style="25" bestFit="1" customWidth="1"/>
    <col min="11" max="11" width="24.33203125" style="25" bestFit="1" customWidth="1"/>
    <col min="12" max="12" width="17" style="25" bestFit="1" customWidth="1"/>
    <col min="13" max="13" width="17.1640625" style="25" bestFit="1" customWidth="1"/>
    <col min="14" max="14" width="17" style="25" bestFit="1" customWidth="1"/>
    <col min="15" max="15" width="17.1640625" style="25" bestFit="1" customWidth="1"/>
    <col min="16" max="16" width="12.1640625" style="25" bestFit="1" customWidth="1"/>
    <col min="17" max="16384" width="10.83203125" style="25"/>
  </cols>
  <sheetData>
    <row r="1" spans="1:16" ht="20" thickTop="1" thickBot="1">
      <c r="A1" s="3" t="s">
        <v>19</v>
      </c>
      <c r="B1" s="3" t="s">
        <v>20</v>
      </c>
      <c r="C1" s="3" t="s">
        <v>21</v>
      </c>
      <c r="D1" s="3" t="s">
        <v>22</v>
      </c>
      <c r="E1" s="3" t="s">
        <v>23</v>
      </c>
      <c r="F1" s="3" t="s">
        <v>24</v>
      </c>
      <c r="G1" s="3" t="s">
        <v>25</v>
      </c>
      <c r="H1" s="3" t="s">
        <v>26</v>
      </c>
      <c r="I1" s="3" t="s">
        <v>27</v>
      </c>
      <c r="J1" s="3" t="s">
        <v>0</v>
      </c>
      <c r="K1" s="3" t="s">
        <v>28</v>
      </c>
      <c r="L1" s="3" t="s">
        <v>29</v>
      </c>
      <c r="M1" s="3" t="s">
        <v>3</v>
      </c>
      <c r="N1" s="3" t="s">
        <v>30</v>
      </c>
      <c r="O1" s="3" t="s">
        <v>31</v>
      </c>
      <c r="P1" s="3" t="s">
        <v>4</v>
      </c>
    </row>
    <row r="2" spans="1:16" ht="17" thickTop="1">
      <c r="A2" s="9">
        <f>COUNT(Sample!D2:D63)</f>
        <v>62</v>
      </c>
      <c r="B2" s="9">
        <f>COUNT(Sample!A2:A251)</f>
        <v>250</v>
      </c>
      <c r="C2" s="11">
        <f>A2/B2</f>
        <v>0.248</v>
      </c>
      <c r="D2" s="9">
        <f>_xlfn.VAR.P(Sample!A2:A251)</f>
        <v>8.2463922184837521</v>
      </c>
      <c r="E2" s="9">
        <f>SQRT(D2)</f>
        <v>2.8716532204435397</v>
      </c>
      <c r="F2" s="9">
        <f>_xlfn.VAR.S(Sample!D2:D63)</f>
        <v>6.0285563194077261</v>
      </c>
      <c r="G2" s="9">
        <f>SQRT(F2)</f>
        <v>2.4553118578721778</v>
      </c>
      <c r="H2" s="2">
        <f>AVERAGE(Sample!A2:A251)</f>
        <v>40.276881343811475</v>
      </c>
      <c r="I2" s="2">
        <f>AVERAGE(Sample!D2:D63)</f>
        <v>40.935483870967744</v>
      </c>
      <c r="J2" s="9">
        <v>0.05</v>
      </c>
      <c r="K2" s="10">
        <v>0.95</v>
      </c>
      <c r="L2" s="9">
        <f>E2/SQRT(A2)</f>
        <v>0.36470032369683558</v>
      </c>
      <c r="M2" s="2">
        <f>(I2-H2)/L2</f>
        <v>1.8058731631500977</v>
      </c>
      <c r="N2" s="9">
        <f>I2-M2*L2</f>
        <v>40.276881343811475</v>
      </c>
      <c r="O2" s="9">
        <f>I2+M2*L2</f>
        <v>41.594086398124013</v>
      </c>
      <c r="P2" s="9">
        <f>2*MIN(_xlfn.Z.TEST(Sample!D2:D63,'Statistical Insight'!H2,'Statistical Insight'!E2),1-(_xlfn.Z.TEST(Sample!D2:D63,'Statistical Insight'!H2,'Statistical Insight'!E2)))</f>
        <v>7.0938153924532732E-2</v>
      </c>
    </row>
    <row r="4" spans="1:16">
      <c r="A4" s="8" t="s">
        <v>1</v>
      </c>
      <c r="B4" s="20" t="s">
        <v>41</v>
      </c>
      <c r="C4" s="21"/>
      <c r="D4" s="21"/>
      <c r="E4" s="21"/>
      <c r="F4" s="21"/>
      <c r="G4" s="22"/>
    </row>
    <row r="5" spans="1:16">
      <c r="A5" s="8" t="s">
        <v>2</v>
      </c>
      <c r="B5" s="20" t="s">
        <v>40</v>
      </c>
      <c r="C5" s="21"/>
      <c r="D5" s="21"/>
      <c r="E5" s="21"/>
      <c r="F5" s="21"/>
      <c r="G5" s="22"/>
    </row>
    <row r="7" spans="1:16">
      <c r="A7"/>
      <c r="B7"/>
      <c r="C7"/>
      <c r="D7"/>
      <c r="E7"/>
      <c r="F7"/>
      <c r="G7"/>
      <c r="H7"/>
      <c r="I7"/>
    </row>
    <row r="8" spans="1:16">
      <c r="A8"/>
      <c r="B8"/>
      <c r="C8"/>
      <c r="D8"/>
      <c r="E8"/>
      <c r="F8"/>
      <c r="G8"/>
      <c r="H8"/>
      <c r="I8"/>
    </row>
    <row r="9" spans="1:16">
      <c r="A9"/>
      <c r="B9"/>
      <c r="C9"/>
      <c r="D9"/>
      <c r="E9"/>
      <c r="F9"/>
      <c r="G9"/>
      <c r="H9"/>
      <c r="I9"/>
    </row>
    <row r="10" spans="1:16">
      <c r="A10"/>
      <c r="B10"/>
      <c r="C10"/>
      <c r="D10"/>
      <c r="E10"/>
      <c r="F10"/>
      <c r="G10"/>
      <c r="H10"/>
      <c r="I10"/>
    </row>
    <row r="11" spans="1:16">
      <c r="A11"/>
      <c r="B11"/>
      <c r="C11"/>
      <c r="D11"/>
      <c r="E11"/>
      <c r="F11"/>
      <c r="G11"/>
      <c r="H11"/>
      <c r="I11"/>
    </row>
    <row r="12" spans="1:16">
      <c r="A12"/>
      <c r="B12"/>
      <c r="C12"/>
      <c r="D12"/>
      <c r="E12"/>
      <c r="F12"/>
      <c r="G12"/>
      <c r="H12"/>
      <c r="I12"/>
    </row>
    <row r="13" spans="1:16">
      <c r="A13"/>
      <c r="B13"/>
      <c r="C13"/>
      <c r="D13"/>
      <c r="E13"/>
      <c r="F13"/>
      <c r="G13"/>
      <c r="H13"/>
      <c r="I13"/>
    </row>
    <row r="14" spans="1:16">
      <c r="A14"/>
      <c r="B14"/>
      <c r="C14"/>
      <c r="D14"/>
      <c r="E14"/>
      <c r="F14"/>
      <c r="G14"/>
      <c r="H14"/>
      <c r="I14"/>
    </row>
    <row r="15" spans="1:16">
      <c r="A15"/>
      <c r="B15"/>
      <c r="C15"/>
      <c r="D15"/>
      <c r="E15"/>
      <c r="F15"/>
      <c r="G15"/>
      <c r="H15"/>
      <c r="I15"/>
    </row>
    <row r="16" spans="1:16">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sheetData>
  <mergeCells count="2">
    <mergeCell ref="B4:G4"/>
    <mergeCell ref="B5:G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CE4D9-9DA9-0F48-A2DC-7CD33871A2CE}">
  <dimension ref="A1:J63"/>
  <sheetViews>
    <sheetView workbookViewId="0">
      <selection activeCell="E70" sqref="E70"/>
    </sheetView>
  </sheetViews>
  <sheetFormatPr baseColWidth="10" defaultRowHeight="16"/>
  <cols>
    <col min="1" max="1" width="40.5" style="25" bestFit="1" customWidth="1"/>
    <col min="2" max="2" width="17.1640625" style="25" customWidth="1"/>
    <col min="3" max="3" width="19.1640625" style="25" bestFit="1" customWidth="1"/>
    <col min="4" max="4" width="30.5" style="25" bestFit="1" customWidth="1"/>
    <col min="5" max="5" width="14.83203125" style="25" customWidth="1"/>
    <col min="6" max="6" width="30.33203125" style="25" bestFit="1" customWidth="1"/>
    <col min="7" max="16384" width="10.83203125" style="25"/>
  </cols>
  <sheetData>
    <row r="1" spans="1:10" ht="20" thickTop="1" thickBot="1">
      <c r="A1" s="3" t="s">
        <v>60</v>
      </c>
      <c r="B1" s="3" t="s">
        <v>32</v>
      </c>
      <c r="C1" s="3" t="s">
        <v>33</v>
      </c>
      <c r="D1" s="3" t="s">
        <v>34</v>
      </c>
      <c r="F1" s="23" t="s">
        <v>32</v>
      </c>
      <c r="G1" s="23"/>
    </row>
    <row r="2" spans="1:10" ht="17" thickTop="1">
      <c r="A2" s="4">
        <v>40</v>
      </c>
      <c r="B2" s="11">
        <v>0.10314778498060428</v>
      </c>
      <c r="C2" s="7">
        <v>41.311428288616227</v>
      </c>
      <c r="D2" s="4">
        <v>1</v>
      </c>
      <c r="F2" s="13" t="s">
        <v>35</v>
      </c>
      <c r="G2" s="1">
        <f>_xlfn.COVARIANCE.S(A2:A63,B2:B63)</f>
        <v>-6.9628292910264525E-2</v>
      </c>
    </row>
    <row r="3" spans="1:10">
      <c r="A3" s="4">
        <v>43</v>
      </c>
      <c r="B3" s="12">
        <v>0.15230382976128132</v>
      </c>
      <c r="C3" s="5">
        <v>38.376544994077307</v>
      </c>
      <c r="D3" s="4">
        <v>1</v>
      </c>
      <c r="F3" s="13" t="s">
        <v>36</v>
      </c>
      <c r="G3" s="1">
        <f>PEARSON(A2:A63,B2:B63)</f>
        <v>-0.10352540454460026</v>
      </c>
    </row>
    <row r="4" spans="1:10">
      <c r="A4" s="4">
        <v>44</v>
      </c>
      <c r="B4" s="12">
        <v>0.75430485109954015</v>
      </c>
      <c r="C4" s="5">
        <v>37.672271344860832</v>
      </c>
      <c r="D4" s="4">
        <v>3</v>
      </c>
      <c r="F4"/>
      <c r="G4"/>
    </row>
    <row r="5" spans="1:10">
      <c r="A5" s="4">
        <v>38</v>
      </c>
      <c r="B5" s="12">
        <v>0.60966889472653552</v>
      </c>
      <c r="C5" s="5">
        <v>41.000427112462418</v>
      </c>
      <c r="D5" s="4">
        <v>1</v>
      </c>
      <c r="F5" s="23" t="s">
        <v>33</v>
      </c>
      <c r="G5" s="23"/>
    </row>
    <row r="6" spans="1:10">
      <c r="A6" s="4">
        <v>44</v>
      </c>
      <c r="B6" s="12">
        <v>0.62944444009970713</v>
      </c>
      <c r="C6" s="5">
        <v>39.811291161039492</v>
      </c>
      <c r="D6" s="4">
        <v>3</v>
      </c>
      <c r="F6" s="13" t="s">
        <v>35</v>
      </c>
      <c r="G6" s="1">
        <f>_xlfn.COVARIANCE.S(A2:A63,C2:C63)</f>
        <v>-0.84882268194062538</v>
      </c>
    </row>
    <row r="7" spans="1:10">
      <c r="A7" s="4">
        <v>41</v>
      </c>
      <c r="B7" s="12">
        <v>0.4481367181945547</v>
      </c>
      <c r="C7" s="5">
        <v>44.179942188596144</v>
      </c>
      <c r="D7" s="4">
        <v>2</v>
      </c>
      <c r="F7" s="13" t="s">
        <v>36</v>
      </c>
      <c r="G7" s="1">
        <f>PEARSON(A2:A63,C2:C63)</f>
        <v>-0.12908659172461162</v>
      </c>
    </row>
    <row r="8" spans="1:10">
      <c r="A8" s="4">
        <v>37</v>
      </c>
      <c r="B8" s="12">
        <v>0.90460510631074975</v>
      </c>
      <c r="C8" s="5">
        <v>41.213097826425454</v>
      </c>
      <c r="D8" s="4">
        <v>1</v>
      </c>
      <c r="F8"/>
      <c r="G8"/>
    </row>
    <row r="9" spans="1:10">
      <c r="A9" s="4">
        <v>43</v>
      </c>
      <c r="B9" s="12">
        <v>0.50145716044997313</v>
      </c>
      <c r="C9" s="5">
        <v>35.354848985091039</v>
      </c>
      <c r="D9" s="4">
        <v>1</v>
      </c>
      <c r="F9" s="23" t="s">
        <v>34</v>
      </c>
      <c r="G9" s="23"/>
    </row>
    <row r="10" spans="1:10">
      <c r="A10" s="4">
        <v>40</v>
      </c>
      <c r="B10" s="12">
        <v>6.0403324073810105E-2</v>
      </c>
      <c r="C10" s="5">
        <v>37.755948084268688</v>
      </c>
      <c r="D10" s="4">
        <v>1</v>
      </c>
      <c r="F10" s="13" t="s">
        <v>35</v>
      </c>
      <c r="G10" s="1">
        <f>_xlfn.COVARIANCE.S(A2:A63,D2:D63)</f>
        <v>0.53358011634056057</v>
      </c>
    </row>
    <row r="11" spans="1:10">
      <c r="A11" s="4">
        <v>40</v>
      </c>
      <c r="B11" s="12">
        <v>7.383896718688332E-2</v>
      </c>
      <c r="C11" s="5">
        <v>35.721246121742666</v>
      </c>
      <c r="D11" s="4">
        <v>2</v>
      </c>
      <c r="F11" s="13" t="s">
        <v>36</v>
      </c>
      <c r="G11" s="1">
        <f>PEARSON(A2:A63,D2:D63)</f>
        <v>0.28206263955018207</v>
      </c>
    </row>
    <row r="12" spans="1:10">
      <c r="A12" s="4">
        <v>40</v>
      </c>
      <c r="B12" s="12">
        <v>0.92621144055023286</v>
      </c>
      <c r="C12" s="5">
        <v>40.600509428257958</v>
      </c>
      <c r="D12" s="4">
        <v>3</v>
      </c>
      <c r="F12"/>
      <c r="G12"/>
    </row>
    <row r="13" spans="1:10">
      <c r="A13" s="4">
        <v>39</v>
      </c>
      <c r="B13" s="12">
        <v>0.2026582959255494</v>
      </c>
      <c r="C13" s="5">
        <v>43.46632060392345</v>
      </c>
      <c r="D13" s="4">
        <v>3</v>
      </c>
      <c r="F13"/>
      <c r="G13"/>
    </row>
    <row r="14" spans="1:10">
      <c r="A14" s="4">
        <v>44</v>
      </c>
      <c r="B14" s="12">
        <v>0.8572891326361809</v>
      </c>
      <c r="C14" s="5">
        <v>38.964245524632545</v>
      </c>
      <c r="D14" s="4">
        <v>3</v>
      </c>
      <c r="F14"/>
      <c r="G14"/>
      <c r="H14"/>
      <c r="I14"/>
      <c r="J14"/>
    </row>
    <row r="15" spans="1:10">
      <c r="A15" s="4">
        <v>41</v>
      </c>
      <c r="B15" s="12">
        <v>0.92367376790136946</v>
      </c>
      <c r="C15" s="5">
        <v>37.278453698790791</v>
      </c>
      <c r="D15" s="4">
        <v>2</v>
      </c>
      <c r="F15"/>
      <c r="G15"/>
      <c r="H15"/>
      <c r="I15"/>
      <c r="J15"/>
    </row>
    <row r="16" spans="1:10">
      <c r="A16" s="4">
        <v>46</v>
      </c>
      <c r="B16" s="12">
        <v>0.21799330186749855</v>
      </c>
      <c r="C16" s="5">
        <v>43.055075352309565</v>
      </c>
      <c r="D16" s="4">
        <v>2</v>
      </c>
      <c r="F16"/>
      <c r="G16"/>
      <c r="H16"/>
      <c r="I16"/>
      <c r="J16"/>
    </row>
    <row r="17" spans="1:10">
      <c r="A17" s="4">
        <v>40</v>
      </c>
      <c r="B17" s="12">
        <v>1.6019105644773046E-2</v>
      </c>
      <c r="C17" s="5">
        <v>40.887399740067082</v>
      </c>
      <c r="D17" s="4">
        <v>2</v>
      </c>
      <c r="F17"/>
      <c r="G17"/>
      <c r="H17"/>
      <c r="I17"/>
      <c r="J17"/>
    </row>
    <row r="18" spans="1:10">
      <c r="A18" s="4">
        <v>43</v>
      </c>
      <c r="B18" s="12">
        <v>0.23944296993912673</v>
      </c>
      <c r="C18" s="5">
        <v>39.299606784602204</v>
      </c>
      <c r="D18" s="4">
        <v>2</v>
      </c>
      <c r="F18"/>
      <c r="G18"/>
      <c r="H18"/>
      <c r="I18"/>
      <c r="J18"/>
    </row>
    <row r="19" spans="1:10">
      <c r="A19" s="4">
        <v>42</v>
      </c>
      <c r="B19" s="12">
        <v>0.37515340907492134</v>
      </c>
      <c r="C19" s="5">
        <v>38.661124669094669</v>
      </c>
      <c r="D19" s="4">
        <v>1</v>
      </c>
      <c r="F19"/>
      <c r="G19"/>
      <c r="H19"/>
      <c r="I19"/>
      <c r="J19"/>
    </row>
    <row r="20" spans="1:10">
      <c r="A20" s="4">
        <v>40</v>
      </c>
      <c r="B20" s="12">
        <v>0.37907209772634243</v>
      </c>
      <c r="C20" s="5">
        <v>40.505501244599053</v>
      </c>
      <c r="D20" s="4">
        <v>1</v>
      </c>
      <c r="F20"/>
      <c r="G20"/>
      <c r="H20"/>
      <c r="I20"/>
      <c r="J20"/>
    </row>
    <row r="21" spans="1:10">
      <c r="A21" s="4">
        <v>43</v>
      </c>
      <c r="B21" s="12">
        <v>0.14606540966016857</v>
      </c>
      <c r="C21" s="5">
        <v>41.262129976078512</v>
      </c>
      <c r="D21" s="4">
        <v>2</v>
      </c>
      <c r="F21"/>
      <c r="G21"/>
      <c r="H21"/>
      <c r="I21"/>
      <c r="J21"/>
    </row>
    <row r="22" spans="1:10">
      <c r="A22" s="4">
        <v>40</v>
      </c>
      <c r="B22" s="12">
        <v>3.1026397311024523E-2</v>
      </c>
      <c r="C22" s="5">
        <v>38.291933266645216</v>
      </c>
      <c r="D22" s="4">
        <v>1</v>
      </c>
      <c r="F22"/>
      <c r="G22"/>
      <c r="H22"/>
      <c r="I22"/>
      <c r="J22"/>
    </row>
    <row r="23" spans="1:10">
      <c r="A23" s="4">
        <v>42</v>
      </c>
      <c r="B23" s="12">
        <v>0.81751833649660832</v>
      </c>
      <c r="C23" s="5">
        <v>36.874098374345564</v>
      </c>
      <c r="D23" s="4">
        <v>2</v>
      </c>
    </row>
    <row r="24" spans="1:10">
      <c r="A24" s="4">
        <v>42</v>
      </c>
      <c r="B24" s="12">
        <v>0.27056954019686996</v>
      </c>
      <c r="C24" s="5">
        <v>34.004709911832514</v>
      </c>
      <c r="D24" s="4">
        <v>1</v>
      </c>
    </row>
    <row r="25" spans="1:10">
      <c r="A25" s="4">
        <v>40</v>
      </c>
      <c r="B25" s="12">
        <v>0.13114413558589744</v>
      </c>
      <c r="C25" s="5">
        <v>43.304113982319386</v>
      </c>
      <c r="D25" s="4">
        <v>2</v>
      </c>
    </row>
    <row r="26" spans="1:10">
      <c r="A26" s="4">
        <v>41</v>
      </c>
      <c r="B26" s="12">
        <v>0.38364208237501074</v>
      </c>
      <c r="C26" s="5">
        <v>44.44360945656279</v>
      </c>
      <c r="D26" s="4">
        <v>1</v>
      </c>
    </row>
    <row r="27" spans="1:10">
      <c r="A27" s="4">
        <v>40</v>
      </c>
      <c r="B27" s="12">
        <v>0.20360999992658702</v>
      </c>
      <c r="C27" s="5">
        <v>43.528287222724025</v>
      </c>
      <c r="D27" s="4">
        <v>3</v>
      </c>
    </row>
    <row r="28" spans="1:10">
      <c r="A28" s="4">
        <v>41</v>
      </c>
      <c r="B28" s="12">
        <v>0.71269198320287985</v>
      </c>
      <c r="C28" s="5">
        <v>38.840573898258754</v>
      </c>
      <c r="D28" s="4">
        <v>2</v>
      </c>
    </row>
    <row r="29" spans="1:10">
      <c r="A29" s="4">
        <v>45</v>
      </c>
      <c r="B29" s="12">
        <v>0.46256690755940866</v>
      </c>
      <c r="C29" s="5">
        <v>43.078017994761311</v>
      </c>
      <c r="D29" s="4">
        <v>2</v>
      </c>
    </row>
    <row r="30" spans="1:10">
      <c r="A30" s="4">
        <v>45</v>
      </c>
      <c r="B30" s="12">
        <v>0.49739762250583663</v>
      </c>
      <c r="C30" s="5">
        <v>41.254939933122337</v>
      </c>
      <c r="D30" s="4">
        <v>1</v>
      </c>
    </row>
    <row r="31" spans="1:10">
      <c r="A31" s="4">
        <v>41</v>
      </c>
      <c r="B31" s="12">
        <v>0.2938036295089832</v>
      </c>
      <c r="C31" s="5">
        <v>38.098458085976965</v>
      </c>
      <c r="D31" s="4">
        <v>3</v>
      </c>
    </row>
    <row r="32" spans="1:10">
      <c r="A32" s="4">
        <v>37</v>
      </c>
      <c r="B32" s="12">
        <v>0.58128579496057997</v>
      </c>
      <c r="C32" s="5">
        <v>36.572944991998639</v>
      </c>
      <c r="D32" s="4">
        <v>1</v>
      </c>
    </row>
    <row r="33" spans="1:4">
      <c r="A33" s="4">
        <v>37</v>
      </c>
      <c r="B33" s="12">
        <v>0.96855066673460755</v>
      </c>
      <c r="C33" s="5">
        <v>41.949827118400435</v>
      </c>
      <c r="D33" s="4">
        <v>2</v>
      </c>
    </row>
    <row r="34" spans="1:4">
      <c r="A34" s="4">
        <v>43</v>
      </c>
      <c r="B34" s="12">
        <v>0.95120705722642862</v>
      </c>
      <c r="C34" s="5">
        <v>42.52672381249392</v>
      </c>
      <c r="D34" s="4">
        <v>2</v>
      </c>
    </row>
    <row r="35" spans="1:4">
      <c r="A35" s="4">
        <v>41</v>
      </c>
      <c r="B35" s="12">
        <v>0.1151574311485557</v>
      </c>
      <c r="C35" s="5">
        <v>36.897279521004428</v>
      </c>
      <c r="D35" s="4">
        <v>1</v>
      </c>
    </row>
    <row r="36" spans="1:4">
      <c r="A36" s="4">
        <v>38</v>
      </c>
      <c r="B36" s="12">
        <v>0.22407318658530728</v>
      </c>
      <c r="C36" s="5">
        <v>36.490519212387611</v>
      </c>
      <c r="D36" s="4">
        <v>1</v>
      </c>
    </row>
    <row r="37" spans="1:4">
      <c r="A37" s="4">
        <v>36</v>
      </c>
      <c r="B37" s="12">
        <v>7.7864232929783284E-2</v>
      </c>
      <c r="C37" s="5">
        <v>38.711327377307448</v>
      </c>
      <c r="D37" s="4">
        <v>1</v>
      </c>
    </row>
    <row r="38" spans="1:4">
      <c r="A38" s="4">
        <v>40</v>
      </c>
      <c r="B38" s="12">
        <v>0.22429215279383596</v>
      </c>
      <c r="C38" s="5">
        <v>39.668322574059921</v>
      </c>
      <c r="D38" s="4">
        <v>1</v>
      </c>
    </row>
    <row r="39" spans="1:4">
      <c r="A39" s="4">
        <v>38</v>
      </c>
      <c r="B39" s="12">
        <v>0.35716322060546335</v>
      </c>
      <c r="C39" s="5">
        <v>39.805333302577139</v>
      </c>
      <c r="D39" s="4">
        <v>2</v>
      </c>
    </row>
    <row r="40" spans="1:4">
      <c r="A40" s="4">
        <v>44</v>
      </c>
      <c r="B40" s="12">
        <v>0.40874196158903675</v>
      </c>
      <c r="C40" s="5">
        <v>40.060743727037277</v>
      </c>
      <c r="D40" s="4">
        <v>2</v>
      </c>
    </row>
    <row r="41" spans="1:4">
      <c r="A41" s="4">
        <v>43</v>
      </c>
      <c r="B41" s="12">
        <v>0.64682691431695682</v>
      </c>
      <c r="C41" s="5">
        <v>40.833891420544369</v>
      </c>
      <c r="D41" s="4">
        <v>3</v>
      </c>
    </row>
    <row r="42" spans="1:4">
      <c r="A42" s="4">
        <v>41</v>
      </c>
      <c r="B42" s="12">
        <v>0.40032415912743324</v>
      </c>
      <c r="C42" s="5">
        <v>39.995186605520345</v>
      </c>
      <c r="D42" s="4">
        <v>2</v>
      </c>
    </row>
    <row r="43" spans="1:4">
      <c r="A43" s="4">
        <v>39</v>
      </c>
      <c r="B43" s="12">
        <v>0.58664761424795486</v>
      </c>
      <c r="C43" s="5">
        <v>40.680968028682187</v>
      </c>
      <c r="D43" s="4">
        <v>2</v>
      </c>
    </row>
    <row r="44" spans="1:4">
      <c r="A44" s="4">
        <v>37</v>
      </c>
      <c r="B44" s="12">
        <v>0.90089574856017918</v>
      </c>
      <c r="C44" s="5">
        <v>42.1407244022908</v>
      </c>
      <c r="D44" s="4">
        <v>2</v>
      </c>
    </row>
    <row r="45" spans="1:4">
      <c r="A45" s="4">
        <v>38</v>
      </c>
      <c r="B45" s="12">
        <v>0.5917438160588957</v>
      </c>
      <c r="C45" s="5">
        <v>41.170215787909434</v>
      </c>
      <c r="D45" s="4">
        <v>3</v>
      </c>
    </row>
    <row r="46" spans="1:4">
      <c r="A46" s="4">
        <v>38</v>
      </c>
      <c r="B46" s="12">
        <v>0.4716710197803371</v>
      </c>
      <c r="C46" s="5">
        <v>39.638161393935363</v>
      </c>
      <c r="D46" s="4">
        <v>2</v>
      </c>
    </row>
    <row r="47" spans="1:4">
      <c r="A47" s="4">
        <v>39</v>
      </c>
      <c r="B47" s="12">
        <v>0.42482695703687179</v>
      </c>
      <c r="C47" s="5">
        <v>43.749074271107389</v>
      </c>
      <c r="D47" s="4">
        <v>1</v>
      </c>
    </row>
    <row r="48" spans="1:4">
      <c r="A48" s="4">
        <v>39</v>
      </c>
      <c r="B48" s="12">
        <v>0.363569205681463</v>
      </c>
      <c r="C48" s="5">
        <v>45.961923495269986</v>
      </c>
      <c r="D48" s="4">
        <v>1</v>
      </c>
    </row>
    <row r="49" spans="1:4">
      <c r="A49" s="4">
        <v>46</v>
      </c>
      <c r="B49" s="12">
        <v>9.4768701252811338E-2</v>
      </c>
      <c r="C49" s="5">
        <v>36.856342241560611</v>
      </c>
      <c r="D49" s="4">
        <v>3</v>
      </c>
    </row>
    <row r="50" spans="1:4">
      <c r="A50" s="4">
        <v>44</v>
      </c>
      <c r="B50" s="12">
        <v>0.29572093536308008</v>
      </c>
      <c r="C50" s="5">
        <v>44.039007861709266</v>
      </c>
      <c r="D50" s="4">
        <v>3</v>
      </c>
    </row>
    <row r="51" spans="1:4">
      <c r="A51" s="4">
        <v>39</v>
      </c>
      <c r="B51" s="12">
        <v>0.28886384334515336</v>
      </c>
      <c r="C51" s="5">
        <v>40.232996026991948</v>
      </c>
      <c r="D51" s="4">
        <v>3</v>
      </c>
    </row>
    <row r="52" spans="1:4">
      <c r="A52" s="4">
        <v>41</v>
      </c>
      <c r="B52" s="12">
        <v>9.6142399827010006E-2</v>
      </c>
      <c r="C52" s="5">
        <v>39.577046936746683</v>
      </c>
      <c r="D52" s="4">
        <v>2</v>
      </c>
    </row>
    <row r="53" spans="1:4">
      <c r="A53" s="4">
        <v>43</v>
      </c>
      <c r="B53" s="12">
        <v>0.71817832133750992</v>
      </c>
      <c r="C53" s="5">
        <v>39.611280631110247</v>
      </c>
      <c r="D53" s="4">
        <v>3</v>
      </c>
    </row>
    <row r="54" spans="1:4">
      <c r="A54" s="4">
        <v>39</v>
      </c>
      <c r="B54" s="12">
        <v>0.54977803292691196</v>
      </c>
      <c r="C54" s="5">
        <v>42.448950738024095</v>
      </c>
      <c r="D54" s="4">
        <v>2</v>
      </c>
    </row>
    <row r="55" spans="1:4">
      <c r="A55" s="4">
        <v>43</v>
      </c>
      <c r="B55" s="12">
        <v>0.28361704052710657</v>
      </c>
      <c r="C55" s="5">
        <v>37.946081679357412</v>
      </c>
      <c r="D55" s="4">
        <v>3</v>
      </c>
    </row>
    <row r="56" spans="1:4">
      <c r="A56" s="4">
        <v>38</v>
      </c>
      <c r="B56" s="12">
        <v>0.63721676619552514</v>
      </c>
      <c r="C56" s="5">
        <v>42.266160679759622</v>
      </c>
      <c r="D56" s="4">
        <v>1</v>
      </c>
    </row>
    <row r="57" spans="1:4">
      <c r="A57" s="4">
        <v>41</v>
      </c>
      <c r="B57" s="12">
        <v>0.7920037006075108</v>
      </c>
      <c r="C57" s="5">
        <v>41.498868753515026</v>
      </c>
      <c r="D57" s="4">
        <v>2</v>
      </c>
    </row>
    <row r="58" spans="1:4">
      <c r="A58" s="4">
        <v>43</v>
      </c>
      <c r="B58" s="12">
        <v>0.22635422713096665</v>
      </c>
      <c r="C58" s="5">
        <v>34.224470628926554</v>
      </c>
      <c r="D58" s="4">
        <v>2</v>
      </c>
    </row>
    <row r="59" spans="1:4">
      <c r="A59" s="4">
        <v>43</v>
      </c>
      <c r="B59" s="12">
        <v>0.60866926187668569</v>
      </c>
      <c r="C59" s="5">
        <v>43.739772451984784</v>
      </c>
      <c r="D59" s="4">
        <v>2</v>
      </c>
    </row>
    <row r="60" spans="1:4">
      <c r="A60" s="4">
        <v>44</v>
      </c>
      <c r="B60" s="12">
        <v>0.424041283787018</v>
      </c>
      <c r="C60" s="5">
        <v>41.201238897661327</v>
      </c>
      <c r="D60" s="4">
        <v>2</v>
      </c>
    </row>
    <row r="61" spans="1:4">
      <c r="A61" s="4">
        <v>39</v>
      </c>
      <c r="B61" s="12">
        <v>0.59579916364839847</v>
      </c>
      <c r="C61" s="5">
        <v>42.310151613471696</v>
      </c>
      <c r="D61" s="4">
        <v>1</v>
      </c>
    </row>
    <row r="62" spans="1:4">
      <c r="A62" s="4">
        <v>39</v>
      </c>
      <c r="B62" s="12">
        <v>0.71416819266338749</v>
      </c>
      <c r="C62" s="5">
        <v>39.933113673324918</v>
      </c>
      <c r="D62" s="4">
        <v>3</v>
      </c>
    </row>
    <row r="63" spans="1:4">
      <c r="A63" s="4">
        <v>43</v>
      </c>
      <c r="B63" s="12">
        <v>8.5818195820280163E-2</v>
      </c>
      <c r="C63" s="5">
        <v>35.550530943099837</v>
      </c>
      <c r="D63" s="4">
        <v>1</v>
      </c>
    </row>
  </sheetData>
  <mergeCells count="3">
    <mergeCell ref="F1:G1"/>
    <mergeCell ref="F5:G5"/>
    <mergeCell ref="F9:G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48A3-24F0-6947-AD78-F98EE2C5DD5A}">
  <dimension ref="A1:O251"/>
  <sheetViews>
    <sheetView tabSelected="1" workbookViewId="0">
      <selection activeCell="F256" sqref="F256"/>
    </sheetView>
  </sheetViews>
  <sheetFormatPr baseColWidth="10" defaultRowHeight="16"/>
  <cols>
    <col min="1" max="1" width="12.5" style="25" bestFit="1" customWidth="1"/>
    <col min="2" max="2" width="27.5" style="25" bestFit="1" customWidth="1"/>
    <col min="3" max="3" width="17.5" style="25" bestFit="1" customWidth="1"/>
    <col min="4" max="4" width="19" style="25" bestFit="1" customWidth="1"/>
    <col min="5" max="5" width="13.6640625" style="25" bestFit="1" customWidth="1"/>
    <col min="6" max="6" width="14.1640625" style="25" bestFit="1" customWidth="1"/>
    <col min="7" max="7" width="19" style="25" bestFit="1" customWidth="1"/>
    <col min="8" max="8" width="19.6640625" style="25" bestFit="1" customWidth="1"/>
    <col min="9" max="10" width="13.6640625" style="25" bestFit="1" customWidth="1"/>
    <col min="11" max="11" width="19.6640625" style="25" bestFit="1" customWidth="1"/>
    <col min="12" max="12" width="15.1640625" style="25" bestFit="1" customWidth="1"/>
    <col min="13" max="13" width="13.6640625" style="25" bestFit="1" customWidth="1"/>
    <col min="14" max="14" width="14.1640625" style="25" bestFit="1" customWidth="1"/>
    <col min="15" max="15" width="15.1640625" style="25" bestFit="1" customWidth="1"/>
    <col min="16" max="16384" width="10.83203125" style="25"/>
  </cols>
  <sheetData>
    <row r="1" spans="1:4" ht="20" thickTop="1" thickBot="1">
      <c r="A1" s="3" t="s">
        <v>37</v>
      </c>
      <c r="B1" s="14" t="s">
        <v>16</v>
      </c>
      <c r="C1" s="14" t="s">
        <v>38</v>
      </c>
      <c r="D1" s="14" t="s">
        <v>39</v>
      </c>
    </row>
    <row r="2" spans="1:4" ht="17" thickTop="1">
      <c r="A2" s="1">
        <v>1</v>
      </c>
      <c r="B2" s="15">
        <v>41.606497274670453</v>
      </c>
      <c r="C2" s="16">
        <f>(0.0005*A2)+40.344</f>
        <v>40.344500000000004</v>
      </c>
      <c r="D2" s="16">
        <f>B2-C2</f>
        <v>1.2619972746704491</v>
      </c>
    </row>
    <row r="3" spans="1:4">
      <c r="A3" s="1">
        <v>2</v>
      </c>
      <c r="B3" s="15">
        <v>39.673328192800582</v>
      </c>
      <c r="C3" s="16">
        <f t="shared" ref="C3:C66" si="0">(0.0005*A3)+40.344</f>
        <v>40.344999999999999</v>
      </c>
      <c r="D3" s="16">
        <f t="shared" ref="D3:D66" si="1">B3-C3</f>
        <v>-0.67167180719941655</v>
      </c>
    </row>
    <row r="4" spans="1:4">
      <c r="A4" s="1">
        <v>3</v>
      </c>
      <c r="B4" s="15">
        <v>43.06087716697693</v>
      </c>
      <c r="C4" s="16">
        <f t="shared" si="0"/>
        <v>40.345500000000001</v>
      </c>
      <c r="D4" s="16">
        <f t="shared" si="1"/>
        <v>2.7153771669769284</v>
      </c>
    </row>
    <row r="5" spans="1:4">
      <c r="A5" s="1">
        <v>4</v>
      </c>
      <c r="B5" s="15">
        <v>38.857462446526945</v>
      </c>
      <c r="C5" s="16">
        <f t="shared" si="0"/>
        <v>40.346000000000004</v>
      </c>
      <c r="D5" s="16">
        <f t="shared" si="1"/>
        <v>-1.4885375534730585</v>
      </c>
    </row>
    <row r="6" spans="1:4">
      <c r="A6" s="1">
        <v>5</v>
      </c>
      <c r="B6" s="15">
        <v>41.797340786724689</v>
      </c>
      <c r="C6" s="16">
        <f t="shared" si="0"/>
        <v>40.346499999999999</v>
      </c>
      <c r="D6" s="16">
        <f t="shared" si="1"/>
        <v>1.4508407867246902</v>
      </c>
    </row>
    <row r="7" spans="1:4">
      <c r="A7" s="1">
        <v>6</v>
      </c>
      <c r="B7" s="15">
        <v>43.671205339475293</v>
      </c>
      <c r="C7" s="16">
        <f t="shared" si="0"/>
        <v>40.347000000000001</v>
      </c>
      <c r="D7" s="16">
        <f t="shared" si="1"/>
        <v>3.3242053394752915</v>
      </c>
    </row>
    <row r="8" spans="1:4">
      <c r="A8" s="1">
        <v>7</v>
      </c>
      <c r="B8" s="15">
        <v>38.416896761720679</v>
      </c>
      <c r="C8" s="16">
        <f t="shared" si="0"/>
        <v>40.347500000000004</v>
      </c>
      <c r="D8" s="16">
        <f t="shared" si="1"/>
        <v>-1.9306032382793248</v>
      </c>
    </row>
    <row r="9" spans="1:4">
      <c r="A9" s="1">
        <v>8</v>
      </c>
      <c r="B9" s="15">
        <v>40.143036609596557</v>
      </c>
      <c r="C9" s="16">
        <f t="shared" si="0"/>
        <v>40.347999999999999</v>
      </c>
      <c r="D9" s="16">
        <f t="shared" si="1"/>
        <v>-0.20496339040344225</v>
      </c>
    </row>
    <row r="10" spans="1:4">
      <c r="A10" s="1">
        <v>9</v>
      </c>
      <c r="B10" s="15">
        <v>39.937316681846056</v>
      </c>
      <c r="C10" s="16">
        <f t="shared" si="0"/>
        <v>40.348500000000001</v>
      </c>
      <c r="D10" s="16">
        <f t="shared" si="1"/>
        <v>-0.41118331815394527</v>
      </c>
    </row>
    <row r="11" spans="1:4">
      <c r="A11" s="1">
        <v>10</v>
      </c>
      <c r="B11" s="15">
        <v>38.734606510664136</v>
      </c>
      <c r="C11" s="16">
        <f t="shared" si="0"/>
        <v>40.349000000000004</v>
      </c>
      <c r="D11" s="16">
        <f t="shared" si="1"/>
        <v>-1.6143934893358676</v>
      </c>
    </row>
    <row r="12" spans="1:4">
      <c r="A12" s="1">
        <v>11</v>
      </c>
      <c r="B12" s="15">
        <v>43.714724252547498</v>
      </c>
      <c r="C12" s="16">
        <f t="shared" si="0"/>
        <v>40.349499999999999</v>
      </c>
      <c r="D12" s="16">
        <f t="shared" si="1"/>
        <v>3.3652242525474989</v>
      </c>
    </row>
    <row r="13" spans="1:4">
      <c r="A13" s="1">
        <v>12</v>
      </c>
      <c r="B13" s="15">
        <v>40.911290810989215</v>
      </c>
      <c r="C13" s="16">
        <f t="shared" si="0"/>
        <v>40.35</v>
      </c>
      <c r="D13" s="16">
        <f t="shared" si="1"/>
        <v>0.56129081098921318</v>
      </c>
    </row>
    <row r="14" spans="1:4">
      <c r="A14" s="1">
        <v>13</v>
      </c>
      <c r="B14" s="15">
        <v>36.259434809472786</v>
      </c>
      <c r="C14" s="16">
        <f t="shared" si="0"/>
        <v>40.350500000000004</v>
      </c>
      <c r="D14" s="16">
        <f t="shared" si="1"/>
        <v>-4.0910651905272175</v>
      </c>
    </row>
    <row r="15" spans="1:4">
      <c r="A15" s="1">
        <v>14</v>
      </c>
      <c r="B15" s="15">
        <v>37.334300293746253</v>
      </c>
      <c r="C15" s="16">
        <f t="shared" si="0"/>
        <v>40.350999999999999</v>
      </c>
      <c r="D15" s="16">
        <f t="shared" si="1"/>
        <v>-3.0166997062537462</v>
      </c>
    </row>
    <row r="16" spans="1:4">
      <c r="A16" s="1">
        <v>15</v>
      </c>
      <c r="B16" s="15">
        <v>42.15513445114226</v>
      </c>
      <c r="C16" s="16">
        <f t="shared" si="0"/>
        <v>40.351500000000001</v>
      </c>
      <c r="D16" s="16">
        <f t="shared" si="1"/>
        <v>1.8036344511422584</v>
      </c>
    </row>
    <row r="17" spans="1:4">
      <c r="A17" s="1">
        <v>16</v>
      </c>
      <c r="B17" s="15">
        <v>34.101767755741307</v>
      </c>
      <c r="C17" s="16">
        <f t="shared" si="0"/>
        <v>40.352000000000004</v>
      </c>
      <c r="D17" s="16">
        <f t="shared" si="1"/>
        <v>-6.2502322442586973</v>
      </c>
    </row>
    <row r="18" spans="1:4">
      <c r="A18" s="1">
        <v>17</v>
      </c>
      <c r="B18" s="15">
        <v>43.249695433696701</v>
      </c>
      <c r="C18" s="16">
        <f t="shared" si="0"/>
        <v>40.352499999999999</v>
      </c>
      <c r="D18" s="16">
        <f t="shared" si="1"/>
        <v>2.8971954336967016</v>
      </c>
    </row>
    <row r="19" spans="1:4">
      <c r="A19" s="1">
        <v>18</v>
      </c>
      <c r="B19" s="15">
        <v>47.414190907598808</v>
      </c>
      <c r="C19" s="16">
        <f t="shared" si="0"/>
        <v>40.353000000000002</v>
      </c>
      <c r="D19" s="16">
        <f t="shared" si="1"/>
        <v>7.0611909075988066</v>
      </c>
    </row>
    <row r="20" spans="1:4">
      <c r="A20" s="1">
        <v>19</v>
      </c>
      <c r="B20" s="15">
        <v>42.339602394221124</v>
      </c>
      <c r="C20" s="16">
        <f t="shared" si="0"/>
        <v>40.353500000000004</v>
      </c>
      <c r="D20" s="16">
        <f t="shared" si="1"/>
        <v>1.9861023942211204</v>
      </c>
    </row>
    <row r="21" spans="1:4">
      <c r="A21" s="1">
        <v>20</v>
      </c>
      <c r="B21" s="15">
        <v>36.509682518050731</v>
      </c>
      <c r="C21" s="16">
        <f t="shared" si="0"/>
        <v>40.353999999999999</v>
      </c>
      <c r="D21" s="16">
        <f t="shared" si="1"/>
        <v>-3.8443174819492683</v>
      </c>
    </row>
    <row r="22" spans="1:4">
      <c r="A22" s="1">
        <v>21</v>
      </c>
      <c r="B22" s="15">
        <v>39.56456006626123</v>
      </c>
      <c r="C22" s="16">
        <f t="shared" si="0"/>
        <v>40.354500000000002</v>
      </c>
      <c r="D22" s="16">
        <f t="shared" si="1"/>
        <v>-0.78993993373877203</v>
      </c>
    </row>
    <row r="23" spans="1:4">
      <c r="A23" s="1">
        <v>22</v>
      </c>
      <c r="B23" s="15">
        <v>39.609748834793336</v>
      </c>
      <c r="C23" s="16">
        <f t="shared" si="0"/>
        <v>40.355000000000004</v>
      </c>
      <c r="D23" s="16">
        <f t="shared" si="1"/>
        <v>-0.74525116520666757</v>
      </c>
    </row>
    <row r="24" spans="1:4">
      <c r="A24" s="1">
        <v>23</v>
      </c>
      <c r="B24" s="15">
        <v>39.664076473695651</v>
      </c>
      <c r="C24" s="16">
        <f t="shared" si="0"/>
        <v>40.355499999999999</v>
      </c>
      <c r="D24" s="16">
        <f t="shared" si="1"/>
        <v>-0.691423526304348</v>
      </c>
    </row>
    <row r="25" spans="1:4">
      <c r="A25" s="1">
        <v>24</v>
      </c>
      <c r="B25" s="15">
        <v>38.999509577937069</v>
      </c>
      <c r="C25" s="16">
        <f t="shared" si="0"/>
        <v>40.356000000000002</v>
      </c>
      <c r="D25" s="16">
        <f t="shared" si="1"/>
        <v>-1.356490422062933</v>
      </c>
    </row>
    <row r="26" spans="1:4">
      <c r="A26" s="1">
        <v>25</v>
      </c>
      <c r="B26" s="15">
        <v>41.355467324863199</v>
      </c>
      <c r="C26" s="16">
        <f t="shared" si="0"/>
        <v>40.356500000000004</v>
      </c>
      <c r="D26" s="16">
        <f t="shared" si="1"/>
        <v>0.99896732486319451</v>
      </c>
    </row>
    <row r="27" spans="1:4">
      <c r="A27" s="1">
        <v>26</v>
      </c>
      <c r="B27" s="15">
        <v>41.631438225045954</v>
      </c>
      <c r="C27" s="16">
        <f t="shared" si="0"/>
        <v>40.356999999999999</v>
      </c>
      <c r="D27" s="16">
        <f t="shared" si="1"/>
        <v>1.2744382250459552</v>
      </c>
    </row>
    <row r="28" spans="1:4">
      <c r="A28" s="1">
        <v>27</v>
      </c>
      <c r="B28" s="15">
        <v>41.184699049880912</v>
      </c>
      <c r="C28" s="16">
        <f t="shared" si="0"/>
        <v>40.357500000000002</v>
      </c>
      <c r="D28" s="16">
        <f t="shared" si="1"/>
        <v>0.82719904988091031</v>
      </c>
    </row>
    <row r="29" spans="1:4">
      <c r="A29" s="1">
        <v>28</v>
      </c>
      <c r="B29" s="15">
        <v>38.869422626521072</v>
      </c>
      <c r="C29" s="16">
        <f t="shared" si="0"/>
        <v>40.358000000000004</v>
      </c>
      <c r="D29" s="16">
        <f t="shared" si="1"/>
        <v>-1.4885773734789325</v>
      </c>
    </row>
    <row r="30" spans="1:4">
      <c r="A30" s="1">
        <v>29</v>
      </c>
      <c r="B30" s="15">
        <v>38.015592865138757</v>
      </c>
      <c r="C30" s="16">
        <f t="shared" si="0"/>
        <v>40.358499999999999</v>
      </c>
      <c r="D30" s="16">
        <f t="shared" si="1"/>
        <v>-2.3429071348612425</v>
      </c>
    </row>
    <row r="31" spans="1:4">
      <c r="A31" s="1">
        <v>30</v>
      </c>
      <c r="B31" s="15">
        <v>39.958616930818827</v>
      </c>
      <c r="C31" s="16">
        <f t="shared" si="0"/>
        <v>40.359000000000002</v>
      </c>
      <c r="D31" s="16">
        <f t="shared" si="1"/>
        <v>-0.40038306918117428</v>
      </c>
    </row>
    <row r="32" spans="1:4">
      <c r="A32" s="1">
        <v>31</v>
      </c>
      <c r="B32" s="15">
        <v>39.340133069930111</v>
      </c>
      <c r="C32" s="16">
        <f t="shared" si="0"/>
        <v>40.359500000000004</v>
      </c>
      <c r="D32" s="16">
        <f t="shared" si="1"/>
        <v>-1.0193669300698929</v>
      </c>
    </row>
    <row r="33" spans="1:15">
      <c r="A33" s="1">
        <v>32</v>
      </c>
      <c r="B33" s="15">
        <v>39.772933303097396</v>
      </c>
      <c r="C33" s="16">
        <f t="shared" si="0"/>
        <v>40.36</v>
      </c>
      <c r="D33" s="16">
        <f t="shared" si="1"/>
        <v>-0.58706669690260327</v>
      </c>
    </row>
    <row r="34" spans="1:15">
      <c r="A34" s="1">
        <v>33</v>
      </c>
      <c r="B34" s="15">
        <v>42.838675532381927</v>
      </c>
      <c r="C34" s="16">
        <f t="shared" si="0"/>
        <v>40.360500000000002</v>
      </c>
      <c r="D34" s="16">
        <f t="shared" si="1"/>
        <v>2.4781755323819254</v>
      </c>
    </row>
    <row r="35" spans="1:15">
      <c r="A35" s="1">
        <v>34</v>
      </c>
      <c r="B35" s="15">
        <v>41.163881592296249</v>
      </c>
      <c r="C35" s="16">
        <f t="shared" si="0"/>
        <v>40.361000000000004</v>
      </c>
      <c r="D35" s="16">
        <f t="shared" si="1"/>
        <v>0.80288159229624512</v>
      </c>
    </row>
    <row r="36" spans="1:15">
      <c r="A36" s="1">
        <v>35</v>
      </c>
      <c r="B36" s="15">
        <v>36.352457297007753</v>
      </c>
      <c r="C36" s="16">
        <f t="shared" si="0"/>
        <v>40.361499999999999</v>
      </c>
      <c r="D36" s="16">
        <f t="shared" si="1"/>
        <v>-4.0090427029922466</v>
      </c>
    </row>
    <row r="37" spans="1:15">
      <c r="A37" s="1">
        <v>36</v>
      </c>
      <c r="B37" s="15">
        <v>36.875935282535202</v>
      </c>
      <c r="C37" s="16">
        <f t="shared" si="0"/>
        <v>40.362000000000002</v>
      </c>
      <c r="D37" s="16">
        <f t="shared" si="1"/>
        <v>-3.4860647174647994</v>
      </c>
    </row>
    <row r="38" spans="1:15">
      <c r="A38" s="1">
        <v>37</v>
      </c>
      <c r="B38" s="15">
        <v>40.233169710327481</v>
      </c>
      <c r="C38" s="16">
        <f t="shared" si="0"/>
        <v>40.362500000000004</v>
      </c>
      <c r="D38" s="16">
        <f t="shared" si="1"/>
        <v>-0.12933028967252369</v>
      </c>
    </row>
    <row r="39" spans="1:15">
      <c r="A39" s="1">
        <v>38</v>
      </c>
      <c r="B39" s="15">
        <v>39.265036871440977</v>
      </c>
      <c r="C39" s="16">
        <f t="shared" si="0"/>
        <v>40.363</v>
      </c>
      <c r="D39" s="16">
        <f t="shared" si="1"/>
        <v>-1.097963128559023</v>
      </c>
      <c r="G39" s="27" t="s">
        <v>5</v>
      </c>
      <c r="H39" s="27"/>
      <c r="I39" s="27"/>
      <c r="J39" s="27"/>
      <c r="K39" s="27"/>
      <c r="L39" s="27"/>
      <c r="M39" s="27"/>
      <c r="N39" s="27"/>
      <c r="O39" s="27"/>
    </row>
    <row r="40" spans="1:15">
      <c r="A40" s="1">
        <v>39</v>
      </c>
      <c r="B40" s="15">
        <v>42.280431272014397</v>
      </c>
      <c r="C40" s="16">
        <f t="shared" si="0"/>
        <v>40.363500000000002</v>
      </c>
      <c r="D40" s="16">
        <f t="shared" si="1"/>
        <v>1.9169312720143949</v>
      </c>
      <c r="G40" s="27"/>
      <c r="H40" s="27"/>
      <c r="I40" s="27"/>
      <c r="J40" s="27"/>
      <c r="K40" s="27"/>
      <c r="L40" s="27"/>
      <c r="M40" s="27"/>
      <c r="N40" s="27"/>
      <c r="O40" s="27"/>
    </row>
    <row r="41" spans="1:15">
      <c r="A41" s="1">
        <v>40</v>
      </c>
      <c r="B41" s="15">
        <v>44.267826533241589</v>
      </c>
      <c r="C41" s="16">
        <f t="shared" si="0"/>
        <v>40.364000000000004</v>
      </c>
      <c r="D41" s="16">
        <f t="shared" si="1"/>
        <v>3.9038265332415847</v>
      </c>
      <c r="G41" s="28" t="s">
        <v>42</v>
      </c>
      <c r="H41" s="29"/>
      <c r="I41" s="27"/>
      <c r="J41" s="27"/>
      <c r="K41" s="27"/>
      <c r="L41" s="27"/>
      <c r="M41" s="27"/>
      <c r="N41" s="27"/>
      <c r="O41" s="27"/>
    </row>
    <row r="42" spans="1:15">
      <c r="A42" s="1">
        <v>41</v>
      </c>
      <c r="B42" s="15">
        <v>39.486721107736393</v>
      </c>
      <c r="C42" s="16">
        <f t="shared" si="0"/>
        <v>40.3645</v>
      </c>
      <c r="D42" s="16">
        <f t="shared" si="1"/>
        <v>-0.87777889226360628</v>
      </c>
      <c r="G42" s="30" t="s">
        <v>43</v>
      </c>
      <c r="H42" s="27">
        <v>1.3432248820364045E-2</v>
      </c>
      <c r="I42" s="27"/>
      <c r="J42" s="27"/>
      <c r="K42" s="27"/>
      <c r="L42" s="27"/>
      <c r="M42" s="27"/>
      <c r="N42" s="27"/>
      <c r="O42" s="27"/>
    </row>
    <row r="43" spans="1:15">
      <c r="A43" s="1">
        <v>42</v>
      </c>
      <c r="B43" s="15">
        <v>40.380306417064979</v>
      </c>
      <c r="C43" s="16">
        <f t="shared" si="0"/>
        <v>40.365000000000002</v>
      </c>
      <c r="D43" s="16">
        <f t="shared" si="1"/>
        <v>1.530641706497704E-2</v>
      </c>
      <c r="G43" s="30" t="s">
        <v>44</v>
      </c>
      <c r="H43" s="27">
        <v>1.8042530837217126E-4</v>
      </c>
      <c r="I43" s="27"/>
      <c r="J43" s="27"/>
      <c r="K43" s="27"/>
      <c r="L43" s="27"/>
      <c r="M43" s="27"/>
      <c r="N43" s="27"/>
      <c r="O43" s="27"/>
    </row>
    <row r="44" spans="1:15">
      <c r="A44" s="1">
        <v>43</v>
      </c>
      <c r="B44" s="15">
        <v>32.883224781197484</v>
      </c>
      <c r="C44" s="16">
        <f t="shared" si="0"/>
        <v>40.365500000000004</v>
      </c>
      <c r="D44" s="16">
        <f t="shared" si="1"/>
        <v>-7.4822752188025206</v>
      </c>
      <c r="G44" s="30" t="s">
        <v>45</v>
      </c>
      <c r="H44" s="27">
        <v>-3.8511052347392316E-3</v>
      </c>
      <c r="I44" s="27"/>
      <c r="J44" s="27"/>
      <c r="K44" s="27"/>
      <c r="L44" s="27"/>
      <c r="M44" s="27"/>
      <c r="N44" s="27"/>
      <c r="O44" s="27"/>
    </row>
    <row r="45" spans="1:15">
      <c r="A45" s="1">
        <v>44</v>
      </c>
      <c r="B45" s="15">
        <v>41.33564273979772</v>
      </c>
      <c r="C45" s="16">
        <f t="shared" si="0"/>
        <v>40.366</v>
      </c>
      <c r="D45" s="16">
        <f t="shared" si="1"/>
        <v>0.96964273979772031</v>
      </c>
      <c r="G45" s="30" t="s">
        <v>29</v>
      </c>
      <c r="H45" s="27">
        <v>2.882949102017474</v>
      </c>
      <c r="I45" s="27"/>
      <c r="J45" s="27"/>
      <c r="K45" s="27"/>
      <c r="L45" s="27"/>
      <c r="M45" s="27"/>
      <c r="N45" s="27"/>
      <c r="O45" s="27"/>
    </row>
    <row r="46" spans="1:15">
      <c r="A46" s="1">
        <v>45</v>
      </c>
      <c r="B46" s="15">
        <v>45.687366699262135</v>
      </c>
      <c r="C46" s="16">
        <f t="shared" si="0"/>
        <v>40.366500000000002</v>
      </c>
      <c r="D46" s="16">
        <f t="shared" si="1"/>
        <v>5.3208666992621332</v>
      </c>
      <c r="G46" s="30" t="s">
        <v>46</v>
      </c>
      <c r="H46" s="27">
        <v>250</v>
      </c>
      <c r="I46" s="27"/>
      <c r="J46" s="27"/>
      <c r="K46" s="27"/>
      <c r="L46" s="27"/>
      <c r="M46" s="27"/>
      <c r="N46" s="27"/>
      <c r="O46" s="27"/>
    </row>
    <row r="47" spans="1:15">
      <c r="A47" s="1">
        <v>46</v>
      </c>
      <c r="B47" s="15">
        <v>41.16392706381469</v>
      </c>
      <c r="C47" s="16">
        <f t="shared" si="0"/>
        <v>40.367000000000004</v>
      </c>
      <c r="D47" s="16">
        <f t="shared" si="1"/>
        <v>0.79692706381468525</v>
      </c>
      <c r="G47" s="30"/>
      <c r="H47" s="27"/>
      <c r="I47" s="27"/>
      <c r="J47" s="27"/>
      <c r="K47" s="27"/>
      <c r="L47" s="27"/>
      <c r="M47" s="27"/>
      <c r="N47" s="27"/>
      <c r="O47" s="27"/>
    </row>
    <row r="48" spans="1:15">
      <c r="A48" s="1">
        <v>47</v>
      </c>
      <c r="B48" s="15">
        <v>40.226414284816876</v>
      </c>
      <c r="C48" s="16">
        <f t="shared" si="0"/>
        <v>40.3675</v>
      </c>
      <c r="D48" s="16">
        <f t="shared" si="1"/>
        <v>-0.14108571518312374</v>
      </c>
      <c r="G48" s="30" t="s">
        <v>47</v>
      </c>
      <c r="H48" s="27"/>
      <c r="I48" s="27"/>
      <c r="J48" s="27"/>
      <c r="K48" s="27"/>
      <c r="L48" s="27"/>
      <c r="M48" s="27"/>
      <c r="N48" s="27"/>
      <c r="O48" s="27"/>
    </row>
    <row r="49" spans="1:15">
      <c r="A49" s="1">
        <v>48</v>
      </c>
      <c r="B49" s="15">
        <v>38.903206386915421</v>
      </c>
      <c r="C49" s="16">
        <f t="shared" si="0"/>
        <v>40.368000000000002</v>
      </c>
      <c r="D49" s="16">
        <f t="shared" si="1"/>
        <v>-1.4647936130845807</v>
      </c>
      <c r="G49" s="31"/>
      <c r="H49" s="32" t="s">
        <v>6</v>
      </c>
      <c r="I49" s="32" t="s">
        <v>7</v>
      </c>
      <c r="J49" s="32" t="s">
        <v>8</v>
      </c>
      <c r="K49" s="32" t="s">
        <v>9</v>
      </c>
      <c r="L49" s="32" t="s">
        <v>51</v>
      </c>
      <c r="M49" s="27"/>
      <c r="N49" s="27"/>
      <c r="O49" s="27"/>
    </row>
    <row r="50" spans="1:15">
      <c r="A50" s="1">
        <v>49</v>
      </c>
      <c r="B50" s="15">
        <v>40.290771250500498</v>
      </c>
      <c r="C50" s="16">
        <f t="shared" si="0"/>
        <v>40.368500000000004</v>
      </c>
      <c r="D50" s="16">
        <f t="shared" si="1"/>
        <v>-7.7728749499506478E-2</v>
      </c>
      <c r="G50" s="30" t="s">
        <v>48</v>
      </c>
      <c r="H50" s="27">
        <v>1</v>
      </c>
      <c r="I50" s="27">
        <v>0.37196446474445111</v>
      </c>
      <c r="J50" s="27">
        <v>0.37196446474445111</v>
      </c>
      <c r="K50" s="27">
        <v>4.4753551149565383E-2</v>
      </c>
      <c r="L50" s="27">
        <v>0.83263159077843651</v>
      </c>
      <c r="M50" s="27"/>
      <c r="N50" s="27"/>
      <c r="O50" s="27"/>
    </row>
    <row r="51" spans="1:15">
      <c r="A51" s="1">
        <v>50</v>
      </c>
      <c r="B51" s="15">
        <v>39.954693544956051</v>
      </c>
      <c r="C51" s="16">
        <f t="shared" si="0"/>
        <v>40.369</v>
      </c>
      <c r="D51" s="16">
        <f t="shared" si="1"/>
        <v>-0.41430645504394903</v>
      </c>
      <c r="G51" s="30" t="s">
        <v>49</v>
      </c>
      <c r="H51" s="27">
        <v>248</v>
      </c>
      <c r="I51" s="27">
        <v>2061.2260901561935</v>
      </c>
      <c r="J51" s="27">
        <v>8.3113955248233609</v>
      </c>
      <c r="K51" s="27"/>
      <c r="L51" s="27"/>
      <c r="M51" s="27"/>
      <c r="N51" s="27"/>
      <c r="O51" s="27"/>
    </row>
    <row r="52" spans="1:15">
      <c r="A52" s="1">
        <v>51</v>
      </c>
      <c r="B52" s="15">
        <v>40.044476391549331</v>
      </c>
      <c r="C52" s="16">
        <f t="shared" si="0"/>
        <v>40.369500000000002</v>
      </c>
      <c r="D52" s="16">
        <f t="shared" si="1"/>
        <v>-0.32502360845067102</v>
      </c>
      <c r="G52" s="30" t="s">
        <v>50</v>
      </c>
      <c r="H52" s="27">
        <v>249</v>
      </c>
      <c r="I52" s="27">
        <v>2061.598054620938</v>
      </c>
      <c r="J52" s="27"/>
      <c r="K52" s="27"/>
      <c r="L52" s="27"/>
      <c r="M52" s="27"/>
      <c r="N52" s="27"/>
      <c r="O52" s="27"/>
    </row>
    <row r="53" spans="1:15">
      <c r="A53" s="1">
        <v>52</v>
      </c>
      <c r="B53" s="15">
        <v>38.403159357177572</v>
      </c>
      <c r="C53" s="16">
        <f t="shared" si="0"/>
        <v>40.370000000000005</v>
      </c>
      <c r="D53" s="16">
        <f t="shared" si="1"/>
        <v>-1.966840642822433</v>
      </c>
      <c r="G53" s="30"/>
      <c r="H53" s="27"/>
      <c r="I53" s="27"/>
      <c r="J53" s="27"/>
      <c r="K53" s="27"/>
      <c r="L53" s="27"/>
      <c r="M53" s="27"/>
      <c r="N53" s="27"/>
      <c r="O53" s="27"/>
    </row>
    <row r="54" spans="1:15">
      <c r="A54" s="1">
        <v>53</v>
      </c>
      <c r="B54" s="15">
        <v>42.967526824478945</v>
      </c>
      <c r="C54" s="16">
        <f t="shared" si="0"/>
        <v>40.3705</v>
      </c>
      <c r="D54" s="16">
        <f t="shared" si="1"/>
        <v>2.5970268244789452</v>
      </c>
      <c r="G54" s="31"/>
      <c r="H54" s="32" t="s">
        <v>52</v>
      </c>
      <c r="I54" s="32" t="s">
        <v>29</v>
      </c>
      <c r="J54" s="32" t="s">
        <v>10</v>
      </c>
      <c r="K54" s="32" t="s">
        <v>53</v>
      </c>
      <c r="L54" s="32" t="s">
        <v>54</v>
      </c>
      <c r="M54" s="32" t="s">
        <v>55</v>
      </c>
      <c r="N54" s="32" t="s">
        <v>57</v>
      </c>
      <c r="O54" s="32" t="s">
        <v>56</v>
      </c>
    </row>
    <row r="55" spans="1:15">
      <c r="A55" s="1">
        <v>54</v>
      </c>
      <c r="B55" s="15">
        <v>41.549406734095804</v>
      </c>
      <c r="C55" s="16">
        <f t="shared" si="0"/>
        <v>40.371000000000002</v>
      </c>
      <c r="D55" s="16">
        <f t="shared" si="1"/>
        <v>1.1784067340958018</v>
      </c>
      <c r="G55" s="30" t="s">
        <v>58</v>
      </c>
      <c r="H55" s="27">
        <v>40.343959101477864</v>
      </c>
      <c r="I55" s="27">
        <v>0.36576416823003888</v>
      </c>
      <c r="J55" s="27">
        <v>110.30046845951424</v>
      </c>
      <c r="K55" s="27">
        <v>9.43488752668353E-213</v>
      </c>
      <c r="L55" s="27">
        <v>39.623558900763179</v>
      </c>
      <c r="M55" s="27">
        <v>41.06435930219255</v>
      </c>
      <c r="N55" s="27">
        <v>39.623558900763179</v>
      </c>
      <c r="O55" s="27">
        <v>41.06435930219255</v>
      </c>
    </row>
    <row r="56" spans="1:15">
      <c r="A56" s="1">
        <v>55</v>
      </c>
      <c r="B56" s="15">
        <v>44.173029759589539</v>
      </c>
      <c r="C56" s="16">
        <f t="shared" si="0"/>
        <v>40.371500000000005</v>
      </c>
      <c r="D56" s="16">
        <f t="shared" si="1"/>
        <v>3.8015297595895348</v>
      </c>
      <c r="G56" s="30" t="s">
        <v>59</v>
      </c>
      <c r="H56" s="27">
        <v>-5.3448412483179735E-4</v>
      </c>
      <c r="I56" s="27">
        <v>2.5265102206653875E-3</v>
      </c>
      <c r="J56" s="27">
        <v>-0.21155035133443251</v>
      </c>
      <c r="K56" s="27">
        <v>0.83263159077814841</v>
      </c>
      <c r="L56" s="27">
        <v>-5.5106371440918562E-3</v>
      </c>
      <c r="M56" s="27">
        <v>4.4416688944282608E-3</v>
      </c>
      <c r="N56" s="27">
        <v>-5.5106371440918562E-3</v>
      </c>
      <c r="O56" s="27">
        <v>4.4416688944282608E-3</v>
      </c>
    </row>
    <row r="57" spans="1:15">
      <c r="A57" s="1">
        <v>56</v>
      </c>
      <c r="B57" s="15">
        <v>38.523023130173236</v>
      </c>
      <c r="C57" s="16">
        <f t="shared" si="0"/>
        <v>40.372</v>
      </c>
      <c r="D57" s="16">
        <f t="shared" si="1"/>
        <v>-1.8489768698267639</v>
      </c>
      <c r="G57" s="30" t="s">
        <v>11</v>
      </c>
      <c r="H57" s="27">
        <f>PEARSON(A2:A251,B2:B251)</f>
        <v>-1.343224882038749E-2</v>
      </c>
      <c r="I57" s="27"/>
      <c r="J57" s="27"/>
      <c r="K57" s="27"/>
      <c r="L57" s="27"/>
      <c r="M57" s="27"/>
      <c r="N57" s="27"/>
      <c r="O57" s="27"/>
    </row>
    <row r="58" spans="1:15">
      <c r="A58" s="1">
        <v>57</v>
      </c>
      <c r="B58" s="15">
        <v>41.835382628951891</v>
      </c>
      <c r="C58" s="16">
        <f t="shared" si="0"/>
        <v>40.372500000000002</v>
      </c>
      <c r="D58" s="16">
        <f t="shared" si="1"/>
        <v>1.4628826289518884</v>
      </c>
      <c r="E58" s="33"/>
    </row>
    <row r="59" spans="1:15">
      <c r="A59" s="1">
        <v>58</v>
      </c>
      <c r="B59" s="15">
        <v>40.130957305253943</v>
      </c>
      <c r="C59" s="16">
        <f t="shared" si="0"/>
        <v>40.373000000000005</v>
      </c>
      <c r="D59" s="16">
        <f t="shared" si="1"/>
        <v>-0.24204269474606122</v>
      </c>
    </row>
    <row r="60" spans="1:15">
      <c r="A60" s="1">
        <v>59</v>
      </c>
      <c r="B60" s="15">
        <v>39.99175727893487</v>
      </c>
      <c r="C60" s="16">
        <f t="shared" si="0"/>
        <v>40.3735</v>
      </c>
      <c r="D60" s="16">
        <f t="shared" si="1"/>
        <v>-0.3817427210651303</v>
      </c>
      <c r="E60" s="34"/>
    </row>
    <row r="61" spans="1:15">
      <c r="A61" s="1">
        <v>60</v>
      </c>
      <c r="B61" s="15">
        <v>43.129424256207912</v>
      </c>
      <c r="C61" s="16">
        <f t="shared" si="0"/>
        <v>40.374000000000002</v>
      </c>
      <c r="D61" s="16">
        <f t="shared" si="1"/>
        <v>2.7554242562079097</v>
      </c>
    </row>
    <row r="62" spans="1:15">
      <c r="A62" s="1">
        <v>61</v>
      </c>
      <c r="B62" s="15">
        <v>39.256983826919075</v>
      </c>
      <c r="C62" s="16">
        <f t="shared" si="0"/>
        <v>40.374500000000005</v>
      </c>
      <c r="D62" s="16">
        <f t="shared" si="1"/>
        <v>-1.1175161730809293</v>
      </c>
    </row>
    <row r="63" spans="1:15">
      <c r="A63" s="1">
        <v>62</v>
      </c>
      <c r="B63" s="15">
        <v>37.741211287182388</v>
      </c>
      <c r="C63" s="16">
        <f t="shared" si="0"/>
        <v>40.375</v>
      </c>
      <c r="D63" s="16">
        <f t="shared" si="1"/>
        <v>-2.6337887128176121</v>
      </c>
    </row>
    <row r="64" spans="1:15">
      <c r="A64" s="1">
        <v>63</v>
      </c>
      <c r="B64" s="15">
        <v>37.493841880288379</v>
      </c>
      <c r="C64" s="16">
        <f t="shared" si="0"/>
        <v>40.375500000000002</v>
      </c>
      <c r="D64" s="16">
        <f t="shared" si="1"/>
        <v>-2.8816581197116236</v>
      </c>
    </row>
    <row r="65" spans="1:4">
      <c r="A65" s="1">
        <v>64</v>
      </c>
      <c r="B65" s="15">
        <v>42.464453993224396</v>
      </c>
      <c r="C65" s="16">
        <f t="shared" si="0"/>
        <v>40.375999999999998</v>
      </c>
      <c r="D65" s="16">
        <f t="shared" si="1"/>
        <v>2.0884539932243982</v>
      </c>
    </row>
    <row r="66" spans="1:4">
      <c r="A66" s="1">
        <v>65</v>
      </c>
      <c r="B66" s="15">
        <v>36.861473553713545</v>
      </c>
      <c r="C66" s="16">
        <f t="shared" si="0"/>
        <v>40.3765</v>
      </c>
      <c r="D66" s="16">
        <f t="shared" si="1"/>
        <v>-3.5150264462864556</v>
      </c>
    </row>
    <row r="67" spans="1:4">
      <c r="A67" s="1">
        <v>66</v>
      </c>
      <c r="B67" s="15">
        <v>46.149192792612581</v>
      </c>
      <c r="C67" s="16">
        <f t="shared" ref="C67:C130" si="2">(0.0005*A67)+40.344</f>
        <v>40.377000000000002</v>
      </c>
      <c r="D67" s="16">
        <f t="shared" ref="D67:D130" si="3">B67-C67</f>
        <v>5.7721927926125787</v>
      </c>
    </row>
    <row r="68" spans="1:4">
      <c r="A68" s="1">
        <v>67</v>
      </c>
      <c r="B68" s="15">
        <v>42.544939756354204</v>
      </c>
      <c r="C68" s="16">
        <f t="shared" si="2"/>
        <v>40.377499999999998</v>
      </c>
      <c r="D68" s="16">
        <f t="shared" si="3"/>
        <v>2.1674397563542058</v>
      </c>
    </row>
    <row r="69" spans="1:4">
      <c r="A69" s="1">
        <v>68</v>
      </c>
      <c r="B69" s="15">
        <v>39.594609457074341</v>
      </c>
      <c r="C69" s="16">
        <f t="shared" si="2"/>
        <v>40.378</v>
      </c>
      <c r="D69" s="16">
        <f t="shared" si="3"/>
        <v>-0.78339054292565891</v>
      </c>
    </row>
    <row r="70" spans="1:4">
      <c r="A70" s="1">
        <v>69</v>
      </c>
      <c r="B70" s="15">
        <v>44.380153172393101</v>
      </c>
      <c r="C70" s="16">
        <f t="shared" si="2"/>
        <v>40.378500000000003</v>
      </c>
      <c r="D70" s="16">
        <f t="shared" si="3"/>
        <v>4.0016531723930981</v>
      </c>
    </row>
    <row r="71" spans="1:4">
      <c r="A71" s="1">
        <v>70</v>
      </c>
      <c r="B71" s="15">
        <v>42.123069824339169</v>
      </c>
      <c r="C71" s="16">
        <f t="shared" si="2"/>
        <v>40.378999999999998</v>
      </c>
      <c r="D71" s="16">
        <f t="shared" si="3"/>
        <v>1.7440698243391708</v>
      </c>
    </row>
    <row r="72" spans="1:4">
      <c r="A72" s="1">
        <v>71</v>
      </c>
      <c r="B72" s="15">
        <v>45.925293546856537</v>
      </c>
      <c r="C72" s="16">
        <f t="shared" si="2"/>
        <v>40.3795</v>
      </c>
      <c r="D72" s="16">
        <f t="shared" si="3"/>
        <v>5.5457935468565367</v>
      </c>
    </row>
    <row r="73" spans="1:4">
      <c r="A73" s="1">
        <v>72</v>
      </c>
      <c r="B73" s="15">
        <v>37.492801326966415</v>
      </c>
      <c r="C73" s="16">
        <f t="shared" si="2"/>
        <v>40.380000000000003</v>
      </c>
      <c r="D73" s="16">
        <f t="shared" si="3"/>
        <v>-2.8871986730335877</v>
      </c>
    </row>
    <row r="74" spans="1:4">
      <c r="A74" s="1">
        <v>73</v>
      </c>
      <c r="B74" s="15">
        <v>39.496924194835124</v>
      </c>
      <c r="C74" s="16">
        <f t="shared" si="2"/>
        <v>40.380499999999998</v>
      </c>
      <c r="D74" s="16">
        <f t="shared" si="3"/>
        <v>-0.88357580516487388</v>
      </c>
    </row>
    <row r="75" spans="1:4">
      <c r="A75" s="1">
        <v>74</v>
      </c>
      <c r="B75" s="15">
        <v>42.049073204919786</v>
      </c>
      <c r="C75" s="16">
        <f t="shared" si="2"/>
        <v>40.381</v>
      </c>
      <c r="D75" s="16">
        <f t="shared" si="3"/>
        <v>1.6680732049197857</v>
      </c>
    </row>
    <row r="76" spans="1:4">
      <c r="A76" s="1">
        <v>75</v>
      </c>
      <c r="B76" s="15">
        <v>44.251852777728686</v>
      </c>
      <c r="C76" s="16">
        <f t="shared" si="2"/>
        <v>40.381500000000003</v>
      </c>
      <c r="D76" s="16">
        <f t="shared" si="3"/>
        <v>3.8703527777286837</v>
      </c>
    </row>
    <row r="77" spans="1:4">
      <c r="A77" s="1">
        <v>76</v>
      </c>
      <c r="B77" s="15">
        <v>32.852546442273031</v>
      </c>
      <c r="C77" s="16">
        <f t="shared" si="2"/>
        <v>40.381999999999998</v>
      </c>
      <c r="D77" s="16">
        <f t="shared" si="3"/>
        <v>-7.529453557726967</v>
      </c>
    </row>
    <row r="78" spans="1:4">
      <c r="A78" s="1">
        <v>77</v>
      </c>
      <c r="B78" s="15">
        <v>38.395559812405459</v>
      </c>
      <c r="C78" s="16">
        <f t="shared" si="2"/>
        <v>40.3825</v>
      </c>
      <c r="D78" s="16">
        <f t="shared" si="3"/>
        <v>-1.9869401875945414</v>
      </c>
    </row>
    <row r="79" spans="1:4">
      <c r="A79" s="1">
        <v>78</v>
      </c>
      <c r="B79" s="15">
        <v>40.603899009476194</v>
      </c>
      <c r="C79" s="16">
        <f t="shared" si="2"/>
        <v>40.383000000000003</v>
      </c>
      <c r="D79" s="16">
        <f t="shared" si="3"/>
        <v>0.22089900947619157</v>
      </c>
    </row>
    <row r="80" spans="1:4">
      <c r="A80" s="1">
        <v>79</v>
      </c>
      <c r="B80" s="15">
        <v>37.655845589124176</v>
      </c>
      <c r="C80" s="16">
        <f t="shared" si="2"/>
        <v>40.383499999999998</v>
      </c>
      <c r="D80" s="16">
        <f t="shared" si="3"/>
        <v>-2.7276544108758216</v>
      </c>
    </row>
    <row r="81" spans="1:4">
      <c r="A81" s="1">
        <v>80</v>
      </c>
      <c r="B81" s="15">
        <v>42.807554261792333</v>
      </c>
      <c r="C81" s="16">
        <f t="shared" si="2"/>
        <v>40.384</v>
      </c>
      <c r="D81" s="16">
        <f t="shared" si="3"/>
        <v>2.4235542617923329</v>
      </c>
    </row>
    <row r="82" spans="1:4">
      <c r="A82" s="1">
        <v>81</v>
      </c>
      <c r="B82" s="15">
        <v>39.52221933175236</v>
      </c>
      <c r="C82" s="16">
        <f t="shared" si="2"/>
        <v>40.384500000000003</v>
      </c>
      <c r="D82" s="16">
        <f t="shared" si="3"/>
        <v>-0.86228066824764227</v>
      </c>
    </row>
    <row r="83" spans="1:4">
      <c r="A83" s="1">
        <v>82</v>
      </c>
      <c r="B83" s="15">
        <v>37.911044090246428</v>
      </c>
      <c r="C83" s="16">
        <f t="shared" si="2"/>
        <v>40.384999999999998</v>
      </c>
      <c r="D83" s="16">
        <f t="shared" si="3"/>
        <v>-2.4739559097535704</v>
      </c>
    </row>
    <row r="84" spans="1:4">
      <c r="A84" s="1">
        <v>83</v>
      </c>
      <c r="B84" s="15">
        <v>40.205292453834041</v>
      </c>
      <c r="C84" s="16">
        <f t="shared" si="2"/>
        <v>40.3855</v>
      </c>
      <c r="D84" s="16">
        <f t="shared" si="3"/>
        <v>-0.1802075461659598</v>
      </c>
    </row>
    <row r="85" spans="1:4">
      <c r="A85" s="1">
        <v>84</v>
      </c>
      <c r="B85" s="15">
        <v>41.069428037428466</v>
      </c>
      <c r="C85" s="16">
        <f t="shared" si="2"/>
        <v>40.386000000000003</v>
      </c>
      <c r="D85" s="16">
        <f t="shared" si="3"/>
        <v>0.68342803742846314</v>
      </c>
    </row>
    <row r="86" spans="1:4">
      <c r="A86" s="1">
        <v>85</v>
      </c>
      <c r="B86" s="15">
        <v>40.149926287830198</v>
      </c>
      <c r="C86" s="16">
        <f t="shared" si="2"/>
        <v>40.386499999999998</v>
      </c>
      <c r="D86" s="16">
        <f t="shared" si="3"/>
        <v>-0.23657371216980039</v>
      </c>
    </row>
    <row r="87" spans="1:4">
      <c r="A87" s="1">
        <v>86</v>
      </c>
      <c r="B87" s="15">
        <v>36.057288684630848</v>
      </c>
      <c r="C87" s="16">
        <f t="shared" si="2"/>
        <v>40.387</v>
      </c>
      <c r="D87" s="16">
        <f t="shared" si="3"/>
        <v>-4.3297113153691527</v>
      </c>
    </row>
    <row r="88" spans="1:4">
      <c r="A88" s="1">
        <v>87</v>
      </c>
      <c r="B88" s="15">
        <v>40.366482905334614</v>
      </c>
      <c r="C88" s="16">
        <f t="shared" si="2"/>
        <v>40.387500000000003</v>
      </c>
      <c r="D88" s="16">
        <f t="shared" si="3"/>
        <v>-2.1017094665388925E-2</v>
      </c>
    </row>
    <row r="89" spans="1:4">
      <c r="A89" s="1">
        <v>88</v>
      </c>
      <c r="B89" s="15">
        <v>39.887742994914142</v>
      </c>
      <c r="C89" s="16">
        <f t="shared" si="2"/>
        <v>40.387999999999998</v>
      </c>
      <c r="D89" s="16">
        <f t="shared" si="3"/>
        <v>-0.50025700508585658</v>
      </c>
    </row>
    <row r="90" spans="1:4">
      <c r="A90" s="1">
        <v>89</v>
      </c>
      <c r="B90" s="15">
        <v>34.527109453555802</v>
      </c>
      <c r="C90" s="16">
        <f t="shared" si="2"/>
        <v>40.388500000000001</v>
      </c>
      <c r="D90" s="16">
        <f t="shared" si="3"/>
        <v>-5.8613905464441984</v>
      </c>
    </row>
    <row r="91" spans="1:4">
      <c r="A91" s="1">
        <v>90</v>
      </c>
      <c r="B91" s="15">
        <v>36.113695800174874</v>
      </c>
      <c r="C91" s="16">
        <f t="shared" si="2"/>
        <v>40.389000000000003</v>
      </c>
      <c r="D91" s="16">
        <f t="shared" si="3"/>
        <v>-4.2753041998251291</v>
      </c>
    </row>
    <row r="92" spans="1:4">
      <c r="A92" s="1">
        <v>91</v>
      </c>
      <c r="B92" s="15">
        <v>39.927484546491968</v>
      </c>
      <c r="C92" s="16">
        <f t="shared" si="2"/>
        <v>40.389499999999998</v>
      </c>
      <c r="D92" s="16">
        <f t="shared" si="3"/>
        <v>-0.4620154535080303</v>
      </c>
    </row>
    <row r="93" spans="1:4">
      <c r="A93" s="1">
        <v>92</v>
      </c>
      <c r="B93" s="15">
        <v>41.245209779052914</v>
      </c>
      <c r="C93" s="16">
        <f t="shared" si="2"/>
        <v>40.39</v>
      </c>
      <c r="D93" s="16">
        <f t="shared" si="3"/>
        <v>0.85520977905291318</v>
      </c>
    </row>
    <row r="94" spans="1:4">
      <c r="A94" s="1">
        <v>93</v>
      </c>
      <c r="B94" s="15">
        <v>37.48536886415588</v>
      </c>
      <c r="C94" s="16">
        <f t="shared" si="2"/>
        <v>40.390500000000003</v>
      </c>
      <c r="D94" s="16">
        <f t="shared" si="3"/>
        <v>-2.9051311358441225</v>
      </c>
    </row>
    <row r="95" spans="1:4">
      <c r="A95" s="1">
        <v>94</v>
      </c>
      <c r="B95" s="15">
        <v>44.635775810159274</v>
      </c>
      <c r="C95" s="16">
        <f t="shared" si="2"/>
        <v>40.390999999999998</v>
      </c>
      <c r="D95" s="16">
        <f t="shared" si="3"/>
        <v>4.2447758101592754</v>
      </c>
    </row>
    <row r="96" spans="1:4">
      <c r="A96" s="1">
        <v>95</v>
      </c>
      <c r="B96" s="15">
        <v>44.709067766283148</v>
      </c>
      <c r="C96" s="16">
        <f t="shared" si="2"/>
        <v>40.391500000000001</v>
      </c>
      <c r="D96" s="16">
        <f t="shared" si="3"/>
        <v>4.3175677662831475</v>
      </c>
    </row>
    <row r="97" spans="1:4">
      <c r="A97" s="1">
        <v>96</v>
      </c>
      <c r="B97" s="15">
        <v>39.237612629660589</v>
      </c>
      <c r="C97" s="16">
        <f t="shared" si="2"/>
        <v>40.392000000000003</v>
      </c>
      <c r="D97" s="16">
        <f t="shared" si="3"/>
        <v>-1.1543873703394141</v>
      </c>
    </row>
    <row r="98" spans="1:4">
      <c r="A98" s="1">
        <v>97</v>
      </c>
      <c r="B98" s="15">
        <v>45.248517937425085</v>
      </c>
      <c r="C98" s="16">
        <f t="shared" si="2"/>
        <v>40.392499999999998</v>
      </c>
      <c r="D98" s="16">
        <f t="shared" si="3"/>
        <v>4.8560179374250865</v>
      </c>
    </row>
    <row r="99" spans="1:4">
      <c r="A99" s="1">
        <v>98</v>
      </c>
      <c r="B99" s="15">
        <v>38.04529174736313</v>
      </c>
      <c r="C99" s="16">
        <f t="shared" si="2"/>
        <v>40.393000000000001</v>
      </c>
      <c r="D99" s="16">
        <f t="shared" si="3"/>
        <v>-2.3477082526368704</v>
      </c>
    </row>
    <row r="100" spans="1:4">
      <c r="A100" s="1">
        <v>99</v>
      </c>
      <c r="B100" s="15">
        <v>39.428445370618043</v>
      </c>
      <c r="C100" s="16">
        <f t="shared" si="2"/>
        <v>40.393500000000003</v>
      </c>
      <c r="D100" s="16">
        <f t="shared" si="3"/>
        <v>-0.96505462938196018</v>
      </c>
    </row>
    <row r="101" spans="1:4">
      <c r="A101" s="1">
        <v>100</v>
      </c>
      <c r="B101" s="15">
        <v>40.667874877958447</v>
      </c>
      <c r="C101" s="16">
        <f t="shared" si="2"/>
        <v>40.393999999999998</v>
      </c>
      <c r="D101" s="16">
        <f t="shared" si="3"/>
        <v>0.27387487795844834</v>
      </c>
    </row>
    <row r="102" spans="1:4">
      <c r="A102" s="1">
        <v>101</v>
      </c>
      <c r="B102" s="15">
        <v>41.676075178064735</v>
      </c>
      <c r="C102" s="16">
        <f t="shared" si="2"/>
        <v>40.394500000000001</v>
      </c>
      <c r="D102" s="16">
        <f t="shared" si="3"/>
        <v>1.2815751780647346</v>
      </c>
    </row>
    <row r="103" spans="1:4">
      <c r="A103" s="1">
        <v>102</v>
      </c>
      <c r="B103" s="15">
        <v>42.025528170664515</v>
      </c>
      <c r="C103" s="16">
        <f t="shared" si="2"/>
        <v>40.395000000000003</v>
      </c>
      <c r="D103" s="16">
        <f t="shared" si="3"/>
        <v>1.6305281706645118</v>
      </c>
    </row>
    <row r="104" spans="1:4">
      <c r="A104" s="1">
        <v>103</v>
      </c>
      <c r="B104" s="15">
        <v>35.925041658693829</v>
      </c>
      <c r="C104" s="16">
        <f t="shared" si="2"/>
        <v>40.395499999999998</v>
      </c>
      <c r="D104" s="16">
        <f t="shared" si="3"/>
        <v>-4.4704583413061698</v>
      </c>
    </row>
    <row r="105" spans="1:4">
      <c r="A105" s="1">
        <v>104</v>
      </c>
      <c r="B105" s="15">
        <v>37.485072967601532</v>
      </c>
      <c r="C105" s="16">
        <f t="shared" si="2"/>
        <v>40.396000000000001</v>
      </c>
      <c r="D105" s="16">
        <f t="shared" si="3"/>
        <v>-2.9109270323984688</v>
      </c>
    </row>
    <row r="106" spans="1:4">
      <c r="A106" s="1">
        <v>105</v>
      </c>
      <c r="B106" s="15">
        <v>40.318513657293764</v>
      </c>
      <c r="C106" s="16">
        <f t="shared" si="2"/>
        <v>40.396500000000003</v>
      </c>
      <c r="D106" s="16">
        <f t="shared" si="3"/>
        <v>-7.7986342706239498E-2</v>
      </c>
    </row>
    <row r="107" spans="1:4">
      <c r="A107" s="1">
        <v>106</v>
      </c>
      <c r="B107" s="15">
        <v>41.116455603571865</v>
      </c>
      <c r="C107" s="16">
        <f t="shared" si="2"/>
        <v>40.396999999999998</v>
      </c>
      <c r="D107" s="16">
        <f t="shared" si="3"/>
        <v>0.71945560357186622</v>
      </c>
    </row>
    <row r="108" spans="1:4">
      <c r="A108" s="1">
        <v>107</v>
      </c>
      <c r="B108" s="15">
        <v>40.354161669959289</v>
      </c>
      <c r="C108" s="16">
        <f t="shared" si="2"/>
        <v>40.397500000000001</v>
      </c>
      <c r="D108" s="16">
        <f t="shared" si="3"/>
        <v>-4.3338330040711526E-2</v>
      </c>
    </row>
    <row r="109" spans="1:4">
      <c r="A109" s="1">
        <v>108</v>
      </c>
      <c r="B109" s="15">
        <v>42.730962747705156</v>
      </c>
      <c r="C109" s="16">
        <f t="shared" si="2"/>
        <v>40.398000000000003</v>
      </c>
      <c r="D109" s="16">
        <f t="shared" si="3"/>
        <v>2.3329627477051531</v>
      </c>
    </row>
    <row r="110" spans="1:4">
      <c r="A110" s="1">
        <v>109</v>
      </c>
      <c r="B110" s="15">
        <v>36.506211717982239</v>
      </c>
      <c r="C110" s="16">
        <f t="shared" si="2"/>
        <v>40.398499999999999</v>
      </c>
      <c r="D110" s="16">
        <f t="shared" si="3"/>
        <v>-3.8922882820177591</v>
      </c>
    </row>
    <row r="111" spans="1:4">
      <c r="A111" s="1">
        <v>110</v>
      </c>
      <c r="B111" s="15">
        <v>45.266401099233292</v>
      </c>
      <c r="C111" s="16">
        <f t="shared" si="2"/>
        <v>40.399000000000001</v>
      </c>
      <c r="D111" s="16">
        <f t="shared" si="3"/>
        <v>4.867401099233291</v>
      </c>
    </row>
    <row r="112" spans="1:4">
      <c r="A112" s="1">
        <v>111</v>
      </c>
      <c r="B112" s="15">
        <v>40.958558471611987</v>
      </c>
      <c r="C112" s="16">
        <f t="shared" si="2"/>
        <v>40.399500000000003</v>
      </c>
      <c r="D112" s="16">
        <f t="shared" si="3"/>
        <v>0.55905847161198352</v>
      </c>
    </row>
    <row r="113" spans="1:4">
      <c r="A113" s="1">
        <v>112</v>
      </c>
      <c r="B113" s="15">
        <v>39.363822450548518</v>
      </c>
      <c r="C113" s="16">
        <f t="shared" si="2"/>
        <v>40.4</v>
      </c>
      <c r="D113" s="16">
        <f t="shared" si="3"/>
        <v>-1.0361775494514802</v>
      </c>
    </row>
    <row r="114" spans="1:4">
      <c r="A114" s="1">
        <v>113</v>
      </c>
      <c r="B114" s="15">
        <v>35.152213454757231</v>
      </c>
      <c r="C114" s="16">
        <f t="shared" si="2"/>
        <v>40.400500000000001</v>
      </c>
      <c r="D114" s="16">
        <f t="shared" si="3"/>
        <v>-5.2482865452427703</v>
      </c>
    </row>
    <row r="115" spans="1:4">
      <c r="A115" s="1">
        <v>114</v>
      </c>
      <c r="B115" s="15">
        <v>43.259013480725514</v>
      </c>
      <c r="C115" s="16">
        <f t="shared" si="2"/>
        <v>40.401000000000003</v>
      </c>
      <c r="D115" s="16">
        <f t="shared" si="3"/>
        <v>2.8580134807255106</v>
      </c>
    </row>
    <row r="116" spans="1:4">
      <c r="A116" s="1">
        <v>115</v>
      </c>
      <c r="B116" s="15">
        <v>45.372616255736332</v>
      </c>
      <c r="C116" s="16">
        <f t="shared" si="2"/>
        <v>40.401499999999999</v>
      </c>
      <c r="D116" s="16">
        <f t="shared" si="3"/>
        <v>4.9711162557363338</v>
      </c>
    </row>
    <row r="117" spans="1:4">
      <c r="A117" s="1">
        <v>116</v>
      </c>
      <c r="B117" s="15">
        <v>40.035455700250218</v>
      </c>
      <c r="C117" s="16">
        <f t="shared" si="2"/>
        <v>40.402000000000001</v>
      </c>
      <c r="D117" s="16">
        <f t="shared" si="3"/>
        <v>-0.36654429974978342</v>
      </c>
    </row>
    <row r="118" spans="1:4">
      <c r="A118" s="1">
        <v>117</v>
      </c>
      <c r="B118" s="15">
        <v>37.438840736216932</v>
      </c>
      <c r="C118" s="16">
        <f t="shared" si="2"/>
        <v>40.402500000000003</v>
      </c>
      <c r="D118" s="16">
        <f t="shared" si="3"/>
        <v>-2.9636592637830717</v>
      </c>
    </row>
    <row r="119" spans="1:4">
      <c r="A119" s="1">
        <v>118</v>
      </c>
      <c r="B119" s="15">
        <v>44.371940566392553</v>
      </c>
      <c r="C119" s="16">
        <f t="shared" si="2"/>
        <v>40.402999999999999</v>
      </c>
      <c r="D119" s="16">
        <f t="shared" si="3"/>
        <v>3.9689405663925541</v>
      </c>
    </row>
    <row r="120" spans="1:4">
      <c r="A120" s="1">
        <v>119</v>
      </c>
      <c r="B120" s="15">
        <v>43.014477927578035</v>
      </c>
      <c r="C120" s="16">
        <f t="shared" si="2"/>
        <v>40.403500000000001</v>
      </c>
      <c r="D120" s="16">
        <f t="shared" si="3"/>
        <v>2.610977927578034</v>
      </c>
    </row>
    <row r="121" spans="1:4">
      <c r="A121" s="1">
        <v>120</v>
      </c>
      <c r="B121" s="15">
        <v>45.343838882324327</v>
      </c>
      <c r="C121" s="16">
        <f t="shared" si="2"/>
        <v>40.404000000000003</v>
      </c>
      <c r="D121" s="16">
        <f t="shared" si="3"/>
        <v>4.9398388823243238</v>
      </c>
    </row>
    <row r="122" spans="1:4">
      <c r="A122" s="1">
        <v>121</v>
      </c>
      <c r="B122" s="15">
        <v>40.509081914138612</v>
      </c>
      <c r="C122" s="16">
        <f t="shared" si="2"/>
        <v>40.404499999999999</v>
      </c>
      <c r="D122" s="16">
        <f t="shared" si="3"/>
        <v>0.10458191413861329</v>
      </c>
    </row>
    <row r="123" spans="1:4">
      <c r="A123" s="1">
        <v>122</v>
      </c>
      <c r="B123" s="15">
        <v>43.293605267753584</v>
      </c>
      <c r="C123" s="16">
        <f t="shared" si="2"/>
        <v>40.405000000000001</v>
      </c>
      <c r="D123" s="16">
        <f t="shared" si="3"/>
        <v>2.888605267753583</v>
      </c>
    </row>
    <row r="124" spans="1:4">
      <c r="A124" s="1">
        <v>123</v>
      </c>
      <c r="B124" s="15">
        <v>41.393608224792352</v>
      </c>
      <c r="C124" s="16">
        <f t="shared" si="2"/>
        <v>40.405500000000004</v>
      </c>
      <c r="D124" s="16">
        <f t="shared" si="3"/>
        <v>0.98810822479234872</v>
      </c>
    </row>
    <row r="125" spans="1:4">
      <c r="A125" s="1">
        <v>124</v>
      </c>
      <c r="B125" s="15">
        <v>40.786103994438143</v>
      </c>
      <c r="C125" s="16">
        <f t="shared" si="2"/>
        <v>40.405999999999999</v>
      </c>
      <c r="D125" s="16">
        <f t="shared" si="3"/>
        <v>0.38010399443814435</v>
      </c>
    </row>
    <row r="126" spans="1:4">
      <c r="A126" s="1">
        <v>125</v>
      </c>
      <c r="B126" s="15">
        <v>37.747908863986034</v>
      </c>
      <c r="C126" s="16">
        <f t="shared" si="2"/>
        <v>40.406500000000001</v>
      </c>
      <c r="D126" s="16">
        <f t="shared" si="3"/>
        <v>-2.6585911360139676</v>
      </c>
    </row>
    <row r="127" spans="1:4">
      <c r="A127" s="1">
        <v>126</v>
      </c>
      <c r="B127" s="15">
        <v>38.473953218462775</v>
      </c>
      <c r="C127" s="16">
        <f t="shared" si="2"/>
        <v>40.407000000000004</v>
      </c>
      <c r="D127" s="16">
        <f t="shared" si="3"/>
        <v>-1.9330467815372288</v>
      </c>
    </row>
    <row r="128" spans="1:4">
      <c r="A128" s="1">
        <v>127</v>
      </c>
      <c r="B128" s="15">
        <v>35.58525759347274</v>
      </c>
      <c r="C128" s="16">
        <f t="shared" si="2"/>
        <v>40.407499999999999</v>
      </c>
      <c r="D128" s="16">
        <f t="shared" si="3"/>
        <v>-4.8222424065272591</v>
      </c>
    </row>
    <row r="129" spans="1:4">
      <c r="A129" s="1">
        <v>128</v>
      </c>
      <c r="B129" s="15">
        <v>41.483785151859784</v>
      </c>
      <c r="C129" s="16">
        <f t="shared" si="2"/>
        <v>40.408000000000001</v>
      </c>
      <c r="D129" s="16">
        <f t="shared" si="3"/>
        <v>1.0757851518597832</v>
      </c>
    </row>
    <row r="130" spans="1:4">
      <c r="A130" s="1">
        <v>129</v>
      </c>
      <c r="B130" s="15">
        <v>38.399585698358813</v>
      </c>
      <c r="C130" s="16">
        <f t="shared" si="2"/>
        <v>40.408500000000004</v>
      </c>
      <c r="D130" s="16">
        <f t="shared" si="3"/>
        <v>-2.008914301641191</v>
      </c>
    </row>
    <row r="131" spans="1:4">
      <c r="A131" s="1">
        <v>130</v>
      </c>
      <c r="B131" s="15">
        <v>43.869079662287191</v>
      </c>
      <c r="C131" s="16">
        <f t="shared" ref="C131:C194" si="4">(0.0005*A131)+40.344</f>
        <v>40.408999999999999</v>
      </c>
      <c r="D131" s="16">
        <f t="shared" ref="D131:D194" si="5">B131-C131</f>
        <v>3.4600796622871925</v>
      </c>
    </row>
    <row r="132" spans="1:4">
      <c r="A132" s="1">
        <v>131</v>
      </c>
      <c r="B132" s="15">
        <v>38.639802387782083</v>
      </c>
      <c r="C132" s="16">
        <f t="shared" si="4"/>
        <v>40.409500000000001</v>
      </c>
      <c r="D132" s="16">
        <f t="shared" si="5"/>
        <v>-1.769697612217918</v>
      </c>
    </row>
    <row r="133" spans="1:4">
      <c r="A133" s="1">
        <v>132</v>
      </c>
      <c r="B133" s="15">
        <v>40.102255826049976</v>
      </c>
      <c r="C133" s="16">
        <f t="shared" si="4"/>
        <v>40.410000000000004</v>
      </c>
      <c r="D133" s="16">
        <f t="shared" si="5"/>
        <v>-0.30774417395002729</v>
      </c>
    </row>
    <row r="134" spans="1:4">
      <c r="A134" s="1">
        <v>133</v>
      </c>
      <c r="B134" s="15">
        <v>39.978446968874408</v>
      </c>
      <c r="C134" s="16">
        <f t="shared" si="4"/>
        <v>40.410499999999999</v>
      </c>
      <c r="D134" s="16">
        <f t="shared" si="5"/>
        <v>-0.43205303112559079</v>
      </c>
    </row>
    <row r="135" spans="1:4">
      <c r="A135" s="1">
        <v>134</v>
      </c>
      <c r="B135" s="15">
        <v>41.915371840876318</v>
      </c>
      <c r="C135" s="16">
        <f t="shared" si="4"/>
        <v>40.411000000000001</v>
      </c>
      <c r="D135" s="16">
        <f t="shared" si="5"/>
        <v>1.5043718408763169</v>
      </c>
    </row>
    <row r="136" spans="1:4">
      <c r="A136" s="1">
        <v>135</v>
      </c>
      <c r="B136" s="15">
        <v>40.478505938490414</v>
      </c>
      <c r="C136" s="16">
        <f t="shared" si="4"/>
        <v>40.411500000000004</v>
      </c>
      <c r="D136" s="16">
        <f t="shared" si="5"/>
        <v>6.7005938490410699E-2</v>
      </c>
    </row>
    <row r="137" spans="1:4">
      <c r="A137" s="1">
        <v>136</v>
      </c>
      <c r="B137" s="15">
        <v>37.928691976308919</v>
      </c>
      <c r="C137" s="16">
        <f t="shared" si="4"/>
        <v>40.411999999999999</v>
      </c>
      <c r="D137" s="16">
        <f t="shared" si="5"/>
        <v>-2.4833080236910803</v>
      </c>
    </row>
    <row r="138" spans="1:4">
      <c r="A138" s="1">
        <v>137</v>
      </c>
      <c r="B138" s="15">
        <v>37.084602467368541</v>
      </c>
      <c r="C138" s="16">
        <f t="shared" si="4"/>
        <v>40.412500000000001</v>
      </c>
      <c r="D138" s="16">
        <f t="shared" si="5"/>
        <v>-3.3278975326314608</v>
      </c>
    </row>
    <row r="139" spans="1:4">
      <c r="A139" s="1">
        <v>138</v>
      </c>
      <c r="B139" s="15">
        <v>36.983439920326639</v>
      </c>
      <c r="C139" s="16">
        <f t="shared" si="4"/>
        <v>40.413000000000004</v>
      </c>
      <c r="D139" s="16">
        <f t="shared" si="5"/>
        <v>-3.4295600796733652</v>
      </c>
    </row>
    <row r="140" spans="1:4">
      <c r="A140" s="1">
        <v>139</v>
      </c>
      <c r="B140" s="15">
        <v>44.137676168394584</v>
      </c>
      <c r="C140" s="16">
        <f t="shared" si="4"/>
        <v>40.413499999999999</v>
      </c>
      <c r="D140" s="16">
        <f t="shared" si="5"/>
        <v>3.7241761683945853</v>
      </c>
    </row>
    <row r="141" spans="1:4">
      <c r="A141" s="1">
        <v>140</v>
      </c>
      <c r="B141" s="15">
        <v>42.106977178316257</v>
      </c>
      <c r="C141" s="16">
        <f t="shared" si="4"/>
        <v>40.414000000000001</v>
      </c>
      <c r="D141" s="16">
        <f t="shared" si="5"/>
        <v>1.692977178316255</v>
      </c>
    </row>
    <row r="142" spans="1:4">
      <c r="A142" s="1">
        <v>141</v>
      </c>
      <c r="B142" s="15">
        <v>42.916189541630153</v>
      </c>
      <c r="C142" s="16">
        <f t="shared" si="4"/>
        <v>40.414500000000004</v>
      </c>
      <c r="D142" s="16">
        <f t="shared" si="5"/>
        <v>2.5016895416301494</v>
      </c>
    </row>
    <row r="143" spans="1:4">
      <c r="A143" s="1">
        <v>142</v>
      </c>
      <c r="B143" s="15">
        <v>42.278997153429344</v>
      </c>
      <c r="C143" s="16">
        <f t="shared" si="4"/>
        <v>40.414999999999999</v>
      </c>
      <c r="D143" s="16">
        <f t="shared" si="5"/>
        <v>1.8639971534293451</v>
      </c>
    </row>
    <row r="144" spans="1:4">
      <c r="A144" s="1">
        <v>143</v>
      </c>
      <c r="B144" s="15">
        <v>33.488934680982176</v>
      </c>
      <c r="C144" s="16">
        <f t="shared" si="4"/>
        <v>40.415500000000002</v>
      </c>
      <c r="D144" s="16">
        <f t="shared" si="5"/>
        <v>-6.9265653190178256</v>
      </c>
    </row>
    <row r="145" spans="1:4">
      <c r="A145" s="1">
        <v>144</v>
      </c>
      <c r="B145" s="15">
        <v>40.848846030209877</v>
      </c>
      <c r="C145" s="16">
        <f t="shared" si="4"/>
        <v>40.416000000000004</v>
      </c>
      <c r="D145" s="16">
        <f t="shared" si="5"/>
        <v>0.43284603020987333</v>
      </c>
    </row>
    <row r="146" spans="1:4">
      <c r="A146" s="1">
        <v>145</v>
      </c>
      <c r="B146" s="15">
        <v>43.190172124868141</v>
      </c>
      <c r="C146" s="16">
        <f t="shared" si="4"/>
        <v>40.416499999999999</v>
      </c>
      <c r="D146" s="16">
        <f t="shared" si="5"/>
        <v>2.773672124868142</v>
      </c>
    </row>
    <row r="147" spans="1:4">
      <c r="A147" s="1">
        <v>146</v>
      </c>
      <c r="B147" s="15">
        <v>35.497775783957337</v>
      </c>
      <c r="C147" s="16">
        <f t="shared" si="4"/>
        <v>40.417000000000002</v>
      </c>
      <c r="D147" s="16">
        <f t="shared" si="5"/>
        <v>-4.9192242160426645</v>
      </c>
    </row>
    <row r="148" spans="1:4">
      <c r="A148" s="1">
        <v>147</v>
      </c>
      <c r="B148" s="15">
        <v>39.485937572907133</v>
      </c>
      <c r="C148" s="16">
        <f t="shared" si="4"/>
        <v>40.417500000000004</v>
      </c>
      <c r="D148" s="16">
        <f t="shared" si="5"/>
        <v>-0.93156242709287085</v>
      </c>
    </row>
    <row r="149" spans="1:4">
      <c r="A149" s="1">
        <v>148</v>
      </c>
      <c r="B149" s="15">
        <v>41.7213544320146</v>
      </c>
      <c r="C149" s="16">
        <f t="shared" si="4"/>
        <v>40.417999999999999</v>
      </c>
      <c r="D149" s="16">
        <f t="shared" si="5"/>
        <v>1.3033544320146007</v>
      </c>
    </row>
    <row r="150" spans="1:4">
      <c r="A150" s="1">
        <v>149</v>
      </c>
      <c r="B150" s="15">
        <v>44.419990062232003</v>
      </c>
      <c r="C150" s="16">
        <f t="shared" si="4"/>
        <v>40.418500000000002</v>
      </c>
      <c r="D150" s="16">
        <f t="shared" si="5"/>
        <v>4.0014900622320013</v>
      </c>
    </row>
    <row r="151" spans="1:4">
      <c r="A151" s="1">
        <v>150</v>
      </c>
      <c r="B151" s="15">
        <v>42.787006460368552</v>
      </c>
      <c r="C151" s="16">
        <f t="shared" si="4"/>
        <v>40.419000000000004</v>
      </c>
      <c r="D151" s="16">
        <f t="shared" si="5"/>
        <v>2.368006460368548</v>
      </c>
    </row>
    <row r="152" spans="1:4">
      <c r="A152" s="1">
        <v>151</v>
      </c>
      <c r="B152" s="15">
        <v>37.572669306727981</v>
      </c>
      <c r="C152" s="16">
        <f t="shared" si="4"/>
        <v>40.419499999999999</v>
      </c>
      <c r="D152" s="16">
        <f t="shared" si="5"/>
        <v>-2.8468306932720182</v>
      </c>
    </row>
    <row r="153" spans="1:4">
      <c r="A153" s="1">
        <v>152</v>
      </c>
      <c r="B153" s="15">
        <v>35.989941737667451</v>
      </c>
      <c r="C153" s="16">
        <f t="shared" si="4"/>
        <v>40.42</v>
      </c>
      <c r="D153" s="16">
        <f t="shared" si="5"/>
        <v>-4.4300582623325511</v>
      </c>
    </row>
    <row r="154" spans="1:4">
      <c r="A154" s="1">
        <v>153</v>
      </c>
      <c r="B154" s="15">
        <v>38.815132433279437</v>
      </c>
      <c r="C154" s="16">
        <f t="shared" si="4"/>
        <v>40.420500000000004</v>
      </c>
      <c r="D154" s="16">
        <f t="shared" si="5"/>
        <v>-1.6053675667205667</v>
      </c>
    </row>
    <row r="155" spans="1:4">
      <c r="A155" s="1">
        <v>154</v>
      </c>
      <c r="B155" s="15">
        <v>40.382265598639513</v>
      </c>
      <c r="C155" s="16">
        <f t="shared" si="4"/>
        <v>40.420999999999999</v>
      </c>
      <c r="D155" s="16">
        <f t="shared" si="5"/>
        <v>-3.8734401360486004E-2</v>
      </c>
    </row>
    <row r="156" spans="1:4">
      <c r="A156" s="1">
        <v>155</v>
      </c>
      <c r="B156" s="15">
        <v>40.625362986188854</v>
      </c>
      <c r="C156" s="16">
        <f t="shared" si="4"/>
        <v>40.421500000000002</v>
      </c>
      <c r="D156" s="16">
        <f t="shared" si="5"/>
        <v>0.20386298618885235</v>
      </c>
    </row>
    <row r="157" spans="1:4">
      <c r="A157" s="1">
        <v>156</v>
      </c>
      <c r="B157" s="15">
        <v>39.462042798892028</v>
      </c>
      <c r="C157" s="16">
        <f t="shared" si="4"/>
        <v>40.422000000000004</v>
      </c>
      <c r="D157" s="16">
        <f t="shared" si="5"/>
        <v>-0.95995720110797578</v>
      </c>
    </row>
    <row r="158" spans="1:4">
      <c r="A158" s="1">
        <v>157</v>
      </c>
      <c r="B158" s="15">
        <v>40.958978449703125</v>
      </c>
      <c r="C158" s="16">
        <f t="shared" si="4"/>
        <v>40.422499999999999</v>
      </c>
      <c r="D158" s="16">
        <f t="shared" si="5"/>
        <v>0.53647844970312519</v>
      </c>
    </row>
    <row r="159" spans="1:4">
      <c r="A159" s="1">
        <v>158</v>
      </c>
      <c r="B159" s="15">
        <v>45.181214138032715</v>
      </c>
      <c r="C159" s="16">
        <f t="shared" si="4"/>
        <v>40.423000000000002</v>
      </c>
      <c r="D159" s="16">
        <f t="shared" si="5"/>
        <v>4.758214138032713</v>
      </c>
    </row>
    <row r="160" spans="1:4">
      <c r="A160" s="1">
        <v>159</v>
      </c>
      <c r="B160" s="15">
        <v>38.181466768547338</v>
      </c>
      <c r="C160" s="16">
        <f t="shared" si="4"/>
        <v>40.423500000000004</v>
      </c>
      <c r="D160" s="16">
        <f t="shared" si="5"/>
        <v>-2.2420332314526661</v>
      </c>
    </row>
    <row r="161" spans="1:4">
      <c r="A161" s="17">
        <v>160</v>
      </c>
      <c r="B161" s="18">
        <v>37.081957945977557</v>
      </c>
      <c r="C161" s="19">
        <f t="shared" si="4"/>
        <v>40.423999999999999</v>
      </c>
      <c r="D161" s="19">
        <f t="shared" si="5"/>
        <v>-3.3420420540224427</v>
      </c>
    </row>
    <row r="162" spans="1:4">
      <c r="A162" s="1">
        <v>161</v>
      </c>
      <c r="B162" s="15">
        <v>45.186626279829532</v>
      </c>
      <c r="C162" s="16">
        <f t="shared" si="4"/>
        <v>40.424500000000002</v>
      </c>
      <c r="D162" s="16">
        <f t="shared" si="5"/>
        <v>4.7621262798295305</v>
      </c>
    </row>
    <row r="163" spans="1:4">
      <c r="A163" s="1">
        <v>162</v>
      </c>
      <c r="B163" s="15">
        <v>38.11233380058043</v>
      </c>
      <c r="C163" s="16">
        <f t="shared" si="4"/>
        <v>40.425000000000004</v>
      </c>
      <c r="D163" s="16">
        <f t="shared" si="5"/>
        <v>-2.3126661994195743</v>
      </c>
    </row>
    <row r="164" spans="1:4">
      <c r="A164" s="1">
        <v>163</v>
      </c>
      <c r="B164" s="15">
        <v>39.809903620494133</v>
      </c>
      <c r="C164" s="16">
        <f t="shared" si="4"/>
        <v>40.4255</v>
      </c>
      <c r="D164" s="16">
        <f t="shared" si="5"/>
        <v>-0.61559637950586676</v>
      </c>
    </row>
    <row r="165" spans="1:4">
      <c r="A165" s="1">
        <v>164</v>
      </c>
      <c r="B165" s="15">
        <v>32.344022897094355</v>
      </c>
      <c r="C165" s="16">
        <f t="shared" si="4"/>
        <v>40.426000000000002</v>
      </c>
      <c r="D165" s="16">
        <f t="shared" si="5"/>
        <v>-8.0819771029056469</v>
      </c>
    </row>
    <row r="166" spans="1:4">
      <c r="A166" s="1">
        <v>165</v>
      </c>
      <c r="B166" s="15">
        <v>41.974617772946878</v>
      </c>
      <c r="C166" s="16">
        <f t="shared" si="4"/>
        <v>40.426500000000004</v>
      </c>
      <c r="D166" s="16">
        <f t="shared" si="5"/>
        <v>1.548117772946874</v>
      </c>
    </row>
    <row r="167" spans="1:4">
      <c r="A167" s="1">
        <v>166</v>
      </c>
      <c r="B167" s="15">
        <v>41.375724079981872</v>
      </c>
      <c r="C167" s="16">
        <f t="shared" si="4"/>
        <v>40.427</v>
      </c>
      <c r="D167" s="16">
        <f t="shared" si="5"/>
        <v>0.94872407998187214</v>
      </c>
    </row>
    <row r="168" spans="1:4">
      <c r="A168" s="1">
        <v>167</v>
      </c>
      <c r="B168" s="15">
        <v>38.248363709376889</v>
      </c>
      <c r="C168" s="16">
        <f t="shared" si="4"/>
        <v>40.427500000000002</v>
      </c>
      <c r="D168" s="16">
        <f t="shared" si="5"/>
        <v>-2.1791362906231129</v>
      </c>
    </row>
    <row r="169" spans="1:4">
      <c r="A169" s="1">
        <v>168</v>
      </c>
      <c r="B169" s="15">
        <v>37.956299643115649</v>
      </c>
      <c r="C169" s="16">
        <f t="shared" si="4"/>
        <v>40.428000000000004</v>
      </c>
      <c r="D169" s="16">
        <f t="shared" si="5"/>
        <v>-2.4717003568843552</v>
      </c>
    </row>
    <row r="170" spans="1:4">
      <c r="A170" s="1">
        <v>169</v>
      </c>
      <c r="B170" s="15">
        <v>38.525183805205018</v>
      </c>
      <c r="C170" s="16">
        <f t="shared" si="4"/>
        <v>40.4285</v>
      </c>
      <c r="D170" s="16">
        <f t="shared" si="5"/>
        <v>-1.9033161947949822</v>
      </c>
    </row>
    <row r="171" spans="1:4">
      <c r="A171" s="1">
        <v>170</v>
      </c>
      <c r="B171" s="15">
        <v>37.273816961689626</v>
      </c>
      <c r="C171" s="16">
        <f t="shared" si="4"/>
        <v>40.429000000000002</v>
      </c>
      <c r="D171" s="16">
        <f t="shared" si="5"/>
        <v>-3.1551830383103763</v>
      </c>
    </row>
    <row r="172" spans="1:4">
      <c r="A172" s="1">
        <v>171</v>
      </c>
      <c r="B172" s="15">
        <v>34.709195685535654</v>
      </c>
      <c r="C172" s="16">
        <f t="shared" si="4"/>
        <v>40.429500000000004</v>
      </c>
      <c r="D172" s="16">
        <f t="shared" si="5"/>
        <v>-5.7203043144643502</v>
      </c>
    </row>
    <row r="173" spans="1:4">
      <c r="A173" s="1">
        <v>172</v>
      </c>
      <c r="B173" s="15">
        <v>38.888017208080136</v>
      </c>
      <c r="C173" s="16">
        <f t="shared" si="4"/>
        <v>40.43</v>
      </c>
      <c r="D173" s="16">
        <f t="shared" si="5"/>
        <v>-1.5419827919198639</v>
      </c>
    </row>
    <row r="174" spans="1:4">
      <c r="A174" s="1">
        <v>173</v>
      </c>
      <c r="B174" s="15">
        <v>45.976732385401853</v>
      </c>
      <c r="C174" s="16">
        <f t="shared" si="4"/>
        <v>40.430500000000002</v>
      </c>
      <c r="D174" s="16">
        <f t="shared" si="5"/>
        <v>5.5462323854018507</v>
      </c>
    </row>
    <row r="175" spans="1:4">
      <c r="A175" s="1">
        <v>174</v>
      </c>
      <c r="B175" s="15">
        <v>39.280600151184565</v>
      </c>
      <c r="C175" s="16">
        <f t="shared" si="4"/>
        <v>40.431000000000004</v>
      </c>
      <c r="D175" s="16">
        <f t="shared" si="5"/>
        <v>-1.1503998488154394</v>
      </c>
    </row>
    <row r="176" spans="1:4">
      <c r="A176" s="1">
        <v>175</v>
      </c>
      <c r="B176" s="15">
        <v>35.496803566316125</v>
      </c>
      <c r="C176" s="16">
        <f t="shared" si="4"/>
        <v>40.4315</v>
      </c>
      <c r="D176" s="16">
        <f t="shared" si="5"/>
        <v>-4.9346964336838752</v>
      </c>
    </row>
    <row r="177" spans="1:4">
      <c r="A177" s="1">
        <v>176</v>
      </c>
      <c r="B177" s="15">
        <v>43.787409667512556</v>
      </c>
      <c r="C177" s="16">
        <f t="shared" si="4"/>
        <v>40.432000000000002</v>
      </c>
      <c r="D177" s="16">
        <f t="shared" si="5"/>
        <v>3.3554096675125535</v>
      </c>
    </row>
    <row r="178" spans="1:4">
      <c r="A178" s="1">
        <v>177</v>
      </c>
      <c r="B178" s="15">
        <v>38.750535346905131</v>
      </c>
      <c r="C178" s="16">
        <f t="shared" si="4"/>
        <v>40.432500000000005</v>
      </c>
      <c r="D178" s="16">
        <f t="shared" si="5"/>
        <v>-1.6819646530948731</v>
      </c>
    </row>
    <row r="179" spans="1:4">
      <c r="A179" s="1">
        <v>178</v>
      </c>
      <c r="B179" s="15">
        <v>43.827689415024615</v>
      </c>
      <c r="C179" s="16">
        <f t="shared" si="4"/>
        <v>40.433</v>
      </c>
      <c r="D179" s="16">
        <f t="shared" si="5"/>
        <v>3.3946894150246152</v>
      </c>
    </row>
    <row r="180" spans="1:4">
      <c r="A180" s="1">
        <v>179</v>
      </c>
      <c r="B180" s="15">
        <v>36.837016999459735</v>
      </c>
      <c r="C180" s="16">
        <f t="shared" si="4"/>
        <v>40.433500000000002</v>
      </c>
      <c r="D180" s="16">
        <f t="shared" si="5"/>
        <v>-3.5964830005402675</v>
      </c>
    </row>
    <row r="181" spans="1:4">
      <c r="A181" s="1">
        <v>180</v>
      </c>
      <c r="B181" s="15">
        <v>43.50658046219953</v>
      </c>
      <c r="C181" s="16">
        <f t="shared" si="4"/>
        <v>40.434000000000005</v>
      </c>
      <c r="D181" s="16">
        <f t="shared" si="5"/>
        <v>3.0725804621995252</v>
      </c>
    </row>
    <row r="182" spans="1:4">
      <c r="A182" s="1">
        <v>181</v>
      </c>
      <c r="B182" s="15">
        <v>36.568268397102045</v>
      </c>
      <c r="C182" s="16">
        <f t="shared" si="4"/>
        <v>40.4345</v>
      </c>
      <c r="D182" s="16">
        <f t="shared" si="5"/>
        <v>-3.8662316028979546</v>
      </c>
    </row>
    <row r="183" spans="1:4">
      <c r="A183" s="1">
        <v>182</v>
      </c>
      <c r="B183" s="15">
        <v>39.097318226220914</v>
      </c>
      <c r="C183" s="16">
        <f t="shared" si="4"/>
        <v>40.435000000000002</v>
      </c>
      <c r="D183" s="16">
        <f t="shared" si="5"/>
        <v>-1.3376817737790887</v>
      </c>
    </row>
    <row r="184" spans="1:4">
      <c r="A184" s="1">
        <v>183</v>
      </c>
      <c r="B184" s="15">
        <v>41.779987588010052</v>
      </c>
      <c r="C184" s="16">
        <f t="shared" si="4"/>
        <v>40.435500000000005</v>
      </c>
      <c r="D184" s="16">
        <f t="shared" si="5"/>
        <v>1.3444875880100469</v>
      </c>
    </row>
    <row r="185" spans="1:4">
      <c r="A185" s="1">
        <v>184</v>
      </c>
      <c r="B185" s="15">
        <v>38.408687941823047</v>
      </c>
      <c r="C185" s="16">
        <f t="shared" si="4"/>
        <v>40.436</v>
      </c>
      <c r="D185" s="16">
        <f t="shared" si="5"/>
        <v>-2.0273120581769533</v>
      </c>
    </row>
    <row r="186" spans="1:4">
      <c r="A186" s="1">
        <v>185</v>
      </c>
      <c r="B186" s="15">
        <v>41.187922422024791</v>
      </c>
      <c r="C186" s="16">
        <f t="shared" si="4"/>
        <v>40.436500000000002</v>
      </c>
      <c r="D186" s="16">
        <f t="shared" si="5"/>
        <v>0.75142242202478826</v>
      </c>
    </row>
    <row r="187" spans="1:4">
      <c r="A187" s="1">
        <v>186</v>
      </c>
      <c r="B187" s="15">
        <v>40.546967628765501</v>
      </c>
      <c r="C187" s="16">
        <f t="shared" si="4"/>
        <v>40.437000000000005</v>
      </c>
      <c r="D187" s="16">
        <f t="shared" si="5"/>
        <v>0.10996762876549582</v>
      </c>
    </row>
    <row r="188" spans="1:4">
      <c r="A188" s="1">
        <v>187</v>
      </c>
      <c r="B188" s="15">
        <v>37.695485889321048</v>
      </c>
      <c r="C188" s="16">
        <f t="shared" si="4"/>
        <v>40.4375</v>
      </c>
      <c r="D188" s="16">
        <f t="shared" si="5"/>
        <v>-2.7420141106789515</v>
      </c>
    </row>
    <row r="189" spans="1:4">
      <c r="A189" s="1">
        <v>188</v>
      </c>
      <c r="B189" s="15">
        <v>42.712915322769824</v>
      </c>
      <c r="C189" s="16">
        <f t="shared" si="4"/>
        <v>40.438000000000002</v>
      </c>
      <c r="D189" s="16">
        <f t="shared" si="5"/>
        <v>2.2749153227698216</v>
      </c>
    </row>
    <row r="190" spans="1:4">
      <c r="A190" s="1">
        <v>189</v>
      </c>
      <c r="B190" s="15">
        <v>37.859529405569781</v>
      </c>
      <c r="C190" s="16">
        <f t="shared" si="4"/>
        <v>40.438499999999998</v>
      </c>
      <c r="D190" s="16">
        <f t="shared" si="5"/>
        <v>-2.578970594430217</v>
      </c>
    </row>
    <row r="191" spans="1:4">
      <c r="A191" s="1">
        <v>190</v>
      </c>
      <c r="B191" s="15">
        <v>40.996071500547799</v>
      </c>
      <c r="C191" s="16">
        <f t="shared" si="4"/>
        <v>40.439</v>
      </c>
      <c r="D191" s="16">
        <f t="shared" si="5"/>
        <v>0.5570715005477993</v>
      </c>
    </row>
    <row r="192" spans="1:4">
      <c r="A192" s="1">
        <v>191</v>
      </c>
      <c r="B192" s="15">
        <v>43.976104854501727</v>
      </c>
      <c r="C192" s="16">
        <f t="shared" si="4"/>
        <v>40.439500000000002</v>
      </c>
      <c r="D192" s="16">
        <f t="shared" si="5"/>
        <v>3.536604854501725</v>
      </c>
    </row>
    <row r="193" spans="1:4">
      <c r="A193" s="1">
        <v>192</v>
      </c>
      <c r="B193" s="15">
        <v>39.113140795333607</v>
      </c>
      <c r="C193" s="16">
        <f t="shared" si="4"/>
        <v>40.44</v>
      </c>
      <c r="D193" s="16">
        <f t="shared" si="5"/>
        <v>-1.3268592046663912</v>
      </c>
    </row>
    <row r="194" spans="1:4">
      <c r="A194" s="1">
        <v>193</v>
      </c>
      <c r="B194" s="15">
        <v>40.663995417126799</v>
      </c>
      <c r="C194" s="16">
        <f t="shared" si="4"/>
        <v>40.4405</v>
      </c>
      <c r="D194" s="16">
        <f t="shared" si="5"/>
        <v>0.22349541712679866</v>
      </c>
    </row>
    <row r="195" spans="1:4">
      <c r="A195" s="1">
        <v>194</v>
      </c>
      <c r="B195" s="15">
        <v>37.863516955129001</v>
      </c>
      <c r="C195" s="16">
        <f t="shared" ref="C195:C251" si="6">(0.0005*A195)+40.344</f>
        <v>40.441000000000003</v>
      </c>
      <c r="D195" s="16">
        <f t="shared" ref="D195:D251" si="7">B195-C195</f>
        <v>-2.577483044871002</v>
      </c>
    </row>
    <row r="196" spans="1:4">
      <c r="A196" s="1">
        <v>195</v>
      </c>
      <c r="B196" s="15">
        <v>43.433355062806143</v>
      </c>
      <c r="C196" s="16">
        <f t="shared" si="6"/>
        <v>40.441499999999998</v>
      </c>
      <c r="D196" s="16">
        <f t="shared" si="7"/>
        <v>2.9918550628061453</v>
      </c>
    </row>
    <row r="197" spans="1:4">
      <c r="A197" s="1">
        <v>196</v>
      </c>
      <c r="B197" s="15">
        <v>39.043485691513013</v>
      </c>
      <c r="C197" s="16">
        <f t="shared" si="6"/>
        <v>40.442</v>
      </c>
      <c r="D197" s="16">
        <f t="shared" si="7"/>
        <v>-1.3985143084869875</v>
      </c>
    </row>
    <row r="198" spans="1:4">
      <c r="A198" s="1">
        <v>197</v>
      </c>
      <c r="B198" s="15">
        <v>42.207210079834312</v>
      </c>
      <c r="C198" s="16">
        <f t="shared" si="6"/>
        <v>40.442500000000003</v>
      </c>
      <c r="D198" s="16">
        <f t="shared" si="7"/>
        <v>1.7647100798343089</v>
      </c>
    </row>
    <row r="199" spans="1:4">
      <c r="A199" s="1">
        <v>198</v>
      </c>
      <c r="B199" s="15">
        <v>45.660555144440927</v>
      </c>
      <c r="C199" s="16">
        <f t="shared" si="6"/>
        <v>40.442999999999998</v>
      </c>
      <c r="D199" s="16">
        <f t="shared" si="7"/>
        <v>5.2175551444409294</v>
      </c>
    </row>
    <row r="200" spans="1:4">
      <c r="A200" s="1">
        <v>199</v>
      </c>
      <c r="B200" s="15">
        <v>40.987114115300727</v>
      </c>
      <c r="C200" s="16">
        <f t="shared" si="6"/>
        <v>40.4435</v>
      </c>
      <c r="D200" s="16">
        <f t="shared" si="7"/>
        <v>0.54361411530072701</v>
      </c>
    </row>
    <row r="201" spans="1:4">
      <c r="A201" s="1">
        <v>200</v>
      </c>
      <c r="B201" s="15">
        <v>35.192844726918402</v>
      </c>
      <c r="C201" s="16">
        <f t="shared" si="6"/>
        <v>40.444000000000003</v>
      </c>
      <c r="D201" s="16">
        <f t="shared" si="7"/>
        <v>-5.2511552730816007</v>
      </c>
    </row>
    <row r="202" spans="1:4">
      <c r="A202" s="1">
        <v>201</v>
      </c>
      <c r="B202" s="15">
        <v>43.1300533664255</v>
      </c>
      <c r="C202" s="16">
        <f t="shared" si="6"/>
        <v>40.444499999999998</v>
      </c>
      <c r="D202" s="16">
        <f t="shared" si="7"/>
        <v>2.685553366425502</v>
      </c>
    </row>
    <row r="203" spans="1:4">
      <c r="A203" s="1">
        <v>202</v>
      </c>
      <c r="B203" s="15">
        <v>45.639273233957113</v>
      </c>
      <c r="C203" s="16">
        <f t="shared" si="6"/>
        <v>40.445</v>
      </c>
      <c r="D203" s="16">
        <f t="shared" si="7"/>
        <v>5.1942732339571123</v>
      </c>
    </row>
    <row r="204" spans="1:4">
      <c r="A204" s="1">
        <v>203</v>
      </c>
      <c r="B204" s="15">
        <v>41.39281699793333</v>
      </c>
      <c r="C204" s="16">
        <f t="shared" si="6"/>
        <v>40.445500000000003</v>
      </c>
      <c r="D204" s="16">
        <f t="shared" si="7"/>
        <v>0.9473169979333278</v>
      </c>
    </row>
    <row r="205" spans="1:4">
      <c r="A205" s="1">
        <v>204</v>
      </c>
      <c r="B205" s="15">
        <v>43.494981640067735</v>
      </c>
      <c r="C205" s="16">
        <f t="shared" si="6"/>
        <v>40.445999999999998</v>
      </c>
      <c r="D205" s="16">
        <f t="shared" si="7"/>
        <v>3.048981640067737</v>
      </c>
    </row>
    <row r="206" spans="1:4">
      <c r="A206" s="1">
        <v>205</v>
      </c>
      <c r="B206" s="15">
        <v>43.385388895972625</v>
      </c>
      <c r="C206" s="16">
        <f t="shared" si="6"/>
        <v>40.4465</v>
      </c>
      <c r="D206" s="16">
        <f t="shared" si="7"/>
        <v>2.9388888959726245</v>
      </c>
    </row>
    <row r="207" spans="1:4">
      <c r="A207" s="1">
        <v>206</v>
      </c>
      <c r="B207" s="15">
        <v>44.965987068177569</v>
      </c>
      <c r="C207" s="16">
        <f t="shared" si="6"/>
        <v>40.447000000000003</v>
      </c>
      <c r="D207" s="16">
        <f t="shared" si="7"/>
        <v>4.5189870681775659</v>
      </c>
    </row>
    <row r="208" spans="1:4">
      <c r="A208" s="1">
        <v>207</v>
      </c>
      <c r="B208" s="15">
        <v>38.076693617840846</v>
      </c>
      <c r="C208" s="16">
        <f t="shared" si="6"/>
        <v>40.447499999999998</v>
      </c>
      <c r="D208" s="16">
        <f t="shared" si="7"/>
        <v>-2.3708063821591523</v>
      </c>
    </row>
    <row r="209" spans="1:4">
      <c r="A209" s="1">
        <v>208</v>
      </c>
      <c r="B209" s="15">
        <v>42.851490783774182</v>
      </c>
      <c r="C209" s="16">
        <f t="shared" si="6"/>
        <v>40.448</v>
      </c>
      <c r="D209" s="16">
        <f t="shared" si="7"/>
        <v>2.4034907837741812</v>
      </c>
    </row>
    <row r="210" spans="1:4">
      <c r="A210" s="1">
        <v>209</v>
      </c>
      <c r="B210" s="15">
        <v>40.76050588327103</v>
      </c>
      <c r="C210" s="16">
        <f t="shared" si="6"/>
        <v>40.448500000000003</v>
      </c>
      <c r="D210" s="16">
        <f t="shared" si="7"/>
        <v>0.31200588327102707</v>
      </c>
    </row>
    <row r="211" spans="1:4">
      <c r="A211" s="1">
        <v>210</v>
      </c>
      <c r="B211" s="15">
        <v>38.613189156907268</v>
      </c>
      <c r="C211" s="16">
        <f t="shared" si="6"/>
        <v>40.448999999999998</v>
      </c>
      <c r="D211" s="16">
        <f t="shared" si="7"/>
        <v>-1.8358108430927302</v>
      </c>
    </row>
    <row r="212" spans="1:4">
      <c r="A212" s="1">
        <v>211</v>
      </c>
      <c r="B212" s="15">
        <v>44.066750134948798</v>
      </c>
      <c r="C212" s="16">
        <f t="shared" si="6"/>
        <v>40.4495</v>
      </c>
      <c r="D212" s="16">
        <f t="shared" si="7"/>
        <v>3.6172501349487973</v>
      </c>
    </row>
    <row r="213" spans="1:4">
      <c r="A213" s="1">
        <v>212</v>
      </c>
      <c r="B213" s="15">
        <v>41.753683825298815</v>
      </c>
      <c r="C213" s="16">
        <f t="shared" si="6"/>
        <v>40.450000000000003</v>
      </c>
      <c r="D213" s="16">
        <f t="shared" si="7"/>
        <v>1.3036838252988119</v>
      </c>
    </row>
    <row r="214" spans="1:4">
      <c r="A214" s="1">
        <v>213</v>
      </c>
      <c r="B214" s="15">
        <v>38.471272711957759</v>
      </c>
      <c r="C214" s="16">
        <f t="shared" si="6"/>
        <v>40.450499999999998</v>
      </c>
      <c r="D214" s="16">
        <f t="shared" si="7"/>
        <v>-1.9792272880422388</v>
      </c>
    </row>
    <row r="215" spans="1:4">
      <c r="A215" s="1">
        <v>214</v>
      </c>
      <c r="B215" s="15">
        <v>42.778395963234665</v>
      </c>
      <c r="C215" s="16">
        <f t="shared" si="6"/>
        <v>40.451000000000001</v>
      </c>
      <c r="D215" s="16">
        <f t="shared" si="7"/>
        <v>2.3273959632346646</v>
      </c>
    </row>
    <row r="216" spans="1:4">
      <c r="A216" s="1">
        <v>215</v>
      </c>
      <c r="B216" s="15">
        <v>37.796486209203721</v>
      </c>
      <c r="C216" s="16">
        <f t="shared" si="6"/>
        <v>40.451500000000003</v>
      </c>
      <c r="D216" s="16">
        <f t="shared" si="7"/>
        <v>-2.6550137907962821</v>
      </c>
    </row>
    <row r="217" spans="1:4">
      <c r="A217" s="1">
        <v>216</v>
      </c>
      <c r="B217" s="15">
        <v>33.922707924491732</v>
      </c>
      <c r="C217" s="16">
        <f t="shared" si="6"/>
        <v>40.451999999999998</v>
      </c>
      <c r="D217" s="16">
        <f t="shared" si="7"/>
        <v>-6.5292920755082662</v>
      </c>
    </row>
    <row r="218" spans="1:4">
      <c r="A218" s="1">
        <v>217</v>
      </c>
      <c r="B218" s="15">
        <v>41.570217446802516</v>
      </c>
      <c r="C218" s="16">
        <f t="shared" si="6"/>
        <v>40.452500000000001</v>
      </c>
      <c r="D218" s="16">
        <f t="shared" si="7"/>
        <v>1.1177174468025157</v>
      </c>
    </row>
    <row r="219" spans="1:4">
      <c r="A219" s="1">
        <v>218</v>
      </c>
      <c r="B219" s="15">
        <v>44.264693886734307</v>
      </c>
      <c r="C219" s="16">
        <f t="shared" si="6"/>
        <v>40.453000000000003</v>
      </c>
      <c r="D219" s="16">
        <f t="shared" si="7"/>
        <v>3.8116938867343038</v>
      </c>
    </row>
    <row r="220" spans="1:4">
      <c r="A220" s="1">
        <v>219</v>
      </c>
      <c r="B220" s="15">
        <v>40.650262479472239</v>
      </c>
      <c r="C220" s="16">
        <f t="shared" si="6"/>
        <v>40.453499999999998</v>
      </c>
      <c r="D220" s="16">
        <f t="shared" si="7"/>
        <v>0.19676247947224113</v>
      </c>
    </row>
    <row r="221" spans="1:4">
      <c r="A221" s="1">
        <v>220</v>
      </c>
      <c r="B221" s="15">
        <v>38.243113422584969</v>
      </c>
      <c r="C221" s="16">
        <f t="shared" si="6"/>
        <v>40.454000000000001</v>
      </c>
      <c r="D221" s="16">
        <f t="shared" si="7"/>
        <v>-2.2108865774150317</v>
      </c>
    </row>
    <row r="222" spans="1:4">
      <c r="A222" s="1">
        <v>221</v>
      </c>
      <c r="B222" s="15">
        <v>42.547167500808989</v>
      </c>
      <c r="C222" s="16">
        <f t="shared" si="6"/>
        <v>40.454500000000003</v>
      </c>
      <c r="D222" s="16">
        <f t="shared" si="7"/>
        <v>2.0926675008089859</v>
      </c>
    </row>
    <row r="223" spans="1:4">
      <c r="A223" s="1">
        <v>222</v>
      </c>
      <c r="B223" s="15">
        <v>42.743603754544345</v>
      </c>
      <c r="C223" s="16">
        <f t="shared" si="6"/>
        <v>40.454999999999998</v>
      </c>
      <c r="D223" s="16">
        <f t="shared" si="7"/>
        <v>2.2886037545443472</v>
      </c>
    </row>
    <row r="224" spans="1:4">
      <c r="A224" s="1">
        <v>223</v>
      </c>
      <c r="B224" s="15">
        <v>44.429653488622151</v>
      </c>
      <c r="C224" s="16">
        <f t="shared" si="6"/>
        <v>40.455500000000001</v>
      </c>
      <c r="D224" s="16">
        <f t="shared" si="7"/>
        <v>3.9741534886221501</v>
      </c>
    </row>
    <row r="225" spans="1:4">
      <c r="A225" s="1">
        <v>224</v>
      </c>
      <c r="B225" s="15">
        <v>42.840624014982637</v>
      </c>
      <c r="C225" s="16">
        <f t="shared" si="6"/>
        <v>40.456000000000003</v>
      </c>
      <c r="D225" s="16">
        <f t="shared" si="7"/>
        <v>2.3846240149826343</v>
      </c>
    </row>
    <row r="226" spans="1:4">
      <c r="A226" s="1">
        <v>225</v>
      </c>
      <c r="B226" s="15">
        <v>35.845547935073576</v>
      </c>
      <c r="C226" s="16">
        <f t="shared" si="6"/>
        <v>40.456499999999998</v>
      </c>
      <c r="D226" s="16">
        <f t="shared" si="7"/>
        <v>-4.6109520649264226</v>
      </c>
    </row>
    <row r="227" spans="1:4">
      <c r="A227" s="1">
        <v>226</v>
      </c>
      <c r="B227" s="15">
        <v>42.112662930034503</v>
      </c>
      <c r="C227" s="16">
        <f t="shared" si="6"/>
        <v>40.457000000000001</v>
      </c>
      <c r="D227" s="16">
        <f t="shared" si="7"/>
        <v>1.6556629300345023</v>
      </c>
    </row>
    <row r="228" spans="1:4">
      <c r="A228" s="1">
        <v>227</v>
      </c>
      <c r="B228" s="15">
        <v>33.763572506353405</v>
      </c>
      <c r="C228" s="16">
        <f t="shared" si="6"/>
        <v>40.457500000000003</v>
      </c>
      <c r="D228" s="16">
        <f t="shared" si="7"/>
        <v>-6.6939274936465978</v>
      </c>
    </row>
    <row r="229" spans="1:4">
      <c r="A229" s="1">
        <v>228</v>
      </c>
      <c r="B229" s="15">
        <v>38.450863087055531</v>
      </c>
      <c r="C229" s="16">
        <f t="shared" si="6"/>
        <v>40.457999999999998</v>
      </c>
      <c r="D229" s="16">
        <f t="shared" si="7"/>
        <v>-2.0071369129444676</v>
      </c>
    </row>
    <row r="230" spans="1:4">
      <c r="A230" s="1">
        <v>229</v>
      </c>
      <c r="B230" s="15">
        <v>39.026512205604917</v>
      </c>
      <c r="C230" s="16">
        <f t="shared" si="6"/>
        <v>40.458500000000001</v>
      </c>
      <c r="D230" s="16">
        <f t="shared" si="7"/>
        <v>-1.4319877943950843</v>
      </c>
    </row>
    <row r="231" spans="1:4">
      <c r="A231" s="1">
        <v>230</v>
      </c>
      <c r="B231" s="15">
        <v>39.451409828920035</v>
      </c>
      <c r="C231" s="16">
        <f t="shared" si="6"/>
        <v>40.459000000000003</v>
      </c>
      <c r="D231" s="16">
        <f t="shared" si="7"/>
        <v>-1.0075901710799684</v>
      </c>
    </row>
    <row r="232" spans="1:4">
      <c r="A232" s="1">
        <v>231</v>
      </c>
      <c r="B232" s="15">
        <v>42.844048942590518</v>
      </c>
      <c r="C232" s="16">
        <f t="shared" si="6"/>
        <v>40.459499999999998</v>
      </c>
      <c r="D232" s="16">
        <f t="shared" si="7"/>
        <v>2.38454894259052</v>
      </c>
    </row>
    <row r="233" spans="1:4">
      <c r="A233" s="1">
        <v>232</v>
      </c>
      <c r="B233" s="15">
        <v>43.06088939904113</v>
      </c>
      <c r="C233" s="16">
        <f t="shared" si="6"/>
        <v>40.46</v>
      </c>
      <c r="D233" s="16">
        <f t="shared" si="7"/>
        <v>2.6008893990411295</v>
      </c>
    </row>
    <row r="234" spans="1:4">
      <c r="A234" s="1">
        <v>233</v>
      </c>
      <c r="B234" s="15">
        <v>41.411058948649739</v>
      </c>
      <c r="C234" s="16">
        <f t="shared" si="6"/>
        <v>40.460500000000003</v>
      </c>
      <c r="D234" s="16">
        <f t="shared" si="7"/>
        <v>0.95055894864973567</v>
      </c>
    </row>
    <row r="235" spans="1:4">
      <c r="A235" s="1">
        <v>234</v>
      </c>
      <c r="B235" s="15">
        <v>36.020168715889959</v>
      </c>
      <c r="C235" s="16">
        <f t="shared" si="6"/>
        <v>40.460999999999999</v>
      </c>
      <c r="D235" s="16">
        <f t="shared" si="7"/>
        <v>-4.4408312841100397</v>
      </c>
    </row>
    <row r="236" spans="1:4">
      <c r="A236" s="1">
        <v>235</v>
      </c>
      <c r="B236" s="15">
        <v>37.974340262861773</v>
      </c>
      <c r="C236" s="16">
        <f t="shared" si="6"/>
        <v>40.461500000000001</v>
      </c>
      <c r="D236" s="16">
        <f t="shared" si="7"/>
        <v>-2.4871597371382279</v>
      </c>
    </row>
    <row r="237" spans="1:4">
      <c r="A237" s="1">
        <v>236</v>
      </c>
      <c r="B237" s="15">
        <v>38.262621656726189</v>
      </c>
      <c r="C237" s="16">
        <f t="shared" si="6"/>
        <v>40.462000000000003</v>
      </c>
      <c r="D237" s="16">
        <f t="shared" si="7"/>
        <v>-2.1993783432738141</v>
      </c>
    </row>
    <row r="238" spans="1:4">
      <c r="A238" s="1">
        <v>237</v>
      </c>
      <c r="B238" s="15">
        <v>40.906736884501683</v>
      </c>
      <c r="C238" s="16">
        <f t="shared" si="6"/>
        <v>40.462499999999999</v>
      </c>
      <c r="D238" s="16">
        <f t="shared" si="7"/>
        <v>0.44423688450168441</v>
      </c>
    </row>
    <row r="239" spans="1:4">
      <c r="A239" s="1">
        <v>238</v>
      </c>
      <c r="B239" s="15">
        <v>39.892361535522269</v>
      </c>
      <c r="C239" s="16">
        <f t="shared" si="6"/>
        <v>40.463000000000001</v>
      </c>
      <c r="D239" s="16">
        <f t="shared" si="7"/>
        <v>-0.57063846447773159</v>
      </c>
    </row>
    <row r="240" spans="1:4">
      <c r="A240" s="1">
        <v>239</v>
      </c>
      <c r="B240" s="15">
        <v>41.548903229369934</v>
      </c>
      <c r="C240" s="16">
        <f t="shared" si="6"/>
        <v>40.463500000000003</v>
      </c>
      <c r="D240" s="16">
        <f t="shared" si="7"/>
        <v>1.0854032293699305</v>
      </c>
    </row>
    <row r="241" spans="1:4">
      <c r="A241" s="1">
        <v>240</v>
      </c>
      <c r="B241" s="15">
        <v>39.704712208714689</v>
      </c>
      <c r="C241" s="16">
        <f t="shared" si="6"/>
        <v>40.463999999999999</v>
      </c>
      <c r="D241" s="16">
        <f t="shared" si="7"/>
        <v>-0.75928779128530977</v>
      </c>
    </row>
    <row r="242" spans="1:4">
      <c r="A242" s="1">
        <v>241</v>
      </c>
      <c r="B242" s="15">
        <v>38.528744656581701</v>
      </c>
      <c r="C242" s="16">
        <f t="shared" si="6"/>
        <v>40.464500000000001</v>
      </c>
      <c r="D242" s="16">
        <f t="shared" si="7"/>
        <v>-1.9357553434183004</v>
      </c>
    </row>
    <row r="243" spans="1:4">
      <c r="A243" s="1">
        <v>242</v>
      </c>
      <c r="B243" s="15">
        <v>39.053239906211154</v>
      </c>
      <c r="C243" s="16">
        <f t="shared" si="6"/>
        <v>40.465000000000003</v>
      </c>
      <c r="D243" s="16">
        <f t="shared" si="7"/>
        <v>-1.4117600937888497</v>
      </c>
    </row>
    <row r="244" spans="1:4">
      <c r="A244" s="1">
        <v>243</v>
      </c>
      <c r="B244" s="15">
        <v>38.917307582998298</v>
      </c>
      <c r="C244" s="16">
        <f t="shared" si="6"/>
        <v>40.465499999999999</v>
      </c>
      <c r="D244" s="16">
        <f t="shared" si="7"/>
        <v>-1.548192417001701</v>
      </c>
    </row>
    <row r="245" spans="1:4">
      <c r="A245" s="1">
        <v>244</v>
      </c>
      <c r="B245" s="15">
        <v>42.744467801493492</v>
      </c>
      <c r="C245" s="16">
        <f t="shared" si="6"/>
        <v>40.466000000000001</v>
      </c>
      <c r="D245" s="16">
        <f t="shared" si="7"/>
        <v>2.2784678014934912</v>
      </c>
    </row>
    <row r="246" spans="1:4">
      <c r="A246" s="1">
        <v>245</v>
      </c>
      <c r="B246" s="15">
        <v>35.017668516888726</v>
      </c>
      <c r="C246" s="16">
        <f t="shared" si="6"/>
        <v>40.466500000000003</v>
      </c>
      <c r="D246" s="16">
        <f t="shared" si="7"/>
        <v>-5.4488314831112774</v>
      </c>
    </row>
    <row r="247" spans="1:4">
      <c r="A247" s="1">
        <v>246</v>
      </c>
      <c r="B247" s="15">
        <v>42.657977957686619</v>
      </c>
      <c r="C247" s="16">
        <f t="shared" si="6"/>
        <v>40.466999999999999</v>
      </c>
      <c r="D247" s="16">
        <f t="shared" si="7"/>
        <v>2.19097795768662</v>
      </c>
    </row>
    <row r="248" spans="1:4">
      <c r="A248" s="1">
        <v>247</v>
      </c>
      <c r="B248" s="15">
        <v>40.403846060373603</v>
      </c>
      <c r="C248" s="16">
        <f t="shared" si="6"/>
        <v>40.467500000000001</v>
      </c>
      <c r="D248" s="16">
        <f t="shared" si="7"/>
        <v>-6.3653939626398426E-2</v>
      </c>
    </row>
    <row r="249" spans="1:4">
      <c r="A249" s="1">
        <v>248</v>
      </c>
      <c r="B249" s="15">
        <v>37.353234892697664</v>
      </c>
      <c r="C249" s="16">
        <f t="shared" si="6"/>
        <v>40.468000000000004</v>
      </c>
      <c r="D249" s="16">
        <f t="shared" si="7"/>
        <v>-3.1147651073023397</v>
      </c>
    </row>
    <row r="250" spans="1:4">
      <c r="A250" s="1">
        <v>249</v>
      </c>
      <c r="B250" s="15">
        <v>37.198044796833472</v>
      </c>
      <c r="C250" s="16">
        <f t="shared" si="6"/>
        <v>40.468499999999999</v>
      </c>
      <c r="D250" s="16">
        <f t="shared" si="7"/>
        <v>-3.2704552031665273</v>
      </c>
    </row>
    <row r="251" spans="1:4">
      <c r="A251" s="1">
        <v>250</v>
      </c>
      <c r="B251" s="15">
        <v>43.544669948427398</v>
      </c>
      <c r="C251" s="16">
        <f t="shared" si="6"/>
        <v>40.469000000000001</v>
      </c>
      <c r="D251" s="16">
        <f t="shared" si="7"/>
        <v>3.0756699484273966</v>
      </c>
    </row>
  </sheetData>
  <conditionalFormatting sqref="A2:D251">
    <cfRule type="expression" dxfId="0" priority="1">
      <formula>$A2=160</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Y K A A B Q S w M E F A A A C A g A H V J c W Q z t Q L 2 m A A A A 9 g A A A B I A A A B D b 2 5 m a W c v U G F j a 2 F n Z S 5 4 b W y F j 0 s K w j A Y h K 9 S s m 8 e r a C W v + n C l W B B U M R t i L E N t q k 0 q e n d X H g k r 2 B F q + 5 c z s w 3 M H O / 3 i D r 6 y q 4 q N b q x q S I Y Y o C Z W R z 0 K Z I U e e O 4 Q x l H N Z C n k S h g g E 2 N u m t T l H p 3 D k h x H u P f Y y b t i A R p Y z s 8 9 V G l q o W o T b W C S M V + r Q O / 1 u I w + 4 1 h k e Y x R P M p n N M g Y w m 5 N p 8 g W j Y + 0 x / T F h 0 l e t a x b U L l 1 s g o w T y / s A f U E s D B B Q A A A g I A B 1 S X F k N U N L t A g g A A A M N A A A T A A A A R m 9 y b X V s Y X M v U 2 V j d G l v b j E u b c W W 2 Y 6 j 2 B 3 G 7 1 u a d 0 D V N 1 W i 1 G Y 1 R p O J Z I P Z z A 7 G w G g U Y f b t g F k N o 3 m X v E t e L K 6 u T m Y m n e l c j X K F O O f 7 b w f 4 f f R x O O Q N g K z 3 K / r 9 d x + + + 9 B n Q R d H k D H G 3 Q L 9 A F X x 8 A G C t C 5 P c x A / 7 u 3 g W s W f u K 6 p z W b u n 6 W + A Z / Y J h z r G A z P h x w E 3 f K J j c O m b r u 4 7 / + 1 8 q a 3 4 / v w / J Q 4 k T y M 5 4 Z V B / m e z v M d r J d d S Q 3 J f a r 0 / U k i N S L A F a E 6 8 m p v m d 5 G R 2 M H 1 c y T s 3 G S a d q W A B l A M O C b 7 R X b V r d b j e u B 1 V V I U b h j C 7 T d D u l T Y 7 F p S q R d + m L h e t l s 0 d M S t 0 D h d 5 t d T S m V 5 F 5 0 w X N t B j u Q L b A i H 5 d N V z m D w c I N g N A O K h n t c C v 7 V e B C 5 Y R K 2 5 u 3 d 0 5 I c z t c O s l w 7 b F K 9 v 0 Y W m B c W s u W e N Q L e b j e N Y 1 i K / s r S t X E e G E D v G H 5 I K F j 6 h r 1 4 b J B 1 y l M Y n 1 D w Y r n n E P d k D 3 s w O 3 G 9 n S g k 7 m q K u L Y R j F F N v W 2 0 n D J s o m a C + Z J W P D J P Z y v 7 p m s y F s o O 5 u 2 w K 1 V u M O 1 m 8 M o 3 R B 2 Q Q G A M E 5 d b S x d T h z g H 6 N C 8 q P j D N S h F w 0 i I E h x P e + 9 a t s z w c m b V a y a Z V / D t W 0 m W a 6 T S t x h 5 k n p y L p w Z b i O o m z v Y R d N X R b f y u D S A t 2 Z i i y l Q t o j u W 5 I J Y z u e c + H + R R w 1 y E L d I p A p 3 E 2 z B R D k S s c n N g z j p a Z O 6 k J 2 R x 9 r Z 9 R P E 7 Q l U C Z 0 0 Z X j o f 0 U a z U V L p I 8 4 1 6 L g U / 1 n u l 2 1 T q r s O W 2 z T p 0 n T A E U K 9 L u s V m 6 l L m S z E / X a g r j v K q O V i z N q 5 E k H H E n O O y r y S u o 9 T K m l W 5 R n 6 i J y S M T l F X n c t W d w s j 9 2 x t u d V v 5 Q Z H U l H b 5 m K a y J n Q t F Z Y 8 X t V U D V q n b E 7 e M 6 i g U C x J y x W c 7 t F j f p s w 3 B m T i N b j r l q u q t x M a I w x b U w Q X M u m m u 2 2 2 W Z 2 L i 9 b c 6 h 2 P C 1 p W 6 A o T U n m u H 2 4 h w t S 1 b Z C a H 7 B y c G A k U q l U k P b + s o r L J Q r C 1 z n u 3 Z A T J C B a a n H m p z X H T P B G m u J j o C O i I z X g C z a v F R v z F 5 4 e 9 E S n 8 2 D Y 0 P A s C K S U j K y f 3 G N y 1 V u J Z 5 5 Y x I p 3 3 L a K L 5 3 1 J L j f h r s n t q S h 4 Y s l 6 x B T c 7 I a D Z h 6 L a Y 4 u q h R V i U N H v j l Z 5 i V f h 5 a R / X T Y C K K K b u 1 D j i p H B x 1 M P 4 9 g h S b u u R q n d 4 Y 8 o / 3 A T f t F m K U x U j F Y d D Q n u x X 9 c O O P N Y J s H b T f 6 p y t Z + q J X q 6 Y a k r K d J W O O A / k u 3 / o 5 0 t x D 5 H V d f d q X 2 J d 4 j A h 3 W t 7 O q y Z i x J p O E d Y / u z K R M D 6 N a / J z e n q j J q f H Q K H r o t Y 0 x n W g N l t x n g U t h h 8 u b B W 5 h O i z p 5 G p N 3 b E q 2 7 8 8 b H K i N y q u Y g l G M T n d Q u 2 o v g 5 u 9 s n T A p j p i 6 q q n W c R X 4 c I E f b w J / F A c E N Y + d 0 Z K Y n O + O 5 Q n n A 2 P D g D S w T 9 6 w 9 R i W 9 K P W h 0 f C O i b i q s H c 4 K S 8 y t W U e f N G X c t P b H E r t C k u F U T B t f a + 2 d f H B e 7 w O Y a F h k / w V N x x k 4 / a o M l c P I D H c H p 6 h d 5 5 e A R h E + U g / X Q I + n h L v L x C z B d g 5 m 8 4 j Z M q G O K X x / K D v t D f h g d 2 n 5 + H p Y 0 h M F b V G 4 C h 4 Q H T F 6 i O h w D 6 0 Y q 7 P K j y N Y 4 + v T H 2 o R 6 6 M f 7 p B c o B 9 D l q + B z y 4 8 e n 4 / C P v 0 N t 0 z Z V s D 4 q x V C U Q / K Y p i B I n x 5 h f x t e o Y 9 P f D e 2 b f O 2 F b R t 0 A 0 x i M E a Q L 8 K P m f R f 5 P F j r u 1 g d 7 j 3 m U / v b w + X O P j k 5 2 / Z w q b q g E g g O r H 2 E k e B s N n 3 b u X 2 F 0 A + q T p a q a p x h r Y j 4 7 7 5 y + G 8 w r 9 / P M 3 u 3 6 F v p x L f Y 2 7 X x 7 y P 2 z / F R L B s C U + v e X / L P z 2 G L + T P / R P + f D 0 Z S g z T 7 M Y S v J q 6 B 6 P 6 d d B r L h 6 G O l n W / z m 5 K 9 Q H I Q Z 9 O M 3 G / g J + s t f I e T l Q w 7 + W 8 3 f O v X H p 3 e v f s Z e n v 4 E w y 7 8 S C 5 7 c W a P 9 l Q W Z 9 n L e 0 0 z J m 4 T 7 O 6 z z 0 h 0 Y k j 5 t m I 8 T O t a N 8 B j l g C n S B 3 K C Z / 0 D h 1 j v E h 0 + o p P F H n X Y z k g q G 4 A u 5 E U I v j i U d E u K m B 4 5 + 4 J q u 0 2 M 0 4 h g k R U u 7 u g A x h V f U d y E 8 c 1 b 1 t Z P + S t L 1 t N C H y 7 E f N g v D w 8 i B l b J 5 E T t 0 f u B z 2 Z 6 q K e q Y r o e T c x 1 f 0 u r 1 e 0 R Z G e V L 0 r o j B r c K U 9 p s U m U b n 6 P n b X 0 H C z 1 v e R x p S Q X 8 / i E k l a L C 1 z a t K I E 5 X n / t T J J O m v 8 6 r C f j 2 O n U C 3 j a 3 E T H G k 2 G U L D r 4 0 B x 3 H C D c G P u / N H m Z M b 7 G 5 R V T r 6 U 7 Z E c 1 l y + p d 2 b P W c d m E 4 V 7 f S d z M W 9 F e 2 U R 3 6 k o f A G I V e / V u H o 3 q E J r t m C F U u + M Y l 2 6 r Q 1 f W r N S P F u 2 1 S o h v b l Y Z c T Z y s y U s t T K l c 9 u J 2 + 8 t S d a w S q H 4 j N s K Y p P 1 t G E Z 8 9 W o F w 4 D Q I a 7 K Q u a u M 2 V c y 8 u E 0 d u 9 2 L P Y o a 8 R u e V H L h u d 1 1 S p i F h Y s Z S E h Y M h + N u h L Q b i M O t 7 s 9 Y T Z o M d q y x W o 6 0 e S c Q Z W f b I I v O Y w b 7 g E / 5 h + 1 3 4 n A Z X d 7 B f c 1 a S z x 1 2 E C I 0 q A g F V X q h S C j r 5 J x v 6 2 D N P s 2 X 6 K 7 y 3 7 r r T h h 5 i G 2 4 k l v a 6 s l 5 G a 7 o y R E i b 2 l S Z R L 0 5 5 k J Z + N 0 + I i Z G 3 k l Y F d R G I N Q r e w i 0 5 A b u w h 9 h r e T H n h x m u t 5 z C e m h x Z P 2 b 3 2 3 n 3 w / 8 d s o 8 v e n y k f v u x 3 q c x 1 C R f I / b x j T d j C y n x G 7 X 6 L G 9 / 3 b K z v I u + 7 P 8 + 0 5 9 A 1 j 9 u 9 S t a f t 3 y V 5 J v t P 4 N m j K f B 4 i h L q + b v v 8 N T s 2 4 b q b 4 v f X / S d R v V v / l 3 x j 9 z 2 L f / x N Q S w M E F A A A C A g A H V J c W Q / K 6 a u k A A A A 6 Q A A A B M A A A B b Q 2 9 u d G V u d F 9 U e X B l c 1 0 u e G 1 s b Y 5 L D s I w D E S v E n m f u r B A C D V l A d y A C 0 T B / Y j m o 8 Z F 4 W w s O B J X I G 1 3 i K V n 5 n n m 8 3 p X x 2 Q H 8 a A x 9 t 4 p 2 B Q l C H L G 3 3 r X K p i 4 k X s 4 1 t X 1 G S i K H H V R Q c c c D o j R d G R 1 L H w g l 5 3 G j 1 Z z P s c W g z Z 3 3 R J u y 3 K H x j s m x 5 L n H 1 B X Z 2 r 0 N L C 4 p C y v t R k H c V p z c 5 U C p s S 4 y P i X s D 9 5 H c L Q G 8 3 Z x C R t l H Y h c R l e f w F Q S w E C F A M U A A A I C A A d U l x Z D O 1 A v a Y A A A D 2 A A A A E g A A A A A A A A A A A A A A p I E A A A A A Q 2 9 u Z m l n L 1 B h Y 2 t h Z 2 U u e G 1 s U E s B A h Q D F A A A C A g A H V J c W Q 1 Q 0 u 0 C C A A A A w 0 A A B M A A A A A A A A A A A A A A K S B 1 g A A A E Z v c m 1 1 b G F z L 1 N l Y 3 R p b 2 4 x L m 1 Q S w E C F A M U A A A I C A A d U l x Z D 8 r p q 6 Q A A A D p A A A A E w A A A A A A A A A A A A A A p I E J C Q A A W 0 N v b n R l b n R f V H l w Z X N d L n h t b F B L B Q Y A A A A A A w A D A M I A A A D e C 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E E w A A A A A A A C I 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O W Z l O G E w M D k t Z m I 1 O S 0 0 N 2 U y L W J k M m M t N W U y N T I y O W Y 3 O W E 1 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y I i A v P j x F b n R y e S B U e X B l P S J G a W x s R X J y b 3 J D b 2 R l I i B W Y W x 1 Z T 0 i c 1 V u a 2 5 v d 2 4 i I C 8 + P E V u d H J 5 I F R 5 c G U 9 I k Z p b G x F c n J v c k N v d W 5 0 I i B W Y W x 1 Z T 0 i b D A i I C 8 + P E V u d H J 5 I F R 5 c G U 9 I k Z p b G x M Y X N 0 V X B k Y X R l Z C I g V m F s d W U 9 I m Q y M D I 0 L T E w L T I 0 V D A 5 O j U 5 O j E 0 L j M w N T Q w M T B a I i A v P j x F b n R y e S B U e X B l P S J G a W x s Q 2 9 s d W 1 u V H l w Z X M i I F Z h b H V l P S J z Q l F N R C I g L z 4 8 R W 5 0 c n k g V H l w Z T 0 i R m l s b E N v b H V t b k 5 h b W V z I i B W Y W x 1 Z T 0 i c 1 s m c X V v d D t F d F x 1 M D B F M C B w b 3 B v b G F 6 a W 9 u Z S B k a S B M d W d n b m F n J n F 1 b 3 Q 7 L C Z x d W 9 0 O 0 d y d X B w b y B k a S B h c H B h c n R l b m V u e m E g J n F 1 b 3 Q 7 L C Z x d W 9 0 O 0 V 0 X H U w M E U w I F B v c G 9 s Y X p p b 2 5 l I F R l c n p v I E d y d X B w b 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F 1 Z X J 5 L 0 F 1 d G 9 S Z W 1 v d m V k Q 2 9 s d W 1 u c z E u e 0 V 0 X H U w M E U w I H B v c G 9 s Y X p p b 2 5 l I G R p I E x 1 Z 2 d u Y W c s M H 0 m c X V v d D s s J n F 1 b 3 Q 7 U 2 V j d G l v b j E v U X V l c n k v Q X V 0 b 1 J l b W 9 2 Z W R D b 2 x 1 b W 5 z M S 5 7 R 3 J 1 c H B v I G R p I G F w c G F y d G V u Z W 5 6 Y S A s M X 0 m c X V v d D s s J n F 1 b 3 Q 7 U 2 V j d G l v b j E v U X V l c n k v Q X V 0 b 1 J l b W 9 2 Z W R D b 2 x 1 b W 5 z M S 5 7 R X R c d T A w R T A g U G 9 w b 2 x h e m l v b m U g V G V y e m 8 g R 3 J 1 c H B v L D J 9 J n F 1 b 3 Q 7 X S w m c X V v d D t D b 2 x 1 b W 5 D b 3 V u d C Z x d W 9 0 O z o z L C Z x d W 9 0 O 0 t l e U N v b H V t b k 5 h b W V z J n F 1 b 3 Q 7 O l t d L C Z x d W 9 0 O 0 N v b H V t b k l k Z W 5 0 a X R p Z X M m c X V v d D s 6 W y Z x d W 9 0 O 1 N l Y 3 R p b 2 4 x L 1 F 1 Z X J 5 L 0 F 1 d G 9 S Z W 1 v d m V k Q 2 9 s d W 1 u c z E u e 0 V 0 X H U w M E U w I H B v c G 9 s Y X p p b 2 5 l I G R p I E x 1 Z 2 d u Y W c s M H 0 m c X V v d D s s J n F 1 b 3 Q 7 U 2 V j d G l v b j E v U X V l c n k v Q X V 0 b 1 J l b W 9 2 Z W R D b 2 x 1 b W 5 z M S 5 7 R 3 J 1 c H B v I G R p I G F w c G F y d G V u Z W 5 6 Y S A s M X 0 m c X V v d D s s J n F 1 b 3 Q 7 U 2 V j d G l v b j E v U X V l c n k v Q X V 0 b 1 J l b W 9 2 Z W R D b 2 x 1 b W 5 z M S 5 7 R X R c d T A w R T A g U G 9 w b 2 x h e m l v b m U g V G V y e m 8 g R 3 J 1 c H B v L D J 9 J n F 1 b 3 Q 7 X S w m c X V v d D t S Z W x h d G l v b n N o a X B J b m Z v J n F 1 b 3 Q 7 O l t d f S I g L z 4 8 L 1 N 0 Y W J s Z U V u d H J p Z X M + P C 9 J d G V t P j x J d G V t P j x J d G V t T G 9 j Y X R p b 2 4 + P E l 0 Z W 1 U e X B l P k Z v c m 1 1 b G E 8 L 0 l 0 Z W 1 U e X B l P j x J d G V t U G F 0 a D 5 T Z W N 0 a W 9 u M S 9 R d W V y e S 9 P c m l n a W 5 l P C 9 J d G V t U G F 0 a D 4 8 L 0 l 0 Z W 1 M b 2 N h d G l v b j 4 8 U 3 R h Y m x l R W 5 0 c m l l c y A v P j w v S X R l b T 4 8 S X R l b T 4 8 S X R l b U x v Y 2 F 0 a W 9 u P j x J d G V t V H l w Z T 5 G b 3 J t d W x h P C 9 J d G V t V H l w Z T 4 8 S X R l b V B h d G g + U 2 V j d G l v b j E v U X V l c n k v V G l w b y U y M G R p J T I w Y 2 9 s b 2 5 u Y S U y M G 1 v Z G l m a W N h d G 8 8 L 0 l 0 Z W 1 Q Y X R o P j w v S X R l b U x v Y 2 F 0 a W 9 u P j x T d G F i b G V F b n R y a W V z I C 8 + P C 9 J d G V t P j x J d G V t P j x J d G V t T G 9 j Y X R p b 2 4 + P E l 0 Z W 1 U e X B l P k Z v c m 1 1 b G E 8 L 0 l 0 Z W 1 U e X B l P j x J d G V t U G F 0 a D 5 T Z W N 0 a W 9 u M S 9 R d W V y e S 9 S a W d o Z S U y M G Z p b H R y Y X R l P C 9 J d G V t U G F 0 a D 4 8 L 0 l 0 Z W 1 M b 2 N h d G l v b j 4 8 U 3 R h Y m x l R W 5 0 c m l l c y A v P j w v S X R l b T 4 8 S X R l b T 4 8 S X R l b U x v Y 2 F 0 a W 9 u P j x J d G V t V H l w Z T 5 G b 3 J t d W x h P C 9 J d G V t V H l w Z T 4 8 S X R l b V B h d G g + U 2 V j d G l v b j E v U X V l c n k l M j A l M j g y J T I 5 P C 9 J d G V t U G F 0 a D 4 8 L 0 l 0 Z W 1 M b 2 N h d G l v b j 4 8 U 3 R h Y m x l R W 5 0 c m l l c z 4 8 R W 5 0 c n k g V H l w Z T 0 i S X N Q c m l 2 Y X R l I i B W Y W x 1 Z T 0 i b D A i I C 8 + P E V u d H J 5 I F R 5 c G U 9 I k x v Y W R U b 1 J l c G 9 y d E R p c 2 F i b G V k I i B W Y W x 1 Z T 0 i b D A i I C 8 + P E V u d H J 5 I F R 5 c G U 9 I k Z p b G x F b m F i b G V k I i B W Y W x 1 Z T 0 i b D A i I C 8 + P E V u d H J 5 I F R 5 c G U 9 I k Z p b G x P Y m p l Y 3 R U e X B l I i B W Y W x 1 Z T 0 i c 0 N v b m 5 l Y 3 R p b 2 5 P b m x 5 I i A v P j x F b n R y e S B U e X B l P S J G a W x s V G 9 E Y X R h T W 9 k Z W x F b m F i b G V k I i B W Y W x 1 Z T 0 i b D A i I C 8 + P E V u d H J 5 I F R 5 c G U 9 I l F 1 Z X J 5 S U Q i I F Z h b H V l P S J z M 2 I 3 N m Q 1 Z j I t Z T g z N S 0 0 Z m Y 3 L T k w Z j I t Y 2 Y z O G M 0 Y T Y x N G M x 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N C 0 x M C 0 y O F Q w O T o x N j o 1 M C 4 0 M j Y 4 M z Q w W i I g L z 4 8 R W 5 0 c n k g V H l w Z T 0 i R m l s b E N v b H V t b l R 5 c G V z I i B W Y W x 1 Z T 0 i c 0 F 3 T T 0 i I C 8 + P E V u d H J 5 I F R 5 c G U 9 I k Z p b G x D b 2 x 1 b W 5 O Y W 1 l c y I g V m F s d W U 9 I n N b J n F 1 b 3 Q 7 U G 9 w d W x h d G l v b i B B Z 2 U g b 2 Y g T H V n Z 2 5 h Z y Z x d W 9 0 O y w m c X V v d D s g R 3 J v d X A g T W V t Y m V y c 2 h p c 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F 1 Z X J 5 I C g y K S 9 B d X R v U m V t b 3 Z l Z E N v b H V t b n M x L n t Q b 3 B 1 b G F 0 a W 9 u I E F n Z S B v Z i B M d W d n b m F n L D B 9 J n F 1 b 3 Q 7 L C Z x d W 9 0 O 1 N l Y 3 R p b 2 4 x L 1 F 1 Z X J 5 I C g y K S 9 B d X R v U m V t b 3 Z l Z E N v b H V t b n M x L n s g R 3 J v d X A g T W V t Y m V y c 2 h p c C w x f S Z x d W 9 0 O 1 0 s J n F 1 b 3 Q 7 Q 2 9 s d W 1 u Q 2 9 1 b n Q m c X V v d D s 6 M i w m c X V v d D t L Z X l D b 2 x 1 b W 5 O Y W 1 l c y Z x d W 9 0 O z p b X S w m c X V v d D t D b 2 x 1 b W 5 J Z G V u d G l 0 a W V z J n F 1 b 3 Q 7 O l s m c X V v d D t T Z W N 0 a W 9 u M S 9 R d W V y e S A o M i k v Q X V 0 b 1 J l b W 9 2 Z W R D b 2 x 1 b W 5 z M S 5 7 U G 9 w d W x h d G l v b i B B Z 2 U g b 2 Y g T H V n Z 2 5 h Z y w w f S Z x d W 9 0 O y w m c X V v d D t T Z W N 0 a W 9 u M S 9 R d W V y e S A o M i k v Q X V 0 b 1 J l b W 9 2 Z W R D b 2 x 1 b W 5 z M S 5 7 I E d y b 3 V w I E 1 l b W J l c n N o a X A s M X 0 m c X V v d D t d L C Z x d W 9 0 O 1 J l b G F 0 a W 9 u c 2 h p c E l u Z m 8 m c X V v d D s 6 W 1 1 9 I i A v P j w v U 3 R h Y m x l R W 5 0 c m l l c z 4 8 L 0 l 0 Z W 0 + P E l 0 Z W 0 + P E l 0 Z W 1 M b 2 N h d G l v b j 4 8 S X R l b V R 5 c G U + R m 9 y b X V s Y T w v S X R l b V R 5 c G U + P E l 0 Z W 1 Q Y X R o P l N l Y 3 R p b 2 4 x L 1 F 1 Z X J 5 J T I w J T I 4 M i U y O S 9 P c m l n a W 5 l P C 9 J d G V t U G F 0 a D 4 8 L 0 l 0 Z W 1 M b 2 N h d G l v b j 4 8 U 3 R h Y m x l R W 5 0 c m l l c y A v P j w v S X R l b T 4 8 S X R l b T 4 8 S X R l b U x v Y 2 F 0 a W 9 u P j x J d G V t V H l w Z T 5 G b 3 J t d W x h P C 9 J d G V t V H l w Z T 4 8 S X R l b V B h d G g + U 2 V j d G l v b j E v U X V l c n k l M j A l M j g y J T I 5 L 1 R p c G 8 l M j B k a S U y M G N v b G 9 u b m E l M j B t b 2 R p Z m l j Y X R v P C 9 J d G V t U G F 0 a D 4 8 L 0 l 0 Z W 1 M b 2 N h d G l v b j 4 8 U 3 R h Y m x l R W 5 0 c m l l c y A v P j w v S X R l b T 4 8 S X R l b T 4 8 S X R l b U x v Y 2 F 0 a W 9 u P j x J d G V t V H l w Z T 5 G b 3 J t d W x h P C 9 J d G V t V H l w Z T 4 8 S X R l b V B h d G g + U 2 V j d G l v b j E v U X V l c n k l M j A l M j g y J T I 5 L 0 N v b G 9 u b m U l M j B y a W 1 v c 3 N l P C 9 J d G V t U G F 0 a D 4 8 L 0 l 0 Z W 1 M b 2 N h d G l v b j 4 8 U 3 R h Y m x l R W 5 0 c m l l c y A v P j w v S X R l b T 4 8 L 0 l 0 Z W 1 z P j w v T G 9 j Y W x Q Y W N r Y W d l T W V 0 Y W R h d G F G a W x l P h Y A A A B Q S w U G A A A A A A A A A A A A A A A A A A A A A A A A Z A A A A D 8 P e N j 1 P W 0 1 i I h o 6 Y i W 9 z 7 X a L m R a w S E E E / 1 Z R F J A U 5 K Q k F 3 9 k d u 1 M Y I 3 R O e O Y L k 9 O q D 0 X x 2 D Z F + Z t W B W q j 3 Z c b x P S D w Q b r C K m R W m l P 2 H Y M G J W k h a V R o Y N 4 8 y V 7 L o L r l 4 4 4 d a U g = < / D a t a M a s h u p > 
</file>

<file path=customXml/itemProps1.xml><?xml version="1.0" encoding="utf-8"?>
<ds:datastoreItem xmlns:ds="http://schemas.openxmlformats.org/officeDocument/2006/customXml" ds:itemID="{52F1AA7F-CE65-4947-B624-DA8D345838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6</vt:i4>
      </vt:variant>
    </vt:vector>
  </HeadingPairs>
  <TitlesOfParts>
    <vt:vector size="6" baseType="lpstr">
      <vt:lpstr>Parameters</vt:lpstr>
      <vt:lpstr>Data</vt:lpstr>
      <vt:lpstr>Sample</vt:lpstr>
      <vt:lpstr>Statistical Insight</vt:lpstr>
      <vt:lpstr>(Un)Correlated Variables</vt:lpstr>
      <vt:lpstr>Linear 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 Mia</dc:creator>
  <cp:lastModifiedBy>Gabriele Mia</cp:lastModifiedBy>
  <dcterms:created xsi:type="dcterms:W3CDTF">2024-10-23T13:10:15Z</dcterms:created>
  <dcterms:modified xsi:type="dcterms:W3CDTF">2025-01-29T09:32:37Z</dcterms:modified>
</cp:coreProperties>
</file>