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penSocial\Desktop\manejo_plantadas\p1_2022\"/>
    </mc:Choice>
  </mc:AlternateContent>
  <xr:revisionPtr revIDLastSave="0" documentId="13_ncr:1_{DEBD0147-316D-47FA-B108-DF3E3E71F7E9}" xr6:coauthVersionLast="47" xr6:coauthVersionMax="47" xr10:uidLastSave="{00000000-0000-0000-0000-000000000000}"/>
  <bookViews>
    <workbookView xWindow="1950" yWindow="1950" windowWidth="14625" windowHeight="8325" xr2:uid="{00000000-000D-0000-FFFF-FFFF00000000}"/>
  </bookViews>
  <sheets>
    <sheet name="Tabuas" sheetId="1" r:id="rId1"/>
    <sheet name="fustes" sheetId="2" r:id="rId2"/>
    <sheet name="produtos" sheetId="3" r:id="rId3"/>
    <sheet name="coeficien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F9" i="1"/>
  <c r="G9" i="1" s="1"/>
  <c r="O9" i="1" s="1"/>
  <c r="C30" i="1"/>
  <c r="F7" i="1"/>
  <c r="N7" i="1" s="1"/>
  <c r="F8" i="1"/>
  <c r="G8" i="1" s="1"/>
  <c r="H8" i="1" s="1"/>
  <c r="I8" i="1" s="1"/>
  <c r="J8" i="1" s="1"/>
  <c r="K8" i="1" s="1"/>
  <c r="L8" i="1" s="1"/>
  <c r="M8" i="1" s="1"/>
  <c r="U8" i="1" s="1"/>
  <c r="F6" i="1"/>
  <c r="G6" i="1" s="1"/>
  <c r="H6" i="1" s="1"/>
  <c r="I6" i="1" s="1"/>
  <c r="J6" i="1" s="1"/>
  <c r="K6" i="1" s="1"/>
  <c r="L6" i="1" s="1"/>
  <c r="M6" i="1" s="1"/>
  <c r="U6" i="1" s="1"/>
  <c r="F5" i="1"/>
  <c r="G5" i="1" s="1"/>
  <c r="H5" i="1" s="1"/>
  <c r="I5" i="1" s="1"/>
  <c r="J5" i="1" s="1"/>
  <c r="K5" i="1" s="1"/>
  <c r="L5" i="1" s="1"/>
  <c r="M5" i="1" s="1"/>
  <c r="U5" i="1" s="1"/>
  <c r="F4" i="1"/>
  <c r="N4" i="1" s="1"/>
  <c r="F3" i="1"/>
  <c r="N3" i="1" s="1"/>
  <c r="F2" i="1"/>
  <c r="G2" i="1" s="1"/>
  <c r="N9" i="1" l="1"/>
  <c r="H9" i="1"/>
  <c r="G4" i="1"/>
  <c r="H4" i="1" s="1"/>
  <c r="I4" i="1" s="1"/>
  <c r="J4" i="1" s="1"/>
  <c r="K4" i="1" s="1"/>
  <c r="L4" i="1" s="1"/>
  <c r="M4" i="1" s="1"/>
  <c r="U4" i="1" s="1"/>
  <c r="G3" i="1"/>
  <c r="H3" i="1" s="1"/>
  <c r="I3" i="1" s="1"/>
  <c r="J3" i="1" s="1"/>
  <c r="K3" i="1" s="1"/>
  <c r="L3" i="1" s="1"/>
  <c r="M3" i="1" s="1"/>
  <c r="U3" i="1" s="1"/>
  <c r="O2" i="1"/>
  <c r="B22" i="1" s="1"/>
  <c r="H2" i="1"/>
  <c r="I2" i="1" s="1"/>
  <c r="J2" i="1" s="1"/>
  <c r="K2" i="1" s="1"/>
  <c r="L2" i="1" s="1"/>
  <c r="M2" i="1" s="1"/>
  <c r="U2" i="1" s="1"/>
  <c r="G7" i="1"/>
  <c r="H7" i="1" s="1"/>
  <c r="I7" i="1" s="1"/>
  <c r="J7" i="1" s="1"/>
  <c r="K7" i="1" s="1"/>
  <c r="L7" i="1" s="1"/>
  <c r="M7" i="1" s="1"/>
  <c r="U7" i="1" s="1"/>
  <c r="N2" i="1"/>
  <c r="B21" i="1" s="1"/>
  <c r="N6" i="1"/>
  <c r="N5" i="1"/>
  <c r="N8" i="1"/>
  <c r="O8" i="1"/>
  <c r="O6" i="1"/>
  <c r="O5" i="1"/>
  <c r="O3" i="1"/>
  <c r="P9" i="1" l="1"/>
  <c r="I9" i="1"/>
  <c r="P2" i="1"/>
  <c r="O7" i="1"/>
  <c r="P8" i="1"/>
  <c r="P6" i="1"/>
  <c r="P5" i="1"/>
  <c r="O4" i="1"/>
  <c r="P3" i="1"/>
  <c r="J9" i="1" l="1"/>
  <c r="Q9" i="1"/>
  <c r="Q2" i="1"/>
  <c r="B24" i="1" s="1"/>
  <c r="B23" i="1"/>
  <c r="P7" i="1"/>
  <c r="Q8" i="1"/>
  <c r="Q6" i="1"/>
  <c r="Q5" i="1"/>
  <c r="P4" i="1"/>
  <c r="Q3" i="1"/>
  <c r="K9" i="1" l="1"/>
  <c r="R9" i="1"/>
  <c r="R2" i="1"/>
  <c r="Q7" i="1"/>
  <c r="R8" i="1"/>
  <c r="R6" i="1"/>
  <c r="R5" i="1"/>
  <c r="Q4" i="1"/>
  <c r="R3" i="1"/>
  <c r="L9" i="1" l="1"/>
  <c r="S9" i="1"/>
  <c r="B25" i="1"/>
  <c r="T2" i="1"/>
  <c r="S2" i="1"/>
  <c r="B26" i="1" s="1"/>
  <c r="R7" i="1"/>
  <c r="S8" i="1"/>
  <c r="T8" i="1"/>
  <c r="S6" i="1"/>
  <c r="T6" i="1"/>
  <c r="S5" i="1"/>
  <c r="T5" i="1"/>
  <c r="V5" i="1" s="1"/>
  <c r="R4" i="1"/>
  <c r="S3" i="1"/>
  <c r="T3" i="1"/>
  <c r="V3" i="1" s="1"/>
  <c r="T9" i="1" l="1"/>
  <c r="V9" i="1" s="1"/>
  <c r="M9" i="1"/>
  <c r="U9" i="1" s="1"/>
  <c r="V2" i="1"/>
  <c r="V8" i="1"/>
  <c r="V6" i="1"/>
  <c r="S7" i="1"/>
  <c r="T7" i="1"/>
  <c r="T4" i="1"/>
  <c r="S4" i="1"/>
  <c r="V4" i="1" l="1"/>
  <c r="V7" i="1"/>
  <c r="F17" i="1"/>
</calcChain>
</file>

<file path=xl/sharedStrings.xml><?xml version="1.0" encoding="utf-8"?>
<sst xmlns="http://schemas.openxmlformats.org/spreadsheetml/2006/main" count="64" uniqueCount="57">
  <si>
    <t>betas</t>
  </si>
  <si>
    <t>valores</t>
  </si>
  <si>
    <t>b0</t>
  </si>
  <si>
    <t>b1</t>
  </si>
  <si>
    <t>b2</t>
  </si>
  <si>
    <t>b3</t>
  </si>
  <si>
    <t>b4</t>
  </si>
  <si>
    <t>b5</t>
  </si>
  <si>
    <t>Arvore</t>
  </si>
  <si>
    <t>dap (cm)</t>
  </si>
  <si>
    <t>HT (m)</t>
  </si>
  <si>
    <t>dtab 1</t>
  </si>
  <si>
    <t>dtab 3</t>
  </si>
  <si>
    <t>dtab 4</t>
  </si>
  <si>
    <t>dtab 5</t>
  </si>
  <si>
    <t>dtab 6</t>
  </si>
  <si>
    <t>dtab 7</t>
  </si>
  <si>
    <t>Número de árvore</t>
  </si>
  <si>
    <t>comprimento da tora</t>
  </si>
  <si>
    <t>Espessura da tora</t>
  </si>
  <si>
    <t>toco</t>
  </si>
  <si>
    <t>diametro minimo do produto</t>
  </si>
  <si>
    <t>comprimento total</t>
  </si>
  <si>
    <t>htab 1</t>
  </si>
  <si>
    <t>htab 2</t>
  </si>
  <si>
    <t>htab 3</t>
  </si>
  <si>
    <t>htab 4</t>
  </si>
  <si>
    <t>htab 5</t>
  </si>
  <si>
    <t>htab 6</t>
  </si>
  <si>
    <t>htab 7</t>
  </si>
  <si>
    <t>dtab2</t>
  </si>
  <si>
    <t>N Toras</t>
  </si>
  <si>
    <t>tabuas</t>
  </si>
  <si>
    <t>a1</t>
  </si>
  <si>
    <t>a2</t>
  </si>
  <si>
    <t>a3</t>
  </si>
  <si>
    <t>a4</t>
  </si>
  <si>
    <t>a5</t>
  </si>
  <si>
    <t>a6</t>
  </si>
  <si>
    <t>Total por árvore</t>
  </si>
  <si>
    <t>Total de tábuas</t>
  </si>
  <si>
    <t>idestcoef</t>
  </si>
  <si>
    <t>idfustemed</t>
  </si>
  <si>
    <t>dap</t>
  </si>
  <si>
    <t>htre</t>
  </si>
  <si>
    <t>htest</t>
  </si>
  <si>
    <t>haprov_total</t>
  </si>
  <si>
    <t>nome</t>
  </si>
  <si>
    <t>dmin</t>
  </si>
  <si>
    <t>comp</t>
  </si>
  <si>
    <t>comp_min</t>
  </si>
  <si>
    <t>htoco</t>
  </si>
  <si>
    <t>produto1</t>
  </si>
  <si>
    <t>Prova real</t>
  </si>
  <si>
    <t>do htab1</t>
  </si>
  <si>
    <t>htab 8</t>
  </si>
  <si>
    <t>dtab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</si>
</sst>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0" fillId="0" borderId="0" xfId="0" applyBorder="1"/>
    <xf numFmtId="0" fontId="0" fillId="3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0" xfId="0" applyFill="1"/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A23" workbookViewId="0">
      <selection activeCell="C30" sqref="C30"/>
    </sheetView>
  </sheetViews>
  <sheetFormatPr defaultRowHeight="15" x14ac:dyDescent="0.25"/>
  <cols>
    <col min="1" max="1" width="12.42578125" customWidth="1"/>
    <col min="2" max="2" width="27.28515625" bestFit="1" customWidth="1"/>
    <col min="4" max="4" width="8.7109375" bestFit="1" customWidth="1"/>
    <col min="5" max="5" width="19.85546875" bestFit="1" customWidth="1"/>
  </cols>
  <sheetData>
    <row r="1" spans="1:22" x14ac:dyDescent="0.25">
      <c r="A1" s="2" t="s">
        <v>0</v>
      </c>
      <c r="B1" s="15" t="s">
        <v>1</v>
      </c>
      <c r="C1" s="3" t="s">
        <v>8</v>
      </c>
      <c r="D1" s="3" t="s">
        <v>9</v>
      </c>
      <c r="E1" s="7" t="s">
        <v>10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55</v>
      </c>
      <c r="N1" s="8" t="s">
        <v>11</v>
      </c>
      <c r="O1" s="8" t="s">
        <v>30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56</v>
      </c>
      <c r="V1" s="10" t="s">
        <v>31</v>
      </c>
    </row>
    <row r="2" spans="1:22" x14ac:dyDescent="0.25">
      <c r="A2" s="2" t="s">
        <v>2</v>
      </c>
      <c r="B2" s="15">
        <v>1.0101899999999999</v>
      </c>
      <c r="C2" s="3">
        <v>1</v>
      </c>
      <c r="D2" s="3">
        <v>28.56</v>
      </c>
      <c r="E2" s="7">
        <v>29.46</v>
      </c>
      <c r="F2" s="4">
        <f t="shared" ref="F2:F9" si="0">$F$16+$F$15</f>
        <v>3.1100000000000003</v>
      </c>
      <c r="G2" s="4">
        <f t="shared" ref="G2:K2" si="1">F2+$F$15</f>
        <v>5.98</v>
      </c>
      <c r="H2" s="4">
        <f t="shared" si="1"/>
        <v>8.8500000000000014</v>
      </c>
      <c r="I2" s="4">
        <f t="shared" si="1"/>
        <v>11.720000000000002</v>
      </c>
      <c r="J2" s="4">
        <f t="shared" si="1"/>
        <v>14.590000000000003</v>
      </c>
      <c r="K2" s="4">
        <f t="shared" si="1"/>
        <v>17.460000000000004</v>
      </c>
      <c r="L2" s="4">
        <f>K2+$F$15</f>
        <v>20.330000000000005</v>
      </c>
      <c r="M2" s="4">
        <f>L2+$F$15</f>
        <v>23.200000000000006</v>
      </c>
      <c r="N2" s="8">
        <f t="shared" ref="N2:N8" si="2">IF($E2&lt;F2,0,$D2*($B$2+$B$3*(F2/$E2)+$B$4*(F2/$E2)^2+$B$5*(F2/$E2)^3+$B$6*(F2/$E2)^4+$B$7*(F2/$E2)^5))</f>
        <v>23.432606475966125</v>
      </c>
      <c r="O2" s="8">
        <f t="shared" ref="O2:U2" si="3">IF($E2&lt;G2,0,$D2*($B$2+$B$3*(G2/$E2)+$B$4*(G2/$E2)^2+$B$5*(G2/$E2)^3+$B$6*(G2/$E2)^4+$B$7*(G2/$E2)^5))</f>
        <v>21.691496438548498</v>
      </c>
      <c r="P2" s="8">
        <f t="shared" si="3"/>
        <v>20.89635412862901</v>
      </c>
      <c r="Q2" s="8">
        <f t="shared" si="3"/>
        <v>19.890297947242267</v>
      </c>
      <c r="R2" s="8">
        <f t="shared" si="3"/>
        <v>18.207213484781338</v>
      </c>
      <c r="S2" s="8">
        <f t="shared" si="3"/>
        <v>15.820184092613074</v>
      </c>
      <c r="T2" s="8">
        <f t="shared" si="3"/>
        <v>12.889921454693075</v>
      </c>
      <c r="U2" s="8">
        <f t="shared" si="3"/>
        <v>9.5131961591808398</v>
      </c>
      <c r="V2" s="10">
        <f t="shared" ref="V2:V9" si="4">COUNTIF(N2:T2,"&gt;="&amp;$C$17)</f>
        <v>6</v>
      </c>
    </row>
    <row r="3" spans="1:22" x14ac:dyDescent="0.25">
      <c r="A3" s="2" t="s">
        <v>3</v>
      </c>
      <c r="B3" s="15">
        <v>-2.8136389999999998</v>
      </c>
      <c r="C3" s="3">
        <v>2</v>
      </c>
      <c r="D3" s="3">
        <v>28.56</v>
      </c>
      <c r="E3" s="7">
        <v>29.46</v>
      </c>
      <c r="F3" s="4">
        <f t="shared" si="0"/>
        <v>3.1100000000000003</v>
      </c>
      <c r="G3" s="4">
        <f t="shared" ref="G3:K8" si="5">F3+$F$15</f>
        <v>5.98</v>
      </c>
      <c r="H3" s="4">
        <f t="shared" si="5"/>
        <v>8.8500000000000014</v>
      </c>
      <c r="I3" s="4">
        <f t="shared" si="5"/>
        <v>11.720000000000002</v>
      </c>
      <c r="J3" s="4">
        <f t="shared" si="5"/>
        <v>14.590000000000003</v>
      </c>
      <c r="K3" s="4">
        <f t="shared" si="5"/>
        <v>17.460000000000004</v>
      </c>
      <c r="L3" s="4">
        <f t="shared" ref="L3:L9" si="6">K3+$F$15</f>
        <v>20.330000000000005</v>
      </c>
      <c r="M3" s="4">
        <f t="shared" ref="M3:M9" si="7">L3+$F$15</f>
        <v>23.200000000000006</v>
      </c>
      <c r="N3" s="8">
        <f t="shared" si="2"/>
        <v>23.432606475966125</v>
      </c>
      <c r="O3" s="8">
        <f t="shared" ref="O3:O7" si="8">IF($E3&lt;G3,0,$D3*($B$2+$B$3*(G3/$E3)+$B$4*(G3/$E3)^2+$B$5*(G3/$E3)^3+$B$6*(G3/$E3)^4+$B$7*(G3/$E3)^5))</f>
        <v>21.691496438548498</v>
      </c>
      <c r="P3" s="8">
        <f t="shared" ref="P3:P7" si="9">IF($E3&lt;H3,0,$D3*($B$2+$B$3*(H3/$E3)+$B$4*(H3/$E3)^2+$B$5*(H3/$E3)^3+$B$6*(H3/$E3)^4+$B$7*(H3/$E3)^5))</f>
        <v>20.89635412862901</v>
      </c>
      <c r="Q3" s="8">
        <f t="shared" ref="Q3:Q7" si="10">IF($E3&lt;I3,0,$D3*($B$2+$B$3*(I3/$E3)+$B$4*(I3/$E3)^2+$B$5*(I3/$E3)^3+$B$6*(I3/$E3)^4+$B$7*(I3/$E3)^5))</f>
        <v>19.890297947242267</v>
      </c>
      <c r="R3" s="8">
        <f t="shared" ref="R3:R7" si="11">IF($E3&lt;J3,0,$D3*($B$2+$B$3*(J3/$E3)+$B$4*(J3/$E3)^2+$B$5*(J3/$E3)^3+$B$6*(J3/$E3)^4+$B$7*(J3/$E3)^5))</f>
        <v>18.207213484781338</v>
      </c>
      <c r="S3" s="8">
        <f t="shared" ref="S3:S7" si="12">IF($E3&lt;K3,0,$D3*($B$2+$B$3*(K3/$E3)+$B$4*(K3/$E3)^2+$B$5*(K3/$E3)^3+$B$6*(K3/$E3)^4+$B$7*(K3/$E3)^5))</f>
        <v>15.820184092613074</v>
      </c>
      <c r="T3" s="8">
        <f t="shared" ref="T3:T9" si="13">IF($E3&lt;L3,0,$D3*($B$2+$B$3*(L3/$E3)+$B$4*(L3/$E3)^2+$B$5*(L3/$E3)^3+$B$6*(L3/$E3)^4+$B$7*(L3/$E3)^5))</f>
        <v>12.889921454693075</v>
      </c>
      <c r="U3" s="8">
        <f t="shared" ref="U3:U9" si="14">IF($E3&lt;M3,0,$D3*($B$2+$B$3*(M3/$E3)+$B$4*(M3/$E3)^2+$B$5*(M3/$E3)^3+$B$6*(M3/$E3)^4+$B$7*(M3/$E3)^5))</f>
        <v>9.5131961591808398</v>
      </c>
      <c r="V3" s="10">
        <f t="shared" si="4"/>
        <v>6</v>
      </c>
    </row>
    <row r="4" spans="1:22" x14ac:dyDescent="0.25">
      <c r="A4" s="2" t="s">
        <v>4</v>
      </c>
      <c r="B4" s="15">
        <v>12.088889999999999</v>
      </c>
      <c r="C4" s="3">
        <v>3</v>
      </c>
      <c r="D4" s="3">
        <v>28.56</v>
      </c>
      <c r="E4" s="7">
        <v>29.46</v>
      </c>
      <c r="F4" s="4">
        <f t="shared" si="0"/>
        <v>3.1100000000000003</v>
      </c>
      <c r="G4" s="4">
        <f t="shared" si="5"/>
        <v>5.98</v>
      </c>
      <c r="H4" s="4">
        <f t="shared" si="5"/>
        <v>8.8500000000000014</v>
      </c>
      <c r="I4" s="4">
        <f t="shared" si="5"/>
        <v>11.720000000000002</v>
      </c>
      <c r="J4" s="4">
        <f t="shared" si="5"/>
        <v>14.590000000000003</v>
      </c>
      <c r="K4" s="4">
        <f t="shared" si="5"/>
        <v>17.460000000000004</v>
      </c>
      <c r="L4" s="4">
        <f t="shared" si="6"/>
        <v>20.330000000000005</v>
      </c>
      <c r="M4" s="4">
        <f t="shared" si="7"/>
        <v>23.200000000000006</v>
      </c>
      <c r="N4" s="8">
        <f t="shared" si="2"/>
        <v>23.432606475966125</v>
      </c>
      <c r="O4" s="8">
        <f t="shared" si="8"/>
        <v>21.691496438548498</v>
      </c>
      <c r="P4" s="8">
        <f t="shared" si="9"/>
        <v>20.89635412862901</v>
      </c>
      <c r="Q4" s="8">
        <f t="shared" si="10"/>
        <v>19.890297947242267</v>
      </c>
      <c r="R4" s="8">
        <f t="shared" si="11"/>
        <v>18.207213484781338</v>
      </c>
      <c r="S4" s="8">
        <f t="shared" si="12"/>
        <v>15.820184092613074</v>
      </c>
      <c r="T4" s="8">
        <f t="shared" si="13"/>
        <v>12.889921454693075</v>
      </c>
      <c r="U4" s="8">
        <f t="shared" si="14"/>
        <v>9.5131961591808398</v>
      </c>
      <c r="V4" s="10">
        <f t="shared" si="4"/>
        <v>6</v>
      </c>
    </row>
    <row r="5" spans="1:22" x14ac:dyDescent="0.25">
      <c r="A5" s="2" t="s">
        <v>5</v>
      </c>
      <c r="B5" s="15">
        <v>-25.718250000000001</v>
      </c>
      <c r="C5" s="3">
        <v>4</v>
      </c>
      <c r="D5" s="3">
        <v>28.56</v>
      </c>
      <c r="E5" s="7">
        <v>29.46</v>
      </c>
      <c r="F5" s="4">
        <f t="shared" si="0"/>
        <v>3.1100000000000003</v>
      </c>
      <c r="G5" s="4">
        <f t="shared" si="5"/>
        <v>5.98</v>
      </c>
      <c r="H5" s="4">
        <f t="shared" si="5"/>
        <v>8.8500000000000014</v>
      </c>
      <c r="I5" s="4">
        <f t="shared" si="5"/>
        <v>11.720000000000002</v>
      </c>
      <c r="J5" s="4">
        <f t="shared" si="5"/>
        <v>14.590000000000003</v>
      </c>
      <c r="K5" s="4">
        <f t="shared" si="5"/>
        <v>17.460000000000004</v>
      </c>
      <c r="L5" s="4">
        <f t="shared" si="6"/>
        <v>20.330000000000005</v>
      </c>
      <c r="M5" s="4">
        <f t="shared" si="7"/>
        <v>23.200000000000006</v>
      </c>
      <c r="N5" s="8">
        <f t="shared" si="2"/>
        <v>23.432606475966125</v>
      </c>
      <c r="O5" s="8">
        <f t="shared" si="8"/>
        <v>21.691496438548498</v>
      </c>
      <c r="P5" s="8">
        <f t="shared" si="9"/>
        <v>20.89635412862901</v>
      </c>
      <c r="Q5" s="8">
        <f t="shared" si="10"/>
        <v>19.890297947242267</v>
      </c>
      <c r="R5" s="8">
        <f t="shared" si="11"/>
        <v>18.207213484781338</v>
      </c>
      <c r="S5" s="8">
        <f t="shared" si="12"/>
        <v>15.820184092613074</v>
      </c>
      <c r="T5" s="8">
        <f t="shared" si="13"/>
        <v>12.889921454693075</v>
      </c>
      <c r="U5" s="8">
        <f t="shared" si="14"/>
        <v>9.5131961591808398</v>
      </c>
      <c r="V5" s="10">
        <f t="shared" si="4"/>
        <v>6</v>
      </c>
    </row>
    <row r="6" spans="1:22" x14ac:dyDescent="0.25">
      <c r="A6" s="2" t="s">
        <v>6</v>
      </c>
      <c r="B6" s="15">
        <v>23.753070000000001</v>
      </c>
      <c r="C6" s="3">
        <v>5</v>
      </c>
      <c r="D6" s="3">
        <v>28.56</v>
      </c>
      <c r="E6" s="7">
        <v>29.46</v>
      </c>
      <c r="F6" s="4">
        <f t="shared" si="0"/>
        <v>3.1100000000000003</v>
      </c>
      <c r="G6" s="4">
        <f t="shared" si="5"/>
        <v>5.98</v>
      </c>
      <c r="H6" s="4">
        <f t="shared" si="5"/>
        <v>8.8500000000000014</v>
      </c>
      <c r="I6" s="4">
        <f t="shared" si="5"/>
        <v>11.720000000000002</v>
      </c>
      <c r="J6" s="4">
        <f t="shared" si="5"/>
        <v>14.590000000000003</v>
      </c>
      <c r="K6" s="4">
        <f t="shared" si="5"/>
        <v>17.460000000000004</v>
      </c>
      <c r="L6" s="4">
        <f t="shared" si="6"/>
        <v>20.330000000000005</v>
      </c>
      <c r="M6" s="4">
        <f t="shared" si="7"/>
        <v>23.200000000000006</v>
      </c>
      <c r="N6" s="8">
        <f t="shared" si="2"/>
        <v>23.432606475966125</v>
      </c>
      <c r="O6" s="8">
        <f t="shared" si="8"/>
        <v>21.691496438548498</v>
      </c>
      <c r="P6" s="8">
        <f t="shared" si="9"/>
        <v>20.89635412862901</v>
      </c>
      <c r="Q6" s="8">
        <f t="shared" si="10"/>
        <v>19.890297947242267</v>
      </c>
      <c r="R6" s="8">
        <f t="shared" si="11"/>
        <v>18.207213484781338</v>
      </c>
      <c r="S6" s="8">
        <f t="shared" si="12"/>
        <v>15.820184092613074</v>
      </c>
      <c r="T6" s="8">
        <f t="shared" si="13"/>
        <v>12.889921454693075</v>
      </c>
      <c r="U6" s="8">
        <f t="shared" si="14"/>
        <v>9.5131961591808398</v>
      </c>
      <c r="V6" s="10">
        <f t="shared" si="4"/>
        <v>6</v>
      </c>
    </row>
    <row r="7" spans="1:22" x14ac:dyDescent="0.25">
      <c r="A7" s="2" t="s">
        <v>7</v>
      </c>
      <c r="B7" s="15">
        <v>-8.3651289999999996</v>
      </c>
      <c r="C7" s="3">
        <v>6</v>
      </c>
      <c r="D7" s="3">
        <v>28.56</v>
      </c>
      <c r="E7" s="7">
        <v>29.46</v>
      </c>
      <c r="F7" s="4">
        <f t="shared" si="0"/>
        <v>3.1100000000000003</v>
      </c>
      <c r="G7" s="4">
        <f t="shared" si="5"/>
        <v>5.98</v>
      </c>
      <c r="H7" s="4">
        <f t="shared" si="5"/>
        <v>8.8500000000000014</v>
      </c>
      <c r="I7" s="4">
        <f t="shared" si="5"/>
        <v>11.720000000000002</v>
      </c>
      <c r="J7" s="4">
        <f t="shared" si="5"/>
        <v>14.590000000000003</v>
      </c>
      <c r="K7" s="4">
        <f t="shared" si="5"/>
        <v>17.460000000000004</v>
      </c>
      <c r="L7" s="4">
        <f t="shared" si="6"/>
        <v>20.330000000000005</v>
      </c>
      <c r="M7" s="4">
        <f t="shared" si="7"/>
        <v>23.200000000000006</v>
      </c>
      <c r="N7" s="8">
        <f t="shared" si="2"/>
        <v>23.432606475966125</v>
      </c>
      <c r="O7" s="8">
        <f t="shared" si="8"/>
        <v>21.691496438548498</v>
      </c>
      <c r="P7" s="8">
        <f t="shared" si="9"/>
        <v>20.89635412862901</v>
      </c>
      <c r="Q7" s="8">
        <f t="shared" si="10"/>
        <v>19.890297947242267</v>
      </c>
      <c r="R7" s="8">
        <f t="shared" si="11"/>
        <v>18.207213484781338</v>
      </c>
      <c r="S7" s="8">
        <f t="shared" si="12"/>
        <v>15.820184092613074</v>
      </c>
      <c r="T7" s="8">
        <f t="shared" si="13"/>
        <v>12.889921454693075</v>
      </c>
      <c r="U7" s="8">
        <f t="shared" si="14"/>
        <v>9.5131961591808398</v>
      </c>
      <c r="V7" s="10">
        <f t="shared" si="4"/>
        <v>6</v>
      </c>
    </row>
    <row r="8" spans="1:22" x14ac:dyDescent="0.25">
      <c r="C8" s="3">
        <v>7</v>
      </c>
      <c r="D8" s="3">
        <v>28.56</v>
      </c>
      <c r="E8" s="7">
        <v>29.46</v>
      </c>
      <c r="F8" s="4">
        <f t="shared" si="0"/>
        <v>3.1100000000000003</v>
      </c>
      <c r="G8" s="4">
        <f t="shared" si="5"/>
        <v>5.98</v>
      </c>
      <c r="H8" s="4">
        <f t="shared" si="5"/>
        <v>8.8500000000000014</v>
      </c>
      <c r="I8" s="4">
        <f t="shared" si="5"/>
        <v>11.720000000000002</v>
      </c>
      <c r="J8" s="4">
        <f t="shared" si="5"/>
        <v>14.590000000000003</v>
      </c>
      <c r="K8" s="4">
        <f t="shared" si="5"/>
        <v>17.460000000000004</v>
      </c>
      <c r="L8" s="4">
        <f t="shared" si="6"/>
        <v>20.330000000000005</v>
      </c>
      <c r="M8" s="4">
        <f t="shared" si="7"/>
        <v>23.200000000000006</v>
      </c>
      <c r="N8" s="8">
        <f t="shared" si="2"/>
        <v>23.432606475966125</v>
      </c>
      <c r="O8" s="8">
        <f t="shared" ref="O8" si="15">IF($E8&lt;G8,0,$D8*($B$2+$B$3*(G8/$E8)+$B$4*(G8/$E8)^2+$B$5*(G8/$E8)^3+$B$6*(G8/$E8)^4+$B$7*(G8/$E8)^5))</f>
        <v>21.691496438548498</v>
      </c>
      <c r="P8" s="8">
        <f t="shared" ref="P8" si="16">IF($E8&lt;H8,0,$D8*($B$2+$B$3*(H8/$E8)+$B$4*(H8/$E8)^2+$B$5*(H8/$E8)^3+$B$6*(H8/$E8)^4+$B$7*(H8/$E8)^5))</f>
        <v>20.89635412862901</v>
      </c>
      <c r="Q8" s="8">
        <f t="shared" ref="Q8" si="17">IF($E8&lt;I8,0,$D8*($B$2+$B$3*(I8/$E8)+$B$4*(I8/$E8)^2+$B$5*(I8/$E8)^3+$B$6*(I8/$E8)^4+$B$7*(I8/$E8)^5))</f>
        <v>19.890297947242267</v>
      </c>
      <c r="R8" s="8">
        <f t="shared" ref="R8" si="18">IF($E8&lt;J8,0,$D8*($B$2+$B$3*(J8/$E8)+$B$4*(J8/$E8)^2+$B$5*(J8/$E8)^3+$B$6*(J8/$E8)^4+$B$7*(J8/$E8)^5))</f>
        <v>18.207213484781338</v>
      </c>
      <c r="S8" s="8">
        <f t="shared" ref="S8" si="19">IF($E8&lt;K8,0,$D8*($B$2+$B$3*(K8/$E8)+$B$4*(K8/$E8)^2+$B$5*(K8/$E8)^3+$B$6*(K8/$E8)^4+$B$7*(K8/$E8)^5))</f>
        <v>15.820184092613074</v>
      </c>
      <c r="T8" s="8">
        <f t="shared" si="13"/>
        <v>12.889921454693075</v>
      </c>
      <c r="U8" s="8">
        <f t="shared" si="14"/>
        <v>9.5131961591808398</v>
      </c>
      <c r="V8" s="10">
        <f t="shared" si="4"/>
        <v>6</v>
      </c>
    </row>
    <row r="9" spans="1:22" x14ac:dyDescent="0.25">
      <c r="C9" s="3">
        <v>8</v>
      </c>
      <c r="D9" s="3">
        <v>28.56</v>
      </c>
      <c r="E9" s="7">
        <v>29.46</v>
      </c>
      <c r="F9" s="4">
        <f t="shared" si="0"/>
        <v>3.1100000000000003</v>
      </c>
      <c r="G9" s="4">
        <f t="shared" ref="G9" si="20">F9+$F$15</f>
        <v>5.98</v>
      </c>
      <c r="H9" s="4">
        <f t="shared" ref="H9" si="21">G9+$F$15</f>
        <v>8.8500000000000014</v>
      </c>
      <c r="I9" s="4">
        <f t="shared" ref="I9" si="22">H9+$F$15</f>
        <v>11.720000000000002</v>
      </c>
      <c r="J9" s="4">
        <f t="shared" ref="J9" si="23">I9+$F$15</f>
        <v>14.590000000000003</v>
      </c>
      <c r="K9" s="4">
        <f t="shared" ref="K9" si="24">J9+$F$15</f>
        <v>17.460000000000004</v>
      </c>
      <c r="L9" s="4">
        <f t="shared" si="6"/>
        <v>20.330000000000005</v>
      </c>
      <c r="M9" s="4">
        <f t="shared" si="7"/>
        <v>23.200000000000006</v>
      </c>
      <c r="N9" s="8">
        <f t="shared" ref="N9" si="25">IF($E9&lt;F9,0,$D9*($B$2+$B$3*(F9/$E9)+$B$4*(F9/$E9)^2+$B$5*(F9/$E9)^3+$B$6*(F9/$E9)^4+$B$7*(F9/$E9)^5))</f>
        <v>23.432606475966125</v>
      </c>
      <c r="O9" s="8">
        <f t="shared" ref="O9" si="26">IF($E9&lt;G9,0,$D9*($B$2+$B$3*(G9/$E9)+$B$4*(G9/$E9)^2+$B$5*(G9/$E9)^3+$B$6*(G9/$E9)^4+$B$7*(G9/$E9)^5))</f>
        <v>21.691496438548498</v>
      </c>
      <c r="P9" s="8">
        <f t="shared" ref="P9" si="27">IF($E9&lt;H9,0,$D9*($B$2+$B$3*(H9/$E9)+$B$4*(H9/$E9)^2+$B$5*(H9/$E9)^3+$B$6*(H9/$E9)^4+$B$7*(H9/$E9)^5))</f>
        <v>20.89635412862901</v>
      </c>
      <c r="Q9" s="8">
        <f t="shared" ref="Q9" si="28">IF($E9&lt;I9,0,$D9*($B$2+$B$3*(I9/$E9)+$B$4*(I9/$E9)^2+$B$5*(I9/$E9)^3+$B$6*(I9/$E9)^4+$B$7*(I9/$E9)^5))</f>
        <v>19.890297947242267</v>
      </c>
      <c r="R9" s="8">
        <f t="shared" ref="R9" si="29">IF($E9&lt;J9,0,$D9*($B$2+$B$3*(J9/$E9)+$B$4*(J9/$E9)^2+$B$5*(J9/$E9)^3+$B$6*(J9/$E9)^4+$B$7*(J9/$E9)^5))</f>
        <v>18.207213484781338</v>
      </c>
      <c r="S9" s="8">
        <f t="shared" ref="S9" si="30">IF($E9&lt;K9,0,$D9*($B$2+$B$3*(K9/$E9)+$B$4*(K9/$E9)^2+$B$5*(K9/$E9)^3+$B$6*(K9/$E9)^4+$B$7*(K9/$E9)^5))</f>
        <v>15.820184092613074</v>
      </c>
      <c r="T9" s="8">
        <f t="shared" si="13"/>
        <v>12.889921454693075</v>
      </c>
      <c r="U9" s="8">
        <f t="shared" si="14"/>
        <v>9.5131961591808398</v>
      </c>
      <c r="V9" s="10">
        <f t="shared" si="4"/>
        <v>6</v>
      </c>
    </row>
    <row r="15" spans="1:22" x14ac:dyDescent="0.25">
      <c r="B15" t="s">
        <v>17</v>
      </c>
      <c r="C15" s="16">
        <v>8</v>
      </c>
      <c r="D15" s="5"/>
      <c r="E15" s="1" t="s">
        <v>18</v>
      </c>
      <c r="F15" s="13">
        <v>2.87</v>
      </c>
    </row>
    <row r="16" spans="1:22" x14ac:dyDescent="0.25">
      <c r="B16" t="s">
        <v>19</v>
      </c>
      <c r="C16" s="15">
        <v>2.2000000000000002</v>
      </c>
      <c r="D16" s="1"/>
      <c r="E16" s="1" t="s">
        <v>20</v>
      </c>
      <c r="F16" s="13">
        <v>0.24</v>
      </c>
    </row>
    <row r="17" spans="1:13" x14ac:dyDescent="0.25">
      <c r="B17" t="s">
        <v>21</v>
      </c>
      <c r="C17" s="17">
        <v>14</v>
      </c>
      <c r="D17" s="6"/>
      <c r="E17" s="1" t="s">
        <v>22</v>
      </c>
      <c r="F17" s="14">
        <f>SUM(F15:F16)</f>
        <v>3.1100000000000003</v>
      </c>
      <c r="G17" t="s">
        <v>53</v>
      </c>
      <c r="H17" t="s">
        <v>54</v>
      </c>
    </row>
    <row r="20" spans="1:13" x14ac:dyDescent="0.25">
      <c r="C20" t="s">
        <v>32</v>
      </c>
    </row>
    <row r="21" spans="1:13" x14ac:dyDescent="0.25">
      <c r="A21" s="12" t="s">
        <v>33</v>
      </c>
      <c r="B21" s="11">
        <f>(SQRT(($N$2^2)/2))/$C$16</f>
        <v>7.5315249727415701</v>
      </c>
      <c r="C21" s="9">
        <v>7</v>
      </c>
      <c r="M21" s="18"/>
    </row>
    <row r="22" spans="1:13" x14ac:dyDescent="0.25">
      <c r="A22" s="12" t="s">
        <v>34</v>
      </c>
      <c r="B22" s="11">
        <f>(SQRT(($O$2^2)/2))/$C$16</f>
        <v>6.9719110117188574</v>
      </c>
      <c r="C22" s="9">
        <v>6</v>
      </c>
      <c r="M22" s="18"/>
    </row>
    <row r="23" spans="1:13" x14ac:dyDescent="0.25">
      <c r="A23" s="12" t="s">
        <v>35</v>
      </c>
      <c r="B23" s="11">
        <f>(SQRT(($P$2^2)/2))/$C$16</f>
        <v>6.716342593831401</v>
      </c>
      <c r="C23" s="9">
        <v>6</v>
      </c>
    </row>
    <row r="24" spans="1:13" x14ac:dyDescent="0.25">
      <c r="A24" s="12" t="s">
        <v>36</v>
      </c>
      <c r="B24" s="11">
        <f>(SQRT(($Q$2^2)/2))/$C$16</f>
        <v>6.3929838901435776</v>
      </c>
      <c r="C24" s="9">
        <v>6</v>
      </c>
    </row>
    <row r="25" spans="1:13" x14ac:dyDescent="0.25">
      <c r="A25" s="12" t="s">
        <v>37</v>
      </c>
      <c r="B25" s="11">
        <f>(SQRT(($R$2^2)/2))/$C$16</f>
        <v>5.8520200552727433</v>
      </c>
      <c r="C25" s="9">
        <v>5</v>
      </c>
    </row>
    <row r="26" spans="1:13" x14ac:dyDescent="0.25">
      <c r="A26" s="12" t="s">
        <v>38</v>
      </c>
      <c r="B26" s="11">
        <f>(SQRT(($S$2^2)/2))/$C$16</f>
        <v>5.0847997506846605</v>
      </c>
      <c r="C26" s="9">
        <v>5</v>
      </c>
    </row>
    <row r="27" spans="1:13" x14ac:dyDescent="0.25">
      <c r="A27" s="12"/>
    </row>
    <row r="28" spans="1:13" x14ac:dyDescent="0.25">
      <c r="A28" s="12"/>
    </row>
    <row r="29" spans="1:13" x14ac:dyDescent="0.25">
      <c r="A29" s="12"/>
      <c r="B29" s="11"/>
    </row>
    <row r="30" spans="1:13" x14ac:dyDescent="0.25">
      <c r="A30" s="12"/>
      <c r="B30" s="11" t="s">
        <v>39</v>
      </c>
      <c r="C30">
        <f>SUM(C21:C26)</f>
        <v>35</v>
      </c>
    </row>
    <row r="31" spans="1:13" x14ac:dyDescent="0.25">
      <c r="B31" s="11" t="s">
        <v>40</v>
      </c>
      <c r="C31">
        <f>C30*8</f>
        <v>280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B10" sqref="B10"/>
    </sheetView>
  </sheetViews>
  <sheetFormatPr defaultRowHeight="15" x14ac:dyDescent="0.25"/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>
        <v>1</v>
      </c>
      <c r="B2">
        <v>1</v>
      </c>
      <c r="C2">
        <v>28.56</v>
      </c>
      <c r="D2">
        <v>29.46</v>
      </c>
      <c r="E2">
        <v>29.46</v>
      </c>
      <c r="F2">
        <v>1</v>
      </c>
    </row>
    <row r="3" spans="1:6" x14ac:dyDescent="0.25">
      <c r="A3">
        <v>1</v>
      </c>
      <c r="B3">
        <v>2</v>
      </c>
      <c r="C3">
        <v>28.56</v>
      </c>
      <c r="D3">
        <v>29.46</v>
      </c>
      <c r="E3">
        <v>29.46</v>
      </c>
      <c r="F3">
        <v>1</v>
      </c>
    </row>
    <row r="4" spans="1:6" x14ac:dyDescent="0.25">
      <c r="A4">
        <v>1</v>
      </c>
      <c r="B4">
        <v>3</v>
      </c>
      <c r="C4">
        <v>28.56</v>
      </c>
      <c r="D4">
        <v>29.46</v>
      </c>
      <c r="E4">
        <v>29.46</v>
      </c>
      <c r="F4">
        <v>1</v>
      </c>
    </row>
    <row r="5" spans="1:6" x14ac:dyDescent="0.25">
      <c r="A5">
        <v>1</v>
      </c>
      <c r="B5">
        <v>4</v>
      </c>
      <c r="C5">
        <v>28.56</v>
      </c>
      <c r="D5">
        <v>29.46</v>
      </c>
      <c r="E5">
        <v>29.46</v>
      </c>
      <c r="F5">
        <v>1</v>
      </c>
    </row>
    <row r="6" spans="1:6" x14ac:dyDescent="0.25">
      <c r="A6">
        <v>1</v>
      </c>
      <c r="B6">
        <v>5</v>
      </c>
      <c r="C6">
        <v>28.56</v>
      </c>
      <c r="D6">
        <v>29.46</v>
      </c>
      <c r="E6">
        <v>29.46</v>
      </c>
      <c r="F6">
        <v>1</v>
      </c>
    </row>
    <row r="7" spans="1:6" x14ac:dyDescent="0.25">
      <c r="A7">
        <v>1</v>
      </c>
      <c r="B7">
        <v>6</v>
      </c>
      <c r="C7">
        <v>28.56</v>
      </c>
      <c r="D7">
        <v>29.46</v>
      </c>
      <c r="E7">
        <v>29.46</v>
      </c>
      <c r="F7">
        <v>1</v>
      </c>
    </row>
    <row r="8" spans="1:6" x14ac:dyDescent="0.25">
      <c r="A8">
        <v>1</v>
      </c>
      <c r="B8">
        <v>7</v>
      </c>
      <c r="C8">
        <v>28.56</v>
      </c>
      <c r="D8">
        <v>29.46</v>
      </c>
      <c r="E8">
        <v>29.46</v>
      </c>
      <c r="F8">
        <v>1</v>
      </c>
    </row>
    <row r="9" spans="1:6" x14ac:dyDescent="0.25">
      <c r="A9">
        <v>1</v>
      </c>
      <c r="B9">
        <v>8</v>
      </c>
      <c r="C9">
        <v>28.56</v>
      </c>
      <c r="D9">
        <v>29.46</v>
      </c>
      <c r="E9">
        <v>29.46</v>
      </c>
      <c r="F9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 t="s">
        <v>52</v>
      </c>
      <c r="B2">
        <v>14</v>
      </c>
      <c r="C2">
        <v>2.87</v>
      </c>
      <c r="D2">
        <v>2.87</v>
      </c>
      <c r="E2">
        <v>0.24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41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>
        <v>1.0101899999999999</v>
      </c>
      <c r="C2">
        <v>-2.8136389999999998</v>
      </c>
      <c r="D2">
        <v>12.088889999999999</v>
      </c>
      <c r="E2">
        <v>-25.718250000000001</v>
      </c>
      <c r="F2">
        <v>23.753070000000001</v>
      </c>
      <c r="G2">
        <v>-8.3651289999999996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Tabuas</vt:lpstr>
      <vt:lpstr>fustes</vt:lpstr>
      <vt:lpstr>produtos</vt:lpstr>
      <vt:lpstr>coeficientes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koji.jp@hotmail.com</dc:creator>
  <cp:lastModifiedBy>OppenSocial</cp:lastModifiedBy>
  <cp:lastPrinted>2022-08-10T22:11:12Z</cp:lastPrinted>
  <dcterms:created xsi:type="dcterms:W3CDTF">2014-06-04T18:41:57Z</dcterms:created>
  <dcterms:modified xsi:type="dcterms:W3CDTF">2022-08-11T16:18:45Z</dcterms:modified>
</cp:coreProperties>
</file>