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c731e88b6b9797/mestrado/figruas da quali/Figura fotoesfera diferenciaçao/Fotos fotoesfera  diferenciada completo e fbs/"/>
    </mc:Choice>
  </mc:AlternateContent>
  <xr:revisionPtr revIDLastSave="1442" documentId="13_ncr:1_{8FE936D5-CEC9-EF48-BB3F-C856CB161EEC}" xr6:coauthVersionLast="47" xr6:coauthVersionMax="47" xr10:uidLastSave="{FCC47631-DE3E-C94B-8D9F-9D993AF40A49}"/>
  <bookViews>
    <workbookView xWindow="0" yWindow="0" windowWidth="28800" windowHeight="18000" xr2:uid="{05F92514-C586-574E-A37E-211808655DB7}"/>
  </bookViews>
  <sheets>
    <sheet name="Sheet2" sheetId="5" r:id="rId1"/>
    <sheet name="Ctl negativo" sheetId="1" r:id="rId2"/>
    <sheet name="ctl_neuro" sheetId="4" r:id="rId3"/>
    <sheet name="diff fbs1%" sheetId="3" r:id="rId4"/>
    <sheet name="diff completo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4" l="1"/>
  <c r="B70" i="4"/>
  <c r="B69" i="4"/>
  <c r="B68" i="4"/>
  <c r="B67" i="4"/>
  <c r="B66" i="4"/>
  <c r="B65" i="4"/>
  <c r="B64" i="4"/>
  <c r="B63" i="4"/>
  <c r="B62" i="4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181" i="2"/>
  <c r="B180" i="2"/>
  <c r="B179" i="2"/>
  <c r="B178" i="2"/>
  <c r="B177" i="2"/>
  <c r="B176" i="2"/>
  <c r="B146" i="2"/>
  <c r="B147" i="2"/>
  <c r="B148" i="2"/>
  <c r="B149" i="2"/>
  <c r="B150" i="2"/>
  <c r="B151" i="2"/>
  <c r="B152" i="2"/>
  <c r="B153" i="2"/>
  <c r="B159" i="2"/>
  <c r="B160" i="2"/>
  <c r="B161" i="2"/>
  <c r="B165" i="2"/>
  <c r="B166" i="2"/>
  <c r="B167" i="2"/>
  <c r="B168" i="2"/>
  <c r="B169" i="2"/>
  <c r="B170" i="2"/>
  <c r="B173" i="2"/>
  <c r="B175" i="2"/>
  <c r="B174" i="2"/>
  <c r="B172" i="2"/>
  <c r="B171" i="2"/>
  <c r="B164" i="2"/>
  <c r="B163" i="2"/>
  <c r="B162" i="2"/>
  <c r="B158" i="2"/>
  <c r="B157" i="2"/>
  <c r="B156" i="2"/>
  <c r="B155" i="2"/>
  <c r="B154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43" i="1"/>
  <c r="B41" i="1"/>
  <c r="B40" i="1"/>
  <c r="B57" i="4"/>
  <c r="B61" i="4"/>
  <c r="B60" i="4"/>
  <c r="B59" i="4"/>
  <c r="B58" i="4"/>
  <c r="B42" i="1"/>
  <c r="B56" i="4"/>
  <c r="B55" i="4"/>
  <c r="B54" i="4"/>
  <c r="B53" i="4"/>
  <c r="B52" i="4"/>
  <c r="B44" i="1"/>
  <c r="B39" i="1"/>
  <c r="B38" i="1"/>
  <c r="B37" i="1"/>
  <c r="B36" i="1"/>
  <c r="B35" i="1"/>
  <c r="B34" i="1"/>
  <c r="B33" i="1"/>
</calcChain>
</file>

<file path=xl/sharedStrings.xml><?xml version="1.0" encoding="utf-8"?>
<sst xmlns="http://schemas.openxmlformats.org/spreadsheetml/2006/main" count="2372" uniqueCount="685">
  <si>
    <t>0.893</t>
  </si>
  <si>
    <t xml:space="preserve">Area </t>
  </si>
  <si>
    <t>Mean</t>
  </si>
  <si>
    <t>StdDev</t>
  </si>
  <si>
    <t>Mode</t>
  </si>
  <si>
    <t xml:space="preserve">Min </t>
  </si>
  <si>
    <t>Max</t>
  </si>
  <si>
    <t>X</t>
  </si>
  <si>
    <t>Y</t>
  </si>
  <si>
    <t>XM</t>
  </si>
  <si>
    <t>YM</t>
  </si>
  <si>
    <t>Perim.</t>
  </si>
  <si>
    <t>BX</t>
  </si>
  <si>
    <t>BY</t>
  </si>
  <si>
    <t>Width</t>
  </si>
  <si>
    <t>Height</t>
  </si>
  <si>
    <t>Major</t>
  </si>
  <si>
    <t>Minor</t>
  </si>
  <si>
    <t>Angle</t>
  </si>
  <si>
    <t>Circ.</t>
  </si>
  <si>
    <t>Feret</t>
  </si>
  <si>
    <t>IntDen</t>
  </si>
  <si>
    <t>Median</t>
  </si>
  <si>
    <t>Skew</t>
  </si>
  <si>
    <t>Kurt</t>
  </si>
  <si>
    <t>%Area</t>
  </si>
  <si>
    <t>RawIntDen</t>
  </si>
  <si>
    <t>Slice</t>
  </si>
  <si>
    <t>FeretX</t>
  </si>
  <si>
    <t>FereY</t>
  </si>
  <si>
    <t>FeretAngle</t>
  </si>
  <si>
    <t>MinFeret</t>
  </si>
  <si>
    <t>AR</t>
  </si>
  <si>
    <t>Round</t>
  </si>
  <si>
    <t>Solidity</t>
  </si>
  <si>
    <t>0.968</t>
  </si>
  <si>
    <t>0.997</t>
  </si>
  <si>
    <t>0.932</t>
  </si>
  <si>
    <t>-0.466</t>
  </si>
  <si>
    <t>-0.493</t>
  </si>
  <si>
    <t>0.807</t>
  </si>
  <si>
    <t>0.566</t>
  </si>
  <si>
    <t>dapi1</t>
  </si>
  <si>
    <t>rodo1</t>
  </si>
  <si>
    <t>0.894</t>
  </si>
  <si>
    <t>-0.595</t>
  </si>
  <si>
    <t>-0.090</t>
  </si>
  <si>
    <t>0.869</t>
  </si>
  <si>
    <t>0.973</t>
  </si>
  <si>
    <t>-0.157</t>
  </si>
  <si>
    <t>dapi2</t>
  </si>
  <si>
    <t>rodo2</t>
  </si>
  <si>
    <t>0.873</t>
  </si>
  <si>
    <t>0.782</t>
  </si>
  <si>
    <t>0.883</t>
  </si>
  <si>
    <t>0.390</t>
  </si>
  <si>
    <t>NaN</t>
  </si>
  <si>
    <t>0.880</t>
  </si>
  <si>
    <t>-0.409</t>
  </si>
  <si>
    <t>-0.650</t>
  </si>
  <si>
    <t>0.684</t>
  </si>
  <si>
    <t>0.975</t>
  </si>
  <si>
    <t>-0.011</t>
  </si>
  <si>
    <t>-0.738</t>
  </si>
  <si>
    <t>dapi3</t>
  </si>
  <si>
    <t>rodo3</t>
  </si>
  <si>
    <t>0.465</t>
  </si>
  <si>
    <t>-0.421</t>
  </si>
  <si>
    <t>-0.545</t>
  </si>
  <si>
    <t>0.325</t>
  </si>
  <si>
    <t>0.837</t>
  </si>
  <si>
    <t>0.047</t>
  </si>
  <si>
    <t>dapi4</t>
  </si>
  <si>
    <t>rodo4</t>
  </si>
  <si>
    <t>0.871</t>
  </si>
  <si>
    <t>-0.094</t>
  </si>
  <si>
    <t>-0.867</t>
  </si>
  <si>
    <t>0.950</t>
  </si>
  <si>
    <t>0.954</t>
  </si>
  <si>
    <t>0.312</t>
  </si>
  <si>
    <t>-0.123</t>
  </si>
  <si>
    <t>dapi5</t>
  </si>
  <si>
    <t>rodo5</t>
  </si>
  <si>
    <t>0.889</t>
  </si>
  <si>
    <t>0.952</t>
  </si>
  <si>
    <t>-0.221</t>
  </si>
  <si>
    <t>-0.940</t>
  </si>
  <si>
    <t>0.907</t>
  </si>
  <si>
    <t>0.372</t>
  </si>
  <si>
    <t>dapi6</t>
  </si>
  <si>
    <t>rodo6</t>
  </si>
  <si>
    <t>-0.560</t>
  </si>
  <si>
    <t>0.993</t>
  </si>
  <si>
    <t>-0.355</t>
  </si>
  <si>
    <t>dapi7</t>
  </si>
  <si>
    <t>rodo7</t>
  </si>
  <si>
    <t>0.957</t>
  </si>
  <si>
    <t>0.408</t>
  </si>
  <si>
    <t>0.864</t>
  </si>
  <si>
    <t>0.419</t>
  </si>
  <si>
    <t>dapi8</t>
  </si>
  <si>
    <t>rodo8</t>
  </si>
  <si>
    <t>0.888</t>
  </si>
  <si>
    <t>0.785</t>
  </si>
  <si>
    <t>0.935</t>
  </si>
  <si>
    <t>-0.509</t>
  </si>
  <si>
    <t>-0.661</t>
  </si>
  <si>
    <t>0.887</t>
  </si>
  <si>
    <t>0.998</t>
  </si>
  <si>
    <t>dapi9</t>
  </si>
  <si>
    <t>rodo9</t>
  </si>
  <si>
    <t>0.912</t>
  </si>
  <si>
    <t>-0.322</t>
  </si>
  <si>
    <t>0.792</t>
  </si>
  <si>
    <t>-0.669</t>
  </si>
  <si>
    <t>dapi10</t>
  </si>
  <si>
    <t>rodo10</t>
  </si>
  <si>
    <t>0.236</t>
  </si>
  <si>
    <t>0.982</t>
  </si>
  <si>
    <t>0.560</t>
  </si>
  <si>
    <t>0.496</t>
  </si>
  <si>
    <t>back rodo1</t>
  </si>
  <si>
    <t>back rodo2</t>
  </si>
  <si>
    <t>back rodo3</t>
  </si>
  <si>
    <t>0.939</t>
  </si>
  <si>
    <t>0.770</t>
  </si>
  <si>
    <t>0.844</t>
  </si>
  <si>
    <t>0.995</t>
  </si>
  <si>
    <t>-0.535</t>
  </si>
  <si>
    <t>-0.182</t>
  </si>
  <si>
    <t>-0.674</t>
  </si>
  <si>
    <t>0.099</t>
  </si>
  <si>
    <t>0.679</t>
  </si>
  <si>
    <t>0.963</t>
  </si>
  <si>
    <t>0.013</t>
  </si>
  <si>
    <t>0.000</t>
  </si>
  <si>
    <t>dapi11</t>
  </si>
  <si>
    <t>rodo11</t>
  </si>
  <si>
    <t>rodo12</t>
  </si>
  <si>
    <t>0.333</t>
  </si>
  <si>
    <t>back rodo4</t>
  </si>
  <si>
    <t>0.253</t>
  </si>
  <si>
    <t>0.964</t>
  </si>
  <si>
    <t>0.918</t>
  </si>
  <si>
    <t>0.996</t>
  </si>
  <si>
    <t>0.991</t>
  </si>
  <si>
    <t>0.958</t>
  </si>
  <si>
    <t>0.847</t>
  </si>
  <si>
    <t>0.780</t>
  </si>
  <si>
    <t>-0.189</t>
  </si>
  <si>
    <t>0.063</t>
  </si>
  <si>
    <t>0.630</t>
  </si>
  <si>
    <t>0.625</t>
  </si>
  <si>
    <t>0.863</t>
  </si>
  <si>
    <t>-0.080</t>
  </si>
  <si>
    <t>-0.057</t>
  </si>
  <si>
    <t>0.862</t>
  </si>
  <si>
    <t>0.820</t>
  </si>
  <si>
    <t>0.931</t>
  </si>
  <si>
    <t>0.658</t>
  </si>
  <si>
    <t>0.905</t>
  </si>
  <si>
    <t>-0.315</t>
  </si>
  <si>
    <t>0.558</t>
  </si>
  <si>
    <t>0.352</t>
  </si>
  <si>
    <t>0.400</t>
  </si>
  <si>
    <t>0.354</t>
  </si>
  <si>
    <t>0.851</t>
  </si>
  <si>
    <t>0.895</t>
  </si>
  <si>
    <t>0.938</t>
  </si>
  <si>
    <t>-0.016</t>
  </si>
  <si>
    <t>-0.287</t>
  </si>
  <si>
    <t>0.916</t>
  </si>
  <si>
    <t>0.315</t>
  </si>
  <si>
    <t>0.806</t>
  </si>
  <si>
    <t>0.813</t>
  </si>
  <si>
    <t>0.775</t>
  </si>
  <si>
    <t>0.937</t>
  </si>
  <si>
    <t>0.732</t>
  </si>
  <si>
    <t>0.967</t>
  </si>
  <si>
    <t>0.661</t>
  </si>
  <si>
    <t>0.981</t>
  </si>
  <si>
    <t>0.686</t>
  </si>
  <si>
    <t>0.870</t>
  </si>
  <si>
    <t>0.753</t>
  </si>
  <si>
    <t>dapi12</t>
  </si>
  <si>
    <t>dapi13</t>
  </si>
  <si>
    <t>rodo13</t>
  </si>
  <si>
    <t>dapi14</t>
  </si>
  <si>
    <t>rodo14</t>
  </si>
  <si>
    <t>0.922</t>
  </si>
  <si>
    <t>0.444</t>
  </si>
  <si>
    <t>0.285</t>
  </si>
  <si>
    <t>dapi15</t>
  </si>
  <si>
    <t>rodo15</t>
  </si>
  <si>
    <t>0.955</t>
  </si>
  <si>
    <t>0.983</t>
  </si>
  <si>
    <t>dapi16</t>
  </si>
  <si>
    <t>rodo16</t>
  </si>
  <si>
    <t>0.940</t>
  </si>
  <si>
    <t>0.225</t>
  </si>
  <si>
    <t>0.080</t>
  </si>
  <si>
    <t>0.868</t>
  </si>
  <si>
    <t>0.788</t>
  </si>
  <si>
    <t>0.582</t>
  </si>
  <si>
    <t>0.965</t>
  </si>
  <si>
    <t>0.518</t>
  </si>
  <si>
    <t>0.681</t>
  </si>
  <si>
    <t>back rodo5</t>
  </si>
  <si>
    <t>dapi17</t>
  </si>
  <si>
    <t>rodo17</t>
  </si>
  <si>
    <t>0.941</t>
  </si>
  <si>
    <t>0.923</t>
  </si>
  <si>
    <t>0.501</t>
  </si>
  <si>
    <t>dapi18</t>
  </si>
  <si>
    <t>rodo18</t>
  </si>
  <si>
    <t>dapi19</t>
  </si>
  <si>
    <t>rodo19</t>
  </si>
  <si>
    <t>0.750</t>
  </si>
  <si>
    <t>0.594</t>
  </si>
  <si>
    <t>back rodo6</t>
  </si>
  <si>
    <t>0.985</t>
  </si>
  <si>
    <t>0.978</t>
  </si>
  <si>
    <t>dapi20</t>
  </si>
  <si>
    <t>rodo20</t>
  </si>
  <si>
    <t>dapi21</t>
  </si>
  <si>
    <t>rodo21</t>
  </si>
  <si>
    <t>dapi22</t>
  </si>
  <si>
    <t>rodo22</t>
  </si>
  <si>
    <t>0.974</t>
  </si>
  <si>
    <t>dapi23</t>
  </si>
  <si>
    <t>rodo23</t>
  </si>
  <si>
    <t>0.319</t>
  </si>
  <si>
    <t>0.230</t>
  </si>
  <si>
    <t>back rodo7</t>
  </si>
  <si>
    <t>0.768</t>
  </si>
  <si>
    <t>0.917</t>
  </si>
  <si>
    <t>dapi24</t>
  </si>
  <si>
    <t>rodo24</t>
  </si>
  <si>
    <t>0.652</t>
  </si>
  <si>
    <t>0.846</t>
  </si>
  <si>
    <t>dapi25</t>
  </si>
  <si>
    <t>rodo25</t>
  </si>
  <si>
    <t>0.222</t>
  </si>
  <si>
    <t>0.966</t>
  </si>
  <si>
    <t>dapi26</t>
  </si>
  <si>
    <t>rodo26</t>
  </si>
  <si>
    <t>0.351</t>
  </si>
  <si>
    <t>0.949</t>
  </si>
  <si>
    <t>dapi27</t>
  </si>
  <si>
    <t>rodo27</t>
  </si>
  <si>
    <t>0.527</t>
  </si>
  <si>
    <t>0.610</t>
  </si>
  <si>
    <t>back rodo8</t>
  </si>
  <si>
    <t>0.056</t>
  </si>
  <si>
    <t>0.908</t>
  </si>
  <si>
    <t>0.665</t>
  </si>
  <si>
    <t>dapi28</t>
  </si>
  <si>
    <t>rodo28</t>
  </si>
  <si>
    <t>0.838</t>
  </si>
  <si>
    <t>0.579</t>
  </si>
  <si>
    <t>0.859</t>
  </si>
  <si>
    <t>0.640</t>
  </si>
  <si>
    <t>dapi29</t>
  </si>
  <si>
    <t>rodo29</t>
  </si>
  <si>
    <t>dapi30</t>
  </si>
  <si>
    <t>rodo30</t>
  </si>
  <si>
    <t>0.062</t>
  </si>
  <si>
    <t>0.472</t>
  </si>
  <si>
    <t>0.612</t>
  </si>
  <si>
    <t>back rodo9</t>
  </si>
  <si>
    <t>0.945</t>
  </si>
  <si>
    <t>dapi31</t>
  </si>
  <si>
    <t>rodo31</t>
  </si>
  <si>
    <t>dapi32</t>
  </si>
  <si>
    <t>rodo32</t>
  </si>
  <si>
    <t>0.375</t>
  </si>
  <si>
    <t>dapi33</t>
  </si>
  <si>
    <t>rodo33</t>
  </si>
  <si>
    <t>0.736</t>
  </si>
  <si>
    <t>dapi34</t>
  </si>
  <si>
    <t>rodo34</t>
  </si>
  <si>
    <t>0.459</t>
  </si>
  <si>
    <t>0.024</t>
  </si>
  <si>
    <t>0.710</t>
  </si>
  <si>
    <t>0.832</t>
  </si>
  <si>
    <t>dapi35</t>
  </si>
  <si>
    <t>rodo35</t>
  </si>
  <si>
    <t>0.181</t>
  </si>
  <si>
    <t>0.639</t>
  </si>
  <si>
    <t>back rodo10</t>
  </si>
  <si>
    <t>0.542</t>
  </si>
  <si>
    <t>0.488</t>
  </si>
  <si>
    <t>0.425</t>
  </si>
  <si>
    <t>0.872</t>
  </si>
  <si>
    <t>0.999</t>
  </si>
  <si>
    <t>dapi36</t>
  </si>
  <si>
    <t>rodo36</t>
  </si>
  <si>
    <t>0.934</t>
  </si>
  <si>
    <t>0.503</t>
  </si>
  <si>
    <t>0.143</t>
  </si>
  <si>
    <t>0.670</t>
  </si>
  <si>
    <t>0.805</t>
  </si>
  <si>
    <t>dapi37</t>
  </si>
  <si>
    <t>rodo37</t>
  </si>
  <si>
    <t>0.173</t>
  </si>
  <si>
    <t>0.959</t>
  </si>
  <si>
    <t>0.781</t>
  </si>
  <si>
    <t>0.777</t>
  </si>
  <si>
    <t>0.828</t>
  </si>
  <si>
    <t>dapi38</t>
  </si>
  <si>
    <t>rodo38</t>
  </si>
  <si>
    <t>0.415</t>
  </si>
  <si>
    <t>0.927</t>
  </si>
  <si>
    <t>0.486</t>
  </si>
  <si>
    <t>back rodo11</t>
  </si>
  <si>
    <t>0.708</t>
  </si>
  <si>
    <t>0.799</t>
  </si>
  <si>
    <t>dapi39</t>
  </si>
  <si>
    <t>rodo39</t>
  </si>
  <si>
    <t>0.956</t>
  </si>
  <si>
    <t>dapi40</t>
  </si>
  <si>
    <t>rodo40</t>
  </si>
  <si>
    <t>0.860</t>
  </si>
  <si>
    <t>0.376</t>
  </si>
  <si>
    <t>dapi41</t>
  </si>
  <si>
    <t>rodo41</t>
  </si>
  <si>
    <t>0.540</t>
  </si>
  <si>
    <t>0.267</t>
  </si>
  <si>
    <t>back rodo12</t>
  </si>
  <si>
    <t>dapi42</t>
  </si>
  <si>
    <t>rodo42</t>
  </si>
  <si>
    <t>dapi43</t>
  </si>
  <si>
    <t>rodo43</t>
  </si>
  <si>
    <t>0.734</t>
  </si>
  <si>
    <t>0.663</t>
  </si>
  <si>
    <t>0.840</t>
  </si>
  <si>
    <t>dapi44</t>
  </si>
  <si>
    <t>rodo44</t>
  </si>
  <si>
    <t>0.822</t>
  </si>
  <si>
    <t>0.962</t>
  </si>
  <si>
    <t>dapi45</t>
  </si>
  <si>
    <t>rodo45</t>
  </si>
  <si>
    <t>0.839</t>
  </si>
  <si>
    <t>0.494</t>
  </si>
  <si>
    <t>0.933</t>
  </si>
  <si>
    <t>-0.947</t>
  </si>
  <si>
    <t>back rodo13</t>
  </si>
  <si>
    <t>0.055</t>
  </si>
  <si>
    <t>0.226</t>
  </si>
  <si>
    <t>0.833</t>
  </si>
  <si>
    <t>dapi46</t>
  </si>
  <si>
    <t>rodo46</t>
  </si>
  <si>
    <t>-0.030</t>
  </si>
  <si>
    <t>-0.054</t>
  </si>
  <si>
    <t>0.356</t>
  </si>
  <si>
    <t>0.835</t>
  </si>
  <si>
    <t>dapi47</t>
  </si>
  <si>
    <t>rodo47</t>
  </si>
  <si>
    <t>0.383</t>
  </si>
  <si>
    <t>back rodo14</t>
  </si>
  <si>
    <t>0.943</t>
  </si>
  <si>
    <t>0.731</t>
  </si>
  <si>
    <t>dapi48</t>
  </si>
  <si>
    <t>rodo48</t>
  </si>
  <si>
    <t>dapi49</t>
  </si>
  <si>
    <t>rodo49</t>
  </si>
  <si>
    <t>dapi50</t>
  </si>
  <si>
    <t>rodo50</t>
  </si>
  <si>
    <t>0.722</t>
  </si>
  <si>
    <t>0.111</t>
  </si>
  <si>
    <t>0.479</t>
  </si>
  <si>
    <t>0.247</t>
  </si>
  <si>
    <t>0.821</t>
  </si>
  <si>
    <t>back rodo15</t>
  </si>
  <si>
    <t>dapi51</t>
  </si>
  <si>
    <t>rodo51</t>
  </si>
  <si>
    <t>0.909</t>
  </si>
  <si>
    <t>dapi52</t>
  </si>
  <si>
    <t>rodo52</t>
  </si>
  <si>
    <t>0.547</t>
  </si>
  <si>
    <t>0.617</t>
  </si>
  <si>
    <t>back rodo16</t>
  </si>
  <si>
    <t>0.906</t>
  </si>
  <si>
    <t>0.696</t>
  </si>
  <si>
    <t>0.876</t>
  </si>
  <si>
    <t>0.825</t>
  </si>
  <si>
    <t>0.589</t>
  </si>
  <si>
    <t>0.953</t>
  </si>
  <si>
    <t>dapi53</t>
  </si>
  <si>
    <t>rodo53</t>
  </si>
  <si>
    <t>0.561</t>
  </si>
  <si>
    <t>0.252</t>
  </si>
  <si>
    <t>back rodo18</t>
  </si>
  <si>
    <t>0.944</t>
  </si>
  <si>
    <t>0.855</t>
  </si>
  <si>
    <t>back rodo19</t>
  </si>
  <si>
    <t>0.811</t>
  </si>
  <si>
    <t>0.112</t>
  </si>
  <si>
    <t>0.986</t>
  </si>
  <si>
    <t>0.167</t>
  </si>
  <si>
    <t>0.250</t>
  </si>
  <si>
    <t>0.317</t>
  </si>
  <si>
    <t>0.920</t>
  </si>
  <si>
    <t>0.992</t>
  </si>
  <si>
    <t>0.988</t>
  </si>
  <si>
    <t>0.914</t>
  </si>
  <si>
    <t>Para analisar o Mean vou subtrair o fundo (back) da figura</t>
  </si>
  <si>
    <t>0.302</t>
  </si>
  <si>
    <t>0.151</t>
  </si>
  <si>
    <t>0.458</t>
  </si>
  <si>
    <t>0.884</t>
  </si>
  <si>
    <t>0.121</t>
  </si>
  <si>
    <t>0.989</t>
  </si>
  <si>
    <t>-0.456</t>
  </si>
  <si>
    <t>0.919</t>
  </si>
  <si>
    <t>-0.140</t>
  </si>
  <si>
    <t>0.714</t>
  </si>
  <si>
    <t>0.712</t>
  </si>
  <si>
    <t>-0.241</t>
  </si>
  <si>
    <t>-0.139</t>
  </si>
  <si>
    <t>0.971</t>
  </si>
  <si>
    <t>0.278</t>
  </si>
  <si>
    <t>0.902</t>
  </si>
  <si>
    <t>-0.441</t>
  </si>
  <si>
    <t>0.570</t>
  </si>
  <si>
    <t>0.307</t>
  </si>
  <si>
    <t>0.861</t>
  </si>
  <si>
    <t>-0.488</t>
  </si>
  <si>
    <t>0.485</t>
  </si>
  <si>
    <t>0.587</t>
  </si>
  <si>
    <t>0.987</t>
  </si>
  <si>
    <t>0.554</t>
  </si>
  <si>
    <t>0.984</t>
  </si>
  <si>
    <t>0.878</t>
  </si>
  <si>
    <t>0.208</t>
  </si>
  <si>
    <t>0.190</t>
  </si>
  <si>
    <t>0.972</t>
  </si>
  <si>
    <t>0.597</t>
  </si>
  <si>
    <t>0.892</t>
  </si>
  <si>
    <t>0.961</t>
  </si>
  <si>
    <t>-0.110</t>
  </si>
  <si>
    <t>0.040</t>
  </si>
  <si>
    <t>0.913</t>
  </si>
  <si>
    <t>0.268</t>
  </si>
  <si>
    <t>0.296</t>
  </si>
  <si>
    <t>0.814</t>
  </si>
  <si>
    <t>0.703</t>
  </si>
  <si>
    <t>0.322</t>
  </si>
  <si>
    <t>0.676</t>
  </si>
  <si>
    <t>-0.201</t>
  </si>
  <si>
    <t>-0.098</t>
  </si>
  <si>
    <t>0.674</t>
  </si>
  <si>
    <t>0.875</t>
  </si>
  <si>
    <t>0.125</t>
  </si>
  <si>
    <t>0.495</t>
  </si>
  <si>
    <t>0.930</t>
  </si>
  <si>
    <t>0.207</t>
  </si>
  <si>
    <t>0.881</t>
  </si>
  <si>
    <t>0.347</t>
  </si>
  <si>
    <t>0.936</t>
  </si>
  <si>
    <t>0.361</t>
  </si>
  <si>
    <t>0.097</t>
  </si>
  <si>
    <t>-0.972</t>
  </si>
  <si>
    <t>0.654</t>
  </si>
  <si>
    <t>0.650</t>
  </si>
  <si>
    <t>0.133</t>
  </si>
  <si>
    <t>0.787</t>
  </si>
  <si>
    <t>0.700</t>
  </si>
  <si>
    <t>0.311</t>
  </si>
  <si>
    <t>0.489</t>
  </si>
  <si>
    <t>0.882</t>
  </si>
  <si>
    <t>-0.321</t>
  </si>
  <si>
    <t>0.969</t>
  </si>
  <si>
    <t>-0.271</t>
  </si>
  <si>
    <t>-0.497</t>
  </si>
  <si>
    <t>0.598</t>
  </si>
  <si>
    <t>0.628</t>
  </si>
  <si>
    <t>0.990</t>
  </si>
  <si>
    <t>0.544</t>
  </si>
  <si>
    <t>back rodo17</t>
  </si>
  <si>
    <t>-0.325</t>
  </si>
  <si>
    <t>-0.100</t>
  </si>
  <si>
    <t>0.546</t>
  </si>
  <si>
    <t>-0.505</t>
  </si>
  <si>
    <t>0.803</t>
  </si>
  <si>
    <t>0.264</t>
  </si>
  <si>
    <t>0.601</t>
  </si>
  <si>
    <t>-0.397</t>
  </si>
  <si>
    <t>0.823</t>
  </si>
  <si>
    <t>-0.230</t>
  </si>
  <si>
    <t>-0.562</t>
  </si>
  <si>
    <t>0.194</t>
  </si>
  <si>
    <t>back rodo20</t>
  </si>
  <si>
    <t>-0.542</t>
  </si>
  <si>
    <t>-0.528</t>
  </si>
  <si>
    <t>0.523</t>
  </si>
  <si>
    <t>0.713</t>
  </si>
  <si>
    <t>0.003</t>
  </si>
  <si>
    <t>-0.584</t>
  </si>
  <si>
    <t>-0.437</t>
  </si>
  <si>
    <t>-0.557</t>
  </si>
  <si>
    <t>0.060</t>
  </si>
  <si>
    <t>back rodo 2</t>
  </si>
  <si>
    <t>-0.375</t>
  </si>
  <si>
    <t>-0.994</t>
  </si>
  <si>
    <t>back rodo 3</t>
  </si>
  <si>
    <t>0.841</t>
  </si>
  <si>
    <t>-0.126</t>
  </si>
  <si>
    <t>-0.937</t>
  </si>
  <si>
    <t>-0.683</t>
  </si>
  <si>
    <t>0.303</t>
  </si>
  <si>
    <t>0.682</t>
  </si>
  <si>
    <t>0.473</t>
  </si>
  <si>
    <t>back rodo 5</t>
  </si>
  <si>
    <t>0.738</t>
  </si>
  <si>
    <t>-0.928</t>
  </si>
  <si>
    <t>0.437</t>
  </si>
  <si>
    <t>0.545</t>
  </si>
  <si>
    <t>-0.983</t>
  </si>
  <si>
    <t>0.609</t>
  </si>
  <si>
    <t>0.633</t>
  </si>
  <si>
    <t>0.083</t>
  </si>
  <si>
    <t>0.096</t>
  </si>
  <si>
    <t>0.314</t>
  </si>
  <si>
    <t>0.216</t>
  </si>
  <si>
    <t>back rodo 6</t>
  </si>
  <si>
    <t>0.070</t>
  </si>
  <si>
    <t>-0.862</t>
  </si>
  <si>
    <t>0.021</t>
  </si>
  <si>
    <t>-0.833</t>
  </si>
  <si>
    <t>back rodo 7</t>
  </si>
  <si>
    <t>-0.219</t>
  </si>
  <si>
    <t>-0.305</t>
  </si>
  <si>
    <t>0.904</t>
  </si>
  <si>
    <t>0.090</t>
  </si>
  <si>
    <t>0.366</t>
  </si>
  <si>
    <t>0.886</t>
  </si>
  <si>
    <t>0.877</t>
  </si>
  <si>
    <t>-0.948</t>
  </si>
  <si>
    <t>-0.887</t>
  </si>
  <si>
    <t>0.239</t>
  </si>
  <si>
    <t>0.626</t>
  </si>
  <si>
    <t>back rodo 8</t>
  </si>
  <si>
    <t>-0.925</t>
  </si>
  <si>
    <t>0.205</t>
  </si>
  <si>
    <t>0.306</t>
  </si>
  <si>
    <t>back rodo 9</t>
  </si>
  <si>
    <t>-0.876</t>
  </si>
  <si>
    <t>0.865</t>
  </si>
  <si>
    <t>0.026</t>
  </si>
  <si>
    <t>back rodo 10</t>
  </si>
  <si>
    <t>ID</t>
  </si>
  <si>
    <t>Grupo</t>
  </si>
  <si>
    <t>neuro_ctl</t>
  </si>
  <si>
    <t>1%_FBS</t>
  </si>
  <si>
    <t>enriched</t>
  </si>
  <si>
    <t>-0.040</t>
  </si>
  <si>
    <t>0.452</t>
  </si>
  <si>
    <t>-0.185</t>
  </si>
  <si>
    <t>-0.297</t>
  </si>
  <si>
    <t>-0.877</t>
  </si>
  <si>
    <t>0.796</t>
  </si>
  <si>
    <t>-0.162</t>
  </si>
  <si>
    <t>-0.774</t>
  </si>
  <si>
    <t>0.711</t>
  </si>
  <si>
    <t>0.677</t>
  </si>
  <si>
    <t>0.353</t>
  </si>
  <si>
    <t>0.662</t>
  </si>
  <si>
    <t>0.759</t>
  </si>
  <si>
    <t>0.516</t>
  </si>
  <si>
    <t>-0.609</t>
  </si>
  <si>
    <t>0.567</t>
  </si>
  <si>
    <t>0.549</t>
  </si>
  <si>
    <t>0.699</t>
  </si>
  <si>
    <t>0.294</t>
  </si>
  <si>
    <t>-0.004</t>
  </si>
  <si>
    <t>-0.242</t>
  </si>
  <si>
    <t>0.743</t>
  </si>
  <si>
    <t>0.680</t>
  </si>
  <si>
    <t>0.898</t>
  </si>
  <si>
    <t>-0.378</t>
  </si>
  <si>
    <t>-0.368</t>
  </si>
  <si>
    <t>0.391</t>
  </si>
  <si>
    <t>0.762</t>
  </si>
  <si>
    <t>0.270</t>
  </si>
  <si>
    <t>0.836</t>
  </si>
  <si>
    <t>0.123</t>
  </si>
  <si>
    <t>0.417</t>
  </si>
  <si>
    <t>0.262</t>
  </si>
  <si>
    <t>0.050</t>
  </si>
  <si>
    <t>-0.462</t>
  </si>
  <si>
    <t>0.023</t>
  </si>
  <si>
    <t>0.667</t>
  </si>
  <si>
    <t>0.810</t>
  </si>
  <si>
    <t>0.051</t>
  </si>
  <si>
    <t>-0.108</t>
  </si>
  <si>
    <t>-0.644</t>
  </si>
  <si>
    <t>-0.007</t>
  </si>
  <si>
    <t>0.564</t>
  </si>
  <si>
    <t>0.169</t>
  </si>
  <si>
    <t>0.948</t>
  </si>
  <si>
    <t>0.853</t>
  </si>
  <si>
    <t>-0.736</t>
  </si>
  <si>
    <t>0.606</t>
  </si>
  <si>
    <t>0.897</t>
  </si>
  <si>
    <t>-0.424</t>
  </si>
  <si>
    <t>-0.446</t>
  </si>
  <si>
    <t>0.464</t>
  </si>
  <si>
    <t>-0.655</t>
  </si>
  <si>
    <t>0.857</t>
  </si>
  <si>
    <t>-0.058</t>
  </si>
  <si>
    <t>-0.631</t>
  </si>
  <si>
    <t>-0.177</t>
  </si>
  <si>
    <t>0.890</t>
  </si>
  <si>
    <t>-0.222</t>
  </si>
  <si>
    <t>0.456</t>
  </si>
  <si>
    <t>0.798</t>
  </si>
  <si>
    <t>0.438</t>
  </si>
  <si>
    <t>0.760</t>
  </si>
  <si>
    <t>-0.621</t>
  </si>
  <si>
    <t>0.409</t>
  </si>
  <si>
    <t>-0.052</t>
  </si>
  <si>
    <t>0.514</t>
  </si>
  <si>
    <t>-0.171</t>
  </si>
  <si>
    <t>0.925</t>
  </si>
  <si>
    <t>0.581</t>
  </si>
  <si>
    <t>0.826</t>
  </si>
  <si>
    <t>0.433</t>
  </si>
  <si>
    <t>0.469</t>
  </si>
  <si>
    <t>0.812</t>
  </si>
  <si>
    <t>0.727</t>
  </si>
  <si>
    <t>0.184</t>
  </si>
  <si>
    <t>-0.062</t>
  </si>
  <si>
    <t>0.389</t>
  </si>
  <si>
    <t>0.599</t>
  </si>
  <si>
    <t>0.698</t>
  </si>
  <si>
    <t>0.921</t>
  </si>
  <si>
    <t>-0.111</t>
  </si>
  <si>
    <t>-0.553</t>
  </si>
  <si>
    <t>0.733</t>
  </si>
  <si>
    <t>0.891</t>
  </si>
  <si>
    <t>0.802</t>
  </si>
  <si>
    <t>-0.153</t>
  </si>
  <si>
    <t>0.011</t>
  </si>
  <si>
    <t>0.179</t>
  </si>
  <si>
    <t>0.042</t>
  </si>
  <si>
    <t>0.645</t>
  </si>
  <si>
    <t>0.980</t>
  </si>
  <si>
    <t>0.037</t>
  </si>
  <si>
    <t>0.741</t>
  </si>
  <si>
    <t>-0.021</t>
  </si>
  <si>
    <t>-0.163</t>
  </si>
  <si>
    <t>0.330</t>
  </si>
  <si>
    <t>-0.353</t>
  </si>
  <si>
    <t>0.879</t>
  </si>
  <si>
    <t>-0.138</t>
  </si>
  <si>
    <t>0.771</t>
  </si>
  <si>
    <t>0.331</t>
  </si>
  <si>
    <t>0.763</t>
  </si>
  <si>
    <t>-0.088</t>
  </si>
  <si>
    <t>-0.550</t>
  </si>
  <si>
    <t>0.275</t>
  </si>
  <si>
    <t>-0.105</t>
  </si>
  <si>
    <t>0.773</t>
  </si>
  <si>
    <t>-0.019</t>
  </si>
  <si>
    <t>-0.252</t>
  </si>
  <si>
    <t>-0.077</t>
  </si>
  <si>
    <t>-0.611</t>
  </si>
  <si>
    <t>0.401</t>
  </si>
  <si>
    <t>0.623</t>
  </si>
  <si>
    <t>-0.112</t>
  </si>
  <si>
    <t>0.320</t>
  </si>
  <si>
    <t>-0.280</t>
  </si>
  <si>
    <t>0.754</t>
  </si>
  <si>
    <t>0.725</t>
  </si>
  <si>
    <t>-0.324</t>
  </si>
  <si>
    <t>-0.213</t>
  </si>
  <si>
    <t>0.896</t>
  </si>
  <si>
    <t>0.392</t>
  </si>
  <si>
    <t>0.519</t>
  </si>
  <si>
    <t>-0.709</t>
  </si>
  <si>
    <t>0.032</t>
  </si>
  <si>
    <t>-0.395</t>
  </si>
  <si>
    <t>0.036</t>
  </si>
  <si>
    <t>-0.467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</si>
</sst>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7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8"/>
      <name val="Aptos Narrow"/>
      <family val="2"/>
      <scheme val="minor"/>
    </font>
    <font>
      <b/>
      <sz val="12"/>
      <color theme="5"/>
      <name val="Aptos Narrow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E0D2-440E-C14C-B3AC-6F157E75FA7A}">
  <dimension ref="A1:AK116"/>
  <sheetViews>
    <sheetView tabSelected="1" topLeftCell="A49" zoomScale="80" zoomScaleNormal="80" workbookViewId="0">
      <selection activeCell="C80" sqref="C80:C81"/>
    </sheetView>
  </sheetViews>
  <sheetFormatPr baseColWidth="10" defaultRowHeight="16" x14ac:dyDescent="0.2"/>
  <cols>
    <col min="1" max="25" width="10.83203125" style="1"/>
    <col min="26" max="26" width="12" style="1" bestFit="1" customWidth="1"/>
    <col min="27" max="27" width="10.83203125" style="1"/>
    <col min="28" max="28" width="15" style="1" bestFit="1" customWidth="1"/>
    <col min="29" max="29" width="13.6640625" style="1" customWidth="1"/>
    <col min="30" max="37" width="10.83203125" style="1"/>
  </cols>
  <sheetData>
    <row r="1" spans="1:37" s="3" customFormat="1" x14ac:dyDescent="0.2">
      <c r="A1" s="3" t="s">
        <v>552</v>
      </c>
      <c r="B1" s="3" t="s">
        <v>551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1" t="s">
        <v>25</v>
      </c>
      <c r="AB1" s="11" t="s">
        <v>26</v>
      </c>
      <c r="AC1" s="1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spans="1:37" x14ac:dyDescent="0.2">
      <c r="A2" s="1" t="s">
        <v>554</v>
      </c>
      <c r="B2" s="5" t="s">
        <v>43</v>
      </c>
      <c r="C2" s="2">
        <v>14240</v>
      </c>
      <c r="D2" s="14">
        <v>21964</v>
      </c>
      <c r="E2" s="2">
        <v>8834</v>
      </c>
      <c r="F2" s="1">
        <v>27</v>
      </c>
      <c r="G2" s="1">
        <v>5</v>
      </c>
      <c r="H2" s="1">
        <v>85</v>
      </c>
      <c r="I2" s="2">
        <v>11251</v>
      </c>
      <c r="J2" s="2">
        <v>8767</v>
      </c>
      <c r="K2" s="2">
        <v>11407</v>
      </c>
      <c r="L2" s="2">
        <v>8625</v>
      </c>
      <c r="M2" s="2">
        <v>14228</v>
      </c>
      <c r="N2" s="2">
        <v>8444</v>
      </c>
      <c r="O2" s="2">
        <v>6681</v>
      </c>
      <c r="P2" s="2">
        <v>5264</v>
      </c>
      <c r="Q2" s="2">
        <v>4069</v>
      </c>
      <c r="R2" s="2">
        <v>5053</v>
      </c>
      <c r="S2" s="2">
        <v>3588</v>
      </c>
      <c r="T2" s="2">
        <v>155456</v>
      </c>
      <c r="U2" s="1" t="s">
        <v>410</v>
      </c>
      <c r="V2" s="2">
        <v>5327</v>
      </c>
      <c r="W2" s="2">
        <v>327005</v>
      </c>
      <c r="X2" s="1">
        <v>23</v>
      </c>
      <c r="Y2" s="2" t="s">
        <v>414</v>
      </c>
      <c r="Z2" s="2">
        <v>2911</v>
      </c>
      <c r="AA2" s="1">
        <v>0</v>
      </c>
      <c r="AB2" s="2">
        <v>1695196</v>
      </c>
      <c r="AC2" s="1">
        <v>1</v>
      </c>
      <c r="AD2" s="1">
        <v>608</v>
      </c>
      <c r="AE2" s="1">
        <v>629</v>
      </c>
      <c r="AF2" s="2">
        <v>171152</v>
      </c>
      <c r="AG2" s="2">
        <v>3542</v>
      </c>
      <c r="AH2" s="2">
        <v>1408</v>
      </c>
      <c r="AI2" s="1" t="s">
        <v>283</v>
      </c>
      <c r="AJ2" s="2" t="s">
        <v>412</v>
      </c>
      <c r="AK2" s="2"/>
    </row>
    <row r="3" spans="1:37" x14ac:dyDescent="0.2">
      <c r="A3" s="1" t="s">
        <v>554</v>
      </c>
      <c r="B3" s="1" t="s">
        <v>51</v>
      </c>
      <c r="C3" s="2">
        <v>3358</v>
      </c>
      <c r="D3" s="14">
        <v>8353</v>
      </c>
      <c r="E3" s="2">
        <v>3159</v>
      </c>
      <c r="F3" s="1">
        <v>8</v>
      </c>
      <c r="G3" s="1">
        <v>4</v>
      </c>
      <c r="H3" s="1">
        <v>32</v>
      </c>
      <c r="I3" s="2">
        <v>4815</v>
      </c>
      <c r="J3" s="2">
        <v>9634</v>
      </c>
      <c r="K3" s="2">
        <v>4912</v>
      </c>
      <c r="L3" s="2">
        <v>9736</v>
      </c>
      <c r="M3" s="2">
        <v>6710</v>
      </c>
      <c r="N3" s="2">
        <v>3583</v>
      </c>
      <c r="O3" s="2">
        <v>8708</v>
      </c>
      <c r="P3" s="2">
        <v>2431</v>
      </c>
      <c r="Q3" s="2">
        <v>1861</v>
      </c>
      <c r="R3" s="2">
        <v>2447</v>
      </c>
      <c r="S3" s="2">
        <v>1747</v>
      </c>
      <c r="T3" s="2">
        <v>162993</v>
      </c>
      <c r="U3" s="1" t="s">
        <v>176</v>
      </c>
      <c r="V3" s="2">
        <v>2504</v>
      </c>
      <c r="W3" s="2">
        <v>31412</v>
      </c>
      <c r="X3" s="1">
        <v>9</v>
      </c>
      <c r="Y3" s="2">
        <v>3026</v>
      </c>
      <c r="Z3" s="2">
        <v>11528</v>
      </c>
      <c r="AA3" s="1">
        <v>0</v>
      </c>
      <c r="AB3" s="2">
        <v>162841</v>
      </c>
      <c r="AC3" s="1">
        <v>1</v>
      </c>
      <c r="AD3" s="1">
        <v>260</v>
      </c>
      <c r="AE3" s="1">
        <v>665</v>
      </c>
      <c r="AF3" s="2">
        <v>162570</v>
      </c>
      <c r="AG3" s="2">
        <v>1754</v>
      </c>
      <c r="AH3" s="2">
        <v>1401</v>
      </c>
      <c r="AI3" s="1" t="s">
        <v>416</v>
      </c>
      <c r="AJ3" s="2">
        <v>1000</v>
      </c>
    </row>
    <row r="4" spans="1:37" x14ac:dyDescent="0.2">
      <c r="A4" s="1" t="s">
        <v>554</v>
      </c>
      <c r="B4" s="1" t="s">
        <v>65</v>
      </c>
      <c r="C4" s="2">
        <v>4018</v>
      </c>
      <c r="D4" s="14">
        <v>5022</v>
      </c>
      <c r="E4" s="2">
        <v>1170</v>
      </c>
      <c r="F4" s="1">
        <v>6</v>
      </c>
      <c r="G4" s="1">
        <v>4</v>
      </c>
      <c r="H4" s="1">
        <v>34</v>
      </c>
      <c r="I4" s="2">
        <v>2724</v>
      </c>
      <c r="J4" s="2">
        <v>10672</v>
      </c>
      <c r="K4" s="2">
        <v>2704</v>
      </c>
      <c r="L4" s="2">
        <v>10643</v>
      </c>
      <c r="M4" s="2">
        <v>7382</v>
      </c>
      <c r="N4" s="2">
        <v>1542</v>
      </c>
      <c r="O4" s="2">
        <v>9500</v>
      </c>
      <c r="P4" s="2">
        <v>2472</v>
      </c>
      <c r="Q4" s="2">
        <v>2306</v>
      </c>
      <c r="R4" s="2">
        <v>2552</v>
      </c>
      <c r="S4" s="2">
        <v>2004</v>
      </c>
      <c r="T4" s="2">
        <v>138008</v>
      </c>
      <c r="U4" s="1" t="s">
        <v>312</v>
      </c>
      <c r="V4" s="2">
        <v>2655</v>
      </c>
      <c r="W4" s="2">
        <v>24193</v>
      </c>
      <c r="X4" s="1">
        <v>6</v>
      </c>
      <c r="Y4" s="2">
        <v>7869</v>
      </c>
      <c r="Z4" s="2">
        <v>90294</v>
      </c>
      <c r="AA4" s="1">
        <v>0</v>
      </c>
      <c r="AB4" s="2">
        <v>125419</v>
      </c>
      <c r="AC4" s="1">
        <v>1</v>
      </c>
      <c r="AD4" s="1">
        <v>146</v>
      </c>
      <c r="AE4" s="1">
        <v>688</v>
      </c>
      <c r="AF4" s="2">
        <v>124771</v>
      </c>
      <c r="AG4" s="2">
        <v>2024</v>
      </c>
      <c r="AH4" s="2">
        <v>1274</v>
      </c>
      <c r="AI4" s="1" t="s">
        <v>103</v>
      </c>
      <c r="AJ4" s="2">
        <v>1000</v>
      </c>
    </row>
    <row r="5" spans="1:37" x14ac:dyDescent="0.2">
      <c r="A5" s="1" t="s">
        <v>554</v>
      </c>
      <c r="B5" s="1" t="s">
        <v>73</v>
      </c>
      <c r="C5" s="2">
        <v>7209</v>
      </c>
      <c r="D5" s="14">
        <v>10124</v>
      </c>
      <c r="E5" s="2">
        <v>3080</v>
      </c>
      <c r="F5" s="1">
        <v>11</v>
      </c>
      <c r="G5" s="1">
        <v>5</v>
      </c>
      <c r="H5" s="1">
        <v>56</v>
      </c>
      <c r="I5" s="2">
        <v>5419</v>
      </c>
      <c r="J5" s="2">
        <v>12368</v>
      </c>
      <c r="K5" s="2">
        <v>5475</v>
      </c>
      <c r="L5" s="2">
        <v>12320</v>
      </c>
      <c r="M5" s="2">
        <v>10107</v>
      </c>
      <c r="N5" s="2">
        <v>3792</v>
      </c>
      <c r="O5" s="2">
        <v>10708</v>
      </c>
      <c r="P5" s="2">
        <v>3417</v>
      </c>
      <c r="Q5" s="2">
        <v>3250</v>
      </c>
      <c r="R5" s="2">
        <v>3237</v>
      </c>
      <c r="S5" s="2">
        <v>2835</v>
      </c>
      <c r="T5" s="2">
        <v>147002</v>
      </c>
      <c r="U5" s="1" t="s">
        <v>107</v>
      </c>
      <c r="V5" s="2">
        <v>3430</v>
      </c>
      <c r="W5" s="2">
        <v>80188</v>
      </c>
      <c r="X5" s="1">
        <v>11</v>
      </c>
      <c r="Y5" s="2">
        <v>3152</v>
      </c>
      <c r="Z5" s="2">
        <v>16342</v>
      </c>
      <c r="AA5" s="1">
        <v>0</v>
      </c>
      <c r="AB5" s="1">
        <v>415693</v>
      </c>
      <c r="AC5" s="1">
        <v>1</v>
      </c>
      <c r="AD5" s="1">
        <v>273</v>
      </c>
      <c r="AE5" s="1">
        <v>874</v>
      </c>
      <c r="AF5" s="2">
        <v>174890</v>
      </c>
      <c r="AG5" s="2">
        <v>2965</v>
      </c>
      <c r="AH5" s="2">
        <v>1142</v>
      </c>
      <c r="AI5" s="1" t="s">
        <v>384</v>
      </c>
      <c r="AJ5" s="1" t="s">
        <v>420</v>
      </c>
    </row>
    <row r="6" spans="1:37" s="1" customFormat="1" x14ac:dyDescent="0.2">
      <c r="A6" s="1" t="s">
        <v>554</v>
      </c>
      <c r="B6" s="5" t="s">
        <v>82</v>
      </c>
      <c r="C6" s="2">
        <v>21694</v>
      </c>
      <c r="D6" s="14">
        <v>16520</v>
      </c>
      <c r="E6" s="2">
        <v>6080</v>
      </c>
      <c r="F6" s="1">
        <v>17</v>
      </c>
      <c r="G6" s="1">
        <v>2</v>
      </c>
      <c r="H6" s="1">
        <v>83</v>
      </c>
      <c r="I6" s="2">
        <v>9646</v>
      </c>
      <c r="J6" s="2">
        <v>6909</v>
      </c>
      <c r="K6" s="2">
        <v>9627</v>
      </c>
      <c r="L6" s="2">
        <v>6647</v>
      </c>
      <c r="M6" s="2">
        <v>20065</v>
      </c>
      <c r="N6" s="2">
        <v>7194</v>
      </c>
      <c r="O6" s="2">
        <v>3333</v>
      </c>
      <c r="P6" s="2">
        <v>5278</v>
      </c>
      <c r="Q6" s="2">
        <v>6667</v>
      </c>
      <c r="R6" s="2">
        <v>6459</v>
      </c>
      <c r="S6" s="2">
        <v>4276</v>
      </c>
      <c r="T6" s="2">
        <v>97296</v>
      </c>
      <c r="U6" s="1" t="s">
        <v>565</v>
      </c>
      <c r="V6" s="2">
        <v>6667</v>
      </c>
      <c r="W6" s="2">
        <v>382308</v>
      </c>
      <c r="X6" s="1">
        <v>17</v>
      </c>
      <c r="Y6" s="1" t="s">
        <v>278</v>
      </c>
      <c r="Z6" s="2">
        <v>4576</v>
      </c>
      <c r="AA6" s="1">
        <v>0</v>
      </c>
      <c r="AB6" s="1">
        <v>1981886</v>
      </c>
      <c r="AC6" s="1">
        <v>1</v>
      </c>
      <c r="AD6" s="1">
        <v>740</v>
      </c>
      <c r="AE6" s="1">
        <v>240</v>
      </c>
      <c r="AF6" s="2">
        <v>90</v>
      </c>
      <c r="AG6" s="2">
        <v>4746</v>
      </c>
      <c r="AH6" s="2">
        <v>1511</v>
      </c>
      <c r="AI6" s="1" t="s">
        <v>567</v>
      </c>
      <c r="AJ6" s="1" t="s">
        <v>470</v>
      </c>
    </row>
    <row r="7" spans="1:37" s="1" customFormat="1" x14ac:dyDescent="0.2">
      <c r="A7" s="1" t="s">
        <v>554</v>
      </c>
      <c r="B7" s="1" t="s">
        <v>90</v>
      </c>
      <c r="C7" s="2">
        <v>6309</v>
      </c>
      <c r="D7" s="14">
        <v>4777</v>
      </c>
      <c r="E7" s="2">
        <v>1772</v>
      </c>
      <c r="F7" s="1">
        <v>6</v>
      </c>
      <c r="G7" s="1">
        <v>2</v>
      </c>
      <c r="H7" s="1">
        <v>30</v>
      </c>
      <c r="I7" s="2">
        <v>9935</v>
      </c>
      <c r="J7" s="2">
        <v>8781</v>
      </c>
      <c r="K7" s="2">
        <v>9920</v>
      </c>
      <c r="L7" s="2">
        <v>8765</v>
      </c>
      <c r="M7" s="2">
        <v>9593</v>
      </c>
      <c r="N7" s="2">
        <v>8181</v>
      </c>
      <c r="O7" s="2">
        <v>7431</v>
      </c>
      <c r="P7" s="2">
        <v>3514</v>
      </c>
      <c r="Q7" s="2">
        <v>2597</v>
      </c>
      <c r="R7" s="2">
        <v>3700</v>
      </c>
      <c r="S7" s="2">
        <v>2171</v>
      </c>
      <c r="T7" s="2">
        <v>153835</v>
      </c>
      <c r="U7" s="1" t="s">
        <v>426</v>
      </c>
      <c r="V7" s="2">
        <v>3698</v>
      </c>
      <c r="W7" s="2">
        <v>39167</v>
      </c>
      <c r="X7" s="1">
        <v>6</v>
      </c>
      <c r="Y7" s="2">
        <v>2411</v>
      </c>
      <c r="Z7" s="2">
        <v>13319</v>
      </c>
      <c r="AA7" s="1">
        <v>0</v>
      </c>
      <c r="AB7" s="1">
        <v>203043</v>
      </c>
      <c r="AC7" s="1">
        <v>1</v>
      </c>
      <c r="AD7" s="1">
        <v>589</v>
      </c>
      <c r="AE7" s="1">
        <v>606</v>
      </c>
      <c r="AF7" s="2">
        <v>161837</v>
      </c>
      <c r="AG7" s="2">
        <v>2177</v>
      </c>
      <c r="AH7" s="2">
        <v>1705</v>
      </c>
      <c r="AI7" s="1" t="s">
        <v>429</v>
      </c>
      <c r="AJ7" s="2" t="s">
        <v>430</v>
      </c>
    </row>
    <row r="8" spans="1:37" s="1" customFormat="1" x14ac:dyDescent="0.2">
      <c r="A8" s="1" t="s">
        <v>554</v>
      </c>
      <c r="B8" s="5" t="s">
        <v>95</v>
      </c>
      <c r="C8" s="2">
        <v>8618</v>
      </c>
      <c r="D8" s="14">
        <v>17854</v>
      </c>
      <c r="E8" s="2">
        <v>5586</v>
      </c>
      <c r="F8" s="1">
        <v>22</v>
      </c>
      <c r="G8" s="1">
        <v>4</v>
      </c>
      <c r="H8" s="1">
        <v>82</v>
      </c>
      <c r="I8" s="2">
        <v>4022</v>
      </c>
      <c r="J8" s="2">
        <v>3036</v>
      </c>
      <c r="K8" s="2">
        <v>4008</v>
      </c>
      <c r="L8" s="2">
        <v>3027</v>
      </c>
      <c r="M8" s="2">
        <v>11945</v>
      </c>
      <c r="N8" s="2">
        <v>1986</v>
      </c>
      <c r="O8" s="2">
        <v>1083</v>
      </c>
      <c r="P8" s="2">
        <v>3931</v>
      </c>
      <c r="Q8" s="2">
        <v>3778</v>
      </c>
      <c r="R8" s="2">
        <v>4421</v>
      </c>
      <c r="S8" s="2">
        <v>2482</v>
      </c>
      <c r="T8" s="2">
        <v>133074</v>
      </c>
      <c r="U8" s="1" t="s">
        <v>568</v>
      </c>
      <c r="V8" s="2">
        <v>4619</v>
      </c>
      <c r="W8" s="2">
        <v>162788</v>
      </c>
      <c r="X8" s="1">
        <v>19</v>
      </c>
      <c r="Y8" s="2">
        <v>1123</v>
      </c>
      <c r="Z8" s="2">
        <v>8507</v>
      </c>
      <c r="AA8" s="1">
        <v>0</v>
      </c>
      <c r="AB8" s="2">
        <v>843892</v>
      </c>
      <c r="AC8" s="1">
        <v>1</v>
      </c>
      <c r="AD8" s="1">
        <v>153</v>
      </c>
      <c r="AE8" s="1">
        <v>89</v>
      </c>
      <c r="AF8" s="2">
        <v>137193</v>
      </c>
      <c r="AG8" s="2">
        <v>2778</v>
      </c>
      <c r="AH8" s="2">
        <v>1781</v>
      </c>
      <c r="AI8" s="1" t="s">
        <v>390</v>
      </c>
      <c r="AJ8" s="1" t="s">
        <v>402</v>
      </c>
    </row>
    <row r="9" spans="1:37" s="1" customFormat="1" x14ac:dyDescent="0.2">
      <c r="A9" s="1" t="s">
        <v>554</v>
      </c>
      <c r="B9" s="1" t="s">
        <v>101</v>
      </c>
      <c r="C9" s="2">
        <v>7189</v>
      </c>
      <c r="D9" s="14">
        <v>8109</v>
      </c>
      <c r="E9" s="2">
        <v>2613</v>
      </c>
      <c r="F9" s="1">
        <v>8</v>
      </c>
      <c r="G9" s="1">
        <v>2</v>
      </c>
      <c r="H9" s="1">
        <v>30</v>
      </c>
      <c r="I9" s="2">
        <v>11638</v>
      </c>
      <c r="J9" s="2">
        <v>10540</v>
      </c>
      <c r="K9" s="2">
        <v>11728</v>
      </c>
      <c r="L9" s="2">
        <v>10460</v>
      </c>
      <c r="M9" s="2">
        <v>10383</v>
      </c>
      <c r="N9" s="2">
        <v>10542</v>
      </c>
      <c r="O9" s="2">
        <v>8542</v>
      </c>
      <c r="P9" s="2">
        <v>2125</v>
      </c>
      <c r="Q9" s="2">
        <v>3931</v>
      </c>
      <c r="R9" s="2">
        <v>4084</v>
      </c>
      <c r="S9" s="2">
        <v>2241</v>
      </c>
      <c r="T9" s="2">
        <v>87789</v>
      </c>
      <c r="U9" s="1" t="s">
        <v>258</v>
      </c>
      <c r="V9" s="2">
        <v>3949</v>
      </c>
      <c r="W9" s="2">
        <v>65750</v>
      </c>
      <c r="X9" s="1">
        <v>9</v>
      </c>
      <c r="Y9" s="1" t="s">
        <v>48</v>
      </c>
      <c r="Z9" s="2">
        <v>1548</v>
      </c>
      <c r="AA9" s="1">
        <v>0</v>
      </c>
      <c r="AB9" s="2">
        <v>340847</v>
      </c>
      <c r="AC9" s="1">
        <v>1</v>
      </c>
      <c r="AD9" s="1">
        <v>800</v>
      </c>
      <c r="AE9" s="1">
        <v>892</v>
      </c>
      <c r="AF9" s="2">
        <v>76990</v>
      </c>
      <c r="AG9" s="2">
        <v>2110</v>
      </c>
      <c r="AH9" s="2">
        <v>1822</v>
      </c>
      <c r="AI9" s="1" t="s">
        <v>572</v>
      </c>
      <c r="AJ9" s="2">
        <v>1000</v>
      </c>
    </row>
    <row r="10" spans="1:37" s="1" customFormat="1" x14ac:dyDescent="0.2">
      <c r="A10" s="1" t="s">
        <v>554</v>
      </c>
      <c r="B10" s="1" t="s">
        <v>110</v>
      </c>
      <c r="C10" s="2">
        <v>5872</v>
      </c>
      <c r="D10" s="14">
        <v>14193</v>
      </c>
      <c r="E10" s="2">
        <v>4934</v>
      </c>
      <c r="F10" s="1">
        <v>14</v>
      </c>
      <c r="G10" s="1">
        <v>4</v>
      </c>
      <c r="H10" s="1">
        <v>85</v>
      </c>
      <c r="I10" s="2">
        <v>13815</v>
      </c>
      <c r="J10" s="2">
        <v>10454</v>
      </c>
      <c r="K10" s="2">
        <v>13942</v>
      </c>
      <c r="L10" s="2">
        <v>10349</v>
      </c>
      <c r="M10" s="2">
        <v>10273</v>
      </c>
      <c r="N10" s="2">
        <v>12625</v>
      </c>
      <c r="O10" s="2">
        <v>9014</v>
      </c>
      <c r="P10" s="2">
        <v>3083</v>
      </c>
      <c r="Q10" s="2">
        <v>3125</v>
      </c>
      <c r="R10" s="2">
        <v>3198</v>
      </c>
      <c r="S10" s="2">
        <v>2338</v>
      </c>
      <c r="T10" s="2">
        <v>50187</v>
      </c>
      <c r="U10" s="1" t="s">
        <v>573</v>
      </c>
      <c r="V10" s="2">
        <v>3607</v>
      </c>
      <c r="W10" s="2">
        <v>89423</v>
      </c>
      <c r="X10" s="1">
        <v>15</v>
      </c>
      <c r="Y10" s="2">
        <v>1966</v>
      </c>
      <c r="Z10" s="2">
        <v>16673</v>
      </c>
      <c r="AA10" s="1">
        <v>0</v>
      </c>
      <c r="AB10" s="2">
        <v>463570</v>
      </c>
      <c r="AC10" s="1">
        <v>1</v>
      </c>
      <c r="AD10" s="1">
        <v>911</v>
      </c>
      <c r="AE10" s="1">
        <v>863</v>
      </c>
      <c r="AF10" s="2">
        <v>32099</v>
      </c>
      <c r="AG10" s="2">
        <v>2593</v>
      </c>
      <c r="AH10" s="2">
        <v>1368</v>
      </c>
      <c r="AI10" s="1" t="s">
        <v>361</v>
      </c>
      <c r="AJ10" s="1" t="s">
        <v>143</v>
      </c>
    </row>
    <row r="11" spans="1:37" s="1" customFormat="1" x14ac:dyDescent="0.2">
      <c r="A11" s="1" t="s">
        <v>554</v>
      </c>
      <c r="B11" s="1" t="s">
        <v>116</v>
      </c>
      <c r="C11" s="2">
        <v>3396</v>
      </c>
      <c r="D11" s="14">
        <v>7212</v>
      </c>
      <c r="E11" s="2">
        <v>3337</v>
      </c>
      <c r="F11" s="1">
        <v>7</v>
      </c>
      <c r="G11" s="1">
        <v>4</v>
      </c>
      <c r="H11" s="1">
        <v>57</v>
      </c>
      <c r="I11" s="2">
        <v>9060</v>
      </c>
      <c r="J11" s="2">
        <v>6775</v>
      </c>
      <c r="K11" s="2">
        <v>9142</v>
      </c>
      <c r="L11" s="2">
        <v>6669</v>
      </c>
      <c r="M11" s="2">
        <v>6665</v>
      </c>
      <c r="N11" s="2">
        <v>8014</v>
      </c>
      <c r="O11" s="2">
        <v>5653</v>
      </c>
      <c r="P11" s="2">
        <v>2069</v>
      </c>
      <c r="Q11" s="2">
        <v>2139</v>
      </c>
      <c r="R11" s="2">
        <v>2176</v>
      </c>
      <c r="S11" s="2">
        <v>1987</v>
      </c>
      <c r="T11" s="2">
        <v>47555</v>
      </c>
      <c r="U11" s="1" t="s">
        <v>439</v>
      </c>
      <c r="V11" s="2">
        <v>2288</v>
      </c>
      <c r="W11" s="2">
        <v>28012</v>
      </c>
      <c r="X11" s="1">
        <v>8</v>
      </c>
      <c r="Y11" s="2">
        <v>4974</v>
      </c>
      <c r="Z11" s="2">
        <v>41799</v>
      </c>
      <c r="AA11" s="1">
        <v>0</v>
      </c>
      <c r="AB11" s="2">
        <v>145212</v>
      </c>
      <c r="AC11" s="1">
        <v>1</v>
      </c>
      <c r="AD11" s="1">
        <v>589</v>
      </c>
      <c r="AE11" s="1">
        <v>543</v>
      </c>
      <c r="AF11" s="2">
        <v>45738</v>
      </c>
      <c r="AG11" s="2">
        <v>1971</v>
      </c>
      <c r="AH11" s="2">
        <v>1095</v>
      </c>
      <c r="AI11" s="2" t="s">
        <v>442</v>
      </c>
      <c r="AJ11" s="2">
        <v>1000</v>
      </c>
    </row>
    <row r="12" spans="1:37" s="1" customFormat="1" x14ac:dyDescent="0.2">
      <c r="A12" s="1" t="s">
        <v>554</v>
      </c>
      <c r="B12" s="1" t="s">
        <v>137</v>
      </c>
      <c r="C12" s="2">
        <v>3332</v>
      </c>
      <c r="D12" s="14">
        <v>9482</v>
      </c>
      <c r="E12" s="2">
        <v>2902</v>
      </c>
      <c r="F12" s="1">
        <v>11</v>
      </c>
      <c r="G12" s="1">
        <v>2</v>
      </c>
      <c r="H12" s="1">
        <v>45</v>
      </c>
      <c r="I12" s="2">
        <v>10973</v>
      </c>
      <c r="J12" s="2">
        <v>7939</v>
      </c>
      <c r="K12" s="2">
        <v>10993</v>
      </c>
      <c r="L12" s="2">
        <v>7988</v>
      </c>
      <c r="M12" s="2">
        <v>6890</v>
      </c>
      <c r="N12" s="2">
        <v>10139</v>
      </c>
      <c r="O12" s="2">
        <v>6653</v>
      </c>
      <c r="P12" s="2">
        <v>1764</v>
      </c>
      <c r="Q12" s="2">
        <v>2514</v>
      </c>
      <c r="R12" s="2">
        <v>2390</v>
      </c>
      <c r="S12" s="2">
        <v>1775</v>
      </c>
      <c r="T12" s="2">
        <v>92794</v>
      </c>
      <c r="U12" s="1" t="s">
        <v>470</v>
      </c>
      <c r="V12" s="2">
        <v>2515</v>
      </c>
      <c r="W12" s="2">
        <v>35211</v>
      </c>
      <c r="X12" s="1">
        <v>11</v>
      </c>
      <c r="Y12" s="2">
        <v>1491</v>
      </c>
      <c r="Z12" s="2">
        <v>7158</v>
      </c>
      <c r="AA12" s="1">
        <v>0</v>
      </c>
      <c r="AB12" s="1">
        <v>182535</v>
      </c>
      <c r="AC12" s="1">
        <v>1</v>
      </c>
      <c r="AD12" s="1">
        <v>769</v>
      </c>
      <c r="AE12" s="1">
        <v>660</v>
      </c>
      <c r="AF12" s="2">
        <v>88101</v>
      </c>
      <c r="AG12" s="2">
        <v>1763</v>
      </c>
      <c r="AH12" s="2">
        <v>1347</v>
      </c>
      <c r="AI12" s="1" t="s">
        <v>577</v>
      </c>
      <c r="AJ12" s="1" t="s">
        <v>118</v>
      </c>
    </row>
    <row r="13" spans="1:37" s="1" customFormat="1" x14ac:dyDescent="0.2">
      <c r="A13" s="1" t="s">
        <v>554</v>
      </c>
      <c r="B13" s="5" t="s">
        <v>138</v>
      </c>
      <c r="C13" s="2">
        <v>29424</v>
      </c>
      <c r="D13" s="14">
        <v>21976</v>
      </c>
      <c r="E13" s="2">
        <v>8045</v>
      </c>
      <c r="F13" s="1">
        <v>20</v>
      </c>
      <c r="G13" s="1">
        <v>4</v>
      </c>
      <c r="H13" s="1">
        <v>85</v>
      </c>
      <c r="I13" s="2">
        <v>9083</v>
      </c>
      <c r="J13" s="2">
        <v>6614</v>
      </c>
      <c r="K13" s="2">
        <v>9160</v>
      </c>
      <c r="L13" s="2">
        <v>6663</v>
      </c>
      <c r="M13" s="2">
        <v>23621</v>
      </c>
      <c r="N13" s="2">
        <v>5875</v>
      </c>
      <c r="O13" s="2">
        <v>3556</v>
      </c>
      <c r="P13" s="2">
        <v>7472</v>
      </c>
      <c r="Q13" s="2">
        <v>7111</v>
      </c>
      <c r="R13" s="2">
        <v>7421</v>
      </c>
      <c r="S13" s="2">
        <v>5048</v>
      </c>
      <c r="T13" s="2">
        <v>45771</v>
      </c>
      <c r="U13" s="1" t="s">
        <v>334</v>
      </c>
      <c r="V13" s="2">
        <v>8377</v>
      </c>
      <c r="W13" s="2">
        <v>700334</v>
      </c>
      <c r="X13" s="1">
        <v>23</v>
      </c>
      <c r="Y13" s="2">
        <v>1508</v>
      </c>
      <c r="Z13" s="2">
        <v>5983</v>
      </c>
      <c r="AA13" s="1">
        <v>0</v>
      </c>
      <c r="AB13" s="1">
        <v>3630533</v>
      </c>
      <c r="AC13" s="1">
        <v>1</v>
      </c>
      <c r="AD13" s="1">
        <v>441</v>
      </c>
      <c r="AE13" s="1">
        <v>688</v>
      </c>
      <c r="AF13" s="2">
        <v>32267</v>
      </c>
      <c r="AG13" s="2">
        <v>5540</v>
      </c>
      <c r="AH13" s="2">
        <v>1470</v>
      </c>
      <c r="AI13" s="1" t="s">
        <v>578</v>
      </c>
      <c r="AJ13" s="1" t="s">
        <v>57</v>
      </c>
    </row>
    <row r="14" spans="1:37" s="1" customFormat="1" x14ac:dyDescent="0.2">
      <c r="A14" s="1" t="s">
        <v>554</v>
      </c>
      <c r="B14" s="1" t="s">
        <v>188</v>
      </c>
      <c r="C14" s="2">
        <v>3834</v>
      </c>
      <c r="D14" s="14">
        <v>6735</v>
      </c>
      <c r="E14" s="2">
        <v>3057</v>
      </c>
      <c r="F14" s="1">
        <v>5</v>
      </c>
      <c r="G14" s="1">
        <v>4</v>
      </c>
      <c r="H14" s="1">
        <v>29</v>
      </c>
      <c r="I14" s="2">
        <v>3791</v>
      </c>
      <c r="J14" s="2">
        <v>3187</v>
      </c>
      <c r="K14" s="2">
        <v>3863</v>
      </c>
      <c r="L14" s="2">
        <v>3057</v>
      </c>
      <c r="M14" s="2">
        <v>7409</v>
      </c>
      <c r="N14" s="2">
        <v>2736</v>
      </c>
      <c r="O14" s="2">
        <v>1875</v>
      </c>
      <c r="P14" s="2">
        <v>1944</v>
      </c>
      <c r="Q14" s="2">
        <v>2611</v>
      </c>
      <c r="R14" s="2">
        <v>2584</v>
      </c>
      <c r="S14" s="2">
        <v>1889</v>
      </c>
      <c r="T14" s="2">
        <v>82966</v>
      </c>
      <c r="U14" s="1" t="s">
        <v>433</v>
      </c>
      <c r="V14" s="2">
        <v>2614</v>
      </c>
      <c r="W14" s="2">
        <v>31311</v>
      </c>
      <c r="X14" s="1">
        <v>7</v>
      </c>
      <c r="Y14" s="2">
        <v>1213</v>
      </c>
      <c r="Z14" s="2">
        <v>1256</v>
      </c>
      <c r="AA14" s="1">
        <v>0</v>
      </c>
      <c r="AB14" s="2">
        <v>162316</v>
      </c>
      <c r="AC14" s="1">
        <v>1</v>
      </c>
      <c r="AD14" s="1">
        <v>281</v>
      </c>
      <c r="AE14" s="1">
        <v>323</v>
      </c>
      <c r="AF14" s="2">
        <v>87259</v>
      </c>
      <c r="AG14" s="2">
        <v>1923</v>
      </c>
      <c r="AH14" s="2">
        <v>1368</v>
      </c>
      <c r="AI14" s="1" t="s">
        <v>361</v>
      </c>
      <c r="AJ14" s="1" t="s">
        <v>180</v>
      </c>
    </row>
    <row r="15" spans="1:37" x14ac:dyDescent="0.2">
      <c r="A15" s="1" t="s">
        <v>554</v>
      </c>
      <c r="B15" s="1" t="s">
        <v>193</v>
      </c>
      <c r="C15" s="2">
        <v>5535</v>
      </c>
      <c r="D15" s="14">
        <v>7109</v>
      </c>
      <c r="E15" s="2">
        <v>1940</v>
      </c>
      <c r="F15" s="1">
        <v>8</v>
      </c>
      <c r="G15" s="1">
        <v>5</v>
      </c>
      <c r="H15" s="1">
        <v>57</v>
      </c>
      <c r="I15" s="2">
        <v>12566</v>
      </c>
      <c r="J15" s="2">
        <v>4726</v>
      </c>
      <c r="K15" s="2">
        <v>12600</v>
      </c>
      <c r="L15" s="2">
        <v>4701</v>
      </c>
      <c r="M15" s="2">
        <v>8688</v>
      </c>
      <c r="N15" s="2">
        <v>10986</v>
      </c>
      <c r="O15" s="2">
        <v>3542</v>
      </c>
      <c r="P15" s="2">
        <v>3153</v>
      </c>
      <c r="Q15" s="2">
        <v>2250</v>
      </c>
      <c r="R15" s="2">
        <v>3235</v>
      </c>
      <c r="S15" s="2">
        <v>2179</v>
      </c>
      <c r="T15" s="2">
        <v>11432</v>
      </c>
      <c r="U15" s="1" t="s">
        <v>189</v>
      </c>
      <c r="V15" s="2">
        <v>3209</v>
      </c>
      <c r="W15" s="2">
        <v>47269</v>
      </c>
      <c r="X15" s="1">
        <v>8</v>
      </c>
      <c r="Y15" s="2">
        <v>3799</v>
      </c>
      <c r="Z15" s="2">
        <v>43330</v>
      </c>
      <c r="AA15" s="1">
        <v>0</v>
      </c>
      <c r="AB15" s="2">
        <v>245043</v>
      </c>
      <c r="AC15" s="1">
        <v>1</v>
      </c>
      <c r="AD15" s="1">
        <v>791</v>
      </c>
      <c r="AE15" s="1">
        <v>367</v>
      </c>
      <c r="AF15" s="2">
        <v>10726</v>
      </c>
      <c r="AG15" s="2">
        <v>2197</v>
      </c>
      <c r="AH15" s="2">
        <v>1484</v>
      </c>
      <c r="AI15" s="1" t="s">
        <v>451</v>
      </c>
      <c r="AJ15" s="2">
        <v>1000</v>
      </c>
      <c r="AK15"/>
    </row>
    <row r="16" spans="1:37" x14ac:dyDescent="0.2">
      <c r="A16" s="1" t="s">
        <v>554</v>
      </c>
      <c r="B16" s="1" t="s">
        <v>197</v>
      </c>
      <c r="C16" s="2">
        <v>4157</v>
      </c>
      <c r="D16" s="14">
        <v>12323</v>
      </c>
      <c r="E16" s="2">
        <v>5575</v>
      </c>
      <c r="F16" s="1">
        <v>13</v>
      </c>
      <c r="G16" s="1">
        <v>4</v>
      </c>
      <c r="H16" s="1">
        <v>75</v>
      </c>
      <c r="I16" s="2">
        <v>12637</v>
      </c>
      <c r="J16" s="2">
        <v>1957</v>
      </c>
      <c r="K16" s="2">
        <v>12664</v>
      </c>
      <c r="L16" s="2">
        <v>1915</v>
      </c>
      <c r="M16" s="2">
        <v>7625</v>
      </c>
      <c r="N16" s="2">
        <v>11500</v>
      </c>
      <c r="O16" s="1" t="s">
        <v>288</v>
      </c>
      <c r="P16" s="2">
        <v>2333</v>
      </c>
      <c r="Q16" s="2">
        <v>2514</v>
      </c>
      <c r="R16" s="2">
        <v>2743</v>
      </c>
      <c r="S16" s="2">
        <v>1929</v>
      </c>
      <c r="T16" s="2">
        <v>130421</v>
      </c>
      <c r="U16" s="1" t="s">
        <v>579</v>
      </c>
      <c r="V16" s="2">
        <v>2797</v>
      </c>
      <c r="W16" s="2">
        <v>66556</v>
      </c>
      <c r="X16" s="1">
        <v>15</v>
      </c>
      <c r="Y16" s="2">
        <v>1994</v>
      </c>
      <c r="Z16" s="2">
        <v>6854</v>
      </c>
      <c r="AA16" s="1">
        <v>0</v>
      </c>
      <c r="AB16" s="1">
        <v>345027</v>
      </c>
      <c r="AC16" s="1">
        <v>1</v>
      </c>
      <c r="AD16" s="1">
        <v>853</v>
      </c>
      <c r="AE16" s="1">
        <v>53</v>
      </c>
      <c r="AF16" s="2">
        <v>124479</v>
      </c>
      <c r="AG16" s="2">
        <v>1949</v>
      </c>
      <c r="AH16" s="2">
        <v>1422</v>
      </c>
      <c r="AI16" s="1" t="s">
        <v>446</v>
      </c>
      <c r="AJ16" s="1" t="s">
        <v>145</v>
      </c>
      <c r="AK16"/>
    </row>
    <row r="17" spans="1:37" x14ac:dyDescent="0.2">
      <c r="A17" s="1" t="s">
        <v>554</v>
      </c>
      <c r="B17" s="5" t="s">
        <v>209</v>
      </c>
      <c r="C17" s="2">
        <v>17244</v>
      </c>
      <c r="D17" s="14">
        <v>26743</v>
      </c>
      <c r="E17" s="2">
        <v>16048</v>
      </c>
      <c r="F17" s="1">
        <v>16</v>
      </c>
      <c r="G17" s="1">
        <v>8</v>
      </c>
      <c r="H17" s="1">
        <v>85</v>
      </c>
      <c r="I17" s="2">
        <v>8408</v>
      </c>
      <c r="J17" s="2">
        <v>11142</v>
      </c>
      <c r="K17" s="2">
        <v>8301</v>
      </c>
      <c r="L17" s="2">
        <v>10637</v>
      </c>
      <c r="M17" s="2">
        <v>15198</v>
      </c>
      <c r="N17" s="2">
        <v>6431</v>
      </c>
      <c r="O17" s="2">
        <v>8403</v>
      </c>
      <c r="P17" s="2">
        <v>4069</v>
      </c>
      <c r="Q17" s="2">
        <v>5417</v>
      </c>
      <c r="R17" s="2">
        <v>5368</v>
      </c>
      <c r="S17" s="2">
        <v>4090</v>
      </c>
      <c r="T17" s="2">
        <v>86983</v>
      </c>
      <c r="U17" s="1" t="s">
        <v>168</v>
      </c>
      <c r="V17" s="2">
        <v>5417</v>
      </c>
      <c r="W17" s="2">
        <v>524781</v>
      </c>
      <c r="X17" s="1">
        <v>26</v>
      </c>
      <c r="Y17" s="2">
        <v>1356</v>
      </c>
      <c r="Z17" s="2">
        <v>1519</v>
      </c>
      <c r="AA17" s="1">
        <v>0</v>
      </c>
      <c r="AB17" s="2">
        <v>2720464</v>
      </c>
      <c r="AC17" s="1">
        <v>1</v>
      </c>
      <c r="AD17" s="1">
        <v>605</v>
      </c>
      <c r="AE17" s="1">
        <v>605</v>
      </c>
      <c r="AF17" s="2">
        <v>90588</v>
      </c>
      <c r="AG17" s="2">
        <v>3996</v>
      </c>
      <c r="AH17" s="2">
        <v>1312</v>
      </c>
      <c r="AI17" s="1" t="s">
        <v>583</v>
      </c>
      <c r="AJ17" s="2">
        <v>1000</v>
      </c>
      <c r="AK17"/>
    </row>
    <row r="18" spans="1:37" x14ac:dyDescent="0.2">
      <c r="A18" s="1" t="s">
        <v>554</v>
      </c>
      <c r="B18" s="1" t="s">
        <v>214</v>
      </c>
      <c r="C18" s="2">
        <v>5546</v>
      </c>
      <c r="D18" s="14">
        <v>8205</v>
      </c>
      <c r="E18" s="2">
        <v>4258</v>
      </c>
      <c r="F18" s="1">
        <v>8</v>
      </c>
      <c r="G18" s="1">
        <v>3</v>
      </c>
      <c r="H18" s="1">
        <v>64</v>
      </c>
      <c r="I18" s="2">
        <v>4719</v>
      </c>
      <c r="J18" s="2">
        <v>2175</v>
      </c>
      <c r="K18" s="2">
        <v>4788</v>
      </c>
      <c r="L18" s="2">
        <v>2315</v>
      </c>
      <c r="M18" s="2">
        <v>8884</v>
      </c>
      <c r="N18" s="2">
        <v>3403</v>
      </c>
      <c r="O18" s="1" t="s">
        <v>206</v>
      </c>
      <c r="P18" s="2">
        <v>2667</v>
      </c>
      <c r="Q18" s="2">
        <v>2806</v>
      </c>
      <c r="R18" s="2">
        <v>2906</v>
      </c>
      <c r="S18" s="2">
        <v>2430</v>
      </c>
      <c r="T18" s="2">
        <v>126852</v>
      </c>
      <c r="U18" s="1" t="s">
        <v>54</v>
      </c>
      <c r="V18" s="2">
        <v>3055</v>
      </c>
      <c r="W18" s="2">
        <v>58243</v>
      </c>
      <c r="X18" s="1">
        <v>10</v>
      </c>
      <c r="Y18" s="2">
        <v>3793</v>
      </c>
      <c r="Z18" s="2">
        <v>26521</v>
      </c>
      <c r="AA18" s="1">
        <v>0</v>
      </c>
      <c r="AB18" s="2">
        <v>301932</v>
      </c>
      <c r="AC18" s="1">
        <v>1</v>
      </c>
      <c r="AD18" s="1">
        <v>301</v>
      </c>
      <c r="AE18" s="1">
        <v>49</v>
      </c>
      <c r="AF18" s="2">
        <v>113301</v>
      </c>
      <c r="AG18" s="2">
        <v>2553</v>
      </c>
      <c r="AH18" s="2">
        <v>1196</v>
      </c>
      <c r="AI18" s="1" t="s">
        <v>585</v>
      </c>
      <c r="AJ18" s="1" t="s">
        <v>204</v>
      </c>
      <c r="AK18"/>
    </row>
    <row r="19" spans="1:37" x14ac:dyDescent="0.2">
      <c r="A19" s="1" t="s">
        <v>554</v>
      </c>
      <c r="B19" s="1" t="s">
        <v>216</v>
      </c>
      <c r="C19" s="2">
        <v>16954</v>
      </c>
      <c r="D19" s="14">
        <v>13053</v>
      </c>
      <c r="E19" s="2">
        <v>5334</v>
      </c>
      <c r="F19" s="1">
        <v>17</v>
      </c>
      <c r="G19" s="1">
        <v>3</v>
      </c>
      <c r="H19" s="1">
        <v>85</v>
      </c>
      <c r="I19" s="2">
        <v>13376</v>
      </c>
      <c r="J19" s="2">
        <v>2515</v>
      </c>
      <c r="K19" s="2">
        <v>13371</v>
      </c>
      <c r="L19" s="2">
        <v>2605</v>
      </c>
      <c r="M19" s="2">
        <v>15649</v>
      </c>
      <c r="N19" s="2">
        <v>10847</v>
      </c>
      <c r="O19" s="1" t="s">
        <v>242</v>
      </c>
      <c r="P19" s="2">
        <v>4819</v>
      </c>
      <c r="Q19" s="2">
        <v>4722</v>
      </c>
      <c r="R19" s="2">
        <v>5126</v>
      </c>
      <c r="S19" s="2">
        <v>4212</v>
      </c>
      <c r="T19" s="2">
        <v>138136</v>
      </c>
      <c r="U19" s="1" t="s">
        <v>182</v>
      </c>
      <c r="V19" s="2">
        <v>5696</v>
      </c>
      <c r="W19" s="2">
        <v>260260</v>
      </c>
      <c r="X19" s="1">
        <v>15</v>
      </c>
      <c r="Y19" s="2">
        <v>3280</v>
      </c>
      <c r="Z19" s="2">
        <v>26309</v>
      </c>
      <c r="AA19" s="1">
        <v>0</v>
      </c>
      <c r="AB19" s="2">
        <v>1349189</v>
      </c>
      <c r="AC19" s="1">
        <v>1</v>
      </c>
      <c r="AD19" s="1">
        <v>813</v>
      </c>
      <c r="AE19" s="1">
        <v>51</v>
      </c>
      <c r="AF19" s="2">
        <v>134407</v>
      </c>
      <c r="AG19" s="2">
        <v>4348</v>
      </c>
      <c r="AH19" s="2">
        <v>1217</v>
      </c>
      <c r="AI19" s="1" t="s">
        <v>338</v>
      </c>
      <c r="AJ19" s="1" t="s">
        <v>35</v>
      </c>
      <c r="AK19"/>
    </row>
    <row r="20" spans="1:37" x14ac:dyDescent="0.2">
      <c r="A20" s="1" t="s">
        <v>554</v>
      </c>
      <c r="B20" s="1" t="s">
        <v>223</v>
      </c>
      <c r="C20" s="2">
        <v>1536</v>
      </c>
      <c r="D20" s="14">
        <v>9127</v>
      </c>
      <c r="E20" s="2">
        <v>3188</v>
      </c>
      <c r="F20" s="1">
        <v>12</v>
      </c>
      <c r="G20" s="1">
        <v>2</v>
      </c>
      <c r="H20" s="1">
        <v>23</v>
      </c>
      <c r="I20" s="2">
        <v>9361</v>
      </c>
      <c r="J20" s="2">
        <v>1152</v>
      </c>
      <c r="K20" s="2">
        <v>9385</v>
      </c>
      <c r="L20" s="2">
        <v>1198</v>
      </c>
      <c r="M20" s="2">
        <v>4565</v>
      </c>
      <c r="N20" s="2">
        <v>8569</v>
      </c>
      <c r="O20" s="2" t="s">
        <v>587</v>
      </c>
      <c r="P20" s="2">
        <v>1556</v>
      </c>
      <c r="Q20" s="2">
        <v>1431</v>
      </c>
      <c r="R20" s="2">
        <v>1456</v>
      </c>
      <c r="S20" s="2">
        <v>1344</v>
      </c>
      <c r="T20" s="2">
        <v>162764</v>
      </c>
      <c r="U20" s="1" t="s">
        <v>312</v>
      </c>
      <c r="V20" s="2">
        <v>1618</v>
      </c>
      <c r="W20" s="2">
        <v>16034</v>
      </c>
      <c r="X20" s="1">
        <v>11</v>
      </c>
      <c r="Y20" s="2" t="s">
        <v>423</v>
      </c>
      <c r="Z20" s="2" t="s">
        <v>590</v>
      </c>
      <c r="AA20" s="1">
        <v>0</v>
      </c>
      <c r="AB20" s="1">
        <v>83121</v>
      </c>
      <c r="AC20" s="1">
        <v>1</v>
      </c>
      <c r="AD20" s="1">
        <v>617</v>
      </c>
      <c r="AE20" s="1">
        <v>71</v>
      </c>
      <c r="AF20" s="2">
        <v>164055</v>
      </c>
      <c r="AG20" s="2">
        <v>1323</v>
      </c>
      <c r="AH20" s="2">
        <v>1083</v>
      </c>
      <c r="AI20" s="1" t="s">
        <v>211</v>
      </c>
      <c r="AJ20" s="1" t="s">
        <v>294</v>
      </c>
      <c r="AK20"/>
    </row>
    <row r="21" spans="1:37" x14ac:dyDescent="0.2">
      <c r="A21" s="1" t="s">
        <v>554</v>
      </c>
      <c r="B21" s="1" t="s">
        <v>225</v>
      </c>
      <c r="C21" s="2">
        <v>4744</v>
      </c>
      <c r="D21" s="14">
        <v>5059</v>
      </c>
      <c r="E21" s="2">
        <v>1000</v>
      </c>
      <c r="F21" s="1">
        <v>6</v>
      </c>
      <c r="G21" s="1">
        <v>3</v>
      </c>
      <c r="H21" s="1">
        <v>27</v>
      </c>
      <c r="I21" s="2">
        <v>12007</v>
      </c>
      <c r="J21" s="2">
        <v>6056</v>
      </c>
      <c r="K21" s="2">
        <v>12024</v>
      </c>
      <c r="L21" s="2">
        <v>6006</v>
      </c>
      <c r="M21" s="2">
        <v>7976</v>
      </c>
      <c r="N21" s="2">
        <v>10597</v>
      </c>
      <c r="O21" s="2">
        <v>4903</v>
      </c>
      <c r="P21" s="2">
        <v>2722</v>
      </c>
      <c r="Q21" s="2">
        <v>2292</v>
      </c>
      <c r="R21" s="2">
        <v>2738</v>
      </c>
      <c r="S21" s="2">
        <v>2206</v>
      </c>
      <c r="T21" s="2">
        <v>13208</v>
      </c>
      <c r="U21" s="1" t="s">
        <v>176</v>
      </c>
      <c r="V21" s="2">
        <v>2821</v>
      </c>
      <c r="W21" s="2">
        <v>30209</v>
      </c>
      <c r="X21" s="1">
        <v>6</v>
      </c>
      <c r="Y21" s="2">
        <v>5347</v>
      </c>
      <c r="Z21" s="2">
        <v>42641</v>
      </c>
      <c r="AA21" s="1">
        <v>0</v>
      </c>
      <c r="AB21" s="1">
        <v>156602</v>
      </c>
      <c r="AC21" s="1">
        <v>1</v>
      </c>
      <c r="AD21" s="1">
        <v>763</v>
      </c>
      <c r="AE21" s="1">
        <v>463</v>
      </c>
      <c r="AF21" s="2">
        <v>25051</v>
      </c>
      <c r="AG21" s="2">
        <v>2203</v>
      </c>
      <c r="AH21" s="2">
        <v>1241</v>
      </c>
      <c r="AI21" s="1" t="s">
        <v>173</v>
      </c>
      <c r="AJ21" s="1" t="s">
        <v>36</v>
      </c>
      <c r="AK21"/>
    </row>
    <row r="22" spans="1:37" x14ac:dyDescent="0.2">
      <c r="A22" s="1" t="s">
        <v>554</v>
      </c>
      <c r="B22" s="1" t="s">
        <v>227</v>
      </c>
      <c r="C22" s="2">
        <v>20960</v>
      </c>
      <c r="D22" s="14">
        <v>13809</v>
      </c>
      <c r="E22" s="2">
        <v>8247</v>
      </c>
      <c r="F22" s="1">
        <v>9</v>
      </c>
      <c r="G22" s="1">
        <v>4</v>
      </c>
      <c r="H22" s="1">
        <v>85</v>
      </c>
      <c r="I22" s="2">
        <v>4233</v>
      </c>
      <c r="J22" s="2">
        <v>11421</v>
      </c>
      <c r="K22" s="2">
        <v>4821</v>
      </c>
      <c r="L22" s="2">
        <v>11655</v>
      </c>
      <c r="M22" s="2">
        <v>18029</v>
      </c>
      <c r="N22" s="2" t="s">
        <v>393</v>
      </c>
      <c r="O22" s="2">
        <v>8889</v>
      </c>
      <c r="P22" s="2">
        <v>6389</v>
      </c>
      <c r="Q22" s="2">
        <v>4806</v>
      </c>
      <c r="R22" s="2">
        <v>6122</v>
      </c>
      <c r="S22" s="2">
        <v>4359</v>
      </c>
      <c r="T22" s="2">
        <v>176423</v>
      </c>
      <c r="U22" s="1" t="s">
        <v>593</v>
      </c>
      <c r="V22" s="2">
        <v>6410</v>
      </c>
      <c r="W22" s="2">
        <v>316869</v>
      </c>
      <c r="X22" s="1">
        <v>11</v>
      </c>
      <c r="Y22" s="2">
        <v>1804</v>
      </c>
      <c r="Z22" s="2">
        <v>4984</v>
      </c>
      <c r="AA22" s="1">
        <v>0</v>
      </c>
      <c r="AB22" s="1">
        <v>1642649</v>
      </c>
      <c r="AC22" s="1">
        <v>1</v>
      </c>
      <c r="AD22" s="1">
        <v>68</v>
      </c>
      <c r="AE22" s="1">
        <v>873</v>
      </c>
      <c r="AF22" s="2">
        <v>8850</v>
      </c>
      <c r="AG22" s="2">
        <v>4496</v>
      </c>
      <c r="AH22" s="2">
        <v>1404</v>
      </c>
      <c r="AI22" s="1" t="s">
        <v>417</v>
      </c>
      <c r="AJ22" s="1" t="s">
        <v>210</v>
      </c>
      <c r="AK22"/>
    </row>
    <row r="23" spans="1:37" x14ac:dyDescent="0.2">
      <c r="A23" s="1" t="s">
        <v>554</v>
      </c>
      <c r="B23" s="1" t="s">
        <v>230</v>
      </c>
      <c r="C23" s="2">
        <v>4995</v>
      </c>
      <c r="D23" s="14">
        <v>6867</v>
      </c>
      <c r="E23" s="2">
        <v>2042</v>
      </c>
      <c r="F23" s="1">
        <v>8</v>
      </c>
      <c r="G23" s="1">
        <v>3</v>
      </c>
      <c r="H23" s="1">
        <v>19</v>
      </c>
      <c r="I23" s="2">
        <v>1877</v>
      </c>
      <c r="J23" s="2">
        <v>6392</v>
      </c>
      <c r="K23" s="2">
        <v>1843</v>
      </c>
      <c r="L23" s="2">
        <v>6340</v>
      </c>
      <c r="M23" s="2">
        <v>8328</v>
      </c>
      <c r="N23" s="1" t="s">
        <v>217</v>
      </c>
      <c r="O23" s="2">
        <v>4944</v>
      </c>
      <c r="P23" s="2">
        <v>2139</v>
      </c>
      <c r="Q23" s="2">
        <v>3000</v>
      </c>
      <c r="R23" s="2">
        <v>3065</v>
      </c>
      <c r="S23" s="2">
        <v>2075</v>
      </c>
      <c r="T23" s="2">
        <v>104788</v>
      </c>
      <c r="U23" s="1" t="s">
        <v>160</v>
      </c>
      <c r="V23" s="2">
        <v>3196</v>
      </c>
      <c r="W23" s="2">
        <v>39928</v>
      </c>
      <c r="X23" s="1">
        <v>8</v>
      </c>
      <c r="Y23" s="2" t="s">
        <v>597</v>
      </c>
      <c r="Z23" s="2" t="s">
        <v>598</v>
      </c>
      <c r="AA23" s="1">
        <v>0</v>
      </c>
      <c r="AB23" s="1">
        <v>206989</v>
      </c>
      <c r="AC23" s="1">
        <v>1</v>
      </c>
      <c r="AD23" s="1">
        <v>86</v>
      </c>
      <c r="AE23" s="1">
        <v>362</v>
      </c>
      <c r="AF23" s="2">
        <v>114114</v>
      </c>
      <c r="AG23" s="2">
        <v>2120</v>
      </c>
      <c r="AH23" s="2">
        <v>1477</v>
      </c>
      <c r="AI23" s="1" t="s">
        <v>565</v>
      </c>
      <c r="AJ23" s="2">
        <v>1000</v>
      </c>
      <c r="AK23"/>
    </row>
    <row r="24" spans="1:37" x14ac:dyDescent="0.2">
      <c r="A24" s="1" t="s">
        <v>554</v>
      </c>
      <c r="B24" s="1" t="s">
        <v>237</v>
      </c>
      <c r="C24" s="2">
        <v>2367</v>
      </c>
      <c r="D24" s="14">
        <v>10781</v>
      </c>
      <c r="E24" s="2">
        <v>4920</v>
      </c>
      <c r="F24" s="1">
        <v>8</v>
      </c>
      <c r="G24" s="1">
        <v>4</v>
      </c>
      <c r="H24" s="1">
        <v>80</v>
      </c>
      <c r="I24" s="2">
        <v>16514</v>
      </c>
      <c r="J24" s="2">
        <v>3486</v>
      </c>
      <c r="K24" s="2">
        <v>16523</v>
      </c>
      <c r="L24" s="2">
        <v>3336</v>
      </c>
      <c r="M24" s="2">
        <v>5653</v>
      </c>
      <c r="N24" s="2">
        <v>15639</v>
      </c>
      <c r="O24" s="2">
        <v>2639</v>
      </c>
      <c r="P24" s="2">
        <v>1750</v>
      </c>
      <c r="Q24" s="2">
        <v>1722</v>
      </c>
      <c r="R24" s="2">
        <v>1783</v>
      </c>
      <c r="S24" s="2">
        <v>1690</v>
      </c>
      <c r="T24" s="2">
        <v>162069</v>
      </c>
      <c r="U24" s="1" t="s">
        <v>158</v>
      </c>
      <c r="V24" s="2">
        <v>1889</v>
      </c>
      <c r="W24" s="2">
        <v>28184</v>
      </c>
      <c r="X24" s="1">
        <v>11</v>
      </c>
      <c r="Y24" s="2">
        <v>2190</v>
      </c>
      <c r="Z24" s="2">
        <v>13124</v>
      </c>
      <c r="AA24" s="1">
        <v>0</v>
      </c>
      <c r="AB24" s="2">
        <v>146105</v>
      </c>
      <c r="AC24" s="1">
        <v>1</v>
      </c>
      <c r="AD24" s="1">
        <v>1126</v>
      </c>
      <c r="AE24" s="1">
        <v>222</v>
      </c>
      <c r="AF24" s="2">
        <v>143973</v>
      </c>
      <c r="AG24" s="2">
        <v>1692</v>
      </c>
      <c r="AH24" s="2">
        <v>1055</v>
      </c>
      <c r="AI24" s="1" t="s">
        <v>600</v>
      </c>
      <c r="AJ24" s="1" t="s">
        <v>294</v>
      </c>
      <c r="AK24"/>
    </row>
    <row r="25" spans="1:37" x14ac:dyDescent="0.2">
      <c r="A25" s="1" t="s">
        <v>554</v>
      </c>
      <c r="B25" s="5" t="s">
        <v>241</v>
      </c>
      <c r="C25" s="2">
        <v>14428</v>
      </c>
      <c r="D25" s="14">
        <v>22504</v>
      </c>
      <c r="E25" s="2">
        <v>7927</v>
      </c>
      <c r="F25" s="1">
        <v>18</v>
      </c>
      <c r="G25" s="1">
        <v>9</v>
      </c>
      <c r="H25" s="1">
        <v>85</v>
      </c>
      <c r="I25" s="2">
        <v>12850</v>
      </c>
      <c r="J25" s="2">
        <v>3837</v>
      </c>
      <c r="K25" s="2">
        <v>12796</v>
      </c>
      <c r="L25" s="2">
        <v>3668</v>
      </c>
      <c r="M25" s="2">
        <v>14580</v>
      </c>
      <c r="N25" s="2">
        <v>10167</v>
      </c>
      <c r="O25" s="2">
        <v>2000</v>
      </c>
      <c r="P25" s="2">
        <v>5194</v>
      </c>
      <c r="Q25" s="2">
        <v>3833</v>
      </c>
      <c r="R25" s="2">
        <v>5505</v>
      </c>
      <c r="S25" s="2">
        <v>3337</v>
      </c>
      <c r="T25" s="2">
        <v>19606</v>
      </c>
      <c r="U25" s="1" t="s">
        <v>601</v>
      </c>
      <c r="V25" s="2">
        <v>5613</v>
      </c>
      <c r="W25" s="2">
        <v>340960</v>
      </c>
      <c r="X25" s="1">
        <v>22</v>
      </c>
      <c r="Y25" s="2">
        <v>1222</v>
      </c>
      <c r="Z25" s="2">
        <v>2748</v>
      </c>
      <c r="AA25" s="1">
        <v>0</v>
      </c>
      <c r="AB25" s="2">
        <v>1767537</v>
      </c>
      <c r="AC25" s="1">
        <v>1</v>
      </c>
      <c r="AD25" s="1">
        <v>732</v>
      </c>
      <c r="AE25" s="1">
        <v>340</v>
      </c>
      <c r="AF25" s="2">
        <v>23012</v>
      </c>
      <c r="AG25" s="2">
        <v>3206</v>
      </c>
      <c r="AH25" s="2">
        <v>1650</v>
      </c>
      <c r="AI25" s="1" t="s">
        <v>603</v>
      </c>
      <c r="AJ25" s="1" t="s">
        <v>92</v>
      </c>
      <c r="AK25"/>
    </row>
    <row r="26" spans="1:37" x14ac:dyDescent="0.2">
      <c r="A26" s="1" t="s">
        <v>554</v>
      </c>
      <c r="B26" s="1" t="s">
        <v>245</v>
      </c>
      <c r="C26" s="2">
        <v>32225</v>
      </c>
      <c r="D26" s="14">
        <v>10003</v>
      </c>
      <c r="E26" s="2">
        <v>3289</v>
      </c>
      <c r="F26" s="1">
        <v>11</v>
      </c>
      <c r="G26" s="1">
        <v>3</v>
      </c>
      <c r="H26" s="1">
        <v>85</v>
      </c>
      <c r="I26" s="2">
        <v>14358</v>
      </c>
      <c r="J26" s="2">
        <v>8885</v>
      </c>
      <c r="K26" s="2">
        <v>14422</v>
      </c>
      <c r="L26" s="2">
        <v>8819</v>
      </c>
      <c r="M26" s="2">
        <v>21253</v>
      </c>
      <c r="N26" s="2">
        <v>10222</v>
      </c>
      <c r="O26" s="2">
        <v>6333</v>
      </c>
      <c r="P26" s="2">
        <v>7833</v>
      </c>
      <c r="Q26" s="2">
        <v>5611</v>
      </c>
      <c r="R26" s="2">
        <v>7583</v>
      </c>
      <c r="S26" s="2">
        <v>5411</v>
      </c>
      <c r="T26" s="2">
        <v>168000</v>
      </c>
      <c r="U26" s="1" t="s">
        <v>604</v>
      </c>
      <c r="V26" s="2">
        <v>8120</v>
      </c>
      <c r="W26" s="2">
        <v>358682</v>
      </c>
      <c r="X26" s="1">
        <v>11</v>
      </c>
      <c r="Y26" s="2">
        <v>3722</v>
      </c>
      <c r="Z26" s="2">
        <v>27536</v>
      </c>
      <c r="AA26" s="1">
        <v>0</v>
      </c>
      <c r="AB26" s="2">
        <v>1859406</v>
      </c>
      <c r="AC26" s="1">
        <v>1</v>
      </c>
      <c r="AD26" s="1">
        <v>736</v>
      </c>
      <c r="AE26" s="1">
        <v>570</v>
      </c>
      <c r="AF26" s="2">
        <v>164728</v>
      </c>
      <c r="AG26" s="2">
        <v>5592</v>
      </c>
      <c r="AH26" s="2">
        <v>1401</v>
      </c>
      <c r="AI26" s="1" t="s">
        <v>416</v>
      </c>
      <c r="AJ26" s="1" t="s">
        <v>294</v>
      </c>
      <c r="AK26"/>
    </row>
    <row r="27" spans="1:37" x14ac:dyDescent="0.2">
      <c r="A27" s="1" t="s">
        <v>554</v>
      </c>
      <c r="B27" s="1" t="s">
        <v>249</v>
      </c>
      <c r="C27" s="2">
        <v>39988</v>
      </c>
      <c r="D27" s="14">
        <v>11908</v>
      </c>
      <c r="E27" s="2">
        <v>6643</v>
      </c>
      <c r="F27" s="1">
        <v>11</v>
      </c>
      <c r="G27" s="1">
        <v>3</v>
      </c>
      <c r="H27" s="1">
        <v>85</v>
      </c>
      <c r="I27" s="2">
        <v>8851</v>
      </c>
      <c r="J27" s="2">
        <v>10163</v>
      </c>
      <c r="K27" s="2">
        <v>8283</v>
      </c>
      <c r="L27" s="2">
        <v>9521</v>
      </c>
      <c r="M27" s="2">
        <v>25436</v>
      </c>
      <c r="N27" s="2">
        <v>4833</v>
      </c>
      <c r="O27" s="2">
        <v>5694</v>
      </c>
      <c r="P27" s="2">
        <v>8222</v>
      </c>
      <c r="Q27" s="2">
        <v>8639</v>
      </c>
      <c r="R27" s="2">
        <v>10477</v>
      </c>
      <c r="S27" s="2">
        <v>4860</v>
      </c>
      <c r="T27" s="2">
        <v>132624</v>
      </c>
      <c r="U27" s="1" t="s">
        <v>307</v>
      </c>
      <c r="V27" s="2">
        <v>10392</v>
      </c>
      <c r="W27" s="2">
        <v>521263</v>
      </c>
      <c r="X27" s="1">
        <v>11</v>
      </c>
      <c r="Y27" s="2">
        <v>2850</v>
      </c>
      <c r="Z27" s="2">
        <v>13000</v>
      </c>
      <c r="AA27" s="1">
        <v>0</v>
      </c>
      <c r="AB27" s="2">
        <v>2702227</v>
      </c>
      <c r="AC27" s="1">
        <v>1</v>
      </c>
      <c r="AD27" s="1">
        <v>414</v>
      </c>
      <c r="AE27" s="1">
        <v>436</v>
      </c>
      <c r="AF27" s="2">
        <v>131316</v>
      </c>
      <c r="AG27" s="2">
        <v>4932</v>
      </c>
      <c r="AH27" s="2">
        <v>2156</v>
      </c>
      <c r="AI27" s="1" t="s">
        <v>607</v>
      </c>
      <c r="AJ27" s="1" t="s">
        <v>432</v>
      </c>
      <c r="AK27"/>
    </row>
    <row r="28" spans="1:37" x14ac:dyDescent="0.2">
      <c r="A28" s="1" t="s">
        <v>554</v>
      </c>
      <c r="B28" s="1" t="s">
        <v>257</v>
      </c>
      <c r="C28" s="2">
        <v>15031</v>
      </c>
      <c r="D28" s="14">
        <v>9498</v>
      </c>
      <c r="E28" s="2">
        <v>2095</v>
      </c>
      <c r="F28" s="1">
        <v>11</v>
      </c>
      <c r="G28" s="1">
        <v>2</v>
      </c>
      <c r="H28" s="1">
        <v>57</v>
      </c>
      <c r="I28" s="2">
        <v>9997</v>
      </c>
      <c r="J28" s="2">
        <v>10486</v>
      </c>
      <c r="K28" s="2">
        <v>9964</v>
      </c>
      <c r="L28" s="2">
        <v>10477</v>
      </c>
      <c r="M28" s="2">
        <v>14220</v>
      </c>
      <c r="N28" s="2">
        <v>7833</v>
      </c>
      <c r="O28" s="2">
        <v>8111</v>
      </c>
      <c r="P28" s="2">
        <v>4500</v>
      </c>
      <c r="Q28" s="2">
        <v>4694</v>
      </c>
      <c r="R28" s="2">
        <v>4668</v>
      </c>
      <c r="S28" s="2">
        <v>4100</v>
      </c>
      <c r="T28" s="2">
        <v>50550</v>
      </c>
      <c r="U28" s="1" t="s">
        <v>297</v>
      </c>
      <c r="V28" s="2">
        <v>4902</v>
      </c>
      <c r="W28" s="2">
        <v>157862</v>
      </c>
      <c r="X28" s="1">
        <v>11</v>
      </c>
      <c r="Y28" s="2">
        <v>5898</v>
      </c>
      <c r="Z28" s="2">
        <v>35757</v>
      </c>
      <c r="AA28" s="1">
        <v>0</v>
      </c>
      <c r="AB28" s="1">
        <v>818356</v>
      </c>
      <c r="AC28" s="1">
        <v>1</v>
      </c>
      <c r="AD28" s="1">
        <v>598</v>
      </c>
      <c r="AE28" s="1">
        <v>886</v>
      </c>
      <c r="AF28" s="2">
        <v>48906</v>
      </c>
      <c r="AG28" s="2">
        <v>4048</v>
      </c>
      <c r="AH28" s="2">
        <v>1139</v>
      </c>
      <c r="AI28" s="1" t="s">
        <v>433</v>
      </c>
      <c r="AJ28" s="2">
        <v>1000</v>
      </c>
      <c r="AK28"/>
    </row>
    <row r="29" spans="1:37" x14ac:dyDescent="0.2">
      <c r="A29" s="1" t="s">
        <v>554</v>
      </c>
      <c r="B29" s="1" t="s">
        <v>263</v>
      </c>
      <c r="C29" s="2">
        <v>10005</v>
      </c>
      <c r="D29" s="14">
        <v>9821</v>
      </c>
      <c r="E29" s="2">
        <v>4538</v>
      </c>
      <c r="F29" s="1">
        <v>10</v>
      </c>
      <c r="G29" s="1">
        <v>3</v>
      </c>
      <c r="H29" s="1">
        <v>85</v>
      </c>
      <c r="I29" s="2">
        <v>6003</v>
      </c>
      <c r="J29" s="2">
        <v>11003</v>
      </c>
      <c r="K29" s="2">
        <v>6092</v>
      </c>
      <c r="L29" s="2">
        <v>11092</v>
      </c>
      <c r="M29" s="2">
        <v>11794</v>
      </c>
      <c r="N29" s="2">
        <v>4000</v>
      </c>
      <c r="O29" s="2">
        <v>9167</v>
      </c>
      <c r="P29" s="2">
        <v>4000</v>
      </c>
      <c r="Q29" s="2">
        <v>3583</v>
      </c>
      <c r="R29" s="2">
        <v>3752</v>
      </c>
      <c r="S29" s="2">
        <v>3395</v>
      </c>
      <c r="T29" s="2">
        <v>159253</v>
      </c>
      <c r="U29" s="1" t="s">
        <v>533</v>
      </c>
      <c r="V29" s="2">
        <v>4262</v>
      </c>
      <c r="W29" s="2">
        <v>108305</v>
      </c>
      <c r="X29" s="1">
        <v>10</v>
      </c>
      <c r="Y29" s="2">
        <v>6734</v>
      </c>
      <c r="Z29" s="2">
        <v>75833</v>
      </c>
      <c r="AA29" s="1">
        <v>0</v>
      </c>
      <c r="AB29" s="1">
        <v>561452</v>
      </c>
      <c r="AC29" s="1">
        <v>1</v>
      </c>
      <c r="AD29" s="1">
        <v>288</v>
      </c>
      <c r="AE29" s="1">
        <v>734</v>
      </c>
      <c r="AF29" s="2">
        <v>159794</v>
      </c>
      <c r="AG29" s="2">
        <v>3495</v>
      </c>
      <c r="AH29" s="2">
        <v>1105</v>
      </c>
      <c r="AI29" s="1" t="s">
        <v>160</v>
      </c>
      <c r="AJ29" s="1" t="s">
        <v>145</v>
      </c>
      <c r="AK29"/>
    </row>
    <row r="30" spans="1:37" x14ac:dyDescent="0.2">
      <c r="A30" s="1" t="s">
        <v>554</v>
      </c>
      <c r="B30" s="1" t="s">
        <v>265</v>
      </c>
      <c r="C30" s="2">
        <v>6216</v>
      </c>
      <c r="D30" s="14">
        <v>7174</v>
      </c>
      <c r="E30" s="2">
        <v>1914</v>
      </c>
      <c r="F30" s="1">
        <v>7</v>
      </c>
      <c r="G30" s="1">
        <v>3</v>
      </c>
      <c r="H30" s="1">
        <v>29</v>
      </c>
      <c r="I30" s="2">
        <v>4908</v>
      </c>
      <c r="J30" s="2">
        <v>8266</v>
      </c>
      <c r="K30" s="2">
        <v>4832</v>
      </c>
      <c r="L30" s="2">
        <v>8338</v>
      </c>
      <c r="M30" s="2">
        <v>9274</v>
      </c>
      <c r="N30" s="2">
        <v>3667</v>
      </c>
      <c r="O30" s="2">
        <v>6722</v>
      </c>
      <c r="P30" s="2">
        <v>2528</v>
      </c>
      <c r="Q30" s="2">
        <v>3194</v>
      </c>
      <c r="R30" s="2">
        <v>3098</v>
      </c>
      <c r="S30" s="2">
        <v>2555</v>
      </c>
      <c r="T30" s="2">
        <v>83734</v>
      </c>
      <c r="U30" s="1" t="s">
        <v>254</v>
      </c>
      <c r="V30" s="2">
        <v>3259</v>
      </c>
      <c r="W30" s="2">
        <v>50839</v>
      </c>
      <c r="X30" s="1">
        <v>8</v>
      </c>
      <c r="Y30" s="2">
        <v>1298</v>
      </c>
      <c r="Z30" s="2">
        <v>4111</v>
      </c>
      <c r="AA30" s="1">
        <v>0</v>
      </c>
      <c r="AB30" s="1">
        <v>263548</v>
      </c>
      <c r="AC30" s="1">
        <v>1</v>
      </c>
      <c r="AD30" s="1">
        <v>294</v>
      </c>
      <c r="AE30" s="1">
        <v>702</v>
      </c>
      <c r="AF30" s="2">
        <v>55768</v>
      </c>
      <c r="AG30" s="2">
        <v>2473</v>
      </c>
      <c r="AH30" s="2">
        <v>1212</v>
      </c>
      <c r="AI30" s="1" t="s">
        <v>385</v>
      </c>
      <c r="AJ30" s="2">
        <v>1000</v>
      </c>
      <c r="AK30"/>
    </row>
    <row r="31" spans="1:37" x14ac:dyDescent="0.2">
      <c r="A31" s="1" t="s">
        <v>554</v>
      </c>
      <c r="B31" s="1" t="s">
        <v>272</v>
      </c>
      <c r="C31" s="2">
        <v>7091</v>
      </c>
      <c r="D31" s="14">
        <v>4366</v>
      </c>
      <c r="E31" s="2">
        <v>1169</v>
      </c>
      <c r="F31" s="1">
        <v>6</v>
      </c>
      <c r="G31" s="1">
        <v>2</v>
      </c>
      <c r="H31" s="1">
        <v>19</v>
      </c>
      <c r="I31" s="2">
        <v>8260</v>
      </c>
      <c r="J31" s="2">
        <v>1846</v>
      </c>
      <c r="K31" s="2">
        <v>8222</v>
      </c>
      <c r="L31" s="2">
        <v>1877</v>
      </c>
      <c r="M31" s="2">
        <v>9642</v>
      </c>
      <c r="N31" s="2">
        <v>6597</v>
      </c>
      <c r="O31" s="1" t="s">
        <v>190</v>
      </c>
      <c r="P31" s="2">
        <v>3236</v>
      </c>
      <c r="Q31" s="2">
        <v>2833</v>
      </c>
      <c r="R31" s="2">
        <v>3199</v>
      </c>
      <c r="S31" s="2">
        <v>2822</v>
      </c>
      <c r="T31" s="2">
        <v>175544</v>
      </c>
      <c r="U31" s="1" t="s">
        <v>305</v>
      </c>
      <c r="V31" s="2">
        <v>3275</v>
      </c>
      <c r="W31" s="2">
        <v>45418</v>
      </c>
      <c r="X31" s="1">
        <v>6</v>
      </c>
      <c r="Y31" s="1" t="s">
        <v>49</v>
      </c>
      <c r="Z31" s="2">
        <v>13156</v>
      </c>
      <c r="AA31" s="1">
        <v>0</v>
      </c>
      <c r="AB31" s="1">
        <v>235449</v>
      </c>
      <c r="AC31" s="1">
        <v>1</v>
      </c>
      <c r="AD31" s="1">
        <v>487</v>
      </c>
      <c r="AE31" s="1">
        <v>84</v>
      </c>
      <c r="AF31" s="2">
        <v>151913</v>
      </c>
      <c r="AG31" s="2">
        <v>2816</v>
      </c>
      <c r="AH31" s="2">
        <v>1134</v>
      </c>
      <c r="AI31" s="1" t="s">
        <v>470</v>
      </c>
      <c r="AJ31" s="2">
        <v>1000</v>
      </c>
      <c r="AK31"/>
    </row>
    <row r="32" spans="1:37" x14ac:dyDescent="0.2">
      <c r="A32" s="1" t="s">
        <v>554</v>
      </c>
      <c r="B32" s="1" t="s">
        <v>274</v>
      </c>
      <c r="C32" s="2">
        <v>13100</v>
      </c>
      <c r="D32" s="14">
        <v>9379</v>
      </c>
      <c r="E32" s="2">
        <v>3101</v>
      </c>
      <c r="F32" s="1">
        <v>11</v>
      </c>
      <c r="G32" s="1">
        <v>4</v>
      </c>
      <c r="H32" s="1">
        <v>55</v>
      </c>
      <c r="I32" s="2">
        <v>13413</v>
      </c>
      <c r="J32" s="2">
        <v>8502</v>
      </c>
      <c r="K32" s="2">
        <v>13315</v>
      </c>
      <c r="L32" s="2">
        <v>8474</v>
      </c>
      <c r="M32" s="2">
        <v>13770</v>
      </c>
      <c r="N32" s="2">
        <v>11264</v>
      </c>
      <c r="O32" s="2">
        <v>6472</v>
      </c>
      <c r="P32" s="2">
        <v>4500</v>
      </c>
      <c r="Q32" s="2">
        <v>4111</v>
      </c>
      <c r="R32" s="2">
        <v>4705</v>
      </c>
      <c r="S32" s="2">
        <v>3545</v>
      </c>
      <c r="T32" s="2">
        <v>148759</v>
      </c>
      <c r="U32" s="1" t="s">
        <v>201</v>
      </c>
      <c r="V32" s="2">
        <v>4761</v>
      </c>
      <c r="W32" s="2">
        <v>149577</v>
      </c>
      <c r="X32" s="1">
        <v>11</v>
      </c>
      <c r="Y32" s="2">
        <v>3751</v>
      </c>
      <c r="Z32" s="2">
        <v>25767</v>
      </c>
      <c r="AA32" s="1">
        <v>0</v>
      </c>
      <c r="AB32" s="1">
        <v>775405</v>
      </c>
      <c r="AC32" s="1">
        <v>1</v>
      </c>
      <c r="AD32" s="1">
        <v>831</v>
      </c>
      <c r="AE32" s="1">
        <v>517</v>
      </c>
      <c r="AF32" s="2">
        <v>146542</v>
      </c>
      <c r="AG32" s="2">
        <v>3529</v>
      </c>
      <c r="AH32" s="2">
        <v>1327</v>
      </c>
      <c r="AI32" s="1" t="s">
        <v>183</v>
      </c>
      <c r="AJ32" s="1" t="s">
        <v>472</v>
      </c>
      <c r="AK32"/>
    </row>
    <row r="33" spans="1:37" x14ac:dyDescent="0.2">
      <c r="A33" s="1" t="s">
        <v>554</v>
      </c>
      <c r="B33" s="1" t="s">
        <v>277</v>
      </c>
      <c r="C33" s="2">
        <v>12292</v>
      </c>
      <c r="D33" s="14">
        <v>7866</v>
      </c>
      <c r="E33" s="2">
        <v>3112</v>
      </c>
      <c r="F33" s="1">
        <v>11</v>
      </c>
      <c r="G33" s="1">
        <v>3</v>
      </c>
      <c r="H33" s="1">
        <v>85</v>
      </c>
      <c r="I33" s="2">
        <v>15049</v>
      </c>
      <c r="J33" s="2">
        <v>12074</v>
      </c>
      <c r="K33" s="2">
        <v>14969</v>
      </c>
      <c r="L33" s="2">
        <v>12187</v>
      </c>
      <c r="M33" s="2">
        <v>13314</v>
      </c>
      <c r="N33" s="2">
        <v>13097</v>
      </c>
      <c r="O33" s="2">
        <v>9972</v>
      </c>
      <c r="P33" s="2">
        <v>4111</v>
      </c>
      <c r="Q33" s="2">
        <v>4444</v>
      </c>
      <c r="R33" s="2">
        <v>4994</v>
      </c>
      <c r="S33" s="2">
        <v>3134</v>
      </c>
      <c r="T33" s="2">
        <v>48306</v>
      </c>
      <c r="U33" s="1" t="s">
        <v>74</v>
      </c>
      <c r="V33" s="2">
        <v>5107</v>
      </c>
      <c r="W33" s="2">
        <v>121752</v>
      </c>
      <c r="X33" s="1">
        <v>10</v>
      </c>
      <c r="Y33" s="2">
        <v>3693</v>
      </c>
      <c r="Z33" s="2">
        <v>36159</v>
      </c>
      <c r="AA33" s="1">
        <v>0</v>
      </c>
      <c r="AB33" s="1">
        <v>631163</v>
      </c>
      <c r="AC33" s="1">
        <v>1</v>
      </c>
      <c r="AD33" s="1">
        <v>977</v>
      </c>
      <c r="AE33" s="1">
        <v>1023</v>
      </c>
      <c r="AF33" s="2">
        <v>44559</v>
      </c>
      <c r="AG33" s="2">
        <v>3239</v>
      </c>
      <c r="AH33" s="2">
        <v>1593</v>
      </c>
      <c r="AI33" s="1" t="s">
        <v>476</v>
      </c>
      <c r="AJ33" s="1" t="s">
        <v>477</v>
      </c>
      <c r="AK33"/>
    </row>
    <row r="34" spans="1:37" x14ac:dyDescent="0.2">
      <c r="A34" s="1" t="s">
        <v>554</v>
      </c>
      <c r="B34" s="5" t="s">
        <v>280</v>
      </c>
      <c r="C34" s="2">
        <v>16157</v>
      </c>
      <c r="D34" s="14">
        <v>14675</v>
      </c>
      <c r="E34" s="2">
        <v>7002</v>
      </c>
      <c r="F34" s="1">
        <v>14</v>
      </c>
      <c r="G34" s="1">
        <v>6</v>
      </c>
      <c r="H34" s="1">
        <v>85</v>
      </c>
      <c r="I34" s="2">
        <v>5518</v>
      </c>
      <c r="J34" s="2">
        <v>5272</v>
      </c>
      <c r="K34" s="2">
        <v>5589</v>
      </c>
      <c r="L34" s="2">
        <v>5340</v>
      </c>
      <c r="M34" s="2">
        <v>14606</v>
      </c>
      <c r="N34" s="2">
        <v>3333</v>
      </c>
      <c r="O34" s="2">
        <v>2958</v>
      </c>
      <c r="P34" s="2">
        <v>4347</v>
      </c>
      <c r="Q34" s="2">
        <v>4750</v>
      </c>
      <c r="R34" s="2">
        <v>4864</v>
      </c>
      <c r="S34" s="2">
        <v>4230</v>
      </c>
      <c r="T34" s="2">
        <v>111340</v>
      </c>
      <c r="U34" s="1" t="s">
        <v>84</v>
      </c>
      <c r="V34" s="2">
        <v>5181</v>
      </c>
      <c r="W34" s="2">
        <v>262066</v>
      </c>
      <c r="X34" s="1">
        <v>15</v>
      </c>
      <c r="Y34" s="2">
        <v>3615</v>
      </c>
      <c r="Z34" s="2">
        <v>20785</v>
      </c>
      <c r="AA34" s="1">
        <v>0</v>
      </c>
      <c r="AB34" s="2">
        <v>1358552</v>
      </c>
      <c r="AC34" s="1">
        <v>1</v>
      </c>
      <c r="AD34" s="1">
        <v>327</v>
      </c>
      <c r="AE34" s="1">
        <v>213</v>
      </c>
      <c r="AF34" s="2">
        <v>115741</v>
      </c>
      <c r="AG34" s="2">
        <v>4246</v>
      </c>
      <c r="AH34" s="2">
        <v>1150</v>
      </c>
      <c r="AI34" s="1" t="s">
        <v>182</v>
      </c>
      <c r="AJ34" s="2">
        <v>1000</v>
      </c>
      <c r="AK34"/>
    </row>
    <row r="35" spans="1:37" x14ac:dyDescent="0.2">
      <c r="A35" s="1" t="s">
        <v>554</v>
      </c>
      <c r="B35" s="1" t="s">
        <v>286</v>
      </c>
      <c r="C35" s="2">
        <v>10233</v>
      </c>
      <c r="D35" s="14">
        <v>13062</v>
      </c>
      <c r="E35" s="2">
        <v>5865</v>
      </c>
      <c r="F35" s="1">
        <v>11</v>
      </c>
      <c r="G35" s="1">
        <v>6</v>
      </c>
      <c r="H35" s="1">
        <v>85</v>
      </c>
      <c r="I35" s="2">
        <v>8756</v>
      </c>
      <c r="J35" s="2">
        <v>4024</v>
      </c>
      <c r="K35" s="2">
        <v>8862</v>
      </c>
      <c r="L35" s="2">
        <v>3975</v>
      </c>
      <c r="M35" s="2">
        <v>12032</v>
      </c>
      <c r="N35" s="2">
        <v>6778</v>
      </c>
      <c r="O35" s="2">
        <v>2181</v>
      </c>
      <c r="P35" s="2">
        <v>3722</v>
      </c>
      <c r="Q35" s="2">
        <v>3931</v>
      </c>
      <c r="R35" s="2">
        <v>3944</v>
      </c>
      <c r="S35" s="2">
        <v>3304</v>
      </c>
      <c r="T35" s="2">
        <v>130988</v>
      </c>
      <c r="U35" s="1" t="s">
        <v>102</v>
      </c>
      <c r="V35" s="2">
        <v>4133</v>
      </c>
      <c r="W35" s="2">
        <v>149476</v>
      </c>
      <c r="X35" s="1">
        <v>13</v>
      </c>
      <c r="Y35" s="2">
        <v>4173</v>
      </c>
      <c r="Z35" s="2">
        <v>29575</v>
      </c>
      <c r="AA35" s="1">
        <v>0</v>
      </c>
      <c r="AB35" s="2">
        <v>774886</v>
      </c>
      <c r="AC35" s="1">
        <v>1</v>
      </c>
      <c r="AD35" s="1">
        <v>540</v>
      </c>
      <c r="AE35" s="1">
        <v>179</v>
      </c>
      <c r="AF35" s="2">
        <v>118718</v>
      </c>
      <c r="AG35" s="2">
        <v>3377</v>
      </c>
      <c r="AH35" s="2">
        <v>1194</v>
      </c>
      <c r="AI35" s="1" t="s">
        <v>258</v>
      </c>
      <c r="AJ35" s="1" t="s">
        <v>48</v>
      </c>
      <c r="AK35"/>
    </row>
    <row r="36" spans="1:37" x14ac:dyDescent="0.2">
      <c r="A36" s="1" t="s">
        <v>554</v>
      </c>
      <c r="B36" s="1" t="s">
        <v>296</v>
      </c>
      <c r="C36" s="2">
        <v>4087</v>
      </c>
      <c r="D36" s="14">
        <v>11323</v>
      </c>
      <c r="E36" s="2">
        <v>4783</v>
      </c>
      <c r="F36" s="1">
        <v>10</v>
      </c>
      <c r="G36" s="1">
        <v>6</v>
      </c>
      <c r="H36" s="1">
        <v>77</v>
      </c>
      <c r="I36" s="2">
        <v>8142</v>
      </c>
      <c r="J36" s="2">
        <v>6663</v>
      </c>
      <c r="K36" s="2">
        <v>8098</v>
      </c>
      <c r="L36" s="2">
        <v>6603</v>
      </c>
      <c r="M36" s="2">
        <v>7629</v>
      </c>
      <c r="N36" s="2">
        <v>6931</v>
      </c>
      <c r="O36" s="2">
        <v>5389</v>
      </c>
      <c r="P36" s="2">
        <v>2500</v>
      </c>
      <c r="Q36" s="2">
        <v>2347</v>
      </c>
      <c r="R36" s="2">
        <v>2438</v>
      </c>
      <c r="S36" s="2">
        <v>2135</v>
      </c>
      <c r="T36" s="2">
        <v>23184</v>
      </c>
      <c r="U36" s="1" t="s">
        <v>470</v>
      </c>
      <c r="V36" s="2">
        <v>2723</v>
      </c>
      <c r="W36" s="2">
        <v>52588</v>
      </c>
      <c r="X36" s="1">
        <v>11</v>
      </c>
      <c r="Y36" s="2">
        <v>4051</v>
      </c>
      <c r="Z36" s="2">
        <v>24976</v>
      </c>
      <c r="AA36" s="1">
        <v>0</v>
      </c>
      <c r="AB36" s="2">
        <v>272614</v>
      </c>
      <c r="AC36" s="1">
        <v>1</v>
      </c>
      <c r="AD36" s="1">
        <v>499</v>
      </c>
      <c r="AE36" s="1">
        <v>540</v>
      </c>
      <c r="AF36" s="2">
        <v>31014</v>
      </c>
      <c r="AG36" s="2">
        <v>2214</v>
      </c>
      <c r="AH36" s="2">
        <v>1142</v>
      </c>
      <c r="AI36" s="1" t="s">
        <v>384</v>
      </c>
      <c r="AJ36" s="1" t="s">
        <v>36</v>
      </c>
      <c r="AK36"/>
    </row>
    <row r="37" spans="1:37" x14ac:dyDescent="0.2">
      <c r="A37" s="1" t="s">
        <v>554</v>
      </c>
      <c r="B37" s="1" t="s">
        <v>303</v>
      </c>
      <c r="C37" s="2">
        <v>16147</v>
      </c>
      <c r="D37" s="14">
        <v>12670</v>
      </c>
      <c r="E37" s="2">
        <v>6082</v>
      </c>
      <c r="F37" s="1">
        <v>11</v>
      </c>
      <c r="G37" s="1">
        <v>3</v>
      </c>
      <c r="H37" s="1">
        <v>85</v>
      </c>
      <c r="I37" s="2">
        <v>8236</v>
      </c>
      <c r="J37" s="2">
        <v>5599</v>
      </c>
      <c r="K37" s="2">
        <v>8385</v>
      </c>
      <c r="L37" s="2">
        <v>5421</v>
      </c>
      <c r="M37" s="2">
        <v>15150</v>
      </c>
      <c r="N37" s="2">
        <v>6097</v>
      </c>
      <c r="O37" s="2">
        <v>3097</v>
      </c>
      <c r="P37" s="2">
        <v>4361</v>
      </c>
      <c r="Q37" s="2">
        <v>5236</v>
      </c>
      <c r="R37" s="2">
        <v>5061</v>
      </c>
      <c r="S37" s="2">
        <v>4062</v>
      </c>
      <c r="T37" s="2">
        <v>117094</v>
      </c>
      <c r="U37" s="1" t="s">
        <v>410</v>
      </c>
      <c r="V37" s="2">
        <v>5623</v>
      </c>
      <c r="W37" s="2">
        <v>226368</v>
      </c>
      <c r="X37" s="1">
        <v>13</v>
      </c>
      <c r="Y37" s="2">
        <v>2820</v>
      </c>
      <c r="Z37" s="2">
        <v>18088</v>
      </c>
      <c r="AA37" s="1">
        <v>0</v>
      </c>
      <c r="AB37" s="2">
        <v>1173492</v>
      </c>
      <c r="AC37" s="1">
        <v>1</v>
      </c>
      <c r="AD37" s="1">
        <v>511</v>
      </c>
      <c r="AE37" s="1">
        <v>229</v>
      </c>
      <c r="AF37" s="2">
        <v>113589</v>
      </c>
      <c r="AG37" s="2">
        <v>4132</v>
      </c>
      <c r="AH37" s="2">
        <v>1246</v>
      </c>
      <c r="AI37" s="1" t="s">
        <v>484</v>
      </c>
      <c r="AJ37" s="1" t="s">
        <v>221</v>
      </c>
      <c r="AK37"/>
    </row>
    <row r="38" spans="1:37" x14ac:dyDescent="0.2">
      <c r="A38" s="1" t="s">
        <v>554</v>
      </c>
      <c r="B38" s="5" t="s">
        <v>310</v>
      </c>
      <c r="C38" s="2">
        <v>3641</v>
      </c>
      <c r="D38" s="14">
        <v>17620</v>
      </c>
      <c r="E38" s="2">
        <v>7110</v>
      </c>
      <c r="F38" s="1">
        <v>17</v>
      </c>
      <c r="G38" s="1">
        <v>7</v>
      </c>
      <c r="H38" s="1">
        <v>83</v>
      </c>
      <c r="I38" s="2">
        <v>2448</v>
      </c>
      <c r="J38" s="2">
        <v>4618</v>
      </c>
      <c r="K38" s="2">
        <v>2461</v>
      </c>
      <c r="L38" s="2">
        <v>4601</v>
      </c>
      <c r="M38" s="2">
        <v>7458</v>
      </c>
      <c r="N38" s="2">
        <v>1222</v>
      </c>
      <c r="O38" s="2">
        <v>3347</v>
      </c>
      <c r="P38" s="2">
        <v>2319</v>
      </c>
      <c r="Q38" s="2">
        <v>2417</v>
      </c>
      <c r="R38" s="2">
        <v>2428</v>
      </c>
      <c r="S38" s="2">
        <v>1910</v>
      </c>
      <c r="T38" s="2">
        <v>33992</v>
      </c>
      <c r="U38" s="1" t="s">
        <v>488</v>
      </c>
      <c r="V38" s="2">
        <v>2590</v>
      </c>
      <c r="W38" s="2">
        <v>76168</v>
      </c>
      <c r="X38" s="1">
        <v>19</v>
      </c>
      <c r="Y38" s="2">
        <v>1784</v>
      </c>
      <c r="Z38" s="2">
        <v>5651</v>
      </c>
      <c r="AA38" s="1">
        <v>0</v>
      </c>
      <c r="AB38" s="2">
        <v>394856</v>
      </c>
      <c r="AC38" s="1">
        <v>1</v>
      </c>
      <c r="AD38" s="1">
        <v>140</v>
      </c>
      <c r="AE38" s="1">
        <v>415</v>
      </c>
      <c r="AF38" s="2">
        <v>68940</v>
      </c>
      <c r="AG38" s="2">
        <v>2065</v>
      </c>
      <c r="AH38" s="2">
        <v>1271</v>
      </c>
      <c r="AI38" s="1" t="s">
        <v>466</v>
      </c>
      <c r="AJ38" s="1" t="s">
        <v>77</v>
      </c>
      <c r="AK38"/>
    </row>
    <row r="39" spans="1:37" x14ac:dyDescent="0.2">
      <c r="A39" s="1" t="s">
        <v>554</v>
      </c>
      <c r="B39" s="5" t="s">
        <v>318</v>
      </c>
      <c r="C39" s="2">
        <v>2951</v>
      </c>
      <c r="D39" s="14">
        <v>24659</v>
      </c>
      <c r="E39" s="2">
        <v>11632</v>
      </c>
      <c r="F39" s="1">
        <v>26</v>
      </c>
      <c r="G39" s="1">
        <v>3</v>
      </c>
      <c r="H39" s="1">
        <v>85</v>
      </c>
      <c r="I39" s="2">
        <v>17469</v>
      </c>
      <c r="J39" s="2">
        <v>12101</v>
      </c>
      <c r="K39" s="2">
        <v>17482</v>
      </c>
      <c r="L39" s="2">
        <v>12072</v>
      </c>
      <c r="M39" s="2">
        <v>7106</v>
      </c>
      <c r="N39" s="2">
        <v>16694</v>
      </c>
      <c r="O39" s="2">
        <v>10958</v>
      </c>
      <c r="P39" s="2">
        <v>1833</v>
      </c>
      <c r="Q39" s="2">
        <v>2417</v>
      </c>
      <c r="R39" s="2">
        <v>2266</v>
      </c>
      <c r="S39" s="2">
        <v>1658</v>
      </c>
      <c r="T39" s="2">
        <v>90793</v>
      </c>
      <c r="U39" s="1" t="s">
        <v>333</v>
      </c>
      <c r="V39" s="2">
        <v>2479</v>
      </c>
      <c r="W39" s="2">
        <v>82512</v>
      </c>
      <c r="X39" s="1">
        <v>27</v>
      </c>
      <c r="Y39" s="2">
        <v>1794</v>
      </c>
      <c r="Z39" s="2">
        <v>6736</v>
      </c>
      <c r="AA39" s="1">
        <v>0</v>
      </c>
      <c r="AB39" s="2">
        <v>427743</v>
      </c>
      <c r="AC39" s="1">
        <v>1</v>
      </c>
      <c r="AD39" s="1">
        <v>1210</v>
      </c>
      <c r="AE39" s="1">
        <v>796</v>
      </c>
      <c r="AF39" s="2">
        <v>110669</v>
      </c>
      <c r="AG39" s="2">
        <v>1786</v>
      </c>
      <c r="AH39" s="2">
        <v>1367</v>
      </c>
      <c r="AI39" s="1" t="s">
        <v>177</v>
      </c>
      <c r="AJ39" s="1" t="s">
        <v>382</v>
      </c>
      <c r="AK39"/>
    </row>
    <row r="40" spans="1:37" x14ac:dyDescent="0.2">
      <c r="A40" s="1" t="s">
        <v>555</v>
      </c>
      <c r="B40" s="1" t="s">
        <v>43</v>
      </c>
      <c r="C40" s="2">
        <v>3153</v>
      </c>
      <c r="D40" s="14">
        <v>9966</v>
      </c>
      <c r="E40" s="2">
        <v>4586</v>
      </c>
      <c r="F40" s="1">
        <v>9</v>
      </c>
      <c r="G40" s="1">
        <v>3</v>
      </c>
      <c r="H40" s="1">
        <v>85</v>
      </c>
      <c r="I40" s="2">
        <v>9666</v>
      </c>
      <c r="J40" s="2">
        <v>9758</v>
      </c>
      <c r="K40" s="2">
        <v>9624</v>
      </c>
      <c r="L40" s="2">
        <v>9760</v>
      </c>
      <c r="M40" s="2">
        <v>6401</v>
      </c>
      <c r="N40" s="2">
        <v>8667</v>
      </c>
      <c r="O40" s="2">
        <v>8722</v>
      </c>
      <c r="P40" s="2">
        <v>2042</v>
      </c>
      <c r="Q40" s="2">
        <v>2056</v>
      </c>
      <c r="R40" s="2">
        <v>2048</v>
      </c>
      <c r="S40" s="2">
        <v>1960</v>
      </c>
      <c r="T40" s="2">
        <v>169112</v>
      </c>
      <c r="U40" s="1" t="s">
        <v>178</v>
      </c>
      <c r="V40" s="2">
        <v>2087</v>
      </c>
      <c r="W40" s="2">
        <v>32221</v>
      </c>
      <c r="X40" s="1">
        <v>10</v>
      </c>
      <c r="Y40" s="2">
        <v>9275</v>
      </c>
      <c r="Z40" s="2">
        <v>125750</v>
      </c>
      <c r="AA40" s="1">
        <v>0</v>
      </c>
      <c r="AB40" s="1">
        <v>167032</v>
      </c>
      <c r="AC40" s="1">
        <v>1</v>
      </c>
      <c r="AD40" s="1">
        <v>624</v>
      </c>
      <c r="AE40" s="1">
        <v>688</v>
      </c>
      <c r="AF40" s="2">
        <v>163374</v>
      </c>
      <c r="AG40" s="2">
        <v>1916</v>
      </c>
      <c r="AH40" s="2">
        <v>1045</v>
      </c>
      <c r="AI40" s="1" t="s">
        <v>96</v>
      </c>
      <c r="AJ40" s="2">
        <v>1000</v>
      </c>
      <c r="AK40"/>
    </row>
    <row r="41" spans="1:37" x14ac:dyDescent="0.2">
      <c r="A41" s="1" t="s">
        <v>555</v>
      </c>
      <c r="B41" s="1" t="s">
        <v>51</v>
      </c>
      <c r="C41" s="2">
        <v>4604</v>
      </c>
      <c r="D41" s="14">
        <v>6795</v>
      </c>
      <c r="E41" s="2">
        <v>3406</v>
      </c>
      <c r="F41" s="1">
        <v>5</v>
      </c>
      <c r="G41" s="1">
        <v>2</v>
      </c>
      <c r="H41" s="1">
        <v>83</v>
      </c>
      <c r="I41" s="2">
        <v>11801</v>
      </c>
      <c r="J41" s="2">
        <v>6839</v>
      </c>
      <c r="K41" s="2">
        <v>11946</v>
      </c>
      <c r="L41" s="2">
        <v>6766</v>
      </c>
      <c r="M41" s="2">
        <v>7792</v>
      </c>
      <c r="N41" s="2">
        <v>10653</v>
      </c>
      <c r="O41" s="2">
        <v>5556</v>
      </c>
      <c r="P41" s="2">
        <v>2306</v>
      </c>
      <c r="Q41" s="2">
        <v>2611</v>
      </c>
      <c r="R41" s="2">
        <v>2532</v>
      </c>
      <c r="S41" s="2">
        <v>2315</v>
      </c>
      <c r="T41" s="2">
        <v>93405</v>
      </c>
      <c r="U41" s="1" t="s">
        <v>387</v>
      </c>
      <c r="V41" s="2">
        <v>2627</v>
      </c>
      <c r="W41" s="2">
        <v>32447</v>
      </c>
      <c r="X41" s="1">
        <v>6</v>
      </c>
      <c r="Y41" s="2">
        <v>4657</v>
      </c>
      <c r="Z41" s="2">
        <v>51088</v>
      </c>
      <c r="AA41" s="1">
        <v>0</v>
      </c>
      <c r="AB41" s="1">
        <v>168203</v>
      </c>
      <c r="AC41" s="1">
        <v>1</v>
      </c>
      <c r="AD41" s="1">
        <v>792</v>
      </c>
      <c r="AE41" s="1">
        <v>416</v>
      </c>
      <c r="AF41" s="2">
        <v>124446</v>
      </c>
      <c r="AG41" s="2">
        <v>2268</v>
      </c>
      <c r="AH41" s="2">
        <v>1094</v>
      </c>
      <c r="AI41" s="1" t="s">
        <v>405</v>
      </c>
      <c r="AJ41" s="2">
        <v>1000</v>
      </c>
      <c r="AK41"/>
    </row>
    <row r="42" spans="1:37" x14ac:dyDescent="0.2">
      <c r="A42" s="1" t="s">
        <v>555</v>
      </c>
      <c r="B42" s="5" t="s">
        <v>65</v>
      </c>
      <c r="C42" s="2">
        <v>1992</v>
      </c>
      <c r="D42" s="14">
        <v>54926</v>
      </c>
      <c r="E42" s="2">
        <v>17961</v>
      </c>
      <c r="F42" s="1">
        <v>85</v>
      </c>
      <c r="G42" s="1">
        <v>12</v>
      </c>
      <c r="H42" s="1">
        <v>85</v>
      </c>
      <c r="I42" s="2">
        <v>5380</v>
      </c>
      <c r="J42" s="2">
        <v>1753</v>
      </c>
      <c r="K42" s="2">
        <v>5391</v>
      </c>
      <c r="L42" s="2">
        <v>1735</v>
      </c>
      <c r="M42" s="2">
        <v>5404</v>
      </c>
      <c r="N42" s="2">
        <v>4653</v>
      </c>
      <c r="O42" s="1" t="s">
        <v>146</v>
      </c>
      <c r="P42" s="2">
        <v>1500</v>
      </c>
      <c r="Q42" s="2">
        <v>1708</v>
      </c>
      <c r="R42" s="2">
        <v>1767</v>
      </c>
      <c r="S42" s="2">
        <v>1436</v>
      </c>
      <c r="T42" s="2">
        <v>57080</v>
      </c>
      <c r="U42" s="1" t="s">
        <v>609</v>
      </c>
      <c r="V42" s="2">
        <v>2001</v>
      </c>
      <c r="W42" s="2">
        <v>111551</v>
      </c>
      <c r="X42" s="1">
        <v>55</v>
      </c>
      <c r="Y42" s="1" t="s">
        <v>610</v>
      </c>
      <c r="Z42" s="1" t="s">
        <v>611</v>
      </c>
      <c r="AA42" s="1">
        <v>0</v>
      </c>
      <c r="AB42" s="1">
        <v>578280</v>
      </c>
      <c r="AC42" s="1">
        <v>1</v>
      </c>
      <c r="AD42" s="1">
        <v>356</v>
      </c>
      <c r="AE42" s="1">
        <v>192</v>
      </c>
      <c r="AF42" s="2">
        <v>58627</v>
      </c>
      <c r="AG42" s="2">
        <v>1486</v>
      </c>
      <c r="AH42" s="2">
        <v>1230</v>
      </c>
      <c r="AI42" s="1" t="s">
        <v>174</v>
      </c>
      <c r="AJ42" s="1" t="s">
        <v>180</v>
      </c>
      <c r="AK42"/>
    </row>
    <row r="43" spans="1:37" x14ac:dyDescent="0.2">
      <c r="A43" s="1" t="s">
        <v>555</v>
      </c>
      <c r="B43" s="5" t="s">
        <v>73</v>
      </c>
      <c r="C43" s="2">
        <v>3545</v>
      </c>
      <c r="D43" s="14">
        <v>25344</v>
      </c>
      <c r="E43" s="2">
        <v>12755</v>
      </c>
      <c r="F43" s="1">
        <v>13</v>
      </c>
      <c r="G43" s="1">
        <v>7</v>
      </c>
      <c r="H43" s="1">
        <v>85</v>
      </c>
      <c r="I43" s="2">
        <v>6208</v>
      </c>
      <c r="J43" s="2">
        <v>4526</v>
      </c>
      <c r="K43" s="2">
        <v>6160</v>
      </c>
      <c r="L43" s="2">
        <v>4490</v>
      </c>
      <c r="M43" s="2">
        <v>7019</v>
      </c>
      <c r="N43" s="2">
        <v>5222</v>
      </c>
      <c r="O43" s="2">
        <v>3389</v>
      </c>
      <c r="P43" s="2">
        <v>2069</v>
      </c>
      <c r="Q43" s="2">
        <v>2278</v>
      </c>
      <c r="R43" s="2">
        <v>2398</v>
      </c>
      <c r="S43" s="2">
        <v>1883</v>
      </c>
      <c r="T43" s="2">
        <v>118490</v>
      </c>
      <c r="U43" s="1" t="s">
        <v>533</v>
      </c>
      <c r="V43" s="2">
        <v>2450</v>
      </c>
      <c r="W43" s="2">
        <v>93597</v>
      </c>
      <c r="X43" s="1">
        <v>23</v>
      </c>
      <c r="Y43" s="2">
        <v>1532</v>
      </c>
      <c r="Z43" s="2">
        <v>3186</v>
      </c>
      <c r="AA43" s="1">
        <v>0</v>
      </c>
      <c r="AB43" s="1">
        <v>485208</v>
      </c>
      <c r="AC43" s="1">
        <v>1</v>
      </c>
      <c r="AD43" s="1">
        <v>423</v>
      </c>
      <c r="AE43" s="1">
        <v>244</v>
      </c>
      <c r="AF43" s="2">
        <v>111620</v>
      </c>
      <c r="AG43" s="2">
        <v>1893</v>
      </c>
      <c r="AH43" s="2">
        <v>1274</v>
      </c>
      <c r="AI43" s="1" t="s">
        <v>103</v>
      </c>
      <c r="AJ43" s="1" t="s">
        <v>228</v>
      </c>
      <c r="AK43"/>
    </row>
    <row r="44" spans="1:37" x14ac:dyDescent="0.2">
      <c r="A44" s="1" t="s">
        <v>555</v>
      </c>
      <c r="B44" s="5" t="s">
        <v>82</v>
      </c>
      <c r="C44" s="2">
        <v>3143</v>
      </c>
      <c r="D44" s="14">
        <v>37472</v>
      </c>
      <c r="E44" s="2">
        <v>16602</v>
      </c>
      <c r="F44" s="1">
        <v>22</v>
      </c>
      <c r="G44" s="1">
        <v>11</v>
      </c>
      <c r="H44" s="1">
        <v>85</v>
      </c>
      <c r="I44" s="2">
        <v>4309</v>
      </c>
      <c r="J44" s="2">
        <v>4412</v>
      </c>
      <c r="K44" s="2">
        <v>4372</v>
      </c>
      <c r="L44" s="2">
        <v>4363</v>
      </c>
      <c r="M44" s="2">
        <v>6663</v>
      </c>
      <c r="N44" s="2">
        <v>3236</v>
      </c>
      <c r="O44" s="2">
        <v>3389</v>
      </c>
      <c r="P44" s="2">
        <v>2056</v>
      </c>
      <c r="Q44" s="2">
        <v>2125</v>
      </c>
      <c r="R44" s="2">
        <v>2280</v>
      </c>
      <c r="S44" s="2">
        <v>1755</v>
      </c>
      <c r="T44" s="2">
        <v>137052</v>
      </c>
      <c r="U44" s="1" t="s">
        <v>613</v>
      </c>
      <c r="V44" s="2">
        <v>2328</v>
      </c>
      <c r="W44" s="2">
        <v>121119</v>
      </c>
      <c r="X44" s="1">
        <v>35</v>
      </c>
      <c r="Y44" s="1" t="s">
        <v>393</v>
      </c>
      <c r="Z44" s="1" t="s">
        <v>615</v>
      </c>
      <c r="AA44" s="1">
        <v>0</v>
      </c>
      <c r="AB44" s="1">
        <v>627883</v>
      </c>
      <c r="AC44" s="1">
        <v>1</v>
      </c>
      <c r="AD44" s="1">
        <v>251</v>
      </c>
      <c r="AE44" s="1">
        <v>256</v>
      </c>
      <c r="AF44" s="2">
        <v>136209</v>
      </c>
      <c r="AG44" s="2">
        <v>1736</v>
      </c>
      <c r="AH44" s="2">
        <v>1299</v>
      </c>
      <c r="AI44" s="1" t="s">
        <v>125</v>
      </c>
      <c r="AJ44" s="1" t="s">
        <v>220</v>
      </c>
      <c r="AK44"/>
    </row>
    <row r="45" spans="1:37" x14ac:dyDescent="0.2">
      <c r="A45" s="1" t="s">
        <v>555</v>
      </c>
      <c r="B45" s="5" t="s">
        <v>90</v>
      </c>
      <c r="C45" s="2">
        <v>3287</v>
      </c>
      <c r="D45" s="14">
        <v>45451</v>
      </c>
      <c r="E45" s="2">
        <v>18632</v>
      </c>
      <c r="F45" s="1">
        <v>85</v>
      </c>
      <c r="G45" s="1">
        <v>15</v>
      </c>
      <c r="H45" s="1">
        <v>85</v>
      </c>
      <c r="I45" s="2">
        <v>3954</v>
      </c>
      <c r="J45" s="2">
        <v>5997</v>
      </c>
      <c r="K45" s="2">
        <v>4002</v>
      </c>
      <c r="L45" s="2">
        <v>6088</v>
      </c>
      <c r="M45" s="2">
        <v>7194</v>
      </c>
      <c r="N45" s="2">
        <v>2667</v>
      </c>
      <c r="O45" s="2">
        <v>5000</v>
      </c>
      <c r="P45" s="2">
        <v>2486</v>
      </c>
      <c r="Q45" s="2">
        <v>2056</v>
      </c>
      <c r="R45" s="2">
        <v>2780</v>
      </c>
      <c r="S45" s="2">
        <v>1506</v>
      </c>
      <c r="T45" s="2">
        <v>148593</v>
      </c>
      <c r="U45" s="1" t="s">
        <v>616</v>
      </c>
      <c r="V45" s="2">
        <v>2815</v>
      </c>
      <c r="W45" s="2">
        <v>152893</v>
      </c>
      <c r="X45" s="1">
        <v>41</v>
      </c>
      <c r="Y45" s="1" t="s">
        <v>618</v>
      </c>
      <c r="Z45" s="1" t="s">
        <v>619</v>
      </c>
      <c r="AA45" s="1">
        <v>0</v>
      </c>
      <c r="AB45" s="1">
        <v>792596</v>
      </c>
      <c r="AC45" s="1">
        <v>1</v>
      </c>
      <c r="AD45" s="1">
        <v>192</v>
      </c>
      <c r="AE45" s="1">
        <v>381</v>
      </c>
      <c r="AF45" s="2">
        <v>152044</v>
      </c>
      <c r="AG45" s="2">
        <v>1624</v>
      </c>
      <c r="AH45" s="2">
        <v>1846</v>
      </c>
      <c r="AI45" s="1" t="s">
        <v>290</v>
      </c>
      <c r="AJ45" s="1" t="s">
        <v>319</v>
      </c>
      <c r="AK45"/>
    </row>
    <row r="46" spans="1:37" x14ac:dyDescent="0.2">
      <c r="A46" s="1" t="s">
        <v>555</v>
      </c>
      <c r="B46" s="5" t="s">
        <v>95</v>
      </c>
      <c r="C46" s="2">
        <v>6876</v>
      </c>
      <c r="D46" s="14">
        <v>14596</v>
      </c>
      <c r="E46" s="2">
        <v>5682</v>
      </c>
      <c r="F46" s="1">
        <v>15</v>
      </c>
      <c r="G46" s="1">
        <v>3</v>
      </c>
      <c r="H46" s="1">
        <v>75</v>
      </c>
      <c r="I46" s="2">
        <v>14690</v>
      </c>
      <c r="J46" s="2">
        <v>7243</v>
      </c>
      <c r="K46" s="2">
        <v>14678</v>
      </c>
      <c r="L46" s="2">
        <v>7323</v>
      </c>
      <c r="M46" s="2">
        <v>9592</v>
      </c>
      <c r="N46" s="2">
        <v>13069</v>
      </c>
      <c r="O46" s="2">
        <v>5847</v>
      </c>
      <c r="P46" s="2">
        <v>3056</v>
      </c>
      <c r="Q46" s="2">
        <v>2944</v>
      </c>
      <c r="R46" s="2">
        <v>3172</v>
      </c>
      <c r="S46" s="2">
        <v>2760</v>
      </c>
      <c r="T46" s="2">
        <v>155545</v>
      </c>
      <c r="U46" s="1" t="s">
        <v>124</v>
      </c>
      <c r="V46" s="2">
        <v>3294</v>
      </c>
      <c r="W46" s="2">
        <v>107652</v>
      </c>
      <c r="X46" s="1">
        <v>15</v>
      </c>
      <c r="Y46" s="2">
        <v>1622</v>
      </c>
      <c r="Z46" s="2">
        <v>7367</v>
      </c>
      <c r="AA46" s="1">
        <v>0</v>
      </c>
      <c r="AB46" s="1">
        <v>558067</v>
      </c>
      <c r="AC46" s="1">
        <v>1</v>
      </c>
      <c r="AD46" s="1">
        <v>941</v>
      </c>
      <c r="AE46" s="1">
        <v>489</v>
      </c>
      <c r="AF46" s="2">
        <v>151274</v>
      </c>
      <c r="AG46" s="2">
        <v>2754</v>
      </c>
      <c r="AH46" s="2">
        <v>1149</v>
      </c>
      <c r="AI46" s="1" t="s">
        <v>182</v>
      </c>
      <c r="AJ46" s="1" t="s">
        <v>144</v>
      </c>
      <c r="AK46"/>
    </row>
    <row r="47" spans="1:37" x14ac:dyDescent="0.2">
      <c r="A47" s="1" t="s">
        <v>555</v>
      </c>
      <c r="B47" s="1" t="s">
        <v>101</v>
      </c>
      <c r="C47" s="2">
        <v>1426</v>
      </c>
      <c r="D47" s="14">
        <v>3074</v>
      </c>
      <c r="E47" s="2">
        <v>1563</v>
      </c>
      <c r="F47" s="1">
        <v>4</v>
      </c>
      <c r="G47" s="1">
        <v>1</v>
      </c>
      <c r="H47" s="1">
        <v>18</v>
      </c>
      <c r="I47" s="2">
        <v>13895</v>
      </c>
      <c r="J47" s="2">
        <v>8901</v>
      </c>
      <c r="K47" s="2">
        <v>13945</v>
      </c>
      <c r="L47" s="2">
        <v>8835</v>
      </c>
      <c r="M47" s="2">
        <v>4413</v>
      </c>
      <c r="N47" s="2">
        <v>13153</v>
      </c>
      <c r="O47" s="2">
        <v>8278</v>
      </c>
      <c r="P47" s="2">
        <v>1514</v>
      </c>
      <c r="Q47" s="2">
        <v>1264</v>
      </c>
      <c r="R47" s="2">
        <v>1502</v>
      </c>
      <c r="S47" s="2">
        <v>1209</v>
      </c>
      <c r="T47" s="2">
        <v>7668</v>
      </c>
      <c r="U47" s="1" t="s">
        <v>402</v>
      </c>
      <c r="V47" s="2">
        <v>1560</v>
      </c>
      <c r="W47" s="2">
        <v>5897</v>
      </c>
      <c r="X47" s="1">
        <v>4</v>
      </c>
      <c r="Y47" s="2">
        <v>1624</v>
      </c>
      <c r="Z47" s="2">
        <v>5591</v>
      </c>
      <c r="AA47" s="1">
        <v>0</v>
      </c>
      <c r="AB47" s="1">
        <v>30568</v>
      </c>
      <c r="AC47" s="1">
        <v>1</v>
      </c>
      <c r="AD47" s="1">
        <v>947</v>
      </c>
      <c r="AE47" s="1">
        <v>652</v>
      </c>
      <c r="AF47" s="2">
        <v>13912</v>
      </c>
      <c r="AG47" s="2">
        <v>1179</v>
      </c>
      <c r="AH47" s="2">
        <v>1243</v>
      </c>
      <c r="AI47" s="1" t="s">
        <v>301</v>
      </c>
      <c r="AJ47" s="2">
        <v>1000</v>
      </c>
      <c r="AK47"/>
    </row>
    <row r="48" spans="1:37" x14ac:dyDescent="0.2">
      <c r="A48" s="1" t="s">
        <v>555</v>
      </c>
      <c r="B48" s="1" t="s">
        <v>110</v>
      </c>
      <c r="C48" s="2">
        <v>1706</v>
      </c>
      <c r="D48" s="14">
        <v>2130</v>
      </c>
      <c r="E48" s="2">
        <v>1112</v>
      </c>
      <c r="F48" s="1">
        <v>3</v>
      </c>
      <c r="G48" s="1">
        <v>1</v>
      </c>
      <c r="H48" s="1">
        <v>18</v>
      </c>
      <c r="I48" s="1">
        <v>7342</v>
      </c>
      <c r="J48" s="1">
        <v>10298</v>
      </c>
      <c r="K48" s="1">
        <v>7362</v>
      </c>
      <c r="L48" s="1">
        <v>10327</v>
      </c>
      <c r="M48" s="1">
        <v>4731</v>
      </c>
      <c r="N48" s="1">
        <v>6639</v>
      </c>
      <c r="O48" s="1">
        <v>9486</v>
      </c>
      <c r="P48" s="1">
        <v>1431</v>
      </c>
      <c r="Q48" s="1">
        <v>1583</v>
      </c>
      <c r="R48" s="1">
        <v>1597</v>
      </c>
      <c r="S48" s="1">
        <v>1360</v>
      </c>
      <c r="T48" s="1">
        <v>64207</v>
      </c>
      <c r="U48" s="1" t="s">
        <v>146</v>
      </c>
      <c r="V48" s="1">
        <v>1615</v>
      </c>
      <c r="W48" s="2">
        <v>5754</v>
      </c>
      <c r="X48" s="1">
        <v>3</v>
      </c>
      <c r="Y48" s="1">
        <v>5053</v>
      </c>
      <c r="Z48" s="1">
        <v>43803</v>
      </c>
      <c r="AA48" s="1">
        <v>0</v>
      </c>
      <c r="AB48" s="1">
        <v>29828</v>
      </c>
      <c r="AC48" s="1">
        <v>1</v>
      </c>
      <c r="AD48" s="1">
        <v>506</v>
      </c>
      <c r="AE48" s="1">
        <v>794</v>
      </c>
      <c r="AF48" s="1">
        <v>68290</v>
      </c>
      <c r="AG48" s="1">
        <v>1347</v>
      </c>
      <c r="AH48" s="1">
        <v>1174</v>
      </c>
      <c r="AI48" s="1" t="s">
        <v>166</v>
      </c>
      <c r="AJ48" s="1">
        <v>1000</v>
      </c>
      <c r="AK48"/>
    </row>
    <row r="49" spans="1:37" x14ac:dyDescent="0.2">
      <c r="A49" s="1" t="s">
        <v>555</v>
      </c>
      <c r="B49" s="1" t="s">
        <v>116</v>
      </c>
      <c r="C49" s="2">
        <v>3792</v>
      </c>
      <c r="D49" s="14">
        <v>5421</v>
      </c>
      <c r="E49" s="2">
        <v>1478</v>
      </c>
      <c r="F49" s="1">
        <v>6</v>
      </c>
      <c r="G49" s="1">
        <v>2</v>
      </c>
      <c r="H49" s="1">
        <v>20</v>
      </c>
      <c r="I49" s="1">
        <v>9207</v>
      </c>
      <c r="J49" s="1">
        <v>5781</v>
      </c>
      <c r="K49" s="1">
        <v>9220</v>
      </c>
      <c r="L49" s="1">
        <v>5777</v>
      </c>
      <c r="M49" s="1">
        <v>7129</v>
      </c>
      <c r="N49" s="1">
        <v>8056</v>
      </c>
      <c r="O49" s="1">
        <v>4778</v>
      </c>
      <c r="P49" s="1">
        <v>2375</v>
      </c>
      <c r="Q49" s="1">
        <v>2097</v>
      </c>
      <c r="R49" s="1">
        <v>2296</v>
      </c>
      <c r="S49" s="1">
        <v>2103</v>
      </c>
      <c r="T49" s="1">
        <v>167916</v>
      </c>
      <c r="U49" s="1" t="s">
        <v>168</v>
      </c>
      <c r="V49" s="1">
        <v>2379</v>
      </c>
      <c r="W49" s="2">
        <v>25273</v>
      </c>
      <c r="X49" s="1">
        <v>7</v>
      </c>
      <c r="Y49" s="1" t="s">
        <v>172</v>
      </c>
      <c r="Z49" s="1">
        <v>2576</v>
      </c>
      <c r="AA49" s="1">
        <v>0</v>
      </c>
      <c r="AB49" s="1">
        <v>131014</v>
      </c>
      <c r="AC49" s="1">
        <v>1</v>
      </c>
      <c r="AD49" s="1">
        <v>580</v>
      </c>
      <c r="AE49" s="1">
        <v>407</v>
      </c>
      <c r="AF49" s="1">
        <v>3347</v>
      </c>
      <c r="AG49" s="1">
        <v>2084</v>
      </c>
      <c r="AH49" s="1">
        <v>1092</v>
      </c>
      <c r="AI49" s="1" t="s">
        <v>171</v>
      </c>
      <c r="AJ49" s="1" t="s">
        <v>108</v>
      </c>
      <c r="AK49"/>
    </row>
    <row r="50" spans="1:37" x14ac:dyDescent="0.2">
      <c r="A50" s="1" t="s">
        <v>555</v>
      </c>
      <c r="B50" s="5" t="s">
        <v>137</v>
      </c>
      <c r="C50" s="2">
        <v>3367</v>
      </c>
      <c r="D50" s="14">
        <v>57437</v>
      </c>
      <c r="E50" s="2">
        <v>20234</v>
      </c>
      <c r="F50" s="1">
        <v>85</v>
      </c>
      <c r="G50" s="1">
        <v>11</v>
      </c>
      <c r="H50" s="1">
        <v>85</v>
      </c>
      <c r="I50" s="2">
        <v>11469</v>
      </c>
      <c r="J50" s="2">
        <v>4670</v>
      </c>
      <c r="K50" s="2">
        <v>11452</v>
      </c>
      <c r="L50" s="2">
        <v>4645</v>
      </c>
      <c r="M50" s="2">
        <v>6883</v>
      </c>
      <c r="N50" s="2">
        <v>10333</v>
      </c>
      <c r="O50" s="2">
        <v>3667</v>
      </c>
      <c r="P50" s="2">
        <v>2264</v>
      </c>
      <c r="Q50" s="2">
        <v>2153</v>
      </c>
      <c r="R50" s="2">
        <v>2352</v>
      </c>
      <c r="S50" s="2">
        <v>1823</v>
      </c>
      <c r="T50" s="2">
        <v>38954</v>
      </c>
      <c r="U50" s="1" t="s">
        <v>0</v>
      </c>
      <c r="V50" s="2">
        <v>2525</v>
      </c>
      <c r="W50" s="2">
        <v>197558</v>
      </c>
      <c r="X50" s="1">
        <v>59</v>
      </c>
      <c r="Y50" s="1" t="s">
        <v>623</v>
      </c>
      <c r="Z50" s="2">
        <v>-1214</v>
      </c>
      <c r="AA50" s="1">
        <v>0</v>
      </c>
      <c r="AB50" s="2">
        <v>1024143</v>
      </c>
      <c r="AC50" s="1">
        <v>1</v>
      </c>
      <c r="AD50" s="1">
        <v>760</v>
      </c>
      <c r="AE50" s="1">
        <v>387</v>
      </c>
      <c r="AF50" s="2">
        <v>36051</v>
      </c>
      <c r="AG50" s="2">
        <v>1818</v>
      </c>
      <c r="AH50" s="2">
        <v>1290</v>
      </c>
      <c r="AI50" s="1" t="s">
        <v>175</v>
      </c>
      <c r="AJ50" s="1" t="s">
        <v>403</v>
      </c>
      <c r="AK50"/>
    </row>
    <row r="51" spans="1:37" x14ac:dyDescent="0.2">
      <c r="A51" s="1" t="s">
        <v>555</v>
      </c>
      <c r="B51" s="5" t="s">
        <v>138</v>
      </c>
      <c r="C51" s="2">
        <v>6019</v>
      </c>
      <c r="D51" s="14">
        <v>31220</v>
      </c>
      <c r="E51" s="2">
        <v>19604</v>
      </c>
      <c r="F51" s="1">
        <v>17</v>
      </c>
      <c r="G51" s="1">
        <v>5</v>
      </c>
      <c r="H51" s="1">
        <v>85</v>
      </c>
      <c r="I51" s="1">
        <v>4857</v>
      </c>
      <c r="J51" s="1">
        <v>4070</v>
      </c>
      <c r="K51" s="1">
        <v>4646</v>
      </c>
      <c r="L51" s="1">
        <v>4372</v>
      </c>
      <c r="M51" s="1">
        <v>8971</v>
      </c>
      <c r="N51" s="1">
        <v>3597</v>
      </c>
      <c r="O51" s="1">
        <v>2486</v>
      </c>
      <c r="P51" s="1">
        <v>2694</v>
      </c>
      <c r="Q51" s="1">
        <v>3069</v>
      </c>
      <c r="R51" s="1">
        <v>2971</v>
      </c>
      <c r="S51" s="1">
        <v>2579</v>
      </c>
      <c r="T51" s="1">
        <v>81377</v>
      </c>
      <c r="U51" s="1" t="s">
        <v>198</v>
      </c>
      <c r="V51" s="1">
        <v>3072</v>
      </c>
      <c r="W51" s="2">
        <v>191044</v>
      </c>
      <c r="X51" s="1">
        <v>24</v>
      </c>
      <c r="Y51" s="1">
        <v>1314</v>
      </c>
      <c r="Z51" s="1" t="s">
        <v>202</v>
      </c>
      <c r="AA51" s="1">
        <v>0</v>
      </c>
      <c r="AB51" s="1">
        <v>990370</v>
      </c>
      <c r="AC51" s="1">
        <v>1</v>
      </c>
      <c r="AD51" s="1">
        <v>312</v>
      </c>
      <c r="AE51" s="1">
        <v>400</v>
      </c>
      <c r="AF51" s="1">
        <v>87668</v>
      </c>
      <c r="AG51" s="1">
        <v>2656</v>
      </c>
      <c r="AH51" s="1">
        <v>1152</v>
      </c>
      <c r="AI51" s="1" t="s">
        <v>201</v>
      </c>
      <c r="AJ51" s="1" t="s">
        <v>127</v>
      </c>
      <c r="AK51"/>
    </row>
    <row r="52" spans="1:37" x14ac:dyDescent="0.2">
      <c r="A52" s="1" t="s">
        <v>555</v>
      </c>
      <c r="B52" s="5" t="s">
        <v>186</v>
      </c>
      <c r="C52" s="2">
        <v>2216</v>
      </c>
      <c r="D52" s="14">
        <v>19850</v>
      </c>
      <c r="E52" s="2">
        <v>9581</v>
      </c>
      <c r="F52" s="1">
        <v>17</v>
      </c>
      <c r="G52" s="1">
        <v>1</v>
      </c>
      <c r="H52" s="1">
        <v>68</v>
      </c>
      <c r="I52" s="2">
        <v>14667</v>
      </c>
      <c r="J52" s="2">
        <v>3077</v>
      </c>
      <c r="K52" s="2">
        <v>14678</v>
      </c>
      <c r="L52" s="2">
        <v>2982</v>
      </c>
      <c r="M52" s="2">
        <v>5383</v>
      </c>
      <c r="N52" s="2">
        <v>13833</v>
      </c>
      <c r="O52" s="2">
        <v>2222</v>
      </c>
      <c r="P52" s="2">
        <v>1653</v>
      </c>
      <c r="Q52" s="2">
        <v>1736</v>
      </c>
      <c r="R52" s="2">
        <v>1746</v>
      </c>
      <c r="S52" s="2">
        <v>1615</v>
      </c>
      <c r="T52" s="2">
        <v>107023</v>
      </c>
      <c r="U52" s="1" t="s">
        <v>439</v>
      </c>
      <c r="V52" s="2">
        <v>1788</v>
      </c>
      <c r="W52" s="2">
        <v>45094</v>
      </c>
      <c r="X52" s="1">
        <v>19</v>
      </c>
      <c r="Y52" s="1" t="s">
        <v>191</v>
      </c>
      <c r="Z52" s="1" t="s">
        <v>524</v>
      </c>
      <c r="AA52" s="1">
        <v>0</v>
      </c>
      <c r="AB52" s="1">
        <v>233767</v>
      </c>
      <c r="AC52" s="1">
        <v>1</v>
      </c>
      <c r="AD52" s="1">
        <v>1009</v>
      </c>
      <c r="AE52" s="1">
        <v>177</v>
      </c>
      <c r="AF52" s="2">
        <v>135630</v>
      </c>
      <c r="AG52" s="2">
        <v>1589</v>
      </c>
      <c r="AH52" s="2">
        <v>1081</v>
      </c>
      <c r="AI52" s="1" t="s">
        <v>624</v>
      </c>
      <c r="AJ52" s="2">
        <v>1001</v>
      </c>
      <c r="AK52"/>
    </row>
    <row r="53" spans="1:37" x14ac:dyDescent="0.2">
      <c r="A53" s="1" t="s">
        <v>555</v>
      </c>
      <c r="B53" s="5" t="s">
        <v>188</v>
      </c>
      <c r="C53" s="2">
        <v>1533</v>
      </c>
      <c r="D53" s="14">
        <v>26894</v>
      </c>
      <c r="E53" s="2">
        <v>13526</v>
      </c>
      <c r="F53" s="1">
        <v>19</v>
      </c>
      <c r="G53" s="1">
        <v>3</v>
      </c>
      <c r="H53" s="1">
        <v>85</v>
      </c>
      <c r="I53" s="2">
        <v>11133</v>
      </c>
      <c r="J53" s="2">
        <v>12657</v>
      </c>
      <c r="K53" s="2">
        <v>11161</v>
      </c>
      <c r="L53" s="2">
        <v>12673</v>
      </c>
      <c r="M53" s="2">
        <v>4565</v>
      </c>
      <c r="N53" s="2">
        <v>10375</v>
      </c>
      <c r="O53" s="2">
        <v>11875</v>
      </c>
      <c r="P53" s="2">
        <v>1556</v>
      </c>
      <c r="Q53" s="2">
        <v>1472</v>
      </c>
      <c r="R53" s="2">
        <v>1467</v>
      </c>
      <c r="S53" s="2">
        <v>1331</v>
      </c>
      <c r="T53" s="2">
        <v>142203</v>
      </c>
      <c r="U53" s="1" t="s">
        <v>624</v>
      </c>
      <c r="V53" s="2">
        <v>1569</v>
      </c>
      <c r="W53" s="2">
        <v>42007</v>
      </c>
      <c r="X53" s="1">
        <v>26</v>
      </c>
      <c r="Y53" s="2">
        <v>1311</v>
      </c>
      <c r="Z53" s="2">
        <v>3249</v>
      </c>
      <c r="AA53" s="1">
        <v>0</v>
      </c>
      <c r="AB53" s="1">
        <v>217765</v>
      </c>
      <c r="AC53" s="1">
        <v>1</v>
      </c>
      <c r="AD53" s="1">
        <v>753</v>
      </c>
      <c r="AE53" s="1">
        <v>892</v>
      </c>
      <c r="AF53" s="2">
        <v>159800</v>
      </c>
      <c r="AG53" s="2">
        <v>1278</v>
      </c>
      <c r="AH53" s="2">
        <v>1103</v>
      </c>
      <c r="AI53" s="1" t="s">
        <v>87</v>
      </c>
      <c r="AJ53" s="2">
        <v>1001</v>
      </c>
      <c r="AK53"/>
    </row>
    <row r="54" spans="1:37" x14ac:dyDescent="0.2">
      <c r="A54" s="1" t="s">
        <v>555</v>
      </c>
      <c r="B54" s="5" t="s">
        <v>193</v>
      </c>
      <c r="C54" s="2">
        <v>7108</v>
      </c>
      <c r="D54" s="14">
        <v>28411</v>
      </c>
      <c r="E54" s="2">
        <v>19992</v>
      </c>
      <c r="F54" s="1">
        <v>11</v>
      </c>
      <c r="G54" s="1">
        <v>5</v>
      </c>
      <c r="H54" s="1">
        <v>85</v>
      </c>
      <c r="I54" s="2">
        <v>9108</v>
      </c>
      <c r="J54" s="2">
        <v>4506</v>
      </c>
      <c r="K54" s="2">
        <v>9361</v>
      </c>
      <c r="L54" s="2">
        <v>4421</v>
      </c>
      <c r="M54" s="2">
        <v>11269</v>
      </c>
      <c r="N54" s="2">
        <v>7708</v>
      </c>
      <c r="O54" s="2">
        <v>2319</v>
      </c>
      <c r="P54" s="2">
        <v>3014</v>
      </c>
      <c r="Q54" s="2">
        <v>3917</v>
      </c>
      <c r="R54" s="2">
        <v>4015</v>
      </c>
      <c r="S54" s="2">
        <v>2254</v>
      </c>
      <c r="T54" s="2">
        <v>119277</v>
      </c>
      <c r="U54" s="1" t="s">
        <v>446</v>
      </c>
      <c r="V54" s="2">
        <v>4403</v>
      </c>
      <c r="W54" s="2">
        <v>209378</v>
      </c>
      <c r="X54" s="1">
        <v>24</v>
      </c>
      <c r="Y54" s="2">
        <v>1224</v>
      </c>
      <c r="Z54" s="2" t="s">
        <v>405</v>
      </c>
      <c r="AA54" s="1">
        <v>0</v>
      </c>
      <c r="AB54" s="1">
        <v>1085414</v>
      </c>
      <c r="AC54" s="1">
        <v>1</v>
      </c>
      <c r="AD54" s="1">
        <v>561</v>
      </c>
      <c r="AE54" s="1">
        <v>171</v>
      </c>
      <c r="AF54" s="2">
        <v>124592</v>
      </c>
      <c r="AG54" s="2">
        <v>2498</v>
      </c>
      <c r="AH54" s="2">
        <v>1782</v>
      </c>
      <c r="AI54" s="1" t="s">
        <v>390</v>
      </c>
      <c r="AJ54" s="1" t="s">
        <v>624</v>
      </c>
      <c r="AK54"/>
    </row>
    <row r="55" spans="1:37" x14ac:dyDescent="0.2">
      <c r="A55" s="1" t="s">
        <v>555</v>
      </c>
      <c r="B55" s="5" t="s">
        <v>197</v>
      </c>
      <c r="C55" s="2">
        <v>22724</v>
      </c>
      <c r="D55" s="14">
        <v>8689</v>
      </c>
      <c r="E55" s="2">
        <v>4548</v>
      </c>
      <c r="F55" s="1">
        <v>10</v>
      </c>
      <c r="G55" s="1">
        <v>4</v>
      </c>
      <c r="H55" s="1">
        <v>85</v>
      </c>
      <c r="I55" s="2">
        <v>4967</v>
      </c>
      <c r="J55" s="2">
        <v>6721</v>
      </c>
      <c r="K55" s="2">
        <v>5286</v>
      </c>
      <c r="L55" s="2">
        <v>6764</v>
      </c>
      <c r="M55" s="2">
        <v>18739</v>
      </c>
      <c r="N55" s="2" t="s">
        <v>146</v>
      </c>
      <c r="O55" s="2">
        <v>4514</v>
      </c>
      <c r="P55" s="2">
        <v>7694</v>
      </c>
      <c r="Q55" s="2">
        <v>4333</v>
      </c>
      <c r="R55" s="2">
        <v>7295</v>
      </c>
      <c r="S55" s="2">
        <v>3966</v>
      </c>
      <c r="T55" s="2">
        <v>5461</v>
      </c>
      <c r="U55" s="1" t="s">
        <v>174</v>
      </c>
      <c r="V55" s="2">
        <v>7723</v>
      </c>
      <c r="W55" s="2">
        <v>221224</v>
      </c>
      <c r="X55" s="1">
        <v>9</v>
      </c>
      <c r="Y55" s="2">
        <v>3838</v>
      </c>
      <c r="Z55" s="2">
        <v>32822</v>
      </c>
      <c r="AA55" s="1">
        <v>0</v>
      </c>
      <c r="AB55" s="1">
        <v>1146826</v>
      </c>
      <c r="AC55" s="1">
        <v>1</v>
      </c>
      <c r="AD55" s="1">
        <v>69</v>
      </c>
      <c r="AE55" s="1">
        <v>495</v>
      </c>
      <c r="AF55" s="2">
        <v>4952</v>
      </c>
      <c r="AG55" s="2">
        <v>4210</v>
      </c>
      <c r="AH55" s="2">
        <v>1839</v>
      </c>
      <c r="AI55" s="1" t="s">
        <v>478</v>
      </c>
      <c r="AJ55" s="1" t="s">
        <v>477</v>
      </c>
      <c r="AK55"/>
    </row>
    <row r="56" spans="1:37" x14ac:dyDescent="0.2">
      <c r="A56" s="1" t="s">
        <v>555</v>
      </c>
      <c r="B56" s="5" t="s">
        <v>209</v>
      </c>
      <c r="C56" s="2">
        <v>4117</v>
      </c>
      <c r="D56" s="14">
        <v>11104</v>
      </c>
      <c r="E56" s="2">
        <v>5176</v>
      </c>
      <c r="F56" s="1">
        <v>11</v>
      </c>
      <c r="G56" s="1">
        <v>4</v>
      </c>
      <c r="H56" s="1">
        <v>82</v>
      </c>
      <c r="I56" s="2">
        <v>16457</v>
      </c>
      <c r="J56" s="2">
        <v>12627</v>
      </c>
      <c r="K56" s="2">
        <v>16533</v>
      </c>
      <c r="L56" s="2">
        <v>12580</v>
      </c>
      <c r="M56" s="2">
        <v>7423</v>
      </c>
      <c r="N56" s="2">
        <v>15389</v>
      </c>
      <c r="O56" s="2">
        <v>11375</v>
      </c>
      <c r="P56" s="2">
        <v>2181</v>
      </c>
      <c r="Q56" s="2">
        <v>2514</v>
      </c>
      <c r="R56" s="2">
        <v>2540</v>
      </c>
      <c r="S56" s="2">
        <v>2064</v>
      </c>
      <c r="T56" s="2">
        <v>104482</v>
      </c>
      <c r="U56" s="1" t="s">
        <v>124</v>
      </c>
      <c r="V56" s="2">
        <v>2517</v>
      </c>
      <c r="W56" s="2">
        <v>50022</v>
      </c>
      <c r="X56" s="1">
        <v>11</v>
      </c>
      <c r="Y56" s="2">
        <v>2531</v>
      </c>
      <c r="Z56" s="2">
        <v>14090</v>
      </c>
      <c r="AA56" s="1">
        <v>0</v>
      </c>
      <c r="AB56" s="2">
        <v>259314</v>
      </c>
      <c r="AC56" s="1">
        <v>1</v>
      </c>
      <c r="AD56" s="1">
        <v>1151</v>
      </c>
      <c r="AE56" s="1">
        <v>825</v>
      </c>
      <c r="AF56" s="2">
        <v>112036</v>
      </c>
      <c r="AG56" s="2">
        <v>1983</v>
      </c>
      <c r="AH56" s="2">
        <v>1231</v>
      </c>
      <c r="AI56" s="1" t="s">
        <v>629</v>
      </c>
      <c r="AJ56" s="2" t="s">
        <v>144</v>
      </c>
      <c r="AK56"/>
    </row>
    <row r="57" spans="1:37" x14ac:dyDescent="0.2">
      <c r="A57" s="1" t="s">
        <v>555</v>
      </c>
      <c r="B57" s="1" t="s">
        <v>214</v>
      </c>
      <c r="C57" s="2">
        <v>1667</v>
      </c>
      <c r="D57" s="14">
        <v>2277</v>
      </c>
      <c r="E57" s="1" t="s">
        <v>297</v>
      </c>
      <c r="F57" s="1">
        <v>3</v>
      </c>
      <c r="G57" s="1">
        <v>1</v>
      </c>
      <c r="H57" s="1">
        <v>15</v>
      </c>
      <c r="I57" s="2">
        <v>14847</v>
      </c>
      <c r="J57" s="2">
        <v>12902</v>
      </c>
      <c r="K57" s="2">
        <v>14888</v>
      </c>
      <c r="L57" s="2">
        <v>12904</v>
      </c>
      <c r="M57" s="2">
        <v>4678</v>
      </c>
      <c r="N57" s="2">
        <v>14097</v>
      </c>
      <c r="O57" s="2">
        <v>12153</v>
      </c>
      <c r="P57" s="2">
        <v>1500</v>
      </c>
      <c r="Q57" s="2">
        <v>1458</v>
      </c>
      <c r="R57" s="2">
        <v>1564</v>
      </c>
      <c r="S57" s="2">
        <v>1357</v>
      </c>
      <c r="T57" s="2">
        <v>140289</v>
      </c>
      <c r="U57" s="1" t="s">
        <v>96</v>
      </c>
      <c r="V57" s="2">
        <v>1603</v>
      </c>
      <c r="W57" s="2">
        <v>5542</v>
      </c>
      <c r="X57" s="1">
        <v>3</v>
      </c>
      <c r="Y57" s="2">
        <v>2361</v>
      </c>
      <c r="Z57" s="2">
        <v>18584</v>
      </c>
      <c r="AA57" s="1">
        <v>0</v>
      </c>
      <c r="AB57" s="2">
        <v>28728</v>
      </c>
      <c r="AC57" s="1">
        <v>1</v>
      </c>
      <c r="AD57" s="1">
        <v>1037</v>
      </c>
      <c r="AE57" s="1">
        <v>883</v>
      </c>
      <c r="AF57" s="2">
        <v>125480</v>
      </c>
      <c r="AG57" s="2">
        <v>1361</v>
      </c>
      <c r="AH57" s="2">
        <v>1152</v>
      </c>
      <c r="AI57" s="1" t="s">
        <v>201</v>
      </c>
      <c r="AJ57" s="2">
        <v>1001</v>
      </c>
      <c r="AK57"/>
    </row>
    <row r="58" spans="1:37" x14ac:dyDescent="0.2">
      <c r="A58" s="1" t="s">
        <v>555</v>
      </c>
      <c r="B58" s="5" t="s">
        <v>216</v>
      </c>
      <c r="C58" s="2">
        <v>7292</v>
      </c>
      <c r="D58" s="14">
        <v>10550</v>
      </c>
      <c r="E58" s="2">
        <v>4021</v>
      </c>
      <c r="F58" s="1">
        <v>11</v>
      </c>
      <c r="G58" s="1">
        <v>2</v>
      </c>
      <c r="H58" s="1">
        <v>45</v>
      </c>
      <c r="I58" s="2">
        <v>3278</v>
      </c>
      <c r="J58" s="2">
        <v>4830</v>
      </c>
      <c r="K58" s="2">
        <v>3251</v>
      </c>
      <c r="L58" s="2">
        <v>4889</v>
      </c>
      <c r="M58" s="2">
        <v>9904</v>
      </c>
      <c r="N58" s="2">
        <v>1611</v>
      </c>
      <c r="O58" s="2">
        <v>3389</v>
      </c>
      <c r="P58" s="2">
        <v>3181</v>
      </c>
      <c r="Q58" s="2">
        <v>2986</v>
      </c>
      <c r="R58" s="2">
        <v>3247</v>
      </c>
      <c r="S58" s="2">
        <v>2860</v>
      </c>
      <c r="T58" s="2">
        <v>149700</v>
      </c>
      <c r="U58" s="1" t="s">
        <v>297</v>
      </c>
      <c r="V58" s="2">
        <v>3410</v>
      </c>
      <c r="W58" s="2">
        <v>80767</v>
      </c>
      <c r="X58" s="1">
        <v>11</v>
      </c>
      <c r="Y58" s="1" t="s">
        <v>297</v>
      </c>
      <c r="Z58" s="2">
        <v>3669</v>
      </c>
      <c r="AA58" s="1">
        <v>0</v>
      </c>
      <c r="AB58" s="1">
        <v>418698</v>
      </c>
      <c r="AC58" s="1">
        <v>1</v>
      </c>
      <c r="AD58" s="1">
        <v>116</v>
      </c>
      <c r="AE58" s="1">
        <v>299</v>
      </c>
      <c r="AF58" s="2">
        <v>153644</v>
      </c>
      <c r="AG58" s="2">
        <v>2931</v>
      </c>
      <c r="AH58" s="2">
        <v>1135</v>
      </c>
      <c r="AI58" s="1" t="s">
        <v>457</v>
      </c>
      <c r="AJ58" s="1" t="s">
        <v>403</v>
      </c>
      <c r="AK58"/>
    </row>
    <row r="59" spans="1:37" x14ac:dyDescent="0.2">
      <c r="A59" s="1" t="s">
        <v>555</v>
      </c>
      <c r="B59" s="5" t="s">
        <v>223</v>
      </c>
      <c r="C59" s="2">
        <v>4208</v>
      </c>
      <c r="D59" s="14">
        <v>11819</v>
      </c>
      <c r="E59" s="2">
        <v>6084</v>
      </c>
      <c r="F59" s="1">
        <v>11</v>
      </c>
      <c r="G59" s="1">
        <v>1</v>
      </c>
      <c r="H59" s="1">
        <v>63</v>
      </c>
      <c r="I59" s="2">
        <v>1700</v>
      </c>
      <c r="J59" s="2">
        <v>8657</v>
      </c>
      <c r="K59" s="2">
        <v>1632</v>
      </c>
      <c r="L59" s="2">
        <v>8516</v>
      </c>
      <c r="M59" s="2">
        <v>7495</v>
      </c>
      <c r="N59" s="1" t="s">
        <v>633</v>
      </c>
      <c r="O59" s="2">
        <v>7611</v>
      </c>
      <c r="P59" s="2">
        <v>2514</v>
      </c>
      <c r="Q59" s="2">
        <v>2111</v>
      </c>
      <c r="R59" s="2">
        <v>2516</v>
      </c>
      <c r="S59" s="2">
        <v>2129</v>
      </c>
      <c r="T59" s="2">
        <v>165944</v>
      </c>
      <c r="U59" s="1" t="s">
        <v>210</v>
      </c>
      <c r="V59" s="2">
        <v>2587</v>
      </c>
      <c r="W59" s="2">
        <v>51952</v>
      </c>
      <c r="X59" s="1">
        <v>11</v>
      </c>
      <c r="Y59" s="2">
        <v>1651</v>
      </c>
      <c r="Z59" s="2">
        <v>4881</v>
      </c>
      <c r="AA59" s="1">
        <v>0</v>
      </c>
      <c r="AB59" s="1">
        <v>269320</v>
      </c>
      <c r="AC59" s="1">
        <v>1</v>
      </c>
      <c r="AD59" s="1">
        <v>53</v>
      </c>
      <c r="AE59" s="1">
        <v>564</v>
      </c>
      <c r="AF59" s="2">
        <v>138264</v>
      </c>
      <c r="AG59" s="2">
        <v>2063</v>
      </c>
      <c r="AH59" s="2">
        <v>1182</v>
      </c>
      <c r="AI59" s="1" t="s">
        <v>239</v>
      </c>
      <c r="AJ59" s="1" t="s">
        <v>294</v>
      </c>
      <c r="AK59"/>
    </row>
    <row r="60" spans="1:37" x14ac:dyDescent="0.2">
      <c r="A60" s="1" t="s">
        <v>555</v>
      </c>
      <c r="B60" s="1" t="s">
        <v>225</v>
      </c>
      <c r="C60" s="2">
        <v>3143</v>
      </c>
      <c r="D60" s="14">
        <v>6130</v>
      </c>
      <c r="E60" s="2">
        <v>3530</v>
      </c>
      <c r="F60" s="1">
        <v>7</v>
      </c>
      <c r="G60" s="1">
        <v>1</v>
      </c>
      <c r="H60" s="1">
        <v>63</v>
      </c>
      <c r="I60" s="2">
        <v>16696</v>
      </c>
      <c r="J60" s="2">
        <v>6696</v>
      </c>
      <c r="K60" s="2">
        <v>16790</v>
      </c>
      <c r="L60" s="2">
        <v>6742</v>
      </c>
      <c r="M60" s="2">
        <v>6549</v>
      </c>
      <c r="N60" s="2">
        <v>15722</v>
      </c>
      <c r="O60" s="2">
        <v>5764</v>
      </c>
      <c r="P60" s="2">
        <v>2111</v>
      </c>
      <c r="Q60" s="2">
        <v>1972</v>
      </c>
      <c r="R60" s="2">
        <v>2045</v>
      </c>
      <c r="S60" s="2">
        <v>1957</v>
      </c>
      <c r="T60" s="2">
        <v>155608</v>
      </c>
      <c r="U60" s="1" t="s">
        <v>636</v>
      </c>
      <c r="V60" s="2">
        <v>2221</v>
      </c>
      <c r="W60" s="2">
        <v>20921</v>
      </c>
      <c r="X60" s="1">
        <v>6</v>
      </c>
      <c r="Y60" s="2">
        <v>3165</v>
      </c>
      <c r="Z60" s="2">
        <v>28699</v>
      </c>
      <c r="AA60" s="1">
        <v>0</v>
      </c>
      <c r="AB60" s="1">
        <v>108455</v>
      </c>
      <c r="AC60" s="1">
        <v>1</v>
      </c>
      <c r="AD60" s="1">
        <v>1132</v>
      </c>
      <c r="AE60" s="1">
        <v>431</v>
      </c>
      <c r="AF60" s="2">
        <v>140837</v>
      </c>
      <c r="AG60" s="2">
        <v>1964</v>
      </c>
      <c r="AH60" s="2">
        <v>1045</v>
      </c>
      <c r="AI60" s="1" t="s">
        <v>96</v>
      </c>
      <c r="AJ60" s="1" t="s">
        <v>92</v>
      </c>
      <c r="AK60"/>
    </row>
    <row r="61" spans="1:37" x14ac:dyDescent="0.2">
      <c r="A61" s="1" t="s">
        <v>555</v>
      </c>
      <c r="B61" s="1" t="s">
        <v>227</v>
      </c>
      <c r="C61" s="2">
        <v>3143</v>
      </c>
      <c r="D61" s="14">
        <v>6130</v>
      </c>
      <c r="E61" s="2">
        <v>3530</v>
      </c>
      <c r="F61" s="1">
        <v>7</v>
      </c>
      <c r="G61" s="1">
        <v>1</v>
      </c>
      <c r="H61" s="1">
        <v>63</v>
      </c>
      <c r="I61" s="2">
        <v>16696</v>
      </c>
      <c r="J61" s="2">
        <v>6696</v>
      </c>
      <c r="K61" s="2">
        <v>16790</v>
      </c>
      <c r="L61" s="2">
        <v>6742</v>
      </c>
      <c r="M61" s="2">
        <v>6549</v>
      </c>
      <c r="N61" s="2">
        <v>15722</v>
      </c>
      <c r="O61" s="2">
        <v>5764</v>
      </c>
      <c r="P61" s="2">
        <v>2111</v>
      </c>
      <c r="Q61" s="2">
        <v>1972</v>
      </c>
      <c r="R61" s="2">
        <v>2045</v>
      </c>
      <c r="S61" s="2">
        <v>1957</v>
      </c>
      <c r="T61" s="2">
        <v>155608</v>
      </c>
      <c r="U61" s="1" t="s">
        <v>636</v>
      </c>
      <c r="V61" s="2">
        <v>2221</v>
      </c>
      <c r="W61" s="2">
        <v>20921</v>
      </c>
      <c r="X61" s="1">
        <v>6</v>
      </c>
      <c r="Y61" s="2">
        <v>3165</v>
      </c>
      <c r="Z61" s="2">
        <v>28699</v>
      </c>
      <c r="AA61" s="1">
        <v>0</v>
      </c>
      <c r="AB61" s="1">
        <v>108455</v>
      </c>
      <c r="AC61" s="1">
        <v>1</v>
      </c>
      <c r="AD61" s="1">
        <v>1132</v>
      </c>
      <c r="AE61" s="1">
        <v>431</v>
      </c>
      <c r="AF61" s="2">
        <v>140837</v>
      </c>
      <c r="AG61" s="2">
        <v>1964</v>
      </c>
      <c r="AH61" s="2">
        <v>1045</v>
      </c>
      <c r="AI61" s="1" t="s">
        <v>96</v>
      </c>
      <c r="AJ61" s="1" t="s">
        <v>92</v>
      </c>
      <c r="AK61"/>
    </row>
    <row r="62" spans="1:37" x14ac:dyDescent="0.2">
      <c r="A62" s="1" t="s">
        <v>555</v>
      </c>
      <c r="B62" s="5" t="s">
        <v>230</v>
      </c>
      <c r="C62" s="2">
        <v>3566</v>
      </c>
      <c r="D62" s="14">
        <v>40541</v>
      </c>
      <c r="E62" s="2">
        <v>14979</v>
      </c>
      <c r="F62" s="1">
        <v>34</v>
      </c>
      <c r="G62" s="1">
        <v>8</v>
      </c>
      <c r="H62" s="1">
        <v>85</v>
      </c>
      <c r="I62" s="2">
        <v>17421</v>
      </c>
      <c r="J62" s="2">
        <v>4863</v>
      </c>
      <c r="K62" s="2">
        <v>17377</v>
      </c>
      <c r="L62" s="2">
        <v>4856</v>
      </c>
      <c r="M62" s="2">
        <v>7338</v>
      </c>
      <c r="N62" s="2">
        <v>16292</v>
      </c>
      <c r="O62" s="2">
        <v>3875</v>
      </c>
      <c r="P62" s="2">
        <v>2361</v>
      </c>
      <c r="Q62" s="2">
        <v>1944</v>
      </c>
      <c r="R62" s="2">
        <v>2455</v>
      </c>
      <c r="S62" s="2">
        <v>1849</v>
      </c>
      <c r="T62" s="2">
        <v>169185</v>
      </c>
      <c r="U62" s="1" t="s">
        <v>284</v>
      </c>
      <c r="V62" s="2">
        <v>2567</v>
      </c>
      <c r="W62" s="2">
        <v>146363</v>
      </c>
      <c r="X62" s="1">
        <v>39</v>
      </c>
      <c r="Y62" s="1" t="s">
        <v>640</v>
      </c>
      <c r="Z62" s="1" t="s">
        <v>459</v>
      </c>
      <c r="AA62" s="1">
        <v>0</v>
      </c>
      <c r="AB62" s="1">
        <v>758747</v>
      </c>
      <c r="AC62" s="1">
        <v>1</v>
      </c>
      <c r="AD62" s="1">
        <v>1187</v>
      </c>
      <c r="AE62" s="1">
        <v>285</v>
      </c>
      <c r="AF62" s="2">
        <v>138289</v>
      </c>
      <c r="AG62" s="2">
        <v>1921</v>
      </c>
      <c r="AH62" s="2">
        <v>1328</v>
      </c>
      <c r="AI62" s="1" t="s">
        <v>183</v>
      </c>
      <c r="AJ62" s="1" t="s">
        <v>600</v>
      </c>
      <c r="AK62"/>
    </row>
    <row r="63" spans="1:37" x14ac:dyDescent="0.2">
      <c r="A63" s="1" t="s">
        <v>555</v>
      </c>
      <c r="B63" s="5" t="s">
        <v>237</v>
      </c>
      <c r="C63" s="2">
        <v>12458</v>
      </c>
      <c r="D63" s="14">
        <v>16959</v>
      </c>
      <c r="E63" s="2">
        <v>9377</v>
      </c>
      <c r="F63" s="1">
        <v>11</v>
      </c>
      <c r="G63" s="1">
        <v>3</v>
      </c>
      <c r="H63" s="1">
        <v>85</v>
      </c>
      <c r="I63" s="2">
        <v>2463</v>
      </c>
      <c r="J63" s="2">
        <v>10571</v>
      </c>
      <c r="K63" s="2">
        <v>2238</v>
      </c>
      <c r="L63" s="2">
        <v>10618</v>
      </c>
      <c r="M63" s="2">
        <v>13972</v>
      </c>
      <c r="N63" s="1" t="s">
        <v>275</v>
      </c>
      <c r="O63" s="2">
        <v>8847</v>
      </c>
      <c r="P63" s="2">
        <v>4500</v>
      </c>
      <c r="Q63" s="2">
        <v>3889</v>
      </c>
      <c r="R63" s="2">
        <v>4619</v>
      </c>
      <c r="S63" s="2">
        <v>3434</v>
      </c>
      <c r="T63" s="2">
        <v>33412</v>
      </c>
      <c r="U63" s="1" t="s">
        <v>641</v>
      </c>
      <c r="V63" s="2">
        <v>5207</v>
      </c>
      <c r="W63" s="2">
        <v>217514</v>
      </c>
      <c r="X63" s="1">
        <v>15</v>
      </c>
      <c r="Y63" s="2">
        <v>2670</v>
      </c>
      <c r="Z63" s="2">
        <v>10315</v>
      </c>
      <c r="AA63" s="1">
        <v>0</v>
      </c>
      <c r="AB63" s="1">
        <v>1127592</v>
      </c>
      <c r="AC63" s="1">
        <v>1</v>
      </c>
      <c r="AD63" s="1">
        <v>71</v>
      </c>
      <c r="AE63" s="1">
        <v>917</v>
      </c>
      <c r="AF63" s="2">
        <v>43487</v>
      </c>
      <c r="AG63" s="2">
        <v>3532</v>
      </c>
      <c r="AH63" s="2">
        <v>1345</v>
      </c>
      <c r="AI63" s="1" t="s">
        <v>577</v>
      </c>
      <c r="AJ63" s="1" t="s">
        <v>319</v>
      </c>
      <c r="AK63"/>
    </row>
    <row r="64" spans="1:37" x14ac:dyDescent="0.2">
      <c r="A64" s="1" t="s">
        <v>555</v>
      </c>
      <c r="B64" s="1" t="s">
        <v>241</v>
      </c>
      <c r="C64" s="2">
        <v>8172</v>
      </c>
      <c r="D64" s="14">
        <v>4157</v>
      </c>
      <c r="E64" s="2">
        <v>1538</v>
      </c>
      <c r="F64" s="1">
        <v>5</v>
      </c>
      <c r="G64" s="1">
        <v>1</v>
      </c>
      <c r="H64" s="1">
        <v>62</v>
      </c>
      <c r="I64" s="2">
        <v>13091</v>
      </c>
      <c r="J64" s="2">
        <v>8748</v>
      </c>
      <c r="K64" s="2">
        <v>13067</v>
      </c>
      <c r="L64" s="2">
        <v>8699</v>
      </c>
      <c r="M64" s="2">
        <v>10876</v>
      </c>
      <c r="N64" s="2">
        <v>11097</v>
      </c>
      <c r="O64" s="2">
        <v>7069</v>
      </c>
      <c r="P64" s="2">
        <v>3889</v>
      </c>
      <c r="Q64" s="2">
        <v>3153</v>
      </c>
      <c r="R64" s="2">
        <v>4017</v>
      </c>
      <c r="S64" s="2">
        <v>2590</v>
      </c>
      <c r="T64" s="2">
        <v>22916</v>
      </c>
      <c r="U64" s="1" t="s">
        <v>201</v>
      </c>
      <c r="V64" s="2">
        <v>3947</v>
      </c>
      <c r="W64" s="2">
        <v>38068</v>
      </c>
      <c r="X64" s="1">
        <v>5</v>
      </c>
      <c r="Y64" s="2">
        <v>5106</v>
      </c>
      <c r="Z64" s="2">
        <v>134286</v>
      </c>
      <c r="AA64" s="1">
        <v>0</v>
      </c>
      <c r="AB64" s="2">
        <v>197343</v>
      </c>
      <c r="AC64" s="1">
        <v>1</v>
      </c>
      <c r="AD64" s="1">
        <v>799</v>
      </c>
      <c r="AE64" s="1">
        <v>671</v>
      </c>
      <c r="AF64" s="2">
        <v>22775</v>
      </c>
      <c r="AG64" s="2">
        <v>2580</v>
      </c>
      <c r="AH64" s="2">
        <v>1551</v>
      </c>
      <c r="AI64" s="1" t="s">
        <v>646</v>
      </c>
      <c r="AJ64" s="1" t="s">
        <v>647</v>
      </c>
      <c r="AK64"/>
    </row>
    <row r="65" spans="1:37" x14ac:dyDescent="0.2">
      <c r="A65" s="1" t="s">
        <v>555</v>
      </c>
      <c r="B65" s="5" t="s">
        <v>245</v>
      </c>
      <c r="C65" s="2">
        <v>3129</v>
      </c>
      <c r="D65" s="14">
        <v>54600</v>
      </c>
      <c r="E65" s="2">
        <v>16033</v>
      </c>
      <c r="F65" s="1">
        <v>85</v>
      </c>
      <c r="G65" s="1">
        <v>14</v>
      </c>
      <c r="H65" s="1">
        <v>85</v>
      </c>
      <c r="I65" s="2">
        <v>10852</v>
      </c>
      <c r="J65" s="2">
        <v>1584</v>
      </c>
      <c r="K65" s="2">
        <v>10800</v>
      </c>
      <c r="L65" s="2">
        <v>1580</v>
      </c>
      <c r="M65" s="2">
        <v>6815</v>
      </c>
      <c r="N65" s="2">
        <v>9556</v>
      </c>
      <c r="O65" s="1" t="s">
        <v>368</v>
      </c>
      <c r="P65" s="2">
        <v>2375</v>
      </c>
      <c r="Q65" s="2">
        <v>1903</v>
      </c>
      <c r="R65" s="2">
        <v>2319</v>
      </c>
      <c r="S65" s="2">
        <v>1719</v>
      </c>
      <c r="T65" s="2">
        <v>163269</v>
      </c>
      <c r="U65" s="1" t="s">
        <v>147</v>
      </c>
      <c r="V65" s="2">
        <v>2378</v>
      </c>
      <c r="W65" s="2">
        <v>174150</v>
      </c>
      <c r="X65" s="1">
        <v>54</v>
      </c>
      <c r="Y65" s="1" t="s">
        <v>650</v>
      </c>
      <c r="Z65" s="1" t="s">
        <v>651</v>
      </c>
      <c r="AA65" s="1">
        <v>0</v>
      </c>
      <c r="AB65" s="1">
        <v>902793</v>
      </c>
      <c r="AC65" s="1">
        <v>1</v>
      </c>
      <c r="AD65" s="1">
        <v>688</v>
      </c>
      <c r="AE65" s="1">
        <v>109</v>
      </c>
      <c r="AF65" s="2">
        <v>2679</v>
      </c>
      <c r="AG65" s="2">
        <v>1884</v>
      </c>
      <c r="AH65" s="2">
        <v>1349</v>
      </c>
      <c r="AI65" s="1" t="s">
        <v>649</v>
      </c>
      <c r="AJ65" s="1" t="s">
        <v>243</v>
      </c>
      <c r="AK65"/>
    </row>
    <row r="66" spans="1:37" x14ac:dyDescent="0.2">
      <c r="A66" s="1" t="s">
        <v>555</v>
      </c>
      <c r="B66" s="5" t="s">
        <v>249</v>
      </c>
      <c r="C66" s="2">
        <v>2028</v>
      </c>
      <c r="D66" s="14">
        <v>20102</v>
      </c>
      <c r="E66" s="2">
        <v>14271</v>
      </c>
      <c r="F66" s="1">
        <v>14</v>
      </c>
      <c r="G66" s="1">
        <v>4</v>
      </c>
      <c r="H66" s="1">
        <v>85</v>
      </c>
      <c r="I66" s="2">
        <v>8825</v>
      </c>
      <c r="J66" s="2">
        <v>12399</v>
      </c>
      <c r="K66" s="2">
        <v>8929</v>
      </c>
      <c r="L66" s="2">
        <v>12501</v>
      </c>
      <c r="M66" s="2">
        <v>5360</v>
      </c>
      <c r="N66" s="2">
        <v>7903</v>
      </c>
      <c r="O66" s="2">
        <v>11611</v>
      </c>
      <c r="P66" s="2">
        <v>1875</v>
      </c>
      <c r="Q66" s="2">
        <v>1542</v>
      </c>
      <c r="R66" s="2">
        <v>1775</v>
      </c>
      <c r="S66" s="2">
        <v>1455</v>
      </c>
      <c r="T66" s="2">
        <v>170170</v>
      </c>
      <c r="U66" s="1" t="s">
        <v>107</v>
      </c>
      <c r="V66" s="2">
        <v>1878</v>
      </c>
      <c r="W66" s="2">
        <v>42885</v>
      </c>
      <c r="X66" s="1">
        <v>16</v>
      </c>
      <c r="Y66" s="2">
        <v>2190</v>
      </c>
      <c r="Z66" s="2">
        <v>5522</v>
      </c>
      <c r="AA66" s="1">
        <v>0</v>
      </c>
      <c r="AB66" s="1">
        <v>222315</v>
      </c>
      <c r="AC66" s="1">
        <v>1</v>
      </c>
      <c r="AD66" s="1">
        <v>569</v>
      </c>
      <c r="AE66" s="1">
        <v>913</v>
      </c>
      <c r="AF66" s="2">
        <v>3391</v>
      </c>
      <c r="AG66" s="2">
        <v>1444</v>
      </c>
      <c r="AH66" s="2">
        <v>1220</v>
      </c>
      <c r="AI66" s="1" t="s">
        <v>157</v>
      </c>
      <c r="AJ66" s="1" t="s">
        <v>221</v>
      </c>
      <c r="AK66"/>
    </row>
    <row r="67" spans="1:37" x14ac:dyDescent="0.2">
      <c r="A67" s="1" t="s">
        <v>555</v>
      </c>
      <c r="B67" s="1" t="s">
        <v>257</v>
      </c>
      <c r="C67" s="2">
        <v>3367</v>
      </c>
      <c r="D67" s="14">
        <v>5839</v>
      </c>
      <c r="E67" s="2">
        <v>4749</v>
      </c>
      <c r="F67" s="1">
        <v>5</v>
      </c>
      <c r="G67" s="1">
        <v>1</v>
      </c>
      <c r="H67" s="1">
        <v>85</v>
      </c>
      <c r="I67" s="2">
        <v>12833</v>
      </c>
      <c r="J67" s="2">
        <v>1279</v>
      </c>
      <c r="K67" s="2">
        <v>12584</v>
      </c>
      <c r="L67" s="2">
        <v>1298</v>
      </c>
      <c r="M67" s="2">
        <v>6772</v>
      </c>
      <c r="N67" s="2">
        <v>11708</v>
      </c>
      <c r="O67" s="1" t="s">
        <v>231</v>
      </c>
      <c r="P67" s="2">
        <v>2194</v>
      </c>
      <c r="Q67" s="2">
        <v>1889</v>
      </c>
      <c r="R67" s="2">
        <v>2208</v>
      </c>
      <c r="S67" s="2">
        <v>1941</v>
      </c>
      <c r="T67" s="2">
        <v>176971</v>
      </c>
      <c r="U67" s="1" t="s">
        <v>211</v>
      </c>
      <c r="V67" s="2">
        <v>2312</v>
      </c>
      <c r="W67" s="2">
        <v>23188</v>
      </c>
      <c r="X67" s="1">
        <v>6</v>
      </c>
      <c r="Y67" s="2">
        <v>3590</v>
      </c>
      <c r="Z67" s="2">
        <v>23105</v>
      </c>
      <c r="AA67" s="1">
        <v>0</v>
      </c>
      <c r="AB67" s="1">
        <v>120205</v>
      </c>
      <c r="AC67" s="1">
        <v>1</v>
      </c>
      <c r="AD67" s="1">
        <v>843</v>
      </c>
      <c r="AE67" s="1">
        <v>71</v>
      </c>
      <c r="AF67" s="2">
        <v>151280</v>
      </c>
      <c r="AG67" s="2">
        <v>1859</v>
      </c>
      <c r="AH67" s="2">
        <v>1137</v>
      </c>
      <c r="AI67" s="1" t="s">
        <v>654</v>
      </c>
      <c r="AJ67" s="2">
        <v>1000</v>
      </c>
      <c r="AK67"/>
    </row>
    <row r="68" spans="1:37" x14ac:dyDescent="0.2">
      <c r="A68" s="1" t="s">
        <v>555</v>
      </c>
      <c r="B68" s="1" t="s">
        <v>263</v>
      </c>
      <c r="C68" s="2">
        <v>5296</v>
      </c>
      <c r="D68" s="14">
        <v>3865</v>
      </c>
      <c r="E68" s="2">
        <v>1874</v>
      </c>
      <c r="F68" s="1">
        <v>4</v>
      </c>
      <c r="G68" s="1">
        <v>1</v>
      </c>
      <c r="H68" s="1">
        <v>22</v>
      </c>
      <c r="I68" s="2">
        <v>6478</v>
      </c>
      <c r="J68" s="2">
        <v>6133</v>
      </c>
      <c r="K68" s="2">
        <v>6312</v>
      </c>
      <c r="L68" s="2">
        <v>6098</v>
      </c>
      <c r="M68" s="2">
        <v>8555</v>
      </c>
      <c r="N68" s="2">
        <v>4944</v>
      </c>
      <c r="O68" s="2">
        <v>4958</v>
      </c>
      <c r="P68" s="2">
        <v>3056</v>
      </c>
      <c r="Q68" s="2">
        <v>2333</v>
      </c>
      <c r="R68" s="2">
        <v>2958</v>
      </c>
      <c r="S68" s="2">
        <v>2279</v>
      </c>
      <c r="T68" s="2">
        <v>167802</v>
      </c>
      <c r="U68" s="1" t="s">
        <v>376</v>
      </c>
      <c r="V68" s="2">
        <v>3064</v>
      </c>
      <c r="W68" s="2">
        <v>26024</v>
      </c>
      <c r="X68" s="1">
        <v>4</v>
      </c>
      <c r="Y68" s="2">
        <v>1435</v>
      </c>
      <c r="Z68" s="2">
        <v>3605</v>
      </c>
      <c r="AA68" s="1">
        <v>0</v>
      </c>
      <c r="AB68" s="1">
        <v>134908</v>
      </c>
      <c r="AC68" s="1">
        <v>1</v>
      </c>
      <c r="AD68" s="1">
        <v>356</v>
      </c>
      <c r="AE68" s="1">
        <v>460</v>
      </c>
      <c r="AF68" s="2">
        <v>4160</v>
      </c>
      <c r="AG68" s="2">
        <v>2321</v>
      </c>
      <c r="AH68" s="2">
        <v>1298</v>
      </c>
      <c r="AI68" s="1" t="s">
        <v>656</v>
      </c>
      <c r="AJ68" s="1" t="s">
        <v>127</v>
      </c>
      <c r="AK68"/>
    </row>
    <row r="69" spans="1:37" x14ac:dyDescent="0.2">
      <c r="A69" s="1" t="s">
        <v>555</v>
      </c>
      <c r="B69" s="1" t="s">
        <v>265</v>
      </c>
      <c r="C69" s="2">
        <v>8725</v>
      </c>
      <c r="D69" s="14">
        <v>5525</v>
      </c>
      <c r="E69" s="2">
        <v>6703</v>
      </c>
      <c r="F69" s="1">
        <v>4</v>
      </c>
      <c r="G69" s="1">
        <v>1</v>
      </c>
      <c r="H69" s="1">
        <v>85</v>
      </c>
      <c r="I69" s="2">
        <v>3263</v>
      </c>
      <c r="J69" s="2">
        <v>5874</v>
      </c>
      <c r="K69" s="2">
        <v>3176</v>
      </c>
      <c r="L69" s="2">
        <v>5423</v>
      </c>
      <c r="M69" s="2">
        <v>10797</v>
      </c>
      <c r="N69" s="2">
        <v>1458</v>
      </c>
      <c r="O69" s="2">
        <v>4278</v>
      </c>
      <c r="P69" s="2">
        <v>3611</v>
      </c>
      <c r="Q69" s="2">
        <v>3153</v>
      </c>
      <c r="R69" s="2">
        <v>3757</v>
      </c>
      <c r="S69" s="2">
        <v>2957</v>
      </c>
      <c r="T69" s="2">
        <v>30767</v>
      </c>
      <c r="U69" s="1" t="s">
        <v>198</v>
      </c>
      <c r="V69" s="2">
        <v>4016</v>
      </c>
      <c r="W69" s="2">
        <v>57356</v>
      </c>
      <c r="X69" s="1">
        <v>4</v>
      </c>
      <c r="Y69" s="2">
        <v>4421</v>
      </c>
      <c r="Z69" s="2">
        <v>26529</v>
      </c>
      <c r="AA69" s="1">
        <v>0</v>
      </c>
      <c r="AB69" s="1">
        <v>297331</v>
      </c>
      <c r="AC69" s="1">
        <v>1</v>
      </c>
      <c r="AD69" s="1">
        <v>119</v>
      </c>
      <c r="AE69" s="1">
        <v>501</v>
      </c>
      <c r="AF69" s="2">
        <v>31711</v>
      </c>
      <c r="AG69" s="2">
        <v>3029</v>
      </c>
      <c r="AH69" s="2">
        <v>1271</v>
      </c>
      <c r="AI69" s="1" t="s">
        <v>466</v>
      </c>
      <c r="AJ69" s="2">
        <v>1000</v>
      </c>
      <c r="AK69"/>
    </row>
    <row r="70" spans="1:37" x14ac:dyDescent="0.2">
      <c r="A70" s="1" t="s">
        <v>555</v>
      </c>
      <c r="B70" s="5" t="s">
        <v>272</v>
      </c>
      <c r="C70" s="2">
        <v>4380</v>
      </c>
      <c r="D70" s="14">
        <v>12162</v>
      </c>
      <c r="E70" s="2">
        <v>5143</v>
      </c>
      <c r="F70" s="1">
        <v>11</v>
      </c>
      <c r="G70" s="1">
        <v>5</v>
      </c>
      <c r="H70" s="1">
        <v>68</v>
      </c>
      <c r="I70" s="1">
        <v>3425</v>
      </c>
      <c r="J70" s="1">
        <v>1714</v>
      </c>
      <c r="K70" s="1">
        <v>3348</v>
      </c>
      <c r="L70" s="1">
        <v>1683</v>
      </c>
      <c r="M70" s="1">
        <v>7542</v>
      </c>
      <c r="N70" s="1">
        <v>2167</v>
      </c>
      <c r="O70" s="1" t="s">
        <v>290</v>
      </c>
      <c r="P70" s="1">
        <v>2514</v>
      </c>
      <c r="Q70" s="1">
        <v>2264</v>
      </c>
      <c r="R70" s="1">
        <v>2528</v>
      </c>
      <c r="S70" s="1">
        <v>2206</v>
      </c>
      <c r="T70" s="1">
        <v>27060</v>
      </c>
      <c r="U70" s="1" t="s">
        <v>35</v>
      </c>
      <c r="V70" s="1">
        <v>2603</v>
      </c>
      <c r="W70" s="2">
        <v>57335</v>
      </c>
      <c r="X70" s="1">
        <v>12</v>
      </c>
      <c r="Y70" s="1">
        <v>3579</v>
      </c>
      <c r="Z70" s="1">
        <v>18558</v>
      </c>
      <c r="AA70" s="1">
        <v>0</v>
      </c>
      <c r="AB70" s="1">
        <v>297226</v>
      </c>
      <c r="AC70" s="1">
        <v>1</v>
      </c>
      <c r="AD70" s="1">
        <v>166</v>
      </c>
      <c r="AE70" s="1">
        <v>173</v>
      </c>
      <c r="AF70" s="1">
        <v>26975</v>
      </c>
      <c r="AG70" s="1">
        <v>2200</v>
      </c>
      <c r="AH70" s="1">
        <v>1146</v>
      </c>
      <c r="AI70" s="1" t="s">
        <v>293</v>
      </c>
      <c r="AJ70" s="1" t="s">
        <v>294</v>
      </c>
      <c r="AK70"/>
    </row>
    <row r="71" spans="1:37" x14ac:dyDescent="0.2">
      <c r="A71" s="1" t="s">
        <v>555</v>
      </c>
      <c r="B71" s="5" t="s">
        <v>274</v>
      </c>
      <c r="C71" s="2">
        <v>3316</v>
      </c>
      <c r="D71" s="14">
        <v>20853</v>
      </c>
      <c r="E71" s="2">
        <v>8070</v>
      </c>
      <c r="F71" s="1">
        <v>20</v>
      </c>
      <c r="G71" s="1">
        <v>4</v>
      </c>
      <c r="H71" s="1">
        <v>79</v>
      </c>
      <c r="I71" s="1">
        <v>16213</v>
      </c>
      <c r="J71" s="1">
        <v>4404</v>
      </c>
      <c r="K71" s="1">
        <v>16199</v>
      </c>
      <c r="L71" s="1">
        <v>4464</v>
      </c>
      <c r="M71" s="1">
        <v>6680</v>
      </c>
      <c r="N71" s="1">
        <v>15069</v>
      </c>
      <c r="O71" s="1">
        <v>3375</v>
      </c>
      <c r="P71" s="1">
        <v>2375</v>
      </c>
      <c r="Q71" s="1">
        <v>1944</v>
      </c>
      <c r="R71" s="1">
        <v>2290</v>
      </c>
      <c r="S71" s="1">
        <v>1844</v>
      </c>
      <c r="T71" s="1">
        <v>168369</v>
      </c>
      <c r="U71" s="1" t="s">
        <v>297</v>
      </c>
      <c r="V71" s="1">
        <v>2375</v>
      </c>
      <c r="W71" s="2">
        <v>72225</v>
      </c>
      <c r="X71" s="1">
        <v>20</v>
      </c>
      <c r="Y71" s="1">
        <v>1218</v>
      </c>
      <c r="Z71" s="1">
        <v>3672</v>
      </c>
      <c r="AA71" s="1">
        <v>0</v>
      </c>
      <c r="AB71" s="1">
        <v>374416</v>
      </c>
      <c r="AC71" s="1">
        <v>1</v>
      </c>
      <c r="AD71" s="1">
        <v>1085</v>
      </c>
      <c r="AE71" s="1">
        <v>332</v>
      </c>
      <c r="AF71" s="1" t="s">
        <v>300</v>
      </c>
      <c r="AG71" s="1">
        <v>1906</v>
      </c>
      <c r="AH71" s="1">
        <v>1242</v>
      </c>
      <c r="AI71" s="1" t="s">
        <v>301</v>
      </c>
      <c r="AJ71" s="1">
        <v>1000</v>
      </c>
      <c r="AK71"/>
    </row>
    <row r="72" spans="1:37" x14ac:dyDescent="0.2">
      <c r="A72" s="1" t="s">
        <v>555</v>
      </c>
      <c r="B72" s="1" t="s">
        <v>277</v>
      </c>
      <c r="C72" s="2">
        <v>4394</v>
      </c>
      <c r="D72" s="14">
        <v>1765</v>
      </c>
      <c r="E72" s="1" t="s">
        <v>308</v>
      </c>
      <c r="F72" s="1">
        <v>3</v>
      </c>
      <c r="G72" s="1">
        <v>1</v>
      </c>
      <c r="H72" s="1">
        <v>26</v>
      </c>
      <c r="I72" s="1">
        <v>11379</v>
      </c>
      <c r="J72" s="1">
        <v>12935</v>
      </c>
      <c r="K72" s="1">
        <v>11358</v>
      </c>
      <c r="L72" s="1">
        <v>12956</v>
      </c>
      <c r="M72" s="1">
        <v>7586</v>
      </c>
      <c r="N72" s="1">
        <v>10181</v>
      </c>
      <c r="O72" s="1">
        <v>11861</v>
      </c>
      <c r="P72" s="1">
        <v>2472</v>
      </c>
      <c r="Q72" s="1">
        <v>2236</v>
      </c>
      <c r="R72" s="1">
        <v>2463</v>
      </c>
      <c r="S72" s="1">
        <v>2271</v>
      </c>
      <c r="T72" s="1" t="s">
        <v>304</v>
      </c>
      <c r="U72" s="1" t="s">
        <v>305</v>
      </c>
      <c r="V72" s="1">
        <v>2541</v>
      </c>
      <c r="W72" s="2">
        <v>11828</v>
      </c>
      <c r="X72" s="1">
        <v>3</v>
      </c>
      <c r="Y72" s="1">
        <v>30772</v>
      </c>
      <c r="Z72" s="1">
        <v>590516</v>
      </c>
      <c r="AA72" s="1">
        <v>0</v>
      </c>
      <c r="AB72" s="1">
        <v>61314</v>
      </c>
      <c r="AC72" s="1">
        <v>1</v>
      </c>
      <c r="AD72" s="1">
        <v>744</v>
      </c>
      <c r="AE72" s="1">
        <v>982</v>
      </c>
      <c r="AF72" s="1">
        <v>27686</v>
      </c>
      <c r="AG72" s="1">
        <v>2233</v>
      </c>
      <c r="AH72" s="1">
        <v>1084</v>
      </c>
      <c r="AI72" s="1" t="s">
        <v>189</v>
      </c>
      <c r="AJ72" s="1">
        <v>1000</v>
      </c>
      <c r="AK72"/>
    </row>
    <row r="73" spans="1:37" x14ac:dyDescent="0.2">
      <c r="A73" s="1" t="s">
        <v>555</v>
      </c>
      <c r="B73" s="5" t="s">
        <v>280</v>
      </c>
      <c r="C73" s="2">
        <v>2447</v>
      </c>
      <c r="D73" s="14">
        <v>36792</v>
      </c>
      <c r="E73" s="2">
        <v>15192</v>
      </c>
      <c r="F73" s="1">
        <v>25</v>
      </c>
      <c r="G73" s="1">
        <v>11</v>
      </c>
      <c r="H73" s="1">
        <v>85</v>
      </c>
      <c r="I73" s="2">
        <v>1761</v>
      </c>
      <c r="J73" s="2">
        <v>4575</v>
      </c>
      <c r="K73" s="2">
        <v>1806</v>
      </c>
      <c r="L73" s="2">
        <v>4597</v>
      </c>
      <c r="M73" s="2">
        <v>5981</v>
      </c>
      <c r="N73" s="1" t="s">
        <v>83</v>
      </c>
      <c r="O73" s="2">
        <v>3667</v>
      </c>
      <c r="P73" s="2">
        <v>1778</v>
      </c>
      <c r="Q73" s="2">
        <v>1806</v>
      </c>
      <c r="R73" s="2">
        <v>1948</v>
      </c>
      <c r="S73" s="2">
        <v>1599</v>
      </c>
      <c r="T73" s="2">
        <v>63429</v>
      </c>
      <c r="U73" s="1" t="s">
        <v>322</v>
      </c>
      <c r="V73" s="2">
        <v>2089</v>
      </c>
      <c r="W73" s="2">
        <v>92526</v>
      </c>
      <c r="X73" s="1">
        <v>34</v>
      </c>
      <c r="Y73" s="2">
        <v>1187</v>
      </c>
      <c r="Z73" s="2">
        <v>1302</v>
      </c>
      <c r="AA73" s="1">
        <v>0</v>
      </c>
      <c r="AB73" s="1">
        <v>479654</v>
      </c>
      <c r="AC73" s="1">
        <v>1</v>
      </c>
      <c r="AD73" s="1">
        <v>70</v>
      </c>
      <c r="AE73" s="1">
        <v>374</v>
      </c>
      <c r="AF73" s="2">
        <v>35803</v>
      </c>
      <c r="AG73" s="2">
        <v>1642</v>
      </c>
      <c r="AH73" s="2">
        <v>1218</v>
      </c>
      <c r="AI73" s="1" t="s">
        <v>372</v>
      </c>
      <c r="AJ73" s="1" t="s">
        <v>439</v>
      </c>
      <c r="AK73"/>
    </row>
    <row r="74" spans="1:37" x14ac:dyDescent="0.2">
      <c r="A74" s="1" t="s">
        <v>555</v>
      </c>
      <c r="B74" s="5" t="s">
        <v>286</v>
      </c>
      <c r="C74" s="2">
        <v>10254</v>
      </c>
      <c r="D74" s="14">
        <v>14782</v>
      </c>
      <c r="E74" s="2">
        <v>8015</v>
      </c>
      <c r="F74" s="1">
        <v>11</v>
      </c>
      <c r="G74" s="1">
        <v>3</v>
      </c>
      <c r="H74" s="1">
        <v>85</v>
      </c>
      <c r="I74" s="2">
        <v>7477</v>
      </c>
      <c r="J74" s="2">
        <v>10832</v>
      </c>
      <c r="K74" s="2">
        <v>7361</v>
      </c>
      <c r="L74" s="2">
        <v>10989</v>
      </c>
      <c r="M74" s="2">
        <v>12996</v>
      </c>
      <c r="N74" s="2">
        <v>5556</v>
      </c>
      <c r="O74" s="2">
        <v>8750</v>
      </c>
      <c r="P74" s="2">
        <v>4000</v>
      </c>
      <c r="Q74" s="2">
        <v>3944</v>
      </c>
      <c r="R74" s="2">
        <v>3689</v>
      </c>
      <c r="S74" s="2">
        <v>3539</v>
      </c>
      <c r="T74" s="2">
        <v>27355</v>
      </c>
      <c r="U74" s="1" t="s">
        <v>658</v>
      </c>
      <c r="V74" s="2">
        <v>4042</v>
      </c>
      <c r="W74" s="2">
        <v>162079</v>
      </c>
      <c r="X74" s="1">
        <v>13</v>
      </c>
      <c r="Y74" s="2">
        <v>2795</v>
      </c>
      <c r="Z74" s="2">
        <v>12420</v>
      </c>
      <c r="AA74" s="1">
        <v>0</v>
      </c>
      <c r="AB74" s="1">
        <v>840215</v>
      </c>
      <c r="AC74" s="1">
        <v>1</v>
      </c>
      <c r="AD74" s="1">
        <v>426</v>
      </c>
      <c r="AE74" s="1">
        <v>868</v>
      </c>
      <c r="AF74" s="2">
        <v>29208</v>
      </c>
      <c r="AG74" s="2">
        <v>3678</v>
      </c>
      <c r="AH74" s="2">
        <v>1042</v>
      </c>
      <c r="AI74" s="1" t="s">
        <v>305</v>
      </c>
      <c r="AJ74" s="1" t="s">
        <v>344</v>
      </c>
      <c r="AK74"/>
    </row>
    <row r="75" spans="1:37" x14ac:dyDescent="0.2">
      <c r="A75" s="1" t="s">
        <v>555</v>
      </c>
      <c r="B75" s="1" t="s">
        <v>296</v>
      </c>
      <c r="C75" s="2">
        <v>4182</v>
      </c>
      <c r="D75" s="14">
        <v>8218</v>
      </c>
      <c r="E75" s="2">
        <v>3052</v>
      </c>
      <c r="F75" s="1">
        <v>10</v>
      </c>
      <c r="G75" s="1">
        <v>3</v>
      </c>
      <c r="H75" s="1">
        <v>53</v>
      </c>
      <c r="I75" s="2">
        <v>13434</v>
      </c>
      <c r="J75" s="2">
        <v>10542</v>
      </c>
      <c r="K75" s="2">
        <v>13419</v>
      </c>
      <c r="L75" s="2">
        <v>10534</v>
      </c>
      <c r="M75" s="2">
        <v>7567</v>
      </c>
      <c r="N75" s="2">
        <v>12139</v>
      </c>
      <c r="O75" s="2">
        <v>9556</v>
      </c>
      <c r="P75" s="2">
        <v>2583</v>
      </c>
      <c r="Q75" s="2">
        <v>2139</v>
      </c>
      <c r="R75" s="2">
        <v>2632</v>
      </c>
      <c r="S75" s="2">
        <v>2023</v>
      </c>
      <c r="T75" s="2">
        <v>15628</v>
      </c>
      <c r="U75" s="1" t="s">
        <v>143</v>
      </c>
      <c r="V75" s="2">
        <v>2747</v>
      </c>
      <c r="W75" s="2">
        <v>38653</v>
      </c>
      <c r="X75" s="1">
        <v>9</v>
      </c>
      <c r="Y75" s="2">
        <v>4349</v>
      </c>
      <c r="Z75" s="2">
        <v>40152</v>
      </c>
      <c r="AA75" s="1">
        <v>0</v>
      </c>
      <c r="AB75" s="2">
        <v>200376</v>
      </c>
      <c r="AC75" s="1">
        <v>1</v>
      </c>
      <c r="AD75" s="1">
        <v>880</v>
      </c>
      <c r="AE75" s="1">
        <v>792</v>
      </c>
      <c r="AF75" s="2">
        <v>24492</v>
      </c>
      <c r="AG75" s="2">
        <v>2093</v>
      </c>
      <c r="AH75" s="2">
        <v>1301</v>
      </c>
      <c r="AI75" s="1" t="s">
        <v>234</v>
      </c>
      <c r="AJ75" s="2">
        <v>1000</v>
      </c>
      <c r="AK75"/>
    </row>
    <row r="76" spans="1:37" x14ac:dyDescent="0.2">
      <c r="A76" s="1" t="s">
        <v>555</v>
      </c>
      <c r="B76" s="1" t="s">
        <v>303</v>
      </c>
      <c r="C76" s="2">
        <v>7791</v>
      </c>
      <c r="D76" s="14">
        <v>3230</v>
      </c>
      <c r="E76" s="2">
        <v>1031</v>
      </c>
      <c r="F76" s="1">
        <v>4</v>
      </c>
      <c r="G76" s="1">
        <v>1</v>
      </c>
      <c r="H76" s="1">
        <v>37</v>
      </c>
      <c r="I76" s="2">
        <v>4551</v>
      </c>
      <c r="J76" s="2">
        <v>9237</v>
      </c>
      <c r="K76" s="2">
        <v>4579</v>
      </c>
      <c r="L76" s="2">
        <v>9171</v>
      </c>
      <c r="M76" s="2">
        <v>10649</v>
      </c>
      <c r="N76" s="2">
        <v>2542</v>
      </c>
      <c r="O76" s="2">
        <v>7597</v>
      </c>
      <c r="P76" s="2">
        <v>3861</v>
      </c>
      <c r="Q76" s="2">
        <v>3069</v>
      </c>
      <c r="R76" s="2">
        <v>3899</v>
      </c>
      <c r="S76" s="2">
        <v>2544</v>
      </c>
      <c r="T76" s="2">
        <v>23030</v>
      </c>
      <c r="U76" s="1" t="s">
        <v>153</v>
      </c>
      <c r="V76" s="2">
        <v>3893</v>
      </c>
      <c r="W76" s="2">
        <v>28398</v>
      </c>
      <c r="X76" s="1">
        <v>4</v>
      </c>
      <c r="Y76" s="2">
        <v>3014</v>
      </c>
      <c r="Z76" s="2">
        <v>66202</v>
      </c>
      <c r="AA76" s="1">
        <v>0</v>
      </c>
      <c r="AB76" s="1">
        <v>147215</v>
      </c>
      <c r="AC76" s="1">
        <v>1</v>
      </c>
      <c r="AD76" s="1">
        <v>183</v>
      </c>
      <c r="AE76" s="1">
        <v>701</v>
      </c>
      <c r="AF76" s="2">
        <v>7379</v>
      </c>
      <c r="AG76" s="2">
        <v>2604</v>
      </c>
      <c r="AH76" s="2">
        <v>1533</v>
      </c>
      <c r="AI76" s="1" t="s">
        <v>238</v>
      </c>
      <c r="AJ76" s="1" t="s">
        <v>145</v>
      </c>
      <c r="AK76"/>
    </row>
    <row r="77" spans="1:37" x14ac:dyDescent="0.2">
      <c r="A77" s="1" t="s">
        <v>555</v>
      </c>
      <c r="B77" s="5" t="s">
        <v>310</v>
      </c>
      <c r="C77" s="2">
        <v>3349</v>
      </c>
      <c r="D77" s="14">
        <v>36528</v>
      </c>
      <c r="E77" s="2">
        <v>13737</v>
      </c>
      <c r="F77" s="1">
        <v>29</v>
      </c>
      <c r="G77" s="1">
        <v>10</v>
      </c>
      <c r="H77" s="1">
        <v>85</v>
      </c>
      <c r="I77" s="2">
        <v>8940</v>
      </c>
      <c r="J77" s="2">
        <v>5337</v>
      </c>
      <c r="K77" s="2">
        <v>8907</v>
      </c>
      <c r="L77" s="2">
        <v>5330</v>
      </c>
      <c r="M77" s="2">
        <v>6999</v>
      </c>
      <c r="N77" s="2">
        <v>7764</v>
      </c>
      <c r="O77" s="2">
        <v>4403</v>
      </c>
      <c r="P77" s="2">
        <v>2347</v>
      </c>
      <c r="Q77" s="2">
        <v>1778</v>
      </c>
      <c r="R77" s="2">
        <v>2468</v>
      </c>
      <c r="S77" s="2">
        <v>1727</v>
      </c>
      <c r="T77" s="2">
        <v>171308</v>
      </c>
      <c r="U77" s="1" t="s">
        <v>260</v>
      </c>
      <c r="V77" s="2">
        <v>2436</v>
      </c>
      <c r="W77" s="2">
        <v>123713</v>
      </c>
      <c r="X77" s="1">
        <v>34</v>
      </c>
      <c r="Y77" s="2">
        <v>1314</v>
      </c>
      <c r="Z77" s="2">
        <v>2137</v>
      </c>
      <c r="AA77" s="1">
        <v>0</v>
      </c>
      <c r="AB77" s="1">
        <v>641327</v>
      </c>
      <c r="AC77" s="1">
        <v>1</v>
      </c>
      <c r="AD77" s="1">
        <v>559</v>
      </c>
      <c r="AE77" s="1">
        <v>403</v>
      </c>
      <c r="AF77" s="2">
        <v>15542</v>
      </c>
      <c r="AG77" s="2">
        <v>1734</v>
      </c>
      <c r="AH77" s="2">
        <v>1429</v>
      </c>
      <c r="AI77" s="1" t="s">
        <v>467</v>
      </c>
      <c r="AJ77" s="1" t="s">
        <v>472</v>
      </c>
      <c r="AK77"/>
    </row>
    <row r="78" spans="1:37" x14ac:dyDescent="0.2">
      <c r="A78" s="1" t="s">
        <v>555</v>
      </c>
      <c r="B78" s="5" t="s">
        <v>318</v>
      </c>
      <c r="C78" s="2">
        <v>5343</v>
      </c>
      <c r="D78" s="14">
        <v>37805</v>
      </c>
      <c r="E78" s="2">
        <v>19840</v>
      </c>
      <c r="F78" s="1">
        <v>85</v>
      </c>
      <c r="G78" s="1">
        <v>5</v>
      </c>
      <c r="H78" s="1">
        <v>85</v>
      </c>
      <c r="I78" s="2">
        <v>11993</v>
      </c>
      <c r="J78" s="2">
        <v>3563</v>
      </c>
      <c r="K78" s="2">
        <v>11795</v>
      </c>
      <c r="L78" s="2">
        <v>3749</v>
      </c>
      <c r="M78" s="2">
        <v>8612</v>
      </c>
      <c r="N78" s="2">
        <v>10792</v>
      </c>
      <c r="O78" s="2">
        <v>2236</v>
      </c>
      <c r="P78" s="2">
        <v>2694</v>
      </c>
      <c r="Q78" s="2">
        <v>2778</v>
      </c>
      <c r="R78" s="2">
        <v>2812</v>
      </c>
      <c r="S78" s="2">
        <v>2419</v>
      </c>
      <c r="T78" s="2">
        <v>50533</v>
      </c>
      <c r="U78" s="1" t="s">
        <v>160</v>
      </c>
      <c r="V78" s="2">
        <v>2982</v>
      </c>
      <c r="W78" s="2">
        <v>204199</v>
      </c>
      <c r="X78" s="1">
        <v>34</v>
      </c>
      <c r="Y78" s="1" t="s">
        <v>148</v>
      </c>
      <c r="Z78" s="1" t="s">
        <v>662</v>
      </c>
      <c r="AA78" s="1">
        <v>0</v>
      </c>
      <c r="AB78" s="2">
        <v>1058568</v>
      </c>
      <c r="AC78" s="1">
        <v>1</v>
      </c>
      <c r="AD78" s="1">
        <v>793</v>
      </c>
      <c r="AE78" s="1">
        <v>337</v>
      </c>
      <c r="AF78" s="2">
        <v>33986</v>
      </c>
      <c r="AG78" s="2">
        <v>2508</v>
      </c>
      <c r="AH78" s="2">
        <v>1163</v>
      </c>
      <c r="AI78" s="1" t="s">
        <v>322</v>
      </c>
      <c r="AJ78" s="1" t="s">
        <v>180</v>
      </c>
      <c r="AK78"/>
    </row>
    <row r="79" spans="1:37" x14ac:dyDescent="0.2">
      <c r="A79" s="1" t="s">
        <v>555</v>
      </c>
      <c r="B79" s="5" t="s">
        <v>321</v>
      </c>
      <c r="C79" s="2">
        <v>5575</v>
      </c>
      <c r="D79" s="14">
        <v>22500</v>
      </c>
      <c r="E79" s="2">
        <v>15462</v>
      </c>
      <c r="F79" s="1">
        <v>12</v>
      </c>
      <c r="G79" s="1">
        <v>3</v>
      </c>
      <c r="H79" s="1">
        <v>85</v>
      </c>
      <c r="I79" s="2">
        <v>12755</v>
      </c>
      <c r="J79" s="2">
        <v>5812</v>
      </c>
      <c r="K79" s="2">
        <v>12640</v>
      </c>
      <c r="L79" s="2">
        <v>5670</v>
      </c>
      <c r="M79" s="2">
        <v>9522</v>
      </c>
      <c r="N79" s="2">
        <v>11319</v>
      </c>
      <c r="O79" s="2">
        <v>4375</v>
      </c>
      <c r="P79" s="2">
        <v>2778</v>
      </c>
      <c r="Q79" s="2">
        <v>3125</v>
      </c>
      <c r="R79" s="2">
        <v>2812</v>
      </c>
      <c r="S79" s="2">
        <v>2524</v>
      </c>
      <c r="T79" s="2">
        <v>74681</v>
      </c>
      <c r="U79" s="1" t="s">
        <v>663</v>
      </c>
      <c r="V79" s="2">
        <v>3273</v>
      </c>
      <c r="W79" s="2">
        <v>127749</v>
      </c>
      <c r="X79" s="1">
        <v>17</v>
      </c>
      <c r="Y79" s="2">
        <v>2264</v>
      </c>
      <c r="Z79" s="2">
        <v>5299</v>
      </c>
      <c r="AA79" s="1">
        <v>0</v>
      </c>
      <c r="AB79" s="2">
        <v>662253</v>
      </c>
      <c r="AC79" s="1">
        <v>1</v>
      </c>
      <c r="AD79" s="1">
        <v>919</v>
      </c>
      <c r="AE79" s="1">
        <v>540</v>
      </c>
      <c r="AF79" s="2">
        <v>72719</v>
      </c>
      <c r="AG79" s="2">
        <v>2647</v>
      </c>
      <c r="AH79" s="2">
        <v>1114</v>
      </c>
      <c r="AI79" s="1" t="s">
        <v>604</v>
      </c>
      <c r="AJ79" s="1" t="s">
        <v>247</v>
      </c>
      <c r="AK79"/>
    </row>
    <row r="80" spans="1:37" x14ac:dyDescent="0.2">
      <c r="A80" s="1" t="s">
        <v>555</v>
      </c>
      <c r="B80" s="1" t="s">
        <v>325</v>
      </c>
      <c r="C80" s="2">
        <v>6339</v>
      </c>
      <c r="D80" s="14">
        <v>6354</v>
      </c>
      <c r="E80" s="2">
        <v>4101</v>
      </c>
      <c r="F80" s="1">
        <v>6</v>
      </c>
      <c r="G80" s="1">
        <v>1</v>
      </c>
      <c r="H80" s="1">
        <v>85</v>
      </c>
      <c r="I80" s="1">
        <v>5704</v>
      </c>
      <c r="J80" s="1">
        <v>7581</v>
      </c>
      <c r="K80" s="1">
        <v>5528</v>
      </c>
      <c r="L80" s="1">
        <v>7542</v>
      </c>
      <c r="M80" s="1">
        <v>9243</v>
      </c>
      <c r="N80" s="1">
        <v>4181</v>
      </c>
      <c r="O80" s="1">
        <v>6333</v>
      </c>
      <c r="P80" s="1">
        <v>3056</v>
      </c>
      <c r="Q80" s="1">
        <v>2583</v>
      </c>
      <c r="R80" s="1">
        <v>3112</v>
      </c>
      <c r="S80" s="1">
        <v>2593</v>
      </c>
      <c r="T80" s="1">
        <v>18601</v>
      </c>
      <c r="U80" s="1" t="s">
        <v>37</v>
      </c>
      <c r="V80" s="1">
        <v>3218</v>
      </c>
      <c r="W80" s="2">
        <v>42703</v>
      </c>
      <c r="X80" s="1">
        <v>6</v>
      </c>
      <c r="Y80" s="1">
        <v>7667</v>
      </c>
      <c r="Z80" s="1">
        <v>100975</v>
      </c>
      <c r="AA80" s="1">
        <v>0</v>
      </c>
      <c r="AB80" s="1">
        <v>221371</v>
      </c>
      <c r="AC80" s="1">
        <v>1</v>
      </c>
      <c r="AD80" s="1">
        <v>311</v>
      </c>
      <c r="AE80" s="1">
        <v>595</v>
      </c>
      <c r="AF80" s="1">
        <v>27782</v>
      </c>
      <c r="AG80" s="1">
        <v>2567</v>
      </c>
      <c r="AH80" s="1">
        <v>1200</v>
      </c>
      <c r="AI80" s="1" t="s">
        <v>349</v>
      </c>
      <c r="AJ80" s="1" t="s">
        <v>294</v>
      </c>
      <c r="AK80"/>
    </row>
    <row r="81" spans="1:37" x14ac:dyDescent="0.2">
      <c r="A81" s="1" t="s">
        <v>555</v>
      </c>
      <c r="B81" s="1" t="s">
        <v>330</v>
      </c>
      <c r="C81" s="2">
        <v>3228</v>
      </c>
      <c r="D81" s="14">
        <v>3333</v>
      </c>
      <c r="E81" s="1" t="s">
        <v>355</v>
      </c>
      <c r="F81" s="1">
        <v>4</v>
      </c>
      <c r="G81" s="1">
        <v>1</v>
      </c>
      <c r="H81" s="1">
        <v>13</v>
      </c>
      <c r="I81" s="1">
        <v>14944</v>
      </c>
      <c r="J81" s="1">
        <v>12691</v>
      </c>
      <c r="K81" s="1">
        <v>14925</v>
      </c>
      <c r="L81" s="1">
        <v>12710</v>
      </c>
      <c r="M81" s="1">
        <v>6517</v>
      </c>
      <c r="N81" s="1">
        <v>13833</v>
      </c>
      <c r="O81" s="1">
        <v>11653</v>
      </c>
      <c r="P81" s="1">
        <v>2236</v>
      </c>
      <c r="Q81" s="1">
        <v>2028</v>
      </c>
      <c r="R81" s="1">
        <v>2187</v>
      </c>
      <c r="S81" s="1">
        <v>1880</v>
      </c>
      <c r="T81" s="1">
        <v>24120</v>
      </c>
      <c r="U81" s="1" t="s">
        <v>194</v>
      </c>
      <c r="V81" s="1">
        <v>2236</v>
      </c>
      <c r="W81" s="2">
        <v>11997</v>
      </c>
      <c r="X81" s="1">
        <v>4</v>
      </c>
      <c r="Y81" s="1">
        <v>-1094</v>
      </c>
      <c r="Z81" s="1">
        <v>7725</v>
      </c>
      <c r="AA81" s="1">
        <v>0</v>
      </c>
      <c r="AB81" s="1">
        <v>62190</v>
      </c>
      <c r="AC81" s="1">
        <v>1</v>
      </c>
      <c r="AD81" s="1">
        <v>996</v>
      </c>
      <c r="AE81" s="1">
        <v>911</v>
      </c>
      <c r="AF81" s="1" t="s">
        <v>354</v>
      </c>
      <c r="AG81" s="1">
        <v>1877</v>
      </c>
      <c r="AH81" s="1">
        <v>1163</v>
      </c>
      <c r="AI81" s="1" t="s">
        <v>322</v>
      </c>
      <c r="AJ81" s="1">
        <v>1000</v>
      </c>
      <c r="AK81"/>
    </row>
    <row r="82" spans="1:37" x14ac:dyDescent="0.2">
      <c r="A82" s="1" t="s">
        <v>555</v>
      </c>
      <c r="B82" s="5" t="s">
        <v>332</v>
      </c>
      <c r="C82" s="2">
        <v>2024</v>
      </c>
      <c r="D82" s="14">
        <v>69894</v>
      </c>
      <c r="E82" s="2">
        <v>20267</v>
      </c>
      <c r="F82" s="1">
        <v>85</v>
      </c>
      <c r="G82" s="1">
        <v>14</v>
      </c>
      <c r="H82" s="1">
        <v>85</v>
      </c>
      <c r="I82" s="2">
        <v>14227</v>
      </c>
      <c r="J82" s="2">
        <v>4682</v>
      </c>
      <c r="K82" s="2">
        <v>14243</v>
      </c>
      <c r="L82" s="2">
        <v>4690</v>
      </c>
      <c r="M82" s="2">
        <v>5511</v>
      </c>
      <c r="N82" s="2">
        <v>13222</v>
      </c>
      <c r="O82" s="2">
        <v>3750</v>
      </c>
      <c r="P82" s="2">
        <v>1917</v>
      </c>
      <c r="Q82" s="2">
        <v>1750</v>
      </c>
      <c r="R82" s="2">
        <v>2131</v>
      </c>
      <c r="S82" s="2">
        <v>1209</v>
      </c>
      <c r="T82" s="2">
        <v>37382</v>
      </c>
      <c r="U82" s="1" t="s">
        <v>70</v>
      </c>
      <c r="V82" s="2">
        <v>2103</v>
      </c>
      <c r="W82" s="2">
        <v>141933</v>
      </c>
      <c r="X82" s="1">
        <v>85</v>
      </c>
      <c r="Y82" s="2">
        <v>-1086</v>
      </c>
      <c r="Z82" s="1" t="s">
        <v>665</v>
      </c>
      <c r="AA82" s="1">
        <v>0</v>
      </c>
      <c r="AB82" s="2">
        <v>735781</v>
      </c>
      <c r="AC82" s="1">
        <v>1</v>
      </c>
      <c r="AD82" s="1">
        <v>970</v>
      </c>
      <c r="AE82" s="1">
        <v>392</v>
      </c>
      <c r="AF82" s="2">
        <v>46606</v>
      </c>
      <c r="AG82" s="2">
        <v>1240</v>
      </c>
      <c r="AH82" s="2">
        <v>1763</v>
      </c>
      <c r="AI82" s="1" t="s">
        <v>571</v>
      </c>
      <c r="AJ82" s="1" t="s">
        <v>220</v>
      </c>
      <c r="AK82"/>
    </row>
    <row r="83" spans="1:37" x14ac:dyDescent="0.2">
      <c r="A83" s="1" t="s">
        <v>555</v>
      </c>
      <c r="B83" s="5" t="s">
        <v>337</v>
      </c>
      <c r="C83" s="2">
        <v>4953</v>
      </c>
      <c r="D83" s="14">
        <v>17847</v>
      </c>
      <c r="E83" s="2">
        <v>13143</v>
      </c>
      <c r="F83" s="1">
        <v>8</v>
      </c>
      <c r="G83" s="1">
        <v>3</v>
      </c>
      <c r="H83" s="1">
        <v>85</v>
      </c>
      <c r="I83" s="2">
        <v>12794</v>
      </c>
      <c r="J83" s="2">
        <v>11864</v>
      </c>
      <c r="K83" s="2">
        <v>12793</v>
      </c>
      <c r="L83" s="2">
        <v>11858</v>
      </c>
      <c r="M83" s="2">
        <v>8625</v>
      </c>
      <c r="N83" s="2">
        <v>11472</v>
      </c>
      <c r="O83" s="2">
        <v>10417</v>
      </c>
      <c r="P83" s="2">
        <v>2472</v>
      </c>
      <c r="Q83" s="2">
        <v>2861</v>
      </c>
      <c r="R83" s="2">
        <v>2788</v>
      </c>
      <c r="S83" s="2">
        <v>2262</v>
      </c>
      <c r="T83" s="2">
        <v>106725</v>
      </c>
      <c r="U83" s="1" t="s">
        <v>70</v>
      </c>
      <c r="V83" s="2">
        <v>2958</v>
      </c>
      <c r="W83" s="2">
        <v>89619</v>
      </c>
      <c r="X83" s="1">
        <v>14</v>
      </c>
      <c r="Y83" s="2">
        <v>2347</v>
      </c>
      <c r="Z83" s="2">
        <v>6880</v>
      </c>
      <c r="AA83" s="1">
        <v>0</v>
      </c>
      <c r="AB83" s="2">
        <v>464586</v>
      </c>
      <c r="AC83" s="1">
        <v>1</v>
      </c>
      <c r="AD83" s="1">
        <v>888</v>
      </c>
      <c r="AE83" s="1">
        <v>752</v>
      </c>
      <c r="AF83" s="2">
        <v>118009</v>
      </c>
      <c r="AG83" s="2">
        <v>2383</v>
      </c>
      <c r="AH83" s="2">
        <v>1233</v>
      </c>
      <c r="AI83" s="1" t="s">
        <v>396</v>
      </c>
      <c r="AJ83" s="1" t="s">
        <v>270</v>
      </c>
      <c r="AK83"/>
    </row>
    <row r="84" spans="1:37" x14ac:dyDescent="0.2">
      <c r="A84" s="1" t="s">
        <v>555</v>
      </c>
      <c r="B84" s="1" t="s">
        <v>341</v>
      </c>
      <c r="C84" s="2">
        <v>4953</v>
      </c>
      <c r="D84" s="14">
        <v>17847</v>
      </c>
      <c r="E84" s="2">
        <v>13143</v>
      </c>
      <c r="F84" s="1">
        <v>8</v>
      </c>
      <c r="G84" s="1">
        <v>3</v>
      </c>
      <c r="H84" s="1">
        <v>85</v>
      </c>
      <c r="I84" s="2">
        <v>12794</v>
      </c>
      <c r="J84" s="2">
        <v>11864</v>
      </c>
      <c r="K84" s="2">
        <v>12793</v>
      </c>
      <c r="L84" s="2">
        <v>11858</v>
      </c>
      <c r="M84" s="2">
        <v>8625</v>
      </c>
      <c r="N84" s="2">
        <v>11472</v>
      </c>
      <c r="O84" s="2">
        <v>10417</v>
      </c>
      <c r="P84" s="2">
        <v>2472</v>
      </c>
      <c r="Q84" s="2">
        <v>2861</v>
      </c>
      <c r="R84" s="2">
        <v>2788</v>
      </c>
      <c r="S84" s="2">
        <v>2262</v>
      </c>
      <c r="T84" s="2">
        <v>106725</v>
      </c>
      <c r="U84" s="1" t="s">
        <v>70</v>
      </c>
      <c r="V84" s="2">
        <v>2958</v>
      </c>
      <c r="W84" s="2">
        <v>89619</v>
      </c>
      <c r="X84" s="1">
        <v>14</v>
      </c>
      <c r="Y84" s="2">
        <v>2347</v>
      </c>
      <c r="Z84" s="2">
        <v>6880</v>
      </c>
      <c r="AA84" s="1">
        <v>0</v>
      </c>
      <c r="AB84" s="2">
        <v>464586</v>
      </c>
      <c r="AC84" s="1">
        <v>1</v>
      </c>
      <c r="AD84" s="1">
        <v>888</v>
      </c>
      <c r="AE84" s="1">
        <v>752</v>
      </c>
      <c r="AF84" s="2">
        <v>118009</v>
      </c>
      <c r="AG84" s="2">
        <v>2383</v>
      </c>
      <c r="AH84" s="2">
        <v>1233</v>
      </c>
      <c r="AI84" s="1" t="s">
        <v>396</v>
      </c>
      <c r="AJ84" s="1" t="s">
        <v>270</v>
      </c>
      <c r="AK84"/>
    </row>
    <row r="85" spans="1:37" x14ac:dyDescent="0.2">
      <c r="A85" s="1" t="s">
        <v>555</v>
      </c>
      <c r="B85" s="5" t="s">
        <v>351</v>
      </c>
      <c r="C85" s="2">
        <v>3971</v>
      </c>
      <c r="D85" s="14">
        <v>22339</v>
      </c>
      <c r="E85" s="2">
        <v>12074</v>
      </c>
      <c r="F85" s="1">
        <v>16</v>
      </c>
      <c r="G85" s="1">
        <v>4</v>
      </c>
      <c r="H85" s="1">
        <v>85</v>
      </c>
      <c r="I85" s="2">
        <v>11755</v>
      </c>
      <c r="J85" s="2">
        <v>7633</v>
      </c>
      <c r="K85" s="2">
        <v>11808</v>
      </c>
      <c r="L85" s="2">
        <v>7524</v>
      </c>
      <c r="M85" s="2">
        <v>7276</v>
      </c>
      <c r="N85" s="2">
        <v>10611</v>
      </c>
      <c r="O85" s="2">
        <v>6500</v>
      </c>
      <c r="P85" s="2">
        <v>2250</v>
      </c>
      <c r="Q85" s="2">
        <v>2417</v>
      </c>
      <c r="R85" s="2">
        <v>2327</v>
      </c>
      <c r="S85" s="2">
        <v>2173</v>
      </c>
      <c r="T85" s="2">
        <v>66985</v>
      </c>
      <c r="U85" s="1" t="s">
        <v>360</v>
      </c>
      <c r="V85" s="2">
        <v>2452</v>
      </c>
      <c r="W85" s="2">
        <v>90882</v>
      </c>
      <c r="X85" s="1">
        <v>20</v>
      </c>
      <c r="Y85" s="2">
        <v>2447</v>
      </c>
      <c r="Z85" s="2">
        <v>8100</v>
      </c>
      <c r="AA85" s="1">
        <v>0</v>
      </c>
      <c r="AB85" s="2">
        <v>471134</v>
      </c>
      <c r="AC85" s="1">
        <v>1</v>
      </c>
      <c r="AD85" s="1">
        <v>822</v>
      </c>
      <c r="AE85" s="1">
        <v>468</v>
      </c>
      <c r="AF85" s="2">
        <v>99782</v>
      </c>
      <c r="AG85" s="2">
        <v>2134</v>
      </c>
      <c r="AH85" s="2">
        <v>1071</v>
      </c>
      <c r="AI85" s="1" t="s">
        <v>297</v>
      </c>
      <c r="AJ85" s="1" t="s">
        <v>36</v>
      </c>
      <c r="AK85"/>
    </row>
    <row r="86" spans="1:37" x14ac:dyDescent="0.2">
      <c r="A86" s="1" t="s">
        <v>555</v>
      </c>
      <c r="B86" s="1" t="s">
        <v>357</v>
      </c>
      <c r="C86" s="2">
        <v>5576</v>
      </c>
      <c r="D86" s="14">
        <v>7829</v>
      </c>
      <c r="E86" s="2">
        <v>4229</v>
      </c>
      <c r="F86" s="1">
        <v>7</v>
      </c>
      <c r="G86" s="1">
        <v>1</v>
      </c>
      <c r="H86" s="1">
        <v>52</v>
      </c>
      <c r="I86" s="2">
        <v>5392</v>
      </c>
      <c r="J86" s="2">
        <v>7709</v>
      </c>
      <c r="K86" s="2">
        <v>5254</v>
      </c>
      <c r="L86" s="2">
        <v>7787</v>
      </c>
      <c r="M86" s="2">
        <v>8703</v>
      </c>
      <c r="N86" s="2">
        <v>3833</v>
      </c>
      <c r="O86" s="2">
        <v>6472</v>
      </c>
      <c r="P86" s="2">
        <v>3028</v>
      </c>
      <c r="Q86" s="2">
        <v>2444</v>
      </c>
      <c r="R86" s="2">
        <v>3069</v>
      </c>
      <c r="S86" s="2">
        <v>2313</v>
      </c>
      <c r="T86" s="2">
        <v>14706</v>
      </c>
      <c r="U86" s="1" t="s">
        <v>624</v>
      </c>
      <c r="V86" s="2">
        <v>3106</v>
      </c>
      <c r="W86" s="2">
        <v>46703</v>
      </c>
      <c r="X86" s="1">
        <v>8</v>
      </c>
      <c r="Y86" s="2">
        <v>2207</v>
      </c>
      <c r="Z86" s="2">
        <v>9845</v>
      </c>
      <c r="AA86" s="1">
        <v>0</v>
      </c>
      <c r="AB86" s="2">
        <v>242108</v>
      </c>
      <c r="AC86" s="1">
        <v>1</v>
      </c>
      <c r="AD86" s="1">
        <v>276</v>
      </c>
      <c r="AE86" s="1">
        <v>530</v>
      </c>
      <c r="AF86" s="2">
        <v>167082</v>
      </c>
      <c r="AG86" s="2">
        <v>2317</v>
      </c>
      <c r="AH86" s="2">
        <v>1327</v>
      </c>
      <c r="AI86" s="1" t="s">
        <v>673</v>
      </c>
      <c r="AJ86" s="2">
        <v>1000</v>
      </c>
      <c r="AK86"/>
    </row>
    <row r="87" spans="1:37" x14ac:dyDescent="0.2">
      <c r="A87" s="1" t="s">
        <v>555</v>
      </c>
      <c r="B87" s="5" t="s">
        <v>363</v>
      </c>
      <c r="C87" s="1" t="s">
        <v>127</v>
      </c>
      <c r="D87" s="14">
        <v>28202</v>
      </c>
      <c r="E87" s="2">
        <v>10855</v>
      </c>
      <c r="F87" s="1">
        <v>24</v>
      </c>
      <c r="G87" s="1">
        <v>8</v>
      </c>
      <c r="H87" s="1">
        <v>81</v>
      </c>
      <c r="I87" s="2">
        <v>9285</v>
      </c>
      <c r="J87" s="2">
        <v>3690</v>
      </c>
      <c r="K87" s="2">
        <v>9239</v>
      </c>
      <c r="L87" s="2">
        <v>3722</v>
      </c>
      <c r="M87" s="2">
        <v>3748</v>
      </c>
      <c r="N87" s="2">
        <v>8556</v>
      </c>
      <c r="O87" s="2">
        <v>3167</v>
      </c>
      <c r="P87" s="2">
        <v>1375</v>
      </c>
      <c r="Q87" s="2">
        <v>1056</v>
      </c>
      <c r="R87" s="2">
        <v>1322</v>
      </c>
      <c r="S87" s="1" t="s">
        <v>146</v>
      </c>
      <c r="T87" s="2">
        <v>14663</v>
      </c>
      <c r="U87" s="1" t="s">
        <v>613</v>
      </c>
      <c r="V87" s="2">
        <v>1375</v>
      </c>
      <c r="W87" s="2">
        <v>29093</v>
      </c>
      <c r="X87" s="1">
        <v>28</v>
      </c>
      <c r="Y87" s="1" t="s">
        <v>567</v>
      </c>
      <c r="Z87" s="1" t="s">
        <v>573</v>
      </c>
      <c r="AA87" s="1">
        <v>0</v>
      </c>
      <c r="AB87" s="2">
        <v>150816</v>
      </c>
      <c r="AC87" s="1">
        <v>1</v>
      </c>
      <c r="AD87" s="1">
        <v>616</v>
      </c>
      <c r="AE87" s="1">
        <v>261</v>
      </c>
      <c r="AF87" s="2">
        <v>178843</v>
      </c>
      <c r="AG87" s="1" t="s">
        <v>442</v>
      </c>
      <c r="AH87" s="2">
        <v>1379</v>
      </c>
      <c r="AI87" s="1" t="s">
        <v>674</v>
      </c>
      <c r="AJ87" s="1" t="s">
        <v>294</v>
      </c>
      <c r="AK87"/>
    </row>
    <row r="88" spans="1:37" x14ac:dyDescent="0.2">
      <c r="A88" s="1" t="s">
        <v>555</v>
      </c>
      <c r="B88" s="5" t="s">
        <v>365</v>
      </c>
      <c r="C88" s="2">
        <v>10667</v>
      </c>
      <c r="D88" s="14">
        <v>15337</v>
      </c>
      <c r="E88" s="2">
        <v>8059</v>
      </c>
      <c r="F88" s="1">
        <v>14</v>
      </c>
      <c r="G88" s="1">
        <v>3</v>
      </c>
      <c r="H88" s="1">
        <v>85</v>
      </c>
      <c r="I88" s="2">
        <v>11242</v>
      </c>
      <c r="J88" s="2">
        <v>9154</v>
      </c>
      <c r="K88" s="2">
        <v>11363</v>
      </c>
      <c r="L88" s="2">
        <v>9188</v>
      </c>
      <c r="M88" s="2">
        <v>13330</v>
      </c>
      <c r="N88" s="2">
        <v>8833</v>
      </c>
      <c r="O88" s="2">
        <v>7208</v>
      </c>
      <c r="P88" s="2">
        <v>4597</v>
      </c>
      <c r="Q88" s="2">
        <v>3833</v>
      </c>
      <c r="R88" s="2">
        <v>4881</v>
      </c>
      <c r="S88" s="2">
        <v>2783</v>
      </c>
      <c r="T88" s="2">
        <v>32206</v>
      </c>
      <c r="U88" s="1" t="s">
        <v>673</v>
      </c>
      <c r="V88" s="2">
        <v>4962</v>
      </c>
      <c r="W88" s="2">
        <v>174666</v>
      </c>
      <c r="X88" s="1">
        <v>15</v>
      </c>
      <c r="Y88" s="2">
        <v>3947</v>
      </c>
      <c r="Z88" s="2">
        <v>26210</v>
      </c>
      <c r="AA88" s="1">
        <v>0</v>
      </c>
      <c r="AB88" s="2">
        <v>905467</v>
      </c>
      <c r="AC88" s="1">
        <v>1</v>
      </c>
      <c r="AD88" s="1">
        <v>653</v>
      </c>
      <c r="AE88" s="1">
        <v>777</v>
      </c>
      <c r="AF88" s="2">
        <v>32889</v>
      </c>
      <c r="AG88" s="2">
        <v>3068</v>
      </c>
      <c r="AH88" s="2">
        <v>1754</v>
      </c>
      <c r="AI88" s="1" t="s">
        <v>424</v>
      </c>
      <c r="AJ88" s="1" t="s">
        <v>146</v>
      </c>
      <c r="AK88"/>
    </row>
    <row r="89" spans="1:37" x14ac:dyDescent="0.2">
      <c r="A89" s="1" t="s">
        <v>555</v>
      </c>
      <c r="B89" s="1" t="s">
        <v>367</v>
      </c>
      <c r="C89" s="2">
        <v>1838</v>
      </c>
      <c r="D89" s="14">
        <v>2430</v>
      </c>
      <c r="E89" s="1" t="s">
        <v>156</v>
      </c>
      <c r="F89" s="1">
        <v>3</v>
      </c>
      <c r="G89" s="1">
        <v>1</v>
      </c>
      <c r="H89" s="1">
        <v>18</v>
      </c>
      <c r="I89" s="2">
        <v>4367</v>
      </c>
      <c r="J89" s="2">
        <v>7394</v>
      </c>
      <c r="K89" s="2">
        <v>4414</v>
      </c>
      <c r="L89" s="2">
        <v>7386</v>
      </c>
      <c r="M89" s="2">
        <v>5078</v>
      </c>
      <c r="N89" s="2">
        <v>3486</v>
      </c>
      <c r="O89" s="2">
        <v>6597</v>
      </c>
      <c r="P89" s="2">
        <v>1750</v>
      </c>
      <c r="Q89" s="2">
        <v>1556</v>
      </c>
      <c r="R89" s="2">
        <v>1816</v>
      </c>
      <c r="S89" s="2">
        <v>1289</v>
      </c>
      <c r="T89" s="2">
        <v>141056</v>
      </c>
      <c r="U89" s="1" t="s">
        <v>677</v>
      </c>
      <c r="V89" s="2">
        <v>1848</v>
      </c>
      <c r="W89" s="2">
        <v>6373</v>
      </c>
      <c r="X89" s="1">
        <v>3</v>
      </c>
      <c r="Y89" s="2">
        <v>2337</v>
      </c>
      <c r="Z89" s="2">
        <v>14815</v>
      </c>
      <c r="AA89" s="1">
        <v>0</v>
      </c>
      <c r="AB89" s="2">
        <v>33037</v>
      </c>
      <c r="AC89" s="1">
        <v>1</v>
      </c>
      <c r="AD89" s="1">
        <v>276</v>
      </c>
      <c r="AE89" s="1">
        <v>480</v>
      </c>
      <c r="AF89" s="2">
        <v>128593</v>
      </c>
      <c r="AG89" s="2">
        <v>1333</v>
      </c>
      <c r="AH89" s="2">
        <v>1409</v>
      </c>
      <c r="AI89" s="1" t="s">
        <v>283</v>
      </c>
      <c r="AJ89" s="1" t="s">
        <v>127</v>
      </c>
      <c r="AK89"/>
    </row>
    <row r="90" spans="1:37" x14ac:dyDescent="0.2">
      <c r="A90" s="1" t="s">
        <v>555</v>
      </c>
      <c r="B90" s="1" t="s">
        <v>375</v>
      </c>
      <c r="C90" s="2">
        <v>1730</v>
      </c>
      <c r="D90" s="14">
        <v>7064</v>
      </c>
      <c r="E90" s="2">
        <v>2006</v>
      </c>
      <c r="F90" s="1">
        <v>8</v>
      </c>
      <c r="G90" s="1">
        <v>2</v>
      </c>
      <c r="H90" s="1">
        <v>28</v>
      </c>
      <c r="I90" s="2">
        <v>8773</v>
      </c>
      <c r="J90" s="2">
        <v>2658</v>
      </c>
      <c r="K90" s="2">
        <v>8784</v>
      </c>
      <c r="L90" s="2">
        <v>2654</v>
      </c>
      <c r="M90" s="2">
        <v>4929</v>
      </c>
      <c r="N90" s="2">
        <v>8069</v>
      </c>
      <c r="O90" s="2">
        <v>1889</v>
      </c>
      <c r="P90" s="2">
        <v>1486</v>
      </c>
      <c r="Q90" s="2">
        <v>1556</v>
      </c>
      <c r="R90" s="2">
        <v>1559</v>
      </c>
      <c r="S90" s="2">
        <v>1413</v>
      </c>
      <c r="T90" s="2">
        <v>38487</v>
      </c>
      <c r="U90" s="1" t="s">
        <v>167</v>
      </c>
      <c r="V90" s="2">
        <v>1677</v>
      </c>
      <c r="W90" s="2">
        <v>14015</v>
      </c>
      <c r="X90" s="1">
        <v>8</v>
      </c>
      <c r="Y90" s="2" t="s">
        <v>679</v>
      </c>
      <c r="Z90" s="2">
        <v>4366</v>
      </c>
      <c r="AA90" s="1">
        <v>0</v>
      </c>
      <c r="AB90" s="2">
        <v>72653</v>
      </c>
      <c r="AC90" s="1">
        <v>1</v>
      </c>
      <c r="AD90" s="1">
        <v>583</v>
      </c>
      <c r="AE90" s="1">
        <v>228</v>
      </c>
      <c r="AF90" s="2">
        <v>39623</v>
      </c>
      <c r="AG90" s="2">
        <v>1332</v>
      </c>
      <c r="AH90" s="2">
        <v>1104</v>
      </c>
      <c r="AI90" s="1" t="s">
        <v>382</v>
      </c>
      <c r="AJ90" s="2">
        <v>1000</v>
      </c>
      <c r="AK90"/>
    </row>
    <row r="91" spans="1:37" x14ac:dyDescent="0.2">
      <c r="A91" s="1" t="s">
        <v>555</v>
      </c>
      <c r="B91" s="5" t="s">
        <v>378</v>
      </c>
      <c r="C91" s="2">
        <v>6386</v>
      </c>
      <c r="D91" s="14">
        <v>21300</v>
      </c>
      <c r="E91" s="2">
        <v>10839</v>
      </c>
      <c r="F91" s="1">
        <v>16</v>
      </c>
      <c r="G91" s="1">
        <v>4</v>
      </c>
      <c r="H91" s="1">
        <v>52</v>
      </c>
      <c r="I91" s="2">
        <v>14303</v>
      </c>
      <c r="J91" s="2">
        <v>9265</v>
      </c>
      <c r="K91" s="2">
        <v>14111</v>
      </c>
      <c r="L91" s="2">
        <v>9518</v>
      </c>
      <c r="M91" s="2">
        <v>9223</v>
      </c>
      <c r="N91" s="2">
        <v>13014</v>
      </c>
      <c r="O91" s="2">
        <v>7708</v>
      </c>
      <c r="P91" s="2">
        <v>2653</v>
      </c>
      <c r="Q91" s="2">
        <v>3111</v>
      </c>
      <c r="R91" s="2">
        <v>3127</v>
      </c>
      <c r="S91" s="2">
        <v>2600</v>
      </c>
      <c r="T91" s="2">
        <v>83825</v>
      </c>
      <c r="U91" s="1" t="s">
        <v>360</v>
      </c>
      <c r="V91" s="2">
        <v>3232</v>
      </c>
      <c r="W91" s="2">
        <v>141584</v>
      </c>
      <c r="X91" s="1">
        <v>19</v>
      </c>
      <c r="Y91" s="1" t="s">
        <v>308</v>
      </c>
      <c r="Z91" s="1" t="s">
        <v>682</v>
      </c>
      <c r="AA91" s="1">
        <v>0</v>
      </c>
      <c r="AB91" s="1">
        <v>733970</v>
      </c>
      <c r="AC91" s="1">
        <v>1</v>
      </c>
      <c r="AD91" s="1">
        <v>976</v>
      </c>
      <c r="AE91" s="1">
        <v>772</v>
      </c>
      <c r="AF91" s="2">
        <v>68839</v>
      </c>
      <c r="AG91" s="2">
        <v>2644</v>
      </c>
      <c r="AH91" s="2">
        <v>1202</v>
      </c>
      <c r="AI91" s="1" t="s">
        <v>284</v>
      </c>
      <c r="AJ91" s="1" t="s">
        <v>127</v>
      </c>
      <c r="AK91"/>
    </row>
    <row r="92" spans="1:37" x14ac:dyDescent="0.2">
      <c r="A92" s="1" t="s">
        <v>555</v>
      </c>
      <c r="B92" s="5" t="s">
        <v>389</v>
      </c>
      <c r="C92" s="2">
        <v>2945</v>
      </c>
      <c r="D92" s="14">
        <v>32929</v>
      </c>
      <c r="E92" s="2">
        <v>7163</v>
      </c>
      <c r="F92" s="1">
        <v>38</v>
      </c>
      <c r="G92" s="1">
        <v>14</v>
      </c>
      <c r="H92" s="1">
        <v>54</v>
      </c>
      <c r="I92" s="2">
        <v>2635</v>
      </c>
      <c r="J92" s="2">
        <v>7052</v>
      </c>
      <c r="K92" s="2">
        <v>2645</v>
      </c>
      <c r="L92" s="2">
        <v>7031</v>
      </c>
      <c r="M92" s="2">
        <v>6295</v>
      </c>
      <c r="N92" s="2">
        <v>1708</v>
      </c>
      <c r="O92" s="2">
        <v>6014</v>
      </c>
      <c r="P92" s="2">
        <v>1903</v>
      </c>
      <c r="Q92" s="2">
        <v>1986</v>
      </c>
      <c r="R92" s="2">
        <v>2146</v>
      </c>
      <c r="S92" s="2">
        <v>1747</v>
      </c>
      <c r="T92" s="2">
        <v>129857</v>
      </c>
      <c r="U92" s="1" t="s">
        <v>297</v>
      </c>
      <c r="V92" s="2">
        <v>2250</v>
      </c>
      <c r="W92" s="2">
        <v>99545</v>
      </c>
      <c r="X92" s="1">
        <v>35</v>
      </c>
      <c r="Y92" s="1" t="s">
        <v>684</v>
      </c>
      <c r="Z92" s="1" t="s">
        <v>149</v>
      </c>
      <c r="AA92" s="1">
        <v>0</v>
      </c>
      <c r="AB92" s="1">
        <v>516039</v>
      </c>
      <c r="AC92" s="1">
        <v>1</v>
      </c>
      <c r="AD92" s="1">
        <v>140</v>
      </c>
      <c r="AE92" s="1">
        <v>439</v>
      </c>
      <c r="AF92" s="2">
        <v>136251</v>
      </c>
      <c r="AG92" s="2">
        <v>1799</v>
      </c>
      <c r="AH92" s="2">
        <v>1229</v>
      </c>
      <c r="AI92" s="1" t="s">
        <v>445</v>
      </c>
      <c r="AJ92" s="2">
        <v>1000</v>
      </c>
      <c r="AK92"/>
    </row>
    <row r="93" spans="1:37" x14ac:dyDescent="0.2">
      <c r="A93" s="1" t="s">
        <v>553</v>
      </c>
      <c r="B93" s="1" t="s">
        <v>43</v>
      </c>
      <c r="C93" s="2">
        <v>3897</v>
      </c>
      <c r="D93" s="14">
        <v>2025</v>
      </c>
      <c r="E93" s="2" t="s">
        <v>162</v>
      </c>
      <c r="F93" s="1">
        <v>3</v>
      </c>
      <c r="G93" s="1">
        <v>2</v>
      </c>
      <c r="H93" s="1">
        <v>23</v>
      </c>
      <c r="I93" s="2">
        <v>6955</v>
      </c>
      <c r="J93" s="2">
        <v>5094</v>
      </c>
      <c r="K93" s="2">
        <v>6970</v>
      </c>
      <c r="L93" s="2">
        <v>5106</v>
      </c>
      <c r="M93" s="2">
        <v>7181</v>
      </c>
      <c r="N93" s="2">
        <v>5889</v>
      </c>
      <c r="O93" s="2">
        <v>3986</v>
      </c>
      <c r="P93" s="2">
        <v>2167</v>
      </c>
      <c r="Q93" s="2">
        <v>2361</v>
      </c>
      <c r="R93" s="2">
        <v>2390</v>
      </c>
      <c r="S93" s="2">
        <v>2076</v>
      </c>
      <c r="T93" s="2">
        <v>74714</v>
      </c>
      <c r="U93" s="1" t="s">
        <v>77</v>
      </c>
      <c r="V93" s="2">
        <v>2471</v>
      </c>
      <c r="W93" s="2">
        <v>11791</v>
      </c>
      <c r="X93" s="1">
        <v>3</v>
      </c>
      <c r="Y93" s="2">
        <v>437498</v>
      </c>
      <c r="Z93" s="2">
        <v>12284059</v>
      </c>
      <c r="AA93" s="1">
        <v>0</v>
      </c>
      <c r="AB93" s="1">
        <v>61126</v>
      </c>
      <c r="AC93" s="1">
        <v>1</v>
      </c>
      <c r="AD93" s="1">
        <v>473</v>
      </c>
      <c r="AE93" s="1">
        <v>455</v>
      </c>
      <c r="AF93" s="2">
        <v>68916</v>
      </c>
      <c r="AG93" s="2">
        <v>2049</v>
      </c>
      <c r="AH93" s="2">
        <v>1151</v>
      </c>
      <c r="AI93" s="1" t="s">
        <v>47</v>
      </c>
      <c r="AJ93" s="2">
        <v>1000</v>
      </c>
      <c r="AK93"/>
    </row>
    <row r="94" spans="1:37" x14ac:dyDescent="0.2">
      <c r="A94" s="1" t="s">
        <v>553</v>
      </c>
      <c r="B94" s="1" t="s">
        <v>51</v>
      </c>
      <c r="C94" s="2">
        <v>4133</v>
      </c>
      <c r="D94" s="14">
        <v>2737</v>
      </c>
      <c r="E94" s="2" t="s">
        <v>182</v>
      </c>
      <c r="F94" s="1">
        <v>4</v>
      </c>
      <c r="G94" s="1">
        <v>2</v>
      </c>
      <c r="H94" s="1">
        <v>20</v>
      </c>
      <c r="I94" s="2">
        <v>11714</v>
      </c>
      <c r="J94" s="2">
        <v>4321</v>
      </c>
      <c r="K94" s="2">
        <v>11682</v>
      </c>
      <c r="L94" s="2">
        <v>4250</v>
      </c>
      <c r="M94" s="2">
        <v>8133</v>
      </c>
      <c r="N94" s="2">
        <v>10750</v>
      </c>
      <c r="O94" s="2">
        <v>2819</v>
      </c>
      <c r="P94" s="2">
        <v>1944</v>
      </c>
      <c r="Q94" s="2">
        <v>3056</v>
      </c>
      <c r="R94" s="2">
        <v>3171</v>
      </c>
      <c r="S94" s="2">
        <v>1660</v>
      </c>
      <c r="T94" s="2">
        <v>108441</v>
      </c>
      <c r="U94" s="1" t="s">
        <v>103</v>
      </c>
      <c r="V94" s="2">
        <v>3289</v>
      </c>
      <c r="W94" s="2">
        <v>15451</v>
      </c>
      <c r="X94" s="1">
        <v>4</v>
      </c>
      <c r="Y94" s="2">
        <v>1728</v>
      </c>
      <c r="Z94" s="2">
        <v>26053</v>
      </c>
      <c r="AA94" s="1">
        <v>0</v>
      </c>
      <c r="AB94" s="1">
        <v>80097</v>
      </c>
      <c r="AC94" s="1">
        <v>1</v>
      </c>
      <c r="AD94" s="1">
        <v>797</v>
      </c>
      <c r="AE94" s="1">
        <v>206</v>
      </c>
      <c r="AF94" s="2">
        <v>114184</v>
      </c>
      <c r="AG94" s="2">
        <v>1741</v>
      </c>
      <c r="AH94" s="2">
        <v>1910</v>
      </c>
      <c r="AI94" s="1" t="s">
        <v>495</v>
      </c>
      <c r="AJ94" s="1" t="s">
        <v>339</v>
      </c>
      <c r="AK94"/>
    </row>
    <row r="95" spans="1:37" x14ac:dyDescent="0.2">
      <c r="A95" s="1" t="s">
        <v>553</v>
      </c>
      <c r="B95" s="5" t="s">
        <v>65</v>
      </c>
      <c r="C95" s="2">
        <v>3111</v>
      </c>
      <c r="D95" s="14">
        <v>7271</v>
      </c>
      <c r="E95" s="2">
        <v>3716</v>
      </c>
      <c r="F95" s="1">
        <v>7</v>
      </c>
      <c r="G95" s="1">
        <v>1</v>
      </c>
      <c r="H95" s="1">
        <v>55</v>
      </c>
      <c r="I95" s="2">
        <v>10607</v>
      </c>
      <c r="J95" s="2">
        <v>5755</v>
      </c>
      <c r="K95" s="2">
        <v>10514</v>
      </c>
      <c r="L95" s="2">
        <v>5661</v>
      </c>
      <c r="M95" s="2">
        <v>7406</v>
      </c>
      <c r="N95" s="2">
        <v>9542</v>
      </c>
      <c r="O95" s="2">
        <v>4528</v>
      </c>
      <c r="P95" s="2">
        <v>2417</v>
      </c>
      <c r="Q95" s="2">
        <v>2208</v>
      </c>
      <c r="R95" s="2">
        <v>2665</v>
      </c>
      <c r="S95" s="2">
        <v>1486</v>
      </c>
      <c r="T95" s="2">
        <v>140992</v>
      </c>
      <c r="U95" s="1" t="s">
        <v>496</v>
      </c>
      <c r="V95" s="2">
        <v>2734</v>
      </c>
      <c r="W95" s="2">
        <v>25731</v>
      </c>
      <c r="X95" s="1">
        <v>8</v>
      </c>
      <c r="Y95" s="2">
        <v>2141</v>
      </c>
      <c r="Z95" s="2">
        <v>13585</v>
      </c>
      <c r="AA95" s="1">
        <v>0</v>
      </c>
      <c r="AB95" s="1">
        <v>133390</v>
      </c>
      <c r="AC95" s="1">
        <v>1</v>
      </c>
      <c r="AD95" s="1">
        <v>687</v>
      </c>
      <c r="AE95" s="1">
        <v>352</v>
      </c>
      <c r="AF95" s="2">
        <v>152133</v>
      </c>
      <c r="AG95" s="2">
        <v>1665</v>
      </c>
      <c r="AH95" s="2">
        <v>1794</v>
      </c>
      <c r="AI95" s="1" t="s">
        <v>162</v>
      </c>
      <c r="AJ95" s="1" t="s">
        <v>438</v>
      </c>
      <c r="AK95"/>
    </row>
    <row r="96" spans="1:37" x14ac:dyDescent="0.2">
      <c r="A96" s="1" t="s">
        <v>553</v>
      </c>
      <c r="B96" s="1" t="s">
        <v>73</v>
      </c>
      <c r="C96" s="2">
        <v>2323</v>
      </c>
      <c r="D96" s="14">
        <v>1386</v>
      </c>
      <c r="E96" s="2" t="s">
        <v>151</v>
      </c>
      <c r="F96" s="1">
        <v>2</v>
      </c>
      <c r="G96" s="1">
        <v>1</v>
      </c>
      <c r="H96" s="1">
        <v>8</v>
      </c>
      <c r="I96" s="2">
        <v>15493</v>
      </c>
      <c r="J96" s="2">
        <v>4712</v>
      </c>
      <c r="K96" s="2">
        <v>15478</v>
      </c>
      <c r="L96" s="2">
        <v>4694</v>
      </c>
      <c r="M96" s="2">
        <v>5603</v>
      </c>
      <c r="N96" s="2">
        <v>14667</v>
      </c>
      <c r="O96" s="2">
        <v>3806</v>
      </c>
      <c r="P96" s="2">
        <v>1694</v>
      </c>
      <c r="Q96" s="2">
        <v>1819</v>
      </c>
      <c r="R96" s="2">
        <v>1876</v>
      </c>
      <c r="S96" s="2">
        <v>1576</v>
      </c>
      <c r="T96" s="2">
        <v>53472</v>
      </c>
      <c r="U96" s="1" t="s">
        <v>455</v>
      </c>
      <c r="V96" s="2">
        <v>1975</v>
      </c>
      <c r="W96" s="2">
        <v>5544</v>
      </c>
      <c r="X96" s="1">
        <v>2</v>
      </c>
      <c r="Y96" s="2">
        <v>-1190</v>
      </c>
      <c r="Z96" s="2">
        <v>11232</v>
      </c>
      <c r="AA96" s="1">
        <v>0</v>
      </c>
      <c r="AB96" s="2">
        <v>28741</v>
      </c>
      <c r="AC96" s="1">
        <v>1</v>
      </c>
      <c r="AD96" s="1">
        <v>1082</v>
      </c>
      <c r="AE96" s="1">
        <v>405</v>
      </c>
      <c r="AF96" s="2">
        <v>59105</v>
      </c>
      <c r="AG96" s="2">
        <v>1595</v>
      </c>
      <c r="AH96" s="2">
        <v>1190</v>
      </c>
      <c r="AI96" s="1" t="s">
        <v>335</v>
      </c>
      <c r="AJ96" s="2">
        <v>1000</v>
      </c>
      <c r="AK96"/>
    </row>
    <row r="97" spans="1:37" s="1" customFormat="1" x14ac:dyDescent="0.2">
      <c r="A97" s="1" t="s">
        <v>553</v>
      </c>
      <c r="B97" s="5" t="s">
        <v>82</v>
      </c>
      <c r="C97" s="2">
        <v>13156</v>
      </c>
      <c r="D97" s="14">
        <v>12081</v>
      </c>
      <c r="E97" s="2">
        <v>5011</v>
      </c>
      <c r="F97" s="1">
        <v>12</v>
      </c>
      <c r="G97" s="1">
        <v>3</v>
      </c>
      <c r="H97" s="1">
        <v>85</v>
      </c>
      <c r="I97" s="2">
        <v>9916</v>
      </c>
      <c r="J97" s="2">
        <v>5240</v>
      </c>
      <c r="K97" s="2">
        <v>9916</v>
      </c>
      <c r="L97" s="2">
        <v>5322</v>
      </c>
      <c r="M97" s="2">
        <v>14248</v>
      </c>
      <c r="N97" s="2">
        <v>7833</v>
      </c>
      <c r="O97" s="2">
        <v>2667</v>
      </c>
      <c r="P97" s="2">
        <v>4306</v>
      </c>
      <c r="Q97" s="2">
        <v>4528</v>
      </c>
      <c r="R97" s="2">
        <v>4194</v>
      </c>
      <c r="S97" s="2">
        <v>3994</v>
      </c>
      <c r="T97" s="2">
        <v>87256</v>
      </c>
      <c r="U97" s="1" t="s">
        <v>445</v>
      </c>
      <c r="V97" s="2">
        <v>4581</v>
      </c>
      <c r="W97" s="2">
        <v>172185</v>
      </c>
      <c r="X97" s="1">
        <v>13</v>
      </c>
      <c r="Y97" s="2">
        <v>1811</v>
      </c>
      <c r="Z97" s="2">
        <v>13871</v>
      </c>
      <c r="AA97" s="1">
        <v>0</v>
      </c>
      <c r="AB97" s="1">
        <v>892608</v>
      </c>
      <c r="AC97" s="1">
        <v>1</v>
      </c>
      <c r="AD97" s="1">
        <v>671</v>
      </c>
      <c r="AE97" s="1">
        <v>197</v>
      </c>
      <c r="AF97" s="2">
        <v>127982</v>
      </c>
      <c r="AG97" s="2">
        <v>4133</v>
      </c>
      <c r="AH97" s="2">
        <v>1050</v>
      </c>
      <c r="AI97" s="1" t="s">
        <v>84</v>
      </c>
      <c r="AJ97" s="1" t="s">
        <v>77</v>
      </c>
    </row>
    <row r="98" spans="1:37" s="1" customFormat="1" x14ac:dyDescent="0.2">
      <c r="A98" s="1" t="s">
        <v>553</v>
      </c>
      <c r="B98" s="1" t="s">
        <v>90</v>
      </c>
      <c r="C98" s="2">
        <v>10876</v>
      </c>
      <c r="D98" s="14">
        <v>2764</v>
      </c>
      <c r="E98" s="2" t="s">
        <v>333</v>
      </c>
      <c r="F98" s="1">
        <v>3</v>
      </c>
      <c r="G98" s="1">
        <v>1</v>
      </c>
      <c r="H98" s="1">
        <v>14</v>
      </c>
      <c r="I98" s="2">
        <v>7821</v>
      </c>
      <c r="J98" s="2">
        <v>12183</v>
      </c>
      <c r="K98" s="2">
        <v>7820</v>
      </c>
      <c r="L98" s="2">
        <v>12167</v>
      </c>
      <c r="M98" s="2">
        <v>12238</v>
      </c>
      <c r="N98" s="2">
        <v>5958</v>
      </c>
      <c r="O98" s="2">
        <v>10014</v>
      </c>
      <c r="P98" s="2">
        <v>3500</v>
      </c>
      <c r="Q98" s="2">
        <v>4056</v>
      </c>
      <c r="R98" s="2">
        <v>4057</v>
      </c>
      <c r="S98" s="2">
        <v>3413</v>
      </c>
      <c r="T98" s="2">
        <v>86668</v>
      </c>
      <c r="U98" s="1" t="s">
        <v>111</v>
      </c>
      <c r="V98" s="2">
        <v>4097</v>
      </c>
      <c r="W98" s="2">
        <v>37481</v>
      </c>
      <c r="X98" s="1">
        <v>3</v>
      </c>
      <c r="Y98" s="2">
        <v>1230</v>
      </c>
      <c r="Z98" s="2">
        <v>7841</v>
      </c>
      <c r="AA98" s="1">
        <v>0</v>
      </c>
      <c r="AB98" s="2">
        <v>194303</v>
      </c>
      <c r="AC98" s="1">
        <v>1</v>
      </c>
      <c r="AD98" s="1">
        <v>510</v>
      </c>
      <c r="AE98" s="1">
        <v>1011</v>
      </c>
      <c r="AF98" s="2">
        <v>79452</v>
      </c>
      <c r="AG98" s="2">
        <v>3479</v>
      </c>
      <c r="AH98" s="2">
        <v>1189</v>
      </c>
      <c r="AI98" s="1" t="s">
        <v>506</v>
      </c>
      <c r="AJ98" s="1" t="s">
        <v>195</v>
      </c>
    </row>
    <row r="99" spans="1:37" s="1" customFormat="1" x14ac:dyDescent="0.2">
      <c r="A99" s="1" t="s">
        <v>553</v>
      </c>
      <c r="B99" s="5" t="s">
        <v>95</v>
      </c>
      <c r="C99" s="2">
        <v>2239</v>
      </c>
      <c r="D99" s="14">
        <v>7600</v>
      </c>
      <c r="E99" s="2">
        <v>3528</v>
      </c>
      <c r="F99" s="1">
        <v>9</v>
      </c>
      <c r="G99" s="1">
        <v>2</v>
      </c>
      <c r="H99" s="1">
        <v>54</v>
      </c>
      <c r="I99" s="2">
        <v>10606</v>
      </c>
      <c r="J99" s="2">
        <v>7639</v>
      </c>
      <c r="K99" s="2">
        <v>10576</v>
      </c>
      <c r="L99" s="2">
        <v>7606</v>
      </c>
      <c r="M99" s="2">
        <v>5535</v>
      </c>
      <c r="N99" s="2">
        <v>9694</v>
      </c>
      <c r="O99" s="2">
        <v>6778</v>
      </c>
      <c r="P99" s="2">
        <v>1819</v>
      </c>
      <c r="Q99" s="2">
        <v>1569</v>
      </c>
      <c r="R99" s="2">
        <v>1888</v>
      </c>
      <c r="S99" s="2">
        <v>1509</v>
      </c>
      <c r="T99" s="2">
        <v>161329</v>
      </c>
      <c r="U99" s="1" t="s">
        <v>143</v>
      </c>
      <c r="V99" s="2">
        <v>2001</v>
      </c>
      <c r="W99" s="2">
        <v>18540</v>
      </c>
      <c r="X99" s="1">
        <v>9</v>
      </c>
      <c r="Y99" s="2">
        <v>1135</v>
      </c>
      <c r="Z99" s="2">
        <v>7103</v>
      </c>
      <c r="AA99" s="1">
        <v>0</v>
      </c>
      <c r="AB99" s="2">
        <v>96111</v>
      </c>
      <c r="AC99" s="1">
        <v>1</v>
      </c>
      <c r="AD99" s="1">
        <v>700</v>
      </c>
      <c r="AE99" s="1">
        <v>523</v>
      </c>
      <c r="AF99" s="2">
        <v>148627</v>
      </c>
      <c r="AG99" s="2">
        <v>1554</v>
      </c>
      <c r="AH99" s="2">
        <v>1251</v>
      </c>
      <c r="AI99" s="1" t="s">
        <v>316</v>
      </c>
      <c r="AJ99" s="2">
        <v>1000</v>
      </c>
    </row>
    <row r="100" spans="1:37" s="1" customFormat="1" x14ac:dyDescent="0.2">
      <c r="A100" s="1" t="s">
        <v>553</v>
      </c>
      <c r="B100" s="1" t="s">
        <v>101</v>
      </c>
      <c r="C100" s="2">
        <v>2045</v>
      </c>
      <c r="D100" s="14">
        <v>1282</v>
      </c>
      <c r="E100" s="1" t="s">
        <v>510</v>
      </c>
      <c r="F100" s="1">
        <v>2</v>
      </c>
      <c r="G100" s="1">
        <v>1</v>
      </c>
      <c r="H100" s="1">
        <v>5</v>
      </c>
      <c r="I100" s="2">
        <v>15564</v>
      </c>
      <c r="J100" s="2">
        <v>1242</v>
      </c>
      <c r="K100" s="2">
        <v>15564</v>
      </c>
      <c r="L100" s="2">
        <v>1252</v>
      </c>
      <c r="M100" s="2">
        <v>5398</v>
      </c>
      <c r="N100" s="2">
        <v>14639</v>
      </c>
      <c r="O100" s="2" t="s">
        <v>231</v>
      </c>
      <c r="P100" s="2">
        <v>1764</v>
      </c>
      <c r="Q100" s="2">
        <v>1778</v>
      </c>
      <c r="R100" s="2">
        <v>1966</v>
      </c>
      <c r="S100" s="2">
        <v>1324</v>
      </c>
      <c r="T100" s="2">
        <v>44578</v>
      </c>
      <c r="U100" s="1" t="s">
        <v>470</v>
      </c>
      <c r="V100" s="2">
        <v>1994</v>
      </c>
      <c r="W100" s="2">
        <v>4016</v>
      </c>
      <c r="X100" s="1">
        <v>2</v>
      </c>
      <c r="Y100" s="1" t="s">
        <v>56</v>
      </c>
      <c r="Z100" s="2">
        <v>-66823</v>
      </c>
      <c r="AA100" s="1">
        <v>0</v>
      </c>
      <c r="AB100" s="2">
        <v>20821</v>
      </c>
      <c r="AC100" s="1">
        <v>1</v>
      </c>
      <c r="AD100" s="1">
        <v>1062</v>
      </c>
      <c r="AE100" s="1">
        <v>129</v>
      </c>
      <c r="AF100" s="2">
        <v>44153</v>
      </c>
      <c r="AG100" s="2">
        <v>1331</v>
      </c>
      <c r="AH100" s="2">
        <v>1484</v>
      </c>
      <c r="AI100" s="1" t="s">
        <v>451</v>
      </c>
      <c r="AJ100" s="2">
        <v>1000</v>
      </c>
    </row>
    <row r="101" spans="1:37" s="1" customFormat="1" x14ac:dyDescent="0.2">
      <c r="A101" s="1" t="s">
        <v>553</v>
      </c>
      <c r="B101" s="1" t="s">
        <v>110</v>
      </c>
      <c r="C101" s="2">
        <v>8664</v>
      </c>
      <c r="D101" s="14">
        <v>3964</v>
      </c>
      <c r="E101" s="2">
        <v>1021</v>
      </c>
      <c r="F101" s="1">
        <v>4</v>
      </c>
      <c r="G101" s="1">
        <v>1</v>
      </c>
      <c r="H101" s="1">
        <v>31</v>
      </c>
      <c r="I101" s="2">
        <v>7909</v>
      </c>
      <c r="J101" s="2">
        <v>8519</v>
      </c>
      <c r="K101" s="2">
        <v>7990</v>
      </c>
      <c r="L101" s="2">
        <v>8506</v>
      </c>
      <c r="M101" s="2">
        <v>12148</v>
      </c>
      <c r="N101" s="2">
        <v>6458</v>
      </c>
      <c r="O101" s="2">
        <v>5944</v>
      </c>
      <c r="P101" s="2">
        <v>2806</v>
      </c>
      <c r="Q101" s="2">
        <v>4681</v>
      </c>
      <c r="R101" s="2">
        <v>4498</v>
      </c>
      <c r="S101" s="2">
        <v>2453</v>
      </c>
      <c r="T101" s="2">
        <v>89896</v>
      </c>
      <c r="U101" s="1" t="s">
        <v>514</v>
      </c>
      <c r="V101" s="2">
        <v>4731</v>
      </c>
      <c r="W101" s="2">
        <v>35179</v>
      </c>
      <c r="X101" s="1">
        <v>4</v>
      </c>
      <c r="Y101" s="2">
        <v>1553</v>
      </c>
      <c r="Z101" s="2">
        <v>25086</v>
      </c>
      <c r="AA101" s="1">
        <v>0</v>
      </c>
      <c r="AB101" s="2">
        <v>182368</v>
      </c>
      <c r="AC101" s="1">
        <v>1</v>
      </c>
      <c r="AD101" s="1">
        <v>531</v>
      </c>
      <c r="AE101" s="1">
        <v>762</v>
      </c>
      <c r="AF101" s="2">
        <v>78657</v>
      </c>
      <c r="AG101" s="2">
        <v>2668</v>
      </c>
      <c r="AH101" s="2">
        <v>1834</v>
      </c>
      <c r="AI101" s="1" t="s">
        <v>517</v>
      </c>
      <c r="AJ101" s="1" t="s">
        <v>210</v>
      </c>
    </row>
    <row r="102" spans="1:37" s="1" customFormat="1" x14ac:dyDescent="0.2">
      <c r="A102" s="1" t="s">
        <v>553</v>
      </c>
      <c r="B102" s="1" t="s">
        <v>116</v>
      </c>
      <c r="C102" s="2">
        <v>14663</v>
      </c>
      <c r="D102" s="14">
        <v>4307</v>
      </c>
      <c r="E102" s="2">
        <v>1398</v>
      </c>
      <c r="F102" s="1">
        <v>4</v>
      </c>
      <c r="G102" s="1">
        <v>1</v>
      </c>
      <c r="H102" s="1">
        <v>49</v>
      </c>
      <c r="I102" s="2">
        <v>11311</v>
      </c>
      <c r="J102" s="2">
        <v>8288</v>
      </c>
      <c r="K102" s="2">
        <v>11271</v>
      </c>
      <c r="L102" s="2">
        <v>8286</v>
      </c>
      <c r="M102" s="2">
        <v>14451</v>
      </c>
      <c r="N102" s="2">
        <v>9528</v>
      </c>
      <c r="O102" s="2">
        <v>5583</v>
      </c>
      <c r="P102" s="2">
        <v>3736</v>
      </c>
      <c r="Q102" s="2">
        <v>5319</v>
      </c>
      <c r="R102" s="2">
        <v>5429</v>
      </c>
      <c r="S102" s="2">
        <v>3439</v>
      </c>
      <c r="T102" s="2">
        <v>108131</v>
      </c>
      <c r="U102" s="1" t="s">
        <v>470</v>
      </c>
      <c r="V102" s="2">
        <v>5530</v>
      </c>
      <c r="W102" s="2">
        <v>64558</v>
      </c>
      <c r="X102" s="1">
        <v>4</v>
      </c>
      <c r="Y102" s="2">
        <v>5826</v>
      </c>
      <c r="Z102" s="2">
        <v>101805</v>
      </c>
      <c r="AA102" s="1">
        <v>0</v>
      </c>
      <c r="AB102" s="2">
        <v>334667</v>
      </c>
      <c r="AC102" s="1">
        <v>1</v>
      </c>
      <c r="AD102" s="1">
        <v>742</v>
      </c>
      <c r="AE102" s="1">
        <v>402</v>
      </c>
      <c r="AF102" s="2">
        <v>107843</v>
      </c>
      <c r="AG102" s="2">
        <v>3473</v>
      </c>
      <c r="AH102" s="2">
        <v>1579</v>
      </c>
      <c r="AI102" s="2" t="s">
        <v>520</v>
      </c>
      <c r="AJ102" s="2" t="s">
        <v>145</v>
      </c>
    </row>
    <row r="103" spans="1:37" s="1" customFormat="1" x14ac:dyDescent="0.2">
      <c r="A103" s="1" t="s">
        <v>553</v>
      </c>
      <c r="B103" s="5" t="s">
        <v>137</v>
      </c>
      <c r="C103" s="2">
        <v>6748</v>
      </c>
      <c r="D103" s="14">
        <v>8066</v>
      </c>
      <c r="E103" s="2">
        <v>4122</v>
      </c>
      <c r="F103" s="1">
        <v>9</v>
      </c>
      <c r="G103" s="1">
        <v>2</v>
      </c>
      <c r="H103" s="1">
        <v>85</v>
      </c>
      <c r="I103" s="2">
        <v>3521</v>
      </c>
      <c r="J103" s="2">
        <v>12609</v>
      </c>
      <c r="K103" s="2">
        <v>3743</v>
      </c>
      <c r="L103" s="2">
        <v>12751</v>
      </c>
      <c r="M103" s="2">
        <v>11328</v>
      </c>
      <c r="N103" s="2">
        <v>1903</v>
      </c>
      <c r="O103" s="2">
        <v>10819</v>
      </c>
      <c r="P103" s="2">
        <v>3417</v>
      </c>
      <c r="Q103" s="2">
        <v>3319</v>
      </c>
      <c r="R103" s="2">
        <v>3819</v>
      </c>
      <c r="S103" s="2">
        <v>2250</v>
      </c>
      <c r="T103" s="2">
        <v>138849</v>
      </c>
      <c r="U103" s="1" t="s">
        <v>179</v>
      </c>
      <c r="V103" s="2">
        <v>4296</v>
      </c>
      <c r="W103" s="2">
        <v>61693</v>
      </c>
      <c r="X103" s="1">
        <v>9</v>
      </c>
      <c r="Y103" s="2">
        <v>2350</v>
      </c>
      <c r="Z103" s="2">
        <v>28788</v>
      </c>
      <c r="AA103" s="1">
        <v>0</v>
      </c>
      <c r="AB103" s="1">
        <v>319815</v>
      </c>
      <c r="AC103" s="1">
        <v>1</v>
      </c>
      <c r="AD103" s="1">
        <v>155</v>
      </c>
      <c r="AE103" s="1">
        <v>789</v>
      </c>
      <c r="AF103" s="2">
        <v>137490</v>
      </c>
      <c r="AG103" s="2">
        <v>2566</v>
      </c>
      <c r="AH103" s="2">
        <v>1698</v>
      </c>
      <c r="AI103" s="1" t="s">
        <v>386</v>
      </c>
      <c r="AJ103" s="1" t="s">
        <v>54</v>
      </c>
    </row>
    <row r="104" spans="1:37" s="1" customFormat="1" x14ac:dyDescent="0.2">
      <c r="A104" s="1" t="s">
        <v>553</v>
      </c>
      <c r="B104" s="5" t="s">
        <v>138</v>
      </c>
      <c r="C104" s="2">
        <v>25597</v>
      </c>
      <c r="D104" s="14">
        <v>8475</v>
      </c>
      <c r="E104" s="2">
        <v>3256</v>
      </c>
      <c r="F104" s="1">
        <v>11</v>
      </c>
      <c r="G104" s="1">
        <v>4</v>
      </c>
      <c r="H104" s="1">
        <v>73</v>
      </c>
      <c r="I104" s="2">
        <v>10028</v>
      </c>
      <c r="J104" s="2">
        <v>7216</v>
      </c>
      <c r="K104" s="2">
        <v>9747</v>
      </c>
      <c r="L104" s="2">
        <v>7213</v>
      </c>
      <c r="M104" s="2">
        <v>18188</v>
      </c>
      <c r="N104" s="2">
        <v>7181</v>
      </c>
      <c r="O104" s="2">
        <v>4306</v>
      </c>
      <c r="P104" s="2">
        <v>5667</v>
      </c>
      <c r="Q104" s="2">
        <v>5694</v>
      </c>
      <c r="R104" s="2">
        <v>5774</v>
      </c>
      <c r="S104" s="2">
        <v>5644</v>
      </c>
      <c r="T104" s="2">
        <v>121255</v>
      </c>
      <c r="U104" s="1" t="s">
        <v>436</v>
      </c>
      <c r="V104" s="2">
        <v>5942</v>
      </c>
      <c r="W104" s="2">
        <v>244506</v>
      </c>
      <c r="X104" s="1">
        <v>9</v>
      </c>
      <c r="Y104" s="2">
        <v>2092</v>
      </c>
      <c r="Z104" s="2">
        <v>12980</v>
      </c>
      <c r="AA104" s="1">
        <v>0</v>
      </c>
      <c r="AB104" s="1">
        <v>1267521</v>
      </c>
      <c r="AC104" s="1">
        <v>1</v>
      </c>
      <c r="AD104" s="1">
        <v>536</v>
      </c>
      <c r="AE104" s="1">
        <v>430</v>
      </c>
      <c r="AF104" s="2">
        <v>155412</v>
      </c>
      <c r="AG104" s="2">
        <v>5562</v>
      </c>
      <c r="AH104" s="2">
        <v>1023</v>
      </c>
      <c r="AI104" s="1" t="s">
        <v>221</v>
      </c>
      <c r="AJ104" s="2">
        <v>1000</v>
      </c>
    </row>
    <row r="105" spans="1:37" s="1" customFormat="1" x14ac:dyDescent="0.2">
      <c r="A105" s="1" t="s">
        <v>553</v>
      </c>
      <c r="B105" s="1" t="s">
        <v>186</v>
      </c>
      <c r="C105" s="2">
        <v>1311</v>
      </c>
      <c r="D105" s="14">
        <v>2173</v>
      </c>
      <c r="E105" s="2">
        <v>1062</v>
      </c>
      <c r="F105" s="1">
        <v>3</v>
      </c>
      <c r="G105" s="1">
        <v>2</v>
      </c>
      <c r="H105" s="1">
        <v>11</v>
      </c>
      <c r="I105" s="2">
        <v>2473</v>
      </c>
      <c r="J105" s="2">
        <v>11478</v>
      </c>
      <c r="K105" s="2">
        <v>2475</v>
      </c>
      <c r="L105" s="2">
        <v>11558</v>
      </c>
      <c r="M105" s="2">
        <v>4334</v>
      </c>
      <c r="N105" s="2">
        <v>1833</v>
      </c>
      <c r="O105" s="2">
        <v>10708</v>
      </c>
      <c r="P105" s="2">
        <v>1306</v>
      </c>
      <c r="Q105" s="2">
        <v>1486</v>
      </c>
      <c r="R105" s="2">
        <v>1592</v>
      </c>
      <c r="S105" s="2">
        <v>1048</v>
      </c>
      <c r="T105" s="2">
        <v>59912</v>
      </c>
      <c r="U105" s="1" t="s">
        <v>537</v>
      </c>
      <c r="V105" s="2">
        <v>1665</v>
      </c>
      <c r="W105" s="2">
        <v>4260</v>
      </c>
      <c r="X105" s="1">
        <v>3</v>
      </c>
      <c r="Y105" s="2">
        <v>1010</v>
      </c>
      <c r="Z105" s="2">
        <v>7172</v>
      </c>
      <c r="AA105" s="1">
        <v>0</v>
      </c>
      <c r="AB105" s="1">
        <v>22084</v>
      </c>
      <c r="AC105" s="1">
        <v>1</v>
      </c>
      <c r="AD105" s="1">
        <v>142</v>
      </c>
      <c r="AE105" s="1">
        <v>878</v>
      </c>
      <c r="AF105" s="2">
        <v>54851</v>
      </c>
      <c r="AG105" s="2">
        <v>1035</v>
      </c>
      <c r="AH105" s="2">
        <v>1519</v>
      </c>
      <c r="AI105" s="1" t="s">
        <v>159</v>
      </c>
      <c r="AJ105" s="2">
        <v>1000</v>
      </c>
    </row>
    <row r="106" spans="1:37" s="1" customFormat="1" x14ac:dyDescent="0.2">
      <c r="A106" s="1" t="s">
        <v>553</v>
      </c>
      <c r="B106" s="1" t="s">
        <v>188</v>
      </c>
      <c r="C106" s="2">
        <v>2148</v>
      </c>
      <c r="D106" s="14">
        <v>2540</v>
      </c>
      <c r="E106" s="2">
        <v>1365</v>
      </c>
      <c r="F106" s="1">
        <v>3</v>
      </c>
      <c r="G106" s="1">
        <v>2</v>
      </c>
      <c r="H106" s="1">
        <v>16</v>
      </c>
      <c r="I106" s="2">
        <v>11222</v>
      </c>
      <c r="J106" s="2">
        <v>10862</v>
      </c>
      <c r="K106" s="2">
        <v>11247</v>
      </c>
      <c r="L106" s="2">
        <v>10912</v>
      </c>
      <c r="M106" s="2">
        <v>5822</v>
      </c>
      <c r="N106" s="2">
        <v>10417</v>
      </c>
      <c r="O106" s="2">
        <v>9819</v>
      </c>
      <c r="P106" s="2">
        <v>1667</v>
      </c>
      <c r="Q106" s="2">
        <v>1944</v>
      </c>
      <c r="R106" s="2">
        <v>1962</v>
      </c>
      <c r="S106" s="2">
        <v>1394</v>
      </c>
      <c r="T106" s="2">
        <v>61333</v>
      </c>
      <c r="U106" s="1" t="s">
        <v>561</v>
      </c>
      <c r="V106" s="2">
        <v>2093</v>
      </c>
      <c r="W106" s="2">
        <v>7577</v>
      </c>
      <c r="X106" s="1">
        <v>3</v>
      </c>
      <c r="Y106" s="2">
        <v>6769</v>
      </c>
      <c r="Z106" s="2">
        <v>20596</v>
      </c>
      <c r="AA106" s="1">
        <v>0</v>
      </c>
      <c r="AB106" s="2">
        <v>39277</v>
      </c>
      <c r="AC106" s="1">
        <v>1</v>
      </c>
      <c r="AD106" s="1">
        <v>769</v>
      </c>
      <c r="AE106" s="1">
        <v>841</v>
      </c>
      <c r="AF106" s="2">
        <v>62755</v>
      </c>
      <c r="AG106" s="2">
        <v>1467</v>
      </c>
      <c r="AH106" s="2">
        <v>1407</v>
      </c>
      <c r="AI106" s="2" t="s">
        <v>564</v>
      </c>
      <c r="AJ106" s="2" t="s">
        <v>297</v>
      </c>
    </row>
    <row r="107" spans="1:37" x14ac:dyDescent="0.2">
      <c r="A107" s="1" t="s">
        <v>553</v>
      </c>
      <c r="B107" s="5" t="s">
        <v>193</v>
      </c>
      <c r="C107" s="2">
        <v>22237</v>
      </c>
      <c r="D107" s="14">
        <v>11016</v>
      </c>
      <c r="E107" s="2">
        <v>4405</v>
      </c>
      <c r="F107" s="1">
        <v>14</v>
      </c>
      <c r="G107" s="1">
        <v>3</v>
      </c>
      <c r="H107" s="1">
        <v>73</v>
      </c>
      <c r="I107" s="2">
        <v>9665</v>
      </c>
      <c r="J107" s="2">
        <v>7764</v>
      </c>
      <c r="K107" s="2">
        <v>9489</v>
      </c>
      <c r="L107" s="2">
        <v>7471</v>
      </c>
      <c r="M107" s="2">
        <v>17014</v>
      </c>
      <c r="N107" s="2">
        <v>7097</v>
      </c>
      <c r="O107" s="2">
        <v>5111</v>
      </c>
      <c r="P107" s="2">
        <v>5194</v>
      </c>
      <c r="Q107" s="2">
        <v>5278</v>
      </c>
      <c r="R107" s="2">
        <v>5597</v>
      </c>
      <c r="S107" s="2">
        <v>5058</v>
      </c>
      <c r="T107" s="2">
        <v>129404</v>
      </c>
      <c r="U107" s="1" t="s">
        <v>204</v>
      </c>
      <c r="V107" s="2">
        <v>5941</v>
      </c>
      <c r="W107" s="2">
        <v>266933</v>
      </c>
      <c r="X107" s="1">
        <v>12</v>
      </c>
      <c r="Y107" s="1" t="s">
        <v>0</v>
      </c>
      <c r="Z107" s="2">
        <v>3834</v>
      </c>
      <c r="AA107" s="1">
        <v>0</v>
      </c>
      <c r="AB107" s="1">
        <v>1383782</v>
      </c>
      <c r="AC107" s="1">
        <v>1</v>
      </c>
      <c r="AD107" s="1">
        <v>573</v>
      </c>
      <c r="AE107" s="1">
        <v>385</v>
      </c>
      <c r="AF107" s="2">
        <v>131778</v>
      </c>
      <c r="AG107" s="2">
        <v>5134</v>
      </c>
      <c r="AH107" s="2">
        <v>1107</v>
      </c>
      <c r="AI107" s="1" t="s">
        <v>533</v>
      </c>
      <c r="AJ107" s="2">
        <v>1000</v>
      </c>
      <c r="AK107"/>
    </row>
    <row r="108" spans="1:37" x14ac:dyDescent="0.2">
      <c r="A108" s="1" t="s">
        <v>553</v>
      </c>
      <c r="B108" s="5" t="s">
        <v>197</v>
      </c>
      <c r="C108" s="2">
        <v>2734</v>
      </c>
      <c r="D108" s="14">
        <v>8217</v>
      </c>
      <c r="E108" s="2">
        <v>2445</v>
      </c>
      <c r="F108" s="1">
        <v>7</v>
      </c>
      <c r="G108" s="1">
        <v>4</v>
      </c>
      <c r="H108" s="1">
        <v>44</v>
      </c>
      <c r="I108" s="2">
        <v>16399</v>
      </c>
      <c r="J108" s="2">
        <v>8683</v>
      </c>
      <c r="K108" s="2">
        <v>16465</v>
      </c>
      <c r="L108" s="2">
        <v>8647</v>
      </c>
      <c r="M108" s="2">
        <v>6075</v>
      </c>
      <c r="N108" s="2">
        <v>15333</v>
      </c>
      <c r="O108" s="2">
        <v>7778</v>
      </c>
      <c r="P108" s="2">
        <v>2111</v>
      </c>
      <c r="Q108" s="2">
        <v>1903</v>
      </c>
      <c r="R108" s="2">
        <v>1982</v>
      </c>
      <c r="S108" s="2">
        <v>1757</v>
      </c>
      <c r="T108" s="2">
        <v>27910</v>
      </c>
      <c r="U108" s="1" t="s">
        <v>158</v>
      </c>
      <c r="V108" s="2">
        <v>2116</v>
      </c>
      <c r="W108" s="2">
        <v>25171</v>
      </c>
      <c r="X108" s="1">
        <v>9</v>
      </c>
      <c r="Y108" s="2">
        <v>1555</v>
      </c>
      <c r="Z108" s="2">
        <v>6531</v>
      </c>
      <c r="AA108" s="1">
        <v>0</v>
      </c>
      <c r="AB108" s="2">
        <v>130484</v>
      </c>
      <c r="AC108" s="1">
        <v>1</v>
      </c>
      <c r="AD108" s="1">
        <v>1104</v>
      </c>
      <c r="AE108" s="1">
        <v>622</v>
      </c>
      <c r="AF108" s="2">
        <v>3764</v>
      </c>
      <c r="AG108" s="2">
        <v>1775</v>
      </c>
      <c r="AH108" s="2">
        <v>1128</v>
      </c>
      <c r="AI108" s="1" t="s">
        <v>536</v>
      </c>
      <c r="AJ108" s="2">
        <v>1000</v>
      </c>
      <c r="AK108"/>
    </row>
    <row r="109" spans="1:37" x14ac:dyDescent="0.2">
      <c r="A109" s="1" t="s">
        <v>553</v>
      </c>
      <c r="B109" s="1" t="s">
        <v>209</v>
      </c>
      <c r="C109" s="2">
        <v>1972</v>
      </c>
      <c r="D109" s="14">
        <v>3084</v>
      </c>
      <c r="E109" s="1" t="s">
        <v>158</v>
      </c>
      <c r="F109" s="1">
        <v>4</v>
      </c>
      <c r="G109" s="1">
        <v>2</v>
      </c>
      <c r="H109" s="1">
        <v>12</v>
      </c>
      <c r="I109" s="2">
        <v>17894</v>
      </c>
      <c r="J109" s="2">
        <v>9410</v>
      </c>
      <c r="K109" s="2">
        <v>17870</v>
      </c>
      <c r="L109" s="2">
        <v>9412</v>
      </c>
      <c r="M109" s="2">
        <v>5315</v>
      </c>
      <c r="N109" s="2">
        <v>17278</v>
      </c>
      <c r="O109" s="2">
        <v>8444</v>
      </c>
      <c r="P109" s="2">
        <v>1292</v>
      </c>
      <c r="Q109" s="2">
        <v>1958</v>
      </c>
      <c r="R109" s="2">
        <v>1963</v>
      </c>
      <c r="S109" s="2">
        <v>1279</v>
      </c>
      <c r="T109" s="2">
        <v>84659</v>
      </c>
      <c r="U109" s="1" t="s">
        <v>537</v>
      </c>
      <c r="V109" s="2">
        <v>1969</v>
      </c>
      <c r="W109" s="2">
        <v>8029</v>
      </c>
      <c r="X109" s="1">
        <v>4</v>
      </c>
      <c r="Y109" s="2">
        <v>3821</v>
      </c>
      <c r="Z109" s="2">
        <v>9662</v>
      </c>
      <c r="AA109" s="1">
        <v>0</v>
      </c>
      <c r="AB109" s="2">
        <v>41622</v>
      </c>
      <c r="AC109" s="1">
        <v>1</v>
      </c>
      <c r="AD109" s="1">
        <v>1260</v>
      </c>
      <c r="AE109" s="1">
        <v>613</v>
      </c>
      <c r="AF109" s="2">
        <v>106390</v>
      </c>
      <c r="AG109" s="2">
        <v>1285</v>
      </c>
      <c r="AH109" s="2">
        <v>1534</v>
      </c>
      <c r="AI109" s="1" t="s">
        <v>238</v>
      </c>
      <c r="AJ109" s="2">
        <v>1002</v>
      </c>
      <c r="AK109"/>
    </row>
    <row r="110" spans="1:37" x14ac:dyDescent="0.2">
      <c r="A110" s="1" t="s">
        <v>553</v>
      </c>
      <c r="B110" s="5" t="s">
        <v>214</v>
      </c>
      <c r="C110" s="2">
        <v>1891</v>
      </c>
      <c r="D110" s="14">
        <v>9769</v>
      </c>
      <c r="E110" s="2">
        <v>3296</v>
      </c>
      <c r="F110" s="1">
        <v>11</v>
      </c>
      <c r="G110" s="1">
        <v>4</v>
      </c>
      <c r="H110" s="1">
        <v>37</v>
      </c>
      <c r="I110" s="2">
        <v>16657</v>
      </c>
      <c r="J110" s="2">
        <v>10865</v>
      </c>
      <c r="K110" s="2">
        <v>16731</v>
      </c>
      <c r="L110" s="2">
        <v>10848</v>
      </c>
      <c r="M110" s="2">
        <v>5298</v>
      </c>
      <c r="N110" s="2">
        <v>15722</v>
      </c>
      <c r="O110" s="2">
        <v>10194</v>
      </c>
      <c r="P110" s="2">
        <v>1958</v>
      </c>
      <c r="Q110" s="2">
        <v>1250</v>
      </c>
      <c r="R110" s="2">
        <v>1960</v>
      </c>
      <c r="S110" s="2">
        <v>1228</v>
      </c>
      <c r="T110" s="2">
        <v>170803</v>
      </c>
      <c r="U110" s="1" t="s">
        <v>147</v>
      </c>
      <c r="V110" s="2">
        <v>1969</v>
      </c>
      <c r="W110" s="2">
        <v>20340</v>
      </c>
      <c r="X110" s="1">
        <v>11</v>
      </c>
      <c r="Y110" s="2">
        <v>1111</v>
      </c>
      <c r="Z110" s="2">
        <v>2922</v>
      </c>
      <c r="AA110" s="1">
        <v>0</v>
      </c>
      <c r="AB110" s="2">
        <v>105443</v>
      </c>
      <c r="AC110" s="1">
        <v>1</v>
      </c>
      <c r="AD110" s="1">
        <v>1145</v>
      </c>
      <c r="AE110" s="1">
        <v>741</v>
      </c>
      <c r="AF110" s="2">
        <v>147095</v>
      </c>
      <c r="AG110" s="2">
        <v>1213</v>
      </c>
      <c r="AH110" s="2">
        <v>1596</v>
      </c>
      <c r="AI110" s="1" t="s">
        <v>541</v>
      </c>
      <c r="AJ110" s="2">
        <v>1000</v>
      </c>
      <c r="AK110"/>
    </row>
    <row r="111" spans="1:37" x14ac:dyDescent="0.2">
      <c r="A111" s="1" t="s">
        <v>553</v>
      </c>
      <c r="B111" s="5" t="s">
        <v>216</v>
      </c>
      <c r="C111" s="2">
        <v>6271</v>
      </c>
      <c r="D111" s="14">
        <v>8679</v>
      </c>
      <c r="E111" s="2">
        <v>4125</v>
      </c>
      <c r="F111" s="1">
        <v>8</v>
      </c>
      <c r="G111" s="1">
        <v>1</v>
      </c>
      <c r="H111" s="1">
        <v>85</v>
      </c>
      <c r="I111" s="2">
        <v>8836</v>
      </c>
      <c r="J111" s="2">
        <v>8312</v>
      </c>
      <c r="K111" s="2">
        <v>8987</v>
      </c>
      <c r="L111" s="2">
        <v>8366</v>
      </c>
      <c r="M111" s="2">
        <v>9082</v>
      </c>
      <c r="N111" s="2">
        <v>7500</v>
      </c>
      <c r="O111" s="2">
        <v>6722</v>
      </c>
      <c r="P111" s="2">
        <v>2694</v>
      </c>
      <c r="Q111" s="2">
        <v>3111</v>
      </c>
      <c r="R111" s="2">
        <v>3008</v>
      </c>
      <c r="S111" s="2">
        <v>2655</v>
      </c>
      <c r="T111" s="2">
        <v>97867</v>
      </c>
      <c r="U111" s="1" t="s">
        <v>194</v>
      </c>
      <c r="V111" s="2">
        <v>3119</v>
      </c>
      <c r="W111" s="2">
        <v>60706</v>
      </c>
      <c r="X111" s="1">
        <v>9</v>
      </c>
      <c r="Y111" s="2">
        <v>3198</v>
      </c>
      <c r="Z111" s="2">
        <v>29278</v>
      </c>
      <c r="AA111" s="1">
        <v>0</v>
      </c>
      <c r="AB111" s="1">
        <v>314701</v>
      </c>
      <c r="AC111" s="1">
        <v>1</v>
      </c>
      <c r="AD111" s="1">
        <v>618</v>
      </c>
      <c r="AE111" s="1">
        <v>708</v>
      </c>
      <c r="AF111" s="2">
        <v>85914</v>
      </c>
      <c r="AG111" s="2">
        <v>2665</v>
      </c>
      <c r="AH111" s="2">
        <v>1133</v>
      </c>
      <c r="AI111" s="1" t="s">
        <v>54</v>
      </c>
      <c r="AJ111" s="2">
        <v>1000</v>
      </c>
      <c r="AK111"/>
    </row>
    <row r="112" spans="1:37" x14ac:dyDescent="0.2">
      <c r="A112" s="1" t="s">
        <v>553</v>
      </c>
      <c r="B112" s="1" t="s">
        <v>223</v>
      </c>
      <c r="C112" s="2">
        <v>10530</v>
      </c>
      <c r="D112" s="14">
        <v>2271</v>
      </c>
      <c r="E112" s="1" t="s">
        <v>261</v>
      </c>
      <c r="F112" s="1">
        <v>3</v>
      </c>
      <c r="G112" s="1">
        <v>1</v>
      </c>
      <c r="H112" s="1">
        <v>27</v>
      </c>
      <c r="I112" s="2">
        <v>10689</v>
      </c>
      <c r="J112" s="2">
        <v>6174</v>
      </c>
      <c r="K112" s="2">
        <v>10700</v>
      </c>
      <c r="L112" s="2">
        <v>6161</v>
      </c>
      <c r="M112" s="2">
        <v>11663</v>
      </c>
      <c r="N112" s="2">
        <v>8847</v>
      </c>
      <c r="O112" s="2">
        <v>4319</v>
      </c>
      <c r="P112" s="2">
        <v>3625</v>
      </c>
      <c r="Q112" s="2">
        <v>3764</v>
      </c>
      <c r="R112" s="2">
        <v>3749</v>
      </c>
      <c r="S112" s="2">
        <v>3576</v>
      </c>
      <c r="T112" s="2">
        <v>104341</v>
      </c>
      <c r="U112" s="1" t="s">
        <v>48</v>
      </c>
      <c r="V112" s="2">
        <v>3887</v>
      </c>
      <c r="W112" s="2">
        <v>34457</v>
      </c>
      <c r="X112" s="1">
        <v>3</v>
      </c>
      <c r="Y112" s="2">
        <v>4583</v>
      </c>
      <c r="Z112" s="2">
        <v>114838</v>
      </c>
      <c r="AA112" s="1">
        <v>0</v>
      </c>
      <c r="AB112" s="1">
        <v>178625</v>
      </c>
      <c r="AC112" s="1">
        <v>1</v>
      </c>
      <c r="AD112" s="1">
        <v>729</v>
      </c>
      <c r="AE112" s="1">
        <v>311</v>
      </c>
      <c r="AF112" s="2">
        <v>112258</v>
      </c>
      <c r="AG112" s="2">
        <v>3594</v>
      </c>
      <c r="AH112" s="2">
        <v>1048</v>
      </c>
      <c r="AI112" s="1" t="s">
        <v>78</v>
      </c>
      <c r="AJ112" s="2">
        <v>1000</v>
      </c>
      <c r="AK112"/>
    </row>
    <row r="113" spans="37:37" x14ac:dyDescent="0.2">
      <c r="AK113"/>
    </row>
    <row r="114" spans="37:37" x14ac:dyDescent="0.2">
      <c r="AK114"/>
    </row>
    <row r="115" spans="37:37" x14ac:dyDescent="0.2">
      <c r="AK115"/>
    </row>
    <row r="116" spans="37:37" x14ac:dyDescent="0.2">
      <c r="AK1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1A70-1D9D-BC40-80E7-408C5AB50350}">
  <dimension ref="A1:AI48"/>
  <sheetViews>
    <sheetView topLeftCell="S1" workbookViewId="0">
      <selection activeCell="AB1" sqref="AB1"/>
    </sheetView>
  </sheetViews>
  <sheetFormatPr baseColWidth="10" defaultRowHeight="16" x14ac:dyDescent="0.2"/>
  <sheetData>
    <row r="1" spans="1:35" s="1" customFormat="1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s="1" customFormat="1" x14ac:dyDescent="0.2">
      <c r="A2" s="1" t="s">
        <v>42</v>
      </c>
      <c r="B2" s="2" t="s">
        <v>35</v>
      </c>
      <c r="C2" s="2">
        <v>37612</v>
      </c>
      <c r="D2" s="2">
        <v>10132</v>
      </c>
      <c r="E2" s="1">
        <v>41</v>
      </c>
      <c r="F2" s="1">
        <v>9</v>
      </c>
      <c r="G2" s="1">
        <v>62</v>
      </c>
      <c r="H2" s="2">
        <v>5652</v>
      </c>
      <c r="I2" s="2">
        <v>6698</v>
      </c>
      <c r="J2" s="2">
        <v>5648</v>
      </c>
      <c r="K2" s="2">
        <v>6733</v>
      </c>
      <c r="L2" s="2">
        <v>3613</v>
      </c>
      <c r="M2" s="2">
        <v>5056</v>
      </c>
      <c r="N2" s="2">
        <v>6139</v>
      </c>
      <c r="O2" s="2">
        <v>1153</v>
      </c>
      <c r="P2" s="2">
        <v>1167</v>
      </c>
      <c r="Q2" s="2">
        <v>1236</v>
      </c>
      <c r="R2" s="2" t="s">
        <v>36</v>
      </c>
      <c r="S2" s="2">
        <v>140196</v>
      </c>
      <c r="T2" s="1" t="s">
        <v>37</v>
      </c>
      <c r="U2" s="2">
        <v>1264</v>
      </c>
      <c r="V2" s="2">
        <v>36422</v>
      </c>
      <c r="W2" s="1">
        <v>40</v>
      </c>
      <c r="X2" s="1" t="s">
        <v>38</v>
      </c>
      <c r="Y2" s="1" t="s">
        <v>39</v>
      </c>
      <c r="Z2" s="1">
        <v>0</v>
      </c>
      <c r="AA2" s="1">
        <v>188813</v>
      </c>
      <c r="AB2" s="1">
        <v>1</v>
      </c>
      <c r="AC2" s="1">
        <v>377</v>
      </c>
      <c r="AD2" s="1">
        <v>450</v>
      </c>
      <c r="AE2" s="2">
        <v>123341</v>
      </c>
      <c r="AF2" s="2">
        <v>1003</v>
      </c>
      <c r="AG2" s="2">
        <v>1239</v>
      </c>
      <c r="AH2" s="1" t="s">
        <v>40</v>
      </c>
      <c r="AI2" s="2">
        <v>1000</v>
      </c>
    </row>
    <row r="3" spans="1:35" s="1" customFormat="1" x14ac:dyDescent="0.2">
      <c r="A3" s="1" t="s">
        <v>43</v>
      </c>
      <c r="B3" s="1" t="s">
        <v>35</v>
      </c>
      <c r="C3" s="2">
        <v>8779</v>
      </c>
      <c r="D3" s="2">
        <v>1929</v>
      </c>
      <c r="E3" s="1">
        <v>8</v>
      </c>
      <c r="F3" s="1">
        <v>3</v>
      </c>
      <c r="G3" s="1">
        <v>16</v>
      </c>
      <c r="H3" s="2">
        <v>5652</v>
      </c>
      <c r="I3" s="2">
        <v>6698</v>
      </c>
      <c r="J3" s="2">
        <v>5672</v>
      </c>
      <c r="K3" s="2">
        <v>6744</v>
      </c>
      <c r="L3" s="2">
        <v>3613</v>
      </c>
      <c r="M3" s="2">
        <v>5056</v>
      </c>
      <c r="N3" s="2">
        <v>6139</v>
      </c>
      <c r="O3" s="2">
        <v>1153</v>
      </c>
      <c r="P3" s="2">
        <v>1167</v>
      </c>
      <c r="Q3" s="2">
        <v>1236</v>
      </c>
      <c r="R3" s="1" t="s">
        <v>36</v>
      </c>
      <c r="S3" s="2">
        <v>140196</v>
      </c>
      <c r="T3" s="1" t="s">
        <v>37</v>
      </c>
      <c r="U3" s="2">
        <v>1264</v>
      </c>
      <c r="V3" s="2">
        <v>8501</v>
      </c>
      <c r="W3" s="1">
        <v>8</v>
      </c>
      <c r="X3" s="2">
        <v>1035</v>
      </c>
      <c r="Y3" s="1" t="s">
        <v>41</v>
      </c>
      <c r="Z3" s="1">
        <v>0</v>
      </c>
      <c r="AA3" s="1">
        <v>44070</v>
      </c>
      <c r="AB3" s="1">
        <v>1</v>
      </c>
      <c r="AC3" s="1">
        <v>377</v>
      </c>
      <c r="AD3" s="1">
        <v>450</v>
      </c>
      <c r="AE3" s="2">
        <v>123341</v>
      </c>
      <c r="AF3" s="2">
        <v>1003</v>
      </c>
      <c r="AG3" s="2">
        <v>1239</v>
      </c>
      <c r="AH3" s="1" t="s">
        <v>40</v>
      </c>
      <c r="AI3" s="2">
        <v>1000</v>
      </c>
    </row>
    <row r="4" spans="1:35" s="1" customFormat="1" x14ac:dyDescent="0.2">
      <c r="A4" s="1" t="s">
        <v>50</v>
      </c>
      <c r="B4" s="2">
        <v>2935</v>
      </c>
      <c r="C4" s="2">
        <v>43153</v>
      </c>
      <c r="D4" s="2">
        <v>11733</v>
      </c>
      <c r="E4" s="1">
        <v>48</v>
      </c>
      <c r="F4" s="1">
        <v>8</v>
      </c>
      <c r="G4" s="1">
        <v>72</v>
      </c>
      <c r="H4" s="2">
        <v>5020</v>
      </c>
      <c r="I4" s="2">
        <v>7909</v>
      </c>
      <c r="J4" s="2">
        <v>5083</v>
      </c>
      <c r="K4" s="2">
        <v>7879</v>
      </c>
      <c r="L4" s="2">
        <v>6424</v>
      </c>
      <c r="M4" s="2">
        <v>4014</v>
      </c>
      <c r="N4" s="2">
        <v>7028</v>
      </c>
      <c r="O4" s="2">
        <v>2042</v>
      </c>
      <c r="P4" s="2">
        <v>1958</v>
      </c>
      <c r="Q4" s="2">
        <v>2074</v>
      </c>
      <c r="R4" s="2">
        <v>1802</v>
      </c>
      <c r="S4" s="2">
        <v>11799</v>
      </c>
      <c r="T4" s="1" t="s">
        <v>44</v>
      </c>
      <c r="U4" s="2">
        <v>2203</v>
      </c>
      <c r="V4" s="2">
        <v>126647</v>
      </c>
      <c r="W4" s="1">
        <v>45</v>
      </c>
      <c r="X4" s="1" t="s">
        <v>45</v>
      </c>
      <c r="Y4" s="1" t="s">
        <v>46</v>
      </c>
      <c r="Z4" s="1">
        <v>0</v>
      </c>
      <c r="AA4" s="1">
        <v>656536</v>
      </c>
      <c r="AB4" s="1">
        <v>1</v>
      </c>
      <c r="AC4" s="1">
        <v>300</v>
      </c>
      <c r="AD4" s="1">
        <v>615</v>
      </c>
      <c r="AE4" s="2">
        <v>33690</v>
      </c>
      <c r="AF4" s="2">
        <v>1832</v>
      </c>
      <c r="AG4" s="2">
        <v>1151</v>
      </c>
      <c r="AH4" s="1" t="s">
        <v>47</v>
      </c>
      <c r="AI4" s="1" t="s">
        <v>48</v>
      </c>
    </row>
    <row r="5" spans="1:35" s="1" customFormat="1" x14ac:dyDescent="0.2">
      <c r="A5" s="1" t="s">
        <v>51</v>
      </c>
      <c r="B5" s="2">
        <v>2935</v>
      </c>
      <c r="C5" s="2">
        <v>12539</v>
      </c>
      <c r="D5" s="2">
        <v>2601</v>
      </c>
      <c r="E5" s="1">
        <v>13</v>
      </c>
      <c r="F5" s="1">
        <v>3</v>
      </c>
      <c r="G5" s="1">
        <v>20</v>
      </c>
      <c r="H5" s="2">
        <v>5020</v>
      </c>
      <c r="I5" s="2">
        <v>7909</v>
      </c>
      <c r="J5" s="2">
        <v>5035</v>
      </c>
      <c r="K5" s="2">
        <v>7903</v>
      </c>
      <c r="L5" s="2">
        <v>6424</v>
      </c>
      <c r="M5" s="2">
        <v>4014</v>
      </c>
      <c r="N5" s="2">
        <v>7028</v>
      </c>
      <c r="O5" s="2">
        <v>2042</v>
      </c>
      <c r="P5" s="2">
        <v>1958</v>
      </c>
      <c r="Q5" s="2">
        <v>2074</v>
      </c>
      <c r="R5" s="2">
        <v>1802</v>
      </c>
      <c r="S5" s="2">
        <v>11799</v>
      </c>
      <c r="T5" s="1" t="s">
        <v>44</v>
      </c>
      <c r="U5" s="2">
        <v>2203</v>
      </c>
      <c r="V5" s="2">
        <v>36799</v>
      </c>
      <c r="W5" s="1">
        <v>13</v>
      </c>
      <c r="X5" s="1" t="s">
        <v>49</v>
      </c>
      <c r="Y5" s="2">
        <v>-1003</v>
      </c>
      <c r="Z5" s="1">
        <v>0</v>
      </c>
      <c r="AA5" s="1">
        <v>190766</v>
      </c>
      <c r="AB5" s="1">
        <v>1</v>
      </c>
      <c r="AC5" s="1">
        <v>300</v>
      </c>
      <c r="AD5" s="1">
        <v>615</v>
      </c>
      <c r="AE5" s="2">
        <v>33690</v>
      </c>
      <c r="AF5" s="2">
        <v>1832</v>
      </c>
      <c r="AG5" s="2">
        <v>1151</v>
      </c>
      <c r="AH5" s="1" t="s">
        <v>47</v>
      </c>
      <c r="AI5" s="1" t="s">
        <v>48</v>
      </c>
    </row>
    <row r="6" spans="1:35" s="1" customFormat="1" x14ac:dyDescent="0.2">
      <c r="A6" s="3" t="s">
        <v>121</v>
      </c>
      <c r="B6" s="2">
        <v>2454</v>
      </c>
      <c r="C6" s="2">
        <v>1040</v>
      </c>
      <c r="D6" s="1" t="s">
        <v>55</v>
      </c>
      <c r="E6" s="1">
        <v>1</v>
      </c>
      <c r="F6" s="1">
        <v>0</v>
      </c>
      <c r="G6" s="1">
        <v>3</v>
      </c>
      <c r="H6" s="2">
        <v>14667</v>
      </c>
      <c r="I6" s="2">
        <v>12264</v>
      </c>
      <c r="J6" s="2">
        <v>14583</v>
      </c>
      <c r="K6" s="2">
        <v>12238</v>
      </c>
      <c r="L6" s="2">
        <v>6278</v>
      </c>
      <c r="M6" s="2">
        <v>13833</v>
      </c>
      <c r="N6" s="2">
        <v>11528</v>
      </c>
      <c r="O6" s="2">
        <v>1667</v>
      </c>
      <c r="P6" s="2">
        <v>1472</v>
      </c>
      <c r="Q6" s="2">
        <v>1881</v>
      </c>
      <c r="R6" s="2">
        <v>1661</v>
      </c>
      <c r="S6" s="1">
        <v>0</v>
      </c>
      <c r="T6" s="1" t="s">
        <v>53</v>
      </c>
      <c r="U6" s="2">
        <v>2224</v>
      </c>
      <c r="V6" s="2">
        <v>2552</v>
      </c>
      <c r="W6" s="1">
        <v>1</v>
      </c>
      <c r="X6" s="1" t="s">
        <v>56</v>
      </c>
      <c r="Y6" s="2">
        <v>-17589</v>
      </c>
      <c r="Z6" s="1">
        <v>0</v>
      </c>
      <c r="AA6" s="1">
        <v>13228</v>
      </c>
      <c r="AB6" s="1">
        <v>1</v>
      </c>
      <c r="AC6" s="1">
        <v>996</v>
      </c>
      <c r="AD6" s="1">
        <v>830</v>
      </c>
      <c r="AE6" s="2">
        <v>138545</v>
      </c>
      <c r="AF6" s="2">
        <v>1472</v>
      </c>
      <c r="AG6" s="2">
        <v>1132</v>
      </c>
      <c r="AH6" s="1" t="s">
        <v>54</v>
      </c>
      <c r="AI6" s="2">
        <v>1000</v>
      </c>
    </row>
    <row r="7" spans="1:35" s="1" customFormat="1" x14ac:dyDescent="0.2">
      <c r="A7" s="1" t="s">
        <v>64</v>
      </c>
      <c r="B7" s="2">
        <v>1275</v>
      </c>
      <c r="C7" s="2">
        <v>23820</v>
      </c>
      <c r="D7" s="2">
        <v>6839</v>
      </c>
      <c r="E7" s="1">
        <v>30</v>
      </c>
      <c r="F7" s="1">
        <v>5</v>
      </c>
      <c r="G7" s="1">
        <v>38</v>
      </c>
      <c r="H7" s="2">
        <v>4482</v>
      </c>
      <c r="I7" s="2">
        <v>4482</v>
      </c>
      <c r="J7" s="2">
        <v>4494</v>
      </c>
      <c r="K7" s="2">
        <v>4517</v>
      </c>
      <c r="L7" s="2">
        <v>4268</v>
      </c>
      <c r="M7" s="2">
        <v>3903</v>
      </c>
      <c r="N7" s="2">
        <v>3694</v>
      </c>
      <c r="O7" s="2">
        <v>1194</v>
      </c>
      <c r="P7" s="2">
        <v>1514</v>
      </c>
      <c r="Q7" s="2">
        <v>1541</v>
      </c>
      <c r="R7" s="2">
        <v>1054</v>
      </c>
      <c r="S7" s="2">
        <v>113039</v>
      </c>
      <c r="T7" s="1" t="s">
        <v>57</v>
      </c>
      <c r="U7" s="2">
        <v>1572</v>
      </c>
      <c r="V7" s="2">
        <v>30378</v>
      </c>
      <c r="W7" s="1">
        <v>24</v>
      </c>
      <c r="X7" s="1" t="s">
        <v>58</v>
      </c>
      <c r="Y7" s="1" t="s">
        <v>59</v>
      </c>
      <c r="Z7" s="1">
        <v>0</v>
      </c>
      <c r="AA7" s="1">
        <v>157477</v>
      </c>
      <c r="AB7" s="1">
        <v>1</v>
      </c>
      <c r="AC7" s="1">
        <v>294</v>
      </c>
      <c r="AD7" s="1">
        <v>270</v>
      </c>
      <c r="AE7" s="2">
        <v>115659</v>
      </c>
      <c r="AF7" s="2">
        <v>1107</v>
      </c>
      <c r="AG7" s="2">
        <v>1462</v>
      </c>
      <c r="AH7" s="1" t="s">
        <v>60</v>
      </c>
      <c r="AI7" s="1" t="s">
        <v>61</v>
      </c>
    </row>
    <row r="8" spans="1:35" s="1" customFormat="1" x14ac:dyDescent="0.2">
      <c r="A8" s="1" t="s">
        <v>65</v>
      </c>
      <c r="B8" s="2">
        <v>1275</v>
      </c>
      <c r="C8" s="2">
        <v>7279</v>
      </c>
      <c r="D8" s="2">
        <v>1724</v>
      </c>
      <c r="E8" s="1">
        <v>7</v>
      </c>
      <c r="F8" s="1">
        <v>2</v>
      </c>
      <c r="G8" s="1">
        <v>11</v>
      </c>
      <c r="H8" s="2">
        <v>4482</v>
      </c>
      <c r="I8" s="2">
        <v>4482</v>
      </c>
      <c r="J8" s="2">
        <v>4515</v>
      </c>
      <c r="K8" s="2">
        <v>4502</v>
      </c>
      <c r="L8" s="2">
        <v>4268</v>
      </c>
      <c r="M8" s="2">
        <v>3903</v>
      </c>
      <c r="N8" s="2">
        <v>3694</v>
      </c>
      <c r="O8" s="2">
        <v>1194</v>
      </c>
      <c r="P8" s="2">
        <v>1514</v>
      </c>
      <c r="Q8" s="2">
        <v>1541</v>
      </c>
      <c r="R8" s="2">
        <v>1054</v>
      </c>
      <c r="S8" s="2">
        <v>113039</v>
      </c>
      <c r="T8" s="1" t="s">
        <v>57</v>
      </c>
      <c r="U8" s="2">
        <v>1572</v>
      </c>
      <c r="V8" s="2">
        <v>9282</v>
      </c>
      <c r="W8" s="1">
        <v>7</v>
      </c>
      <c r="X8" s="1" t="s">
        <v>62</v>
      </c>
      <c r="Y8" s="1" t="s">
        <v>63</v>
      </c>
      <c r="Z8" s="1">
        <v>0</v>
      </c>
      <c r="AA8" s="1">
        <v>48120</v>
      </c>
      <c r="AB8" s="1">
        <v>1</v>
      </c>
      <c r="AC8" s="1">
        <v>294</v>
      </c>
      <c r="AD8" s="1">
        <v>270</v>
      </c>
      <c r="AE8" s="2">
        <v>115659</v>
      </c>
      <c r="AF8" s="2">
        <v>1107</v>
      </c>
      <c r="AG8" s="2">
        <v>1462</v>
      </c>
      <c r="AH8" s="1" t="s">
        <v>60</v>
      </c>
      <c r="AI8" s="1" t="s">
        <v>61</v>
      </c>
    </row>
    <row r="9" spans="1:35" s="1" customFormat="1" x14ac:dyDescent="0.2">
      <c r="A9" s="1" t="s">
        <v>72</v>
      </c>
      <c r="B9" s="2">
        <v>6237</v>
      </c>
      <c r="C9" s="2">
        <v>27126</v>
      </c>
      <c r="D9" s="2">
        <v>6998</v>
      </c>
      <c r="E9" s="1">
        <v>31</v>
      </c>
      <c r="F9" s="1">
        <v>7</v>
      </c>
      <c r="G9" s="1">
        <v>44</v>
      </c>
      <c r="H9" s="2">
        <v>5706</v>
      </c>
      <c r="I9" s="2">
        <v>6268</v>
      </c>
      <c r="J9" s="2">
        <v>5814</v>
      </c>
      <c r="K9" s="2">
        <v>6275</v>
      </c>
      <c r="L9" s="2">
        <v>12987</v>
      </c>
      <c r="M9" s="2">
        <v>3028</v>
      </c>
      <c r="N9" s="2">
        <v>5250</v>
      </c>
      <c r="O9" s="2">
        <v>4903</v>
      </c>
      <c r="P9" s="2">
        <v>2222</v>
      </c>
      <c r="Q9" s="2">
        <v>4943</v>
      </c>
      <c r="R9" s="2">
        <v>1607</v>
      </c>
      <c r="S9" s="2">
        <v>169288</v>
      </c>
      <c r="T9" s="1" t="s">
        <v>66</v>
      </c>
      <c r="U9" s="2">
        <v>4914</v>
      </c>
      <c r="V9" s="2">
        <v>169195</v>
      </c>
      <c r="W9" s="1">
        <v>28</v>
      </c>
      <c r="X9" s="1" t="s">
        <v>67</v>
      </c>
      <c r="Y9" s="1" t="s">
        <v>68</v>
      </c>
      <c r="Z9" s="1">
        <v>0</v>
      </c>
      <c r="AA9" s="1">
        <v>877106</v>
      </c>
      <c r="AB9" s="1">
        <v>1</v>
      </c>
      <c r="AC9" s="1">
        <v>218</v>
      </c>
      <c r="AD9" s="1">
        <v>436</v>
      </c>
      <c r="AE9" s="2">
        <v>176111</v>
      </c>
      <c r="AF9" s="2">
        <v>1910</v>
      </c>
      <c r="AG9" s="2">
        <v>3076</v>
      </c>
      <c r="AH9" s="1" t="s">
        <v>69</v>
      </c>
      <c r="AI9" s="1" t="s">
        <v>70</v>
      </c>
    </row>
    <row r="10" spans="1:35" s="1" customFormat="1" x14ac:dyDescent="0.2">
      <c r="A10" s="1" t="s">
        <v>73</v>
      </c>
      <c r="B10" s="2">
        <v>6237</v>
      </c>
      <c r="C10" s="2">
        <v>10909</v>
      </c>
      <c r="D10" s="2">
        <v>2933</v>
      </c>
      <c r="E10" s="1">
        <v>11</v>
      </c>
      <c r="F10" s="1">
        <v>2</v>
      </c>
      <c r="G10" s="1">
        <v>19</v>
      </c>
      <c r="H10" s="2">
        <v>5706</v>
      </c>
      <c r="I10" s="2">
        <v>6268</v>
      </c>
      <c r="J10" s="2">
        <v>5890</v>
      </c>
      <c r="K10" s="2">
        <v>6274</v>
      </c>
      <c r="L10" s="2">
        <v>12987</v>
      </c>
      <c r="M10" s="2">
        <v>3028</v>
      </c>
      <c r="N10" s="2">
        <v>5250</v>
      </c>
      <c r="O10" s="2">
        <v>4903</v>
      </c>
      <c r="P10" s="2">
        <v>2222</v>
      </c>
      <c r="Q10" s="2">
        <v>4943</v>
      </c>
      <c r="R10" s="2">
        <v>1607</v>
      </c>
      <c r="S10" s="2">
        <v>169288</v>
      </c>
      <c r="T10" s="1" t="s">
        <v>66</v>
      </c>
      <c r="U10" s="2">
        <v>4914</v>
      </c>
      <c r="V10" s="2">
        <v>68044</v>
      </c>
      <c r="W10" s="1">
        <v>11</v>
      </c>
      <c r="X10" s="1" t="s">
        <v>71</v>
      </c>
      <c r="Y10" s="2">
        <v>-1171</v>
      </c>
      <c r="Z10" s="1">
        <v>0</v>
      </c>
      <c r="AA10" s="1">
        <v>352740</v>
      </c>
      <c r="AB10" s="1">
        <v>1</v>
      </c>
      <c r="AC10" s="1">
        <v>218</v>
      </c>
      <c r="AD10" s="1">
        <v>436</v>
      </c>
      <c r="AE10" s="2">
        <v>176111</v>
      </c>
      <c r="AF10" s="2">
        <v>1910</v>
      </c>
      <c r="AG10" s="2">
        <v>3076</v>
      </c>
      <c r="AH10" s="1" t="s">
        <v>69</v>
      </c>
      <c r="AI10" s="1" t="s">
        <v>70</v>
      </c>
    </row>
    <row r="11" spans="1:35" s="1" customFormat="1" x14ac:dyDescent="0.2">
      <c r="A11" s="1" t="s">
        <v>81</v>
      </c>
      <c r="B11" s="2">
        <v>1461</v>
      </c>
      <c r="C11" s="2">
        <v>22361</v>
      </c>
      <c r="D11" s="2">
        <v>5093</v>
      </c>
      <c r="E11" s="1">
        <v>22</v>
      </c>
      <c r="F11" s="1">
        <v>9</v>
      </c>
      <c r="G11" s="1">
        <v>37</v>
      </c>
      <c r="H11" s="2">
        <v>3806</v>
      </c>
      <c r="I11" s="2">
        <v>7383</v>
      </c>
      <c r="J11" s="2">
        <v>3805</v>
      </c>
      <c r="K11" s="2">
        <v>7353</v>
      </c>
      <c r="L11" s="2">
        <v>4590</v>
      </c>
      <c r="M11" s="2">
        <v>3111</v>
      </c>
      <c r="N11" s="2">
        <v>6708</v>
      </c>
      <c r="O11" s="2">
        <v>1403</v>
      </c>
      <c r="P11" s="2">
        <v>1333</v>
      </c>
      <c r="Q11" s="2">
        <v>1399</v>
      </c>
      <c r="R11" s="2">
        <v>1329</v>
      </c>
      <c r="S11" s="2">
        <v>132056</v>
      </c>
      <c r="T11" s="1" t="s">
        <v>74</v>
      </c>
      <c r="U11" s="2">
        <v>1534</v>
      </c>
      <c r="V11" s="2">
        <v>32661</v>
      </c>
      <c r="W11" s="1">
        <v>23</v>
      </c>
      <c r="X11" s="1" t="s">
        <v>75</v>
      </c>
      <c r="Y11" s="1" t="s">
        <v>76</v>
      </c>
      <c r="Z11" s="1">
        <v>0</v>
      </c>
      <c r="AA11" s="1">
        <v>169315</v>
      </c>
      <c r="AB11" s="1">
        <v>1</v>
      </c>
      <c r="AC11" s="1">
        <v>240</v>
      </c>
      <c r="AD11" s="1">
        <v>492</v>
      </c>
      <c r="AE11" s="2">
        <v>137936</v>
      </c>
      <c r="AF11" s="2">
        <v>1316</v>
      </c>
      <c r="AG11" s="2">
        <v>1053</v>
      </c>
      <c r="AH11" s="1" t="s">
        <v>77</v>
      </c>
      <c r="AI11" s="1" t="s">
        <v>78</v>
      </c>
    </row>
    <row r="12" spans="1:35" s="1" customFormat="1" x14ac:dyDescent="0.2">
      <c r="A12" s="1" t="s">
        <v>82</v>
      </c>
      <c r="B12" s="2">
        <v>1461</v>
      </c>
      <c r="C12" s="2">
        <v>5893</v>
      </c>
      <c r="D12" s="2">
        <v>1453</v>
      </c>
      <c r="E12" s="1">
        <v>6</v>
      </c>
      <c r="F12" s="1">
        <v>2</v>
      </c>
      <c r="G12" s="1">
        <v>11</v>
      </c>
      <c r="H12" s="2">
        <v>3806</v>
      </c>
      <c r="I12" s="2">
        <v>7383</v>
      </c>
      <c r="J12" s="2">
        <v>3817</v>
      </c>
      <c r="K12" s="2">
        <v>7334</v>
      </c>
      <c r="L12" s="2">
        <v>4590</v>
      </c>
      <c r="M12" s="2">
        <v>3111</v>
      </c>
      <c r="N12" s="2">
        <v>6708</v>
      </c>
      <c r="O12" s="2">
        <v>1403</v>
      </c>
      <c r="P12" s="2">
        <v>1333</v>
      </c>
      <c r="Q12" s="2">
        <v>1399</v>
      </c>
      <c r="R12" s="2">
        <v>1329</v>
      </c>
      <c r="S12" s="2">
        <v>132056</v>
      </c>
      <c r="T12" s="1" t="s">
        <v>74</v>
      </c>
      <c r="U12" s="2">
        <v>1534</v>
      </c>
      <c r="V12" s="2">
        <v>8607</v>
      </c>
      <c r="W12" s="1">
        <v>6</v>
      </c>
      <c r="X12" s="1" t="s">
        <v>79</v>
      </c>
      <c r="Y12" s="1" t="s">
        <v>80</v>
      </c>
      <c r="Z12" s="1">
        <v>0</v>
      </c>
      <c r="AA12" s="1">
        <v>44619</v>
      </c>
      <c r="AB12" s="1">
        <v>1</v>
      </c>
      <c r="AC12" s="1">
        <v>240</v>
      </c>
      <c r="AD12" s="1">
        <v>492</v>
      </c>
      <c r="AE12" s="2">
        <v>137936</v>
      </c>
      <c r="AF12" s="2">
        <v>1316</v>
      </c>
      <c r="AG12" s="2">
        <v>1053</v>
      </c>
      <c r="AH12" s="1" t="s">
        <v>77</v>
      </c>
      <c r="AI12" s="1" t="s">
        <v>78</v>
      </c>
    </row>
    <row r="13" spans="1:35" s="1" customFormat="1" x14ac:dyDescent="0.2">
      <c r="A13" s="1" t="s">
        <v>89</v>
      </c>
      <c r="B13" s="2">
        <v>1609</v>
      </c>
      <c r="C13" s="2">
        <v>54096</v>
      </c>
      <c r="D13" s="2">
        <v>16545</v>
      </c>
      <c r="E13" s="1">
        <v>67</v>
      </c>
      <c r="F13" s="1">
        <v>13</v>
      </c>
      <c r="G13" s="1">
        <v>85</v>
      </c>
      <c r="H13" s="2">
        <v>12848</v>
      </c>
      <c r="I13" s="2">
        <v>1670</v>
      </c>
      <c r="J13" s="2">
        <v>12833</v>
      </c>
      <c r="K13" s="2">
        <v>1679</v>
      </c>
      <c r="L13" s="2">
        <v>4607</v>
      </c>
      <c r="M13" s="2">
        <v>12125</v>
      </c>
      <c r="N13" s="1" t="s">
        <v>83</v>
      </c>
      <c r="O13" s="2">
        <v>1431</v>
      </c>
      <c r="P13" s="2">
        <v>1556</v>
      </c>
      <c r="Q13" s="2">
        <v>1503</v>
      </c>
      <c r="R13" s="2">
        <v>1363</v>
      </c>
      <c r="S13" s="2">
        <v>86864</v>
      </c>
      <c r="T13" s="1" t="s">
        <v>84</v>
      </c>
      <c r="U13" s="2">
        <v>1569</v>
      </c>
      <c r="V13" s="2">
        <v>87018</v>
      </c>
      <c r="W13" s="1">
        <v>55</v>
      </c>
      <c r="X13" s="1" t="s">
        <v>85</v>
      </c>
      <c r="Y13" s="1" t="s">
        <v>86</v>
      </c>
      <c r="Z13" s="1">
        <v>0</v>
      </c>
      <c r="AA13" s="1">
        <v>451103</v>
      </c>
      <c r="AB13" s="1">
        <v>1</v>
      </c>
      <c r="AC13" s="1">
        <v>916</v>
      </c>
      <c r="AD13" s="1">
        <v>64</v>
      </c>
      <c r="AE13" s="2">
        <v>97628</v>
      </c>
      <c r="AF13" s="2">
        <v>1398</v>
      </c>
      <c r="AG13" s="2">
        <v>1103</v>
      </c>
      <c r="AH13" s="1" t="s">
        <v>87</v>
      </c>
      <c r="AI13" s="1" t="s">
        <v>36</v>
      </c>
    </row>
    <row r="14" spans="1:35" s="1" customFormat="1" x14ac:dyDescent="0.2">
      <c r="A14" s="1" t="s">
        <v>90</v>
      </c>
      <c r="B14" s="2">
        <v>1609</v>
      </c>
      <c r="C14" s="2">
        <v>11861</v>
      </c>
      <c r="D14" s="2">
        <v>2574</v>
      </c>
      <c r="E14" s="1">
        <v>11</v>
      </c>
      <c r="F14" s="1">
        <v>4</v>
      </c>
      <c r="G14" s="1">
        <v>20</v>
      </c>
      <c r="H14" s="2">
        <v>12848</v>
      </c>
      <c r="I14" s="2">
        <v>1670</v>
      </c>
      <c r="J14" s="2">
        <v>12853</v>
      </c>
      <c r="K14" s="2">
        <v>1682</v>
      </c>
      <c r="L14" s="2">
        <v>4607</v>
      </c>
      <c r="M14" s="2">
        <v>12125</v>
      </c>
      <c r="N14" s="1" t="s">
        <v>83</v>
      </c>
      <c r="O14" s="2">
        <v>1431</v>
      </c>
      <c r="P14" s="2">
        <v>1556</v>
      </c>
      <c r="Q14" s="2">
        <v>1503</v>
      </c>
      <c r="R14" s="2">
        <v>1363</v>
      </c>
      <c r="S14" s="2">
        <v>86864</v>
      </c>
      <c r="T14" s="1" t="s">
        <v>84</v>
      </c>
      <c r="U14" s="2">
        <v>1569</v>
      </c>
      <c r="V14" s="2">
        <v>19079</v>
      </c>
      <c r="W14" s="1">
        <v>12</v>
      </c>
      <c r="X14" s="1" t="s">
        <v>88</v>
      </c>
      <c r="Y14" s="2">
        <v>-1758</v>
      </c>
      <c r="Z14" s="1">
        <v>0</v>
      </c>
      <c r="AA14" s="1">
        <v>98905</v>
      </c>
      <c r="AB14" s="1">
        <v>1</v>
      </c>
      <c r="AC14" s="1">
        <v>916</v>
      </c>
      <c r="AD14" s="1">
        <v>64</v>
      </c>
      <c r="AE14" s="2">
        <v>97628</v>
      </c>
      <c r="AF14" s="2">
        <v>1398</v>
      </c>
      <c r="AG14" s="2">
        <v>1103</v>
      </c>
      <c r="AH14" s="1" t="s">
        <v>87</v>
      </c>
      <c r="AI14" s="1" t="s">
        <v>36</v>
      </c>
    </row>
    <row r="15" spans="1:35" s="1" customFormat="1" x14ac:dyDescent="0.2">
      <c r="A15" s="1" t="s">
        <v>94</v>
      </c>
      <c r="B15" s="2">
        <v>6467</v>
      </c>
      <c r="C15" s="2">
        <v>25881</v>
      </c>
      <c r="D15" s="2">
        <v>3795</v>
      </c>
      <c r="E15" s="1">
        <v>25</v>
      </c>
      <c r="F15" s="1">
        <v>11</v>
      </c>
      <c r="G15" s="1">
        <v>36</v>
      </c>
      <c r="H15" s="2">
        <v>14244</v>
      </c>
      <c r="I15" s="2">
        <v>10687</v>
      </c>
      <c r="J15" s="2">
        <v>14289</v>
      </c>
      <c r="K15" s="2">
        <v>10688</v>
      </c>
      <c r="L15" s="2">
        <v>9238</v>
      </c>
      <c r="M15" s="2">
        <v>12778</v>
      </c>
      <c r="N15" s="2">
        <v>9292</v>
      </c>
      <c r="O15" s="2">
        <v>3000</v>
      </c>
      <c r="P15" s="2">
        <v>3000</v>
      </c>
      <c r="Q15" s="2">
        <v>2880</v>
      </c>
      <c r="R15" s="2">
        <v>2859</v>
      </c>
      <c r="S15" s="2">
        <v>12231</v>
      </c>
      <c r="T15" s="1" t="s">
        <v>84</v>
      </c>
      <c r="U15" s="2">
        <v>3054</v>
      </c>
      <c r="V15" s="2">
        <v>167370</v>
      </c>
      <c r="W15" s="1">
        <v>26</v>
      </c>
      <c r="X15" s="1" t="s">
        <v>91</v>
      </c>
      <c r="Y15" s="2">
        <v>1321</v>
      </c>
      <c r="Z15" s="1">
        <v>0</v>
      </c>
      <c r="AA15" s="1">
        <v>867645</v>
      </c>
      <c r="AB15" s="1">
        <v>1</v>
      </c>
      <c r="AC15" s="1">
        <v>1017</v>
      </c>
      <c r="AD15" s="1">
        <v>885</v>
      </c>
      <c r="AE15" s="2">
        <v>79252</v>
      </c>
      <c r="AF15" s="2">
        <v>2785</v>
      </c>
      <c r="AG15" s="2">
        <v>1007</v>
      </c>
      <c r="AH15" s="1" t="s">
        <v>92</v>
      </c>
      <c r="AI15" s="2">
        <v>1000</v>
      </c>
    </row>
    <row r="16" spans="1:35" s="1" customFormat="1" x14ac:dyDescent="0.2">
      <c r="A16" s="1" t="s">
        <v>95</v>
      </c>
      <c r="B16" s="2">
        <v>6467</v>
      </c>
      <c r="C16" s="2">
        <v>15374</v>
      </c>
      <c r="D16" s="2">
        <v>3416</v>
      </c>
      <c r="E16" s="1">
        <v>19</v>
      </c>
      <c r="F16" s="1">
        <v>5</v>
      </c>
      <c r="G16" s="1">
        <v>21</v>
      </c>
      <c r="H16" s="2">
        <v>14244</v>
      </c>
      <c r="I16" s="2">
        <v>10687</v>
      </c>
      <c r="J16" s="2">
        <v>14229</v>
      </c>
      <c r="K16" s="2">
        <v>10790</v>
      </c>
      <c r="L16" s="2">
        <v>9238</v>
      </c>
      <c r="M16" s="2">
        <v>12778</v>
      </c>
      <c r="N16" s="2">
        <v>9292</v>
      </c>
      <c r="O16" s="2">
        <v>3000</v>
      </c>
      <c r="P16" s="2">
        <v>3000</v>
      </c>
      <c r="Q16" s="2">
        <v>2880</v>
      </c>
      <c r="R16" s="2">
        <v>2859</v>
      </c>
      <c r="S16" s="2">
        <v>12231</v>
      </c>
      <c r="T16" s="1" t="s">
        <v>84</v>
      </c>
      <c r="U16" s="2">
        <v>3054</v>
      </c>
      <c r="V16" s="2">
        <v>99420</v>
      </c>
      <c r="W16" s="1">
        <v>16</v>
      </c>
      <c r="X16" s="1" t="s">
        <v>93</v>
      </c>
      <c r="Y16" s="2">
        <v>-1393</v>
      </c>
      <c r="Z16" s="1">
        <v>0</v>
      </c>
      <c r="AA16" s="1">
        <v>515392</v>
      </c>
      <c r="AB16" s="1">
        <v>1</v>
      </c>
      <c r="AC16" s="1">
        <v>1017</v>
      </c>
      <c r="AD16" s="1">
        <v>885</v>
      </c>
      <c r="AE16" s="2">
        <v>79252</v>
      </c>
      <c r="AF16" s="2">
        <v>2785</v>
      </c>
      <c r="AG16" s="2">
        <v>1007</v>
      </c>
      <c r="AH16" s="1" t="s">
        <v>92</v>
      </c>
      <c r="AI16" s="2">
        <v>1000</v>
      </c>
    </row>
    <row r="17" spans="1:35" s="1" customFormat="1" x14ac:dyDescent="0.2">
      <c r="A17" s="3" t="s">
        <v>122</v>
      </c>
      <c r="B17" s="2">
        <v>2420</v>
      </c>
      <c r="C17" s="2">
        <v>1068</v>
      </c>
      <c r="D17" s="1" t="s">
        <v>79</v>
      </c>
      <c r="E17" s="1">
        <v>1</v>
      </c>
      <c r="F17" s="1">
        <v>1</v>
      </c>
      <c r="G17" s="1">
        <v>4</v>
      </c>
      <c r="H17" s="2">
        <v>17444</v>
      </c>
      <c r="I17" s="2">
        <v>4528</v>
      </c>
      <c r="J17" s="2">
        <v>17453</v>
      </c>
      <c r="K17" s="2">
        <v>4530</v>
      </c>
      <c r="L17" s="2">
        <v>6222</v>
      </c>
      <c r="M17" s="2">
        <v>16667</v>
      </c>
      <c r="N17" s="2">
        <v>3750</v>
      </c>
      <c r="O17" s="2">
        <v>1556</v>
      </c>
      <c r="P17" s="2">
        <v>1556</v>
      </c>
      <c r="Q17" s="2">
        <v>1755</v>
      </c>
      <c r="R17" s="2">
        <v>1755</v>
      </c>
      <c r="S17" s="1">
        <v>0</v>
      </c>
      <c r="T17" s="1" t="s">
        <v>103</v>
      </c>
      <c r="U17" s="2">
        <v>2200</v>
      </c>
      <c r="V17" s="2">
        <v>2585</v>
      </c>
      <c r="W17" s="1">
        <v>1</v>
      </c>
      <c r="X17" s="1" t="s">
        <v>56</v>
      </c>
      <c r="Y17" s="2">
        <v>-12934</v>
      </c>
      <c r="Z17" s="1">
        <v>0</v>
      </c>
      <c r="AA17" s="1">
        <v>13401</v>
      </c>
      <c r="AB17" s="1">
        <v>1</v>
      </c>
      <c r="AC17" s="1">
        <v>1200</v>
      </c>
      <c r="AD17" s="1">
        <v>270</v>
      </c>
      <c r="AE17" s="1">
        <v>135</v>
      </c>
      <c r="AF17" s="2">
        <v>1556</v>
      </c>
      <c r="AG17" s="2">
        <v>1000</v>
      </c>
      <c r="AH17" s="2">
        <v>1000</v>
      </c>
      <c r="AI17" s="2">
        <v>1000</v>
      </c>
    </row>
    <row r="18" spans="1:35" s="1" customFormat="1" x14ac:dyDescent="0.2">
      <c r="A18" s="1" t="s">
        <v>100</v>
      </c>
      <c r="B18" s="2">
        <v>5682</v>
      </c>
      <c r="C18" s="2">
        <v>28052</v>
      </c>
      <c r="D18" s="2">
        <v>5884</v>
      </c>
      <c r="E18" s="1">
        <v>31</v>
      </c>
      <c r="F18" s="1">
        <v>8</v>
      </c>
      <c r="G18" s="1">
        <v>39</v>
      </c>
      <c r="H18" s="2">
        <v>6889</v>
      </c>
      <c r="I18" s="2">
        <v>7833</v>
      </c>
      <c r="J18" s="2">
        <v>6899</v>
      </c>
      <c r="K18" s="2">
        <v>7812</v>
      </c>
      <c r="L18" s="2">
        <v>8639</v>
      </c>
      <c r="M18" s="2">
        <v>5528</v>
      </c>
      <c r="N18" s="2">
        <v>6458</v>
      </c>
      <c r="O18" s="2">
        <v>2681</v>
      </c>
      <c r="P18" s="2">
        <v>2792</v>
      </c>
      <c r="Q18" s="2">
        <v>2893</v>
      </c>
      <c r="R18" s="2">
        <v>2501</v>
      </c>
      <c r="S18" s="2">
        <v>53823</v>
      </c>
      <c r="T18" s="1" t="s">
        <v>96</v>
      </c>
      <c r="U18" s="2">
        <v>2993</v>
      </c>
      <c r="V18" s="2">
        <v>159399</v>
      </c>
      <c r="W18" s="1">
        <v>30</v>
      </c>
      <c r="X18" s="2">
        <v>-1058</v>
      </c>
      <c r="Y18" s="1" t="s">
        <v>97</v>
      </c>
      <c r="Z18" s="1">
        <v>0</v>
      </c>
      <c r="AA18" s="1">
        <v>826325</v>
      </c>
      <c r="AB18" s="1">
        <v>1</v>
      </c>
      <c r="AC18" s="1">
        <v>449</v>
      </c>
      <c r="AD18" s="1">
        <v>661</v>
      </c>
      <c r="AE18" s="2">
        <v>56162</v>
      </c>
      <c r="AF18" s="2">
        <v>2573</v>
      </c>
      <c r="AG18" s="2">
        <v>1157</v>
      </c>
      <c r="AH18" s="1" t="s">
        <v>98</v>
      </c>
      <c r="AI18" s="1" t="s">
        <v>92</v>
      </c>
    </row>
    <row r="19" spans="1:35" s="1" customFormat="1" x14ac:dyDescent="0.2">
      <c r="A19" s="1" t="s">
        <v>101</v>
      </c>
      <c r="B19" s="2">
        <v>5682</v>
      </c>
      <c r="C19" s="2">
        <v>13222</v>
      </c>
      <c r="D19" s="2">
        <v>3634</v>
      </c>
      <c r="E19" s="1">
        <v>11</v>
      </c>
      <c r="F19" s="1">
        <v>4</v>
      </c>
      <c r="G19" s="1">
        <v>23</v>
      </c>
      <c r="H19" s="2">
        <v>6889</v>
      </c>
      <c r="I19" s="2">
        <v>7833</v>
      </c>
      <c r="J19" s="2">
        <v>6979</v>
      </c>
      <c r="K19" s="2">
        <v>7736</v>
      </c>
      <c r="L19" s="2">
        <v>8639</v>
      </c>
      <c r="M19" s="2">
        <v>5528</v>
      </c>
      <c r="N19" s="2">
        <v>6458</v>
      </c>
      <c r="O19" s="2">
        <v>2681</v>
      </c>
      <c r="P19" s="2">
        <v>2792</v>
      </c>
      <c r="Q19" s="2">
        <v>2893</v>
      </c>
      <c r="R19" s="2">
        <v>2501</v>
      </c>
      <c r="S19" s="2">
        <v>53823</v>
      </c>
      <c r="T19" s="1" t="s">
        <v>96</v>
      </c>
      <c r="U19" s="2">
        <v>2993</v>
      </c>
      <c r="V19" s="2">
        <v>75129</v>
      </c>
      <c r="W19" s="1">
        <v>13</v>
      </c>
      <c r="X19" s="1" t="s">
        <v>99</v>
      </c>
      <c r="Y19" s="2">
        <v>-1277</v>
      </c>
      <c r="Z19" s="1">
        <v>0</v>
      </c>
      <c r="AA19" s="1">
        <v>389470</v>
      </c>
      <c r="AB19" s="1">
        <v>1</v>
      </c>
      <c r="AC19" s="1">
        <v>449</v>
      </c>
      <c r="AD19" s="1">
        <v>661</v>
      </c>
      <c r="AE19" s="2">
        <v>56162</v>
      </c>
      <c r="AF19" s="2">
        <v>2573</v>
      </c>
      <c r="AG19" s="2">
        <v>1157</v>
      </c>
      <c r="AH19" s="1" t="s">
        <v>98</v>
      </c>
      <c r="AI19" s="1" t="s">
        <v>92</v>
      </c>
    </row>
    <row r="20" spans="1:35" s="1" customFormat="1" x14ac:dyDescent="0.2">
      <c r="A20" s="1" t="s">
        <v>109</v>
      </c>
      <c r="B20" s="2">
        <v>1655</v>
      </c>
      <c r="C20" s="2">
        <v>19355</v>
      </c>
      <c r="D20" s="2">
        <v>4529</v>
      </c>
      <c r="E20" s="1">
        <v>22</v>
      </c>
      <c r="F20" s="1">
        <v>4</v>
      </c>
      <c r="G20" s="1">
        <v>32</v>
      </c>
      <c r="H20" s="2">
        <v>7686</v>
      </c>
      <c r="I20" s="2">
        <v>5994</v>
      </c>
      <c r="J20" s="2">
        <v>7677</v>
      </c>
      <c r="K20" s="2">
        <v>6019</v>
      </c>
      <c r="L20" s="2">
        <v>4715</v>
      </c>
      <c r="M20" s="2">
        <v>6958</v>
      </c>
      <c r="N20" s="2">
        <v>5194</v>
      </c>
      <c r="O20" s="2">
        <v>1375</v>
      </c>
      <c r="P20" s="2">
        <v>1569</v>
      </c>
      <c r="Q20" s="2">
        <v>1541</v>
      </c>
      <c r="R20" s="2">
        <v>1367</v>
      </c>
      <c r="S20" s="2">
        <v>65477</v>
      </c>
      <c r="T20" s="1" t="s">
        <v>104</v>
      </c>
      <c r="U20" s="2">
        <v>1640</v>
      </c>
      <c r="V20" s="2">
        <v>32030</v>
      </c>
      <c r="W20" s="1">
        <v>20</v>
      </c>
      <c r="X20" s="1" t="s">
        <v>105</v>
      </c>
      <c r="Y20" s="1" t="s">
        <v>106</v>
      </c>
      <c r="Z20" s="1">
        <v>0</v>
      </c>
      <c r="AA20" s="1">
        <v>166046</v>
      </c>
      <c r="AB20" s="1">
        <v>1</v>
      </c>
      <c r="AC20" s="1">
        <v>503</v>
      </c>
      <c r="AD20" s="1">
        <v>463</v>
      </c>
      <c r="AE20" s="2">
        <v>38811</v>
      </c>
      <c r="AF20" s="2">
        <v>1363</v>
      </c>
      <c r="AG20" s="2">
        <v>1127</v>
      </c>
      <c r="AH20" s="1" t="s">
        <v>107</v>
      </c>
      <c r="AI20" s="1" t="s">
        <v>108</v>
      </c>
    </row>
    <row r="21" spans="1:35" s="1" customFormat="1" x14ac:dyDescent="0.2">
      <c r="A21" s="1" t="s">
        <v>110</v>
      </c>
      <c r="B21" s="2">
        <v>1655</v>
      </c>
      <c r="C21" s="2">
        <v>9359</v>
      </c>
      <c r="D21" s="2">
        <v>1875</v>
      </c>
      <c r="E21" s="1">
        <v>9</v>
      </c>
      <c r="F21" s="1">
        <v>3</v>
      </c>
      <c r="G21" s="1">
        <v>19</v>
      </c>
      <c r="H21" s="2">
        <v>7686</v>
      </c>
      <c r="I21" s="2">
        <v>5994</v>
      </c>
      <c r="J21" s="2">
        <v>7690</v>
      </c>
      <c r="K21" s="2">
        <v>6015</v>
      </c>
      <c r="L21" s="2">
        <v>4715</v>
      </c>
      <c r="M21" s="2">
        <v>6958</v>
      </c>
      <c r="N21" s="2">
        <v>5194</v>
      </c>
      <c r="O21" s="2">
        <v>1375</v>
      </c>
      <c r="P21" s="2">
        <v>1569</v>
      </c>
      <c r="Q21" s="2">
        <v>1541</v>
      </c>
      <c r="R21" s="2">
        <v>1367</v>
      </c>
      <c r="S21" s="2">
        <v>65477</v>
      </c>
      <c r="T21" s="1" t="s">
        <v>104</v>
      </c>
      <c r="U21" s="2">
        <v>1640</v>
      </c>
      <c r="V21" s="2">
        <v>15489</v>
      </c>
      <c r="W21" s="1">
        <v>9</v>
      </c>
      <c r="X21" s="2">
        <v>1106</v>
      </c>
      <c r="Y21" s="2">
        <v>-2164</v>
      </c>
      <c r="Z21" s="1">
        <v>0</v>
      </c>
      <c r="AA21" s="1">
        <v>80293</v>
      </c>
      <c r="AB21" s="1">
        <v>1</v>
      </c>
      <c r="AC21" s="1">
        <v>503</v>
      </c>
      <c r="AD21" s="1">
        <v>463</v>
      </c>
      <c r="AE21" s="2">
        <v>38811</v>
      </c>
      <c r="AF21" s="2">
        <v>1363</v>
      </c>
      <c r="AG21" s="2">
        <v>1127</v>
      </c>
      <c r="AH21" s="1" t="s">
        <v>107</v>
      </c>
      <c r="AI21" s="1" t="s">
        <v>108</v>
      </c>
    </row>
    <row r="22" spans="1:35" s="1" customFormat="1" x14ac:dyDescent="0.2">
      <c r="A22" s="1" t="s">
        <v>115</v>
      </c>
      <c r="B22" s="2">
        <v>3635</v>
      </c>
      <c r="C22" s="2">
        <v>16078</v>
      </c>
      <c r="D22" s="2">
        <v>2122</v>
      </c>
      <c r="E22" s="1">
        <v>16</v>
      </c>
      <c r="F22" s="1">
        <v>6</v>
      </c>
      <c r="G22" s="1">
        <v>24</v>
      </c>
      <c r="H22" s="2">
        <v>12955</v>
      </c>
      <c r="I22" s="2">
        <v>1009</v>
      </c>
      <c r="J22" s="2">
        <v>12963</v>
      </c>
      <c r="K22" s="2">
        <v>1024</v>
      </c>
      <c r="L22" s="2">
        <v>7077</v>
      </c>
      <c r="M22" s="2">
        <v>11806</v>
      </c>
      <c r="N22" s="1">
        <v>0</v>
      </c>
      <c r="O22" s="2">
        <v>2292</v>
      </c>
      <c r="P22" s="2">
        <v>2028</v>
      </c>
      <c r="Q22" s="2">
        <v>2418</v>
      </c>
      <c r="R22" s="2">
        <v>1914</v>
      </c>
      <c r="S22" s="2">
        <v>38360</v>
      </c>
      <c r="T22" s="1" t="s">
        <v>111</v>
      </c>
      <c r="U22" s="2">
        <v>2640</v>
      </c>
      <c r="V22" s="2">
        <v>58438</v>
      </c>
      <c r="W22" s="1">
        <v>16</v>
      </c>
      <c r="X22" s="1" t="s">
        <v>112</v>
      </c>
      <c r="Y22" s="2">
        <v>3027</v>
      </c>
      <c r="Z22" s="1">
        <v>0</v>
      </c>
      <c r="AA22" s="1">
        <v>302941</v>
      </c>
      <c r="AB22" s="1">
        <v>1</v>
      </c>
      <c r="AC22" s="1">
        <v>858</v>
      </c>
      <c r="AD22" s="1">
        <v>133</v>
      </c>
      <c r="AE22" s="2">
        <v>38377</v>
      </c>
      <c r="AF22" s="2">
        <v>1902</v>
      </c>
      <c r="AG22" s="2">
        <v>1263</v>
      </c>
      <c r="AH22" s="1" t="s">
        <v>113</v>
      </c>
      <c r="AI22" s="1" t="s">
        <v>108</v>
      </c>
    </row>
    <row r="23" spans="1:35" s="1" customFormat="1" x14ac:dyDescent="0.2">
      <c r="A23" s="1" t="s">
        <v>116</v>
      </c>
      <c r="B23" s="2">
        <v>3635</v>
      </c>
      <c r="C23" s="2">
        <v>12794</v>
      </c>
      <c r="D23" s="2">
        <v>1689</v>
      </c>
      <c r="E23" s="1">
        <v>13</v>
      </c>
      <c r="F23" s="1">
        <v>4</v>
      </c>
      <c r="G23" s="1">
        <v>18</v>
      </c>
      <c r="H23" s="2">
        <v>12955</v>
      </c>
      <c r="I23" s="2">
        <v>1009</v>
      </c>
      <c r="J23" s="2">
        <v>12932</v>
      </c>
      <c r="K23" s="2">
        <v>1024</v>
      </c>
      <c r="L23" s="2">
        <v>7077</v>
      </c>
      <c r="M23" s="2">
        <v>11806</v>
      </c>
      <c r="N23" s="1">
        <v>0</v>
      </c>
      <c r="O23" s="2">
        <v>2292</v>
      </c>
      <c r="P23" s="2">
        <v>2028</v>
      </c>
      <c r="Q23" s="2">
        <v>2418</v>
      </c>
      <c r="R23" s="2">
        <v>1914</v>
      </c>
      <c r="S23" s="2">
        <v>38360</v>
      </c>
      <c r="T23" s="1" t="s">
        <v>111</v>
      </c>
      <c r="U23" s="2">
        <v>2640</v>
      </c>
      <c r="V23" s="2">
        <v>46502</v>
      </c>
      <c r="W23" s="1">
        <v>13</v>
      </c>
      <c r="X23" s="1" t="s">
        <v>114</v>
      </c>
      <c r="Y23" s="2">
        <v>-1075</v>
      </c>
      <c r="Z23" s="1">
        <v>0</v>
      </c>
      <c r="AA23" s="1">
        <v>241068</v>
      </c>
      <c r="AB23" s="1">
        <v>1</v>
      </c>
      <c r="AC23" s="1">
        <v>858</v>
      </c>
      <c r="AD23" s="1">
        <v>133</v>
      </c>
      <c r="AE23" s="2">
        <v>38377</v>
      </c>
      <c r="AF23" s="2">
        <v>1902</v>
      </c>
      <c r="AG23" s="2">
        <v>1263</v>
      </c>
      <c r="AH23" s="1" t="s">
        <v>113</v>
      </c>
      <c r="AI23" s="1" t="s">
        <v>108</v>
      </c>
    </row>
    <row r="24" spans="1:35" s="1" customFormat="1" x14ac:dyDescent="0.2">
      <c r="A24" s="3" t="s">
        <v>123</v>
      </c>
      <c r="B24" s="2">
        <v>2292</v>
      </c>
      <c r="C24" s="1" t="s">
        <v>119</v>
      </c>
      <c r="D24" s="1" t="s">
        <v>120</v>
      </c>
      <c r="E24" s="1">
        <v>1</v>
      </c>
      <c r="F24" s="1">
        <v>0</v>
      </c>
      <c r="G24" s="1">
        <v>1</v>
      </c>
      <c r="H24" s="2">
        <v>14806</v>
      </c>
      <c r="I24" s="2">
        <v>11847</v>
      </c>
      <c r="J24" s="2">
        <v>14776</v>
      </c>
      <c r="K24" s="2">
        <v>11812</v>
      </c>
      <c r="L24" s="2">
        <v>6056</v>
      </c>
      <c r="M24" s="2">
        <v>14056</v>
      </c>
      <c r="N24" s="2">
        <v>11083</v>
      </c>
      <c r="O24" s="2">
        <v>1500</v>
      </c>
      <c r="P24" s="2">
        <v>1528</v>
      </c>
      <c r="Q24" s="2">
        <v>1724</v>
      </c>
      <c r="R24" s="2">
        <v>1693</v>
      </c>
      <c r="S24" s="1">
        <v>90</v>
      </c>
      <c r="T24" s="1" t="s">
        <v>103</v>
      </c>
      <c r="U24" s="2">
        <v>2141</v>
      </c>
      <c r="V24" s="2">
        <v>1284</v>
      </c>
      <c r="W24" s="1">
        <v>1</v>
      </c>
      <c r="X24" s="1" t="s">
        <v>56</v>
      </c>
      <c r="Y24" s="2">
        <v>-133915</v>
      </c>
      <c r="Z24" s="1">
        <v>0</v>
      </c>
      <c r="AA24" s="1">
        <v>6656</v>
      </c>
      <c r="AB24" s="1">
        <v>1</v>
      </c>
      <c r="AC24" s="1">
        <v>1012</v>
      </c>
      <c r="AD24" s="1">
        <v>798</v>
      </c>
      <c r="AE24" s="2">
        <v>134474</v>
      </c>
      <c r="AF24" s="2">
        <v>1500</v>
      </c>
      <c r="AG24" s="2">
        <v>1019</v>
      </c>
      <c r="AH24" s="1" t="s">
        <v>118</v>
      </c>
      <c r="AI24" s="2">
        <v>1000</v>
      </c>
    </row>
    <row r="25" spans="1:35" s="1" customFormat="1" x14ac:dyDescent="0.2">
      <c r="A25" s="1" t="s">
        <v>136</v>
      </c>
      <c r="B25" s="2">
        <v>8405</v>
      </c>
      <c r="C25" s="2">
        <v>31254</v>
      </c>
      <c r="D25" s="2">
        <v>5781</v>
      </c>
      <c r="E25" s="1">
        <v>32</v>
      </c>
      <c r="F25" s="1">
        <v>9</v>
      </c>
      <c r="G25" s="1">
        <v>44</v>
      </c>
      <c r="H25" s="2">
        <v>9564</v>
      </c>
      <c r="I25" s="2">
        <v>4770</v>
      </c>
      <c r="J25" s="2">
        <v>9578</v>
      </c>
      <c r="K25" s="2">
        <v>4697</v>
      </c>
      <c r="L25" s="2">
        <v>10605</v>
      </c>
      <c r="M25" s="2">
        <v>7972</v>
      </c>
      <c r="N25" s="2">
        <v>3000</v>
      </c>
      <c r="O25" s="2">
        <v>3069</v>
      </c>
      <c r="P25" s="2">
        <v>3514</v>
      </c>
      <c r="Q25" s="2">
        <v>3561</v>
      </c>
      <c r="R25" s="2">
        <v>3005</v>
      </c>
      <c r="S25" s="2">
        <v>99374</v>
      </c>
      <c r="T25" s="1" t="s">
        <v>124</v>
      </c>
      <c r="U25" s="2">
        <v>3716</v>
      </c>
      <c r="V25" s="2">
        <v>262679</v>
      </c>
      <c r="W25" s="1">
        <v>32</v>
      </c>
      <c r="X25" s="2">
        <v>-1009</v>
      </c>
      <c r="Y25" s="1" t="s">
        <v>125</v>
      </c>
      <c r="Z25" s="1">
        <v>0</v>
      </c>
      <c r="AA25" s="1">
        <v>1361729</v>
      </c>
      <c r="AB25" s="1">
        <v>1</v>
      </c>
      <c r="AC25" s="1">
        <v>639</v>
      </c>
      <c r="AD25" s="1">
        <v>229</v>
      </c>
      <c r="AE25" s="2">
        <v>118098</v>
      </c>
      <c r="AF25" s="2">
        <v>2964</v>
      </c>
      <c r="AG25" s="2">
        <v>1185</v>
      </c>
      <c r="AH25" s="1" t="s">
        <v>126</v>
      </c>
      <c r="AI25" s="1" t="s">
        <v>127</v>
      </c>
    </row>
    <row r="26" spans="1:35" s="1" customFormat="1" x14ac:dyDescent="0.2">
      <c r="A26" s="1" t="s">
        <v>137</v>
      </c>
      <c r="B26" s="2">
        <v>8405</v>
      </c>
      <c r="C26" s="2">
        <v>15841</v>
      </c>
      <c r="D26" s="2">
        <v>2352</v>
      </c>
      <c r="E26" s="1">
        <v>17</v>
      </c>
      <c r="F26" s="1">
        <v>6</v>
      </c>
      <c r="G26" s="1">
        <v>24</v>
      </c>
      <c r="H26" s="2">
        <v>9564</v>
      </c>
      <c r="I26" s="2">
        <v>4770</v>
      </c>
      <c r="J26" s="2">
        <v>9578</v>
      </c>
      <c r="K26" s="2">
        <v>4763</v>
      </c>
      <c r="L26" s="2">
        <v>10605</v>
      </c>
      <c r="M26" s="2">
        <v>7972</v>
      </c>
      <c r="N26" s="2">
        <v>3000</v>
      </c>
      <c r="O26" s="2">
        <v>3069</v>
      </c>
      <c r="P26" s="2">
        <v>3514</v>
      </c>
      <c r="Q26" s="2">
        <v>3561</v>
      </c>
      <c r="R26" s="2">
        <v>3005</v>
      </c>
      <c r="S26" s="2">
        <v>99374</v>
      </c>
      <c r="T26" s="1" t="s">
        <v>124</v>
      </c>
      <c r="U26" s="2">
        <v>3716</v>
      </c>
      <c r="V26" s="2">
        <v>133142</v>
      </c>
      <c r="W26" s="1">
        <v>16</v>
      </c>
      <c r="X26" s="1" t="s">
        <v>128</v>
      </c>
      <c r="Y26" s="1" t="s">
        <v>129</v>
      </c>
      <c r="Z26" s="1">
        <v>0</v>
      </c>
      <c r="AA26" s="1">
        <v>690210</v>
      </c>
      <c r="AB26" s="1">
        <v>1</v>
      </c>
      <c r="AC26" s="1">
        <v>639</v>
      </c>
      <c r="AD26" s="1">
        <v>229</v>
      </c>
      <c r="AE26" s="2">
        <v>118098</v>
      </c>
      <c r="AF26" s="2">
        <v>2964</v>
      </c>
      <c r="AG26" s="2">
        <v>1185</v>
      </c>
      <c r="AH26" s="1" t="s">
        <v>126</v>
      </c>
      <c r="AI26" s="1" t="s">
        <v>127</v>
      </c>
    </row>
    <row r="27" spans="1:35" s="1" customFormat="1" x14ac:dyDescent="0.2">
      <c r="A27" s="1" t="s">
        <v>184</v>
      </c>
      <c r="B27" s="2">
        <v>5366</v>
      </c>
      <c r="C27" s="2">
        <v>21804</v>
      </c>
      <c r="D27" s="2">
        <v>4678</v>
      </c>
      <c r="E27" s="1">
        <v>24</v>
      </c>
      <c r="F27" s="1">
        <v>4</v>
      </c>
      <c r="G27" s="1">
        <v>34</v>
      </c>
      <c r="H27" s="2">
        <v>4705</v>
      </c>
      <c r="I27" s="2">
        <v>10547</v>
      </c>
      <c r="J27" s="2">
        <v>4702</v>
      </c>
      <c r="K27" s="2">
        <v>10533</v>
      </c>
      <c r="L27" s="2">
        <v>9142</v>
      </c>
      <c r="M27" s="2">
        <v>3042</v>
      </c>
      <c r="N27" s="2">
        <v>8972</v>
      </c>
      <c r="O27" s="2">
        <v>3083</v>
      </c>
      <c r="P27" s="2">
        <v>2986</v>
      </c>
      <c r="Q27" s="2">
        <v>3173</v>
      </c>
      <c r="R27" s="2">
        <v>2153</v>
      </c>
      <c r="S27" s="2">
        <v>40369</v>
      </c>
      <c r="T27" s="1" t="s">
        <v>40</v>
      </c>
      <c r="U27" s="2">
        <v>3241</v>
      </c>
      <c r="V27" s="2">
        <v>116997</v>
      </c>
      <c r="W27" s="1">
        <v>23</v>
      </c>
      <c r="X27" s="1" t="s">
        <v>130</v>
      </c>
      <c r="Y27" s="1" t="s">
        <v>131</v>
      </c>
      <c r="Z27" s="1">
        <v>0</v>
      </c>
      <c r="AA27" s="1">
        <v>606510</v>
      </c>
      <c r="AB27" s="1">
        <v>1</v>
      </c>
      <c r="AC27" s="1">
        <v>219</v>
      </c>
      <c r="AD27" s="1">
        <v>775</v>
      </c>
      <c r="AE27" s="2">
        <v>17969</v>
      </c>
      <c r="AF27" s="2">
        <v>2233</v>
      </c>
      <c r="AG27" s="2">
        <v>1474</v>
      </c>
      <c r="AH27" s="1" t="s">
        <v>132</v>
      </c>
      <c r="AI27" s="1" t="s">
        <v>133</v>
      </c>
    </row>
    <row r="28" spans="1:35" s="1" customFormat="1" x14ac:dyDescent="0.2">
      <c r="A28" s="1" t="s">
        <v>138</v>
      </c>
      <c r="B28" s="2">
        <v>5366</v>
      </c>
      <c r="C28" s="2">
        <v>12298</v>
      </c>
      <c r="D28" s="2">
        <v>2437</v>
      </c>
      <c r="E28" s="1">
        <v>11</v>
      </c>
      <c r="F28" s="1">
        <v>3</v>
      </c>
      <c r="G28" s="1">
        <v>21</v>
      </c>
      <c r="H28" s="2">
        <v>4705</v>
      </c>
      <c r="I28" s="2">
        <v>10547</v>
      </c>
      <c r="J28" s="2">
        <v>4733</v>
      </c>
      <c r="K28" s="2">
        <v>10489</v>
      </c>
      <c r="L28" s="2">
        <v>9142</v>
      </c>
      <c r="M28" s="2">
        <v>3042</v>
      </c>
      <c r="N28" s="2">
        <v>8972</v>
      </c>
      <c r="O28" s="2">
        <v>3083</v>
      </c>
      <c r="P28" s="2">
        <v>2986</v>
      </c>
      <c r="Q28" s="2">
        <v>3173</v>
      </c>
      <c r="R28" s="2">
        <v>2153</v>
      </c>
      <c r="S28" s="2">
        <v>40369</v>
      </c>
      <c r="T28" s="4" t="s">
        <v>40</v>
      </c>
      <c r="U28" s="2">
        <v>3241</v>
      </c>
      <c r="V28" s="2">
        <v>65990</v>
      </c>
      <c r="W28" s="1">
        <v>12</v>
      </c>
      <c r="X28" s="2" t="s">
        <v>134</v>
      </c>
      <c r="Y28" s="2">
        <v>-2199</v>
      </c>
      <c r="Z28" s="1">
        <v>0</v>
      </c>
      <c r="AA28" s="2">
        <v>342090000</v>
      </c>
      <c r="AB28" s="1">
        <v>1</v>
      </c>
      <c r="AC28" s="1">
        <v>219</v>
      </c>
      <c r="AD28" s="1">
        <v>775</v>
      </c>
      <c r="AE28" s="2">
        <v>17969</v>
      </c>
      <c r="AF28" s="2">
        <v>2233</v>
      </c>
      <c r="AG28" s="2">
        <v>1474</v>
      </c>
      <c r="AH28" s="1" t="s">
        <v>132</v>
      </c>
      <c r="AI28" s="2" t="s">
        <v>133</v>
      </c>
    </row>
    <row r="29" spans="1:35" s="1" customFormat="1" x14ac:dyDescent="0.2">
      <c r="A29" s="3" t="s">
        <v>140</v>
      </c>
      <c r="B29" s="2">
        <v>2167</v>
      </c>
      <c r="C29" s="2">
        <v>1000</v>
      </c>
      <c r="D29" s="1" t="s">
        <v>135</v>
      </c>
      <c r="E29" s="1">
        <v>1</v>
      </c>
      <c r="F29" s="1">
        <v>1</v>
      </c>
      <c r="G29" s="1">
        <v>1</v>
      </c>
      <c r="H29" s="2">
        <v>15819</v>
      </c>
      <c r="I29" s="2">
        <v>1069</v>
      </c>
      <c r="J29" s="2">
        <v>15820</v>
      </c>
      <c r="K29" s="2">
        <v>1076</v>
      </c>
      <c r="L29" s="2">
        <v>5889</v>
      </c>
      <c r="M29" s="2">
        <v>15083</v>
      </c>
      <c r="N29" s="1" t="s">
        <v>139</v>
      </c>
      <c r="O29" s="2">
        <v>1472</v>
      </c>
      <c r="P29" s="2">
        <v>1472</v>
      </c>
      <c r="Q29" s="2">
        <v>1661</v>
      </c>
      <c r="R29" s="2">
        <v>1661</v>
      </c>
      <c r="S29" s="1">
        <v>0</v>
      </c>
      <c r="T29" s="1" t="s">
        <v>103</v>
      </c>
      <c r="U29" s="2">
        <v>2082</v>
      </c>
      <c r="V29" s="2">
        <v>2167</v>
      </c>
      <c r="W29" s="1">
        <v>1</v>
      </c>
      <c r="X29" s="1" t="s">
        <v>56</v>
      </c>
      <c r="Y29" s="2">
        <v>-8487</v>
      </c>
      <c r="Z29" s="1">
        <v>0</v>
      </c>
      <c r="AA29" s="2">
        <v>11236000</v>
      </c>
      <c r="AB29" s="1">
        <v>1</v>
      </c>
      <c r="AC29" s="1">
        <v>1086</v>
      </c>
      <c r="AD29" s="1">
        <v>24</v>
      </c>
      <c r="AE29" s="1">
        <v>135</v>
      </c>
      <c r="AF29" s="2">
        <v>1472</v>
      </c>
      <c r="AG29" s="2">
        <v>1000</v>
      </c>
      <c r="AH29" s="2">
        <v>1000</v>
      </c>
      <c r="AI29" s="2">
        <v>1000</v>
      </c>
    </row>
    <row r="33" spans="1:2" x14ac:dyDescent="0.2">
      <c r="A33" s="1" t="s">
        <v>43</v>
      </c>
      <c r="B33" s="2">
        <f>8779-1040</f>
        <v>7739</v>
      </c>
    </row>
    <row r="34" spans="1:2" x14ac:dyDescent="0.2">
      <c r="A34" s="1" t="s">
        <v>51</v>
      </c>
      <c r="B34" s="2">
        <f>12539-1040</f>
        <v>11499</v>
      </c>
    </row>
    <row r="35" spans="1:2" x14ac:dyDescent="0.2">
      <c r="A35" s="1" t="s">
        <v>65</v>
      </c>
      <c r="B35" s="2">
        <f>7279-1068</f>
        <v>6211</v>
      </c>
    </row>
    <row r="36" spans="1:2" x14ac:dyDescent="0.2">
      <c r="A36" s="1" t="s">
        <v>73</v>
      </c>
      <c r="B36" s="2">
        <f>10909-1068</f>
        <v>9841</v>
      </c>
    </row>
    <row r="37" spans="1:2" x14ac:dyDescent="0.2">
      <c r="A37" s="1" t="s">
        <v>82</v>
      </c>
      <c r="B37" s="2">
        <f>5893-1068</f>
        <v>4825</v>
      </c>
    </row>
    <row r="38" spans="1:2" x14ac:dyDescent="0.2">
      <c r="A38" s="1" t="s">
        <v>90</v>
      </c>
      <c r="B38" s="2">
        <f>11861-1068</f>
        <v>10793</v>
      </c>
    </row>
    <row r="39" spans="1:2" x14ac:dyDescent="0.2">
      <c r="A39" s="1" t="s">
        <v>95</v>
      </c>
      <c r="B39" s="2">
        <f>15374-1068</f>
        <v>14306</v>
      </c>
    </row>
    <row r="40" spans="1:2" x14ac:dyDescent="0.2">
      <c r="A40" s="1" t="s">
        <v>101</v>
      </c>
      <c r="B40" s="10">
        <f>13.222-0.56</f>
        <v>12.661999999999999</v>
      </c>
    </row>
    <row r="41" spans="1:2" x14ac:dyDescent="0.2">
      <c r="A41" s="1" t="s">
        <v>110</v>
      </c>
      <c r="B41" s="10">
        <f>9.359-0.56</f>
        <v>8.7989999999999995</v>
      </c>
    </row>
    <row r="42" spans="1:2" x14ac:dyDescent="0.2">
      <c r="A42" s="1" t="s">
        <v>116</v>
      </c>
      <c r="B42" s="10">
        <f>12.794-0.56</f>
        <v>12.234</v>
      </c>
    </row>
    <row r="43" spans="1:2" x14ac:dyDescent="0.2">
      <c r="A43" s="1" t="s">
        <v>137</v>
      </c>
      <c r="B43" s="2">
        <f>15841-1000</f>
        <v>14841</v>
      </c>
    </row>
    <row r="44" spans="1:2" x14ac:dyDescent="0.2">
      <c r="A44" s="1" t="s">
        <v>138</v>
      </c>
      <c r="B44" s="2">
        <f>12298-1000</f>
        <v>11298</v>
      </c>
    </row>
    <row r="48" spans="1:2" x14ac:dyDescent="0.2">
      <c r="A48" s="3"/>
      <c r="B48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9A6A-68F8-854C-8F12-D8BF96454CDE}">
  <dimension ref="A1:AI77"/>
  <sheetViews>
    <sheetView workbookViewId="0">
      <selection activeCell="B70" sqref="B70:B71"/>
    </sheetView>
  </sheetViews>
  <sheetFormatPr baseColWidth="10" defaultRowHeight="16" x14ac:dyDescent="0.2"/>
  <sheetData>
    <row r="1" spans="1:35" s="1" customFormat="1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s="1" customFormat="1" x14ac:dyDescent="0.2">
      <c r="A2" s="1" t="s">
        <v>42</v>
      </c>
      <c r="B2" s="2">
        <v>3897</v>
      </c>
      <c r="C2" s="2">
        <v>26936</v>
      </c>
      <c r="D2" s="2">
        <v>5764</v>
      </c>
      <c r="E2" s="1">
        <v>30</v>
      </c>
      <c r="F2" s="1">
        <v>7</v>
      </c>
      <c r="G2" s="1">
        <v>41</v>
      </c>
      <c r="H2" s="2">
        <v>6955</v>
      </c>
      <c r="I2" s="2">
        <v>5094</v>
      </c>
      <c r="J2" s="2">
        <v>6988</v>
      </c>
      <c r="K2" s="2">
        <v>5143</v>
      </c>
      <c r="L2" s="2">
        <v>7181</v>
      </c>
      <c r="M2" s="2">
        <v>5889</v>
      </c>
      <c r="N2" s="2">
        <v>3986</v>
      </c>
      <c r="O2" s="2">
        <v>2167</v>
      </c>
      <c r="P2" s="2">
        <v>2361</v>
      </c>
      <c r="Q2" s="2">
        <v>2390</v>
      </c>
      <c r="R2" s="2">
        <v>2076</v>
      </c>
      <c r="S2" s="2">
        <v>74714</v>
      </c>
      <c r="T2" s="1" t="s">
        <v>77</v>
      </c>
      <c r="U2" s="2">
        <v>2471</v>
      </c>
      <c r="V2" s="2">
        <v>104965</v>
      </c>
      <c r="W2" s="1">
        <v>28</v>
      </c>
      <c r="X2" s="2">
        <v>-1011</v>
      </c>
      <c r="Y2" s="1" t="s">
        <v>463</v>
      </c>
      <c r="Z2" s="1">
        <v>0</v>
      </c>
      <c r="AA2" s="1">
        <v>544139</v>
      </c>
      <c r="AB2" s="1">
        <v>1</v>
      </c>
      <c r="AC2" s="1">
        <v>473</v>
      </c>
      <c r="AD2" s="1">
        <v>455</v>
      </c>
      <c r="AE2" s="2">
        <v>68916</v>
      </c>
      <c r="AF2" s="2">
        <v>2049</v>
      </c>
      <c r="AG2" s="2">
        <v>1151</v>
      </c>
      <c r="AH2" s="1" t="s">
        <v>47</v>
      </c>
      <c r="AI2" s="2">
        <v>1000</v>
      </c>
    </row>
    <row r="3" spans="1:35" s="1" customFormat="1" x14ac:dyDescent="0.2">
      <c r="A3" s="1" t="s">
        <v>43</v>
      </c>
      <c r="B3" s="2">
        <v>3897</v>
      </c>
      <c r="C3" s="2">
        <v>3026</v>
      </c>
      <c r="D3" s="2" t="s">
        <v>162</v>
      </c>
      <c r="E3" s="1">
        <v>3</v>
      </c>
      <c r="F3" s="1">
        <v>2</v>
      </c>
      <c r="G3" s="1">
        <v>23</v>
      </c>
      <c r="H3" s="2">
        <v>6955</v>
      </c>
      <c r="I3" s="2">
        <v>5094</v>
      </c>
      <c r="J3" s="2">
        <v>6970</v>
      </c>
      <c r="K3" s="2">
        <v>5106</v>
      </c>
      <c r="L3" s="2">
        <v>7181</v>
      </c>
      <c r="M3" s="2">
        <v>5889</v>
      </c>
      <c r="N3" s="2">
        <v>3986</v>
      </c>
      <c r="O3" s="2">
        <v>2167</v>
      </c>
      <c r="P3" s="2">
        <v>2361</v>
      </c>
      <c r="Q3" s="2">
        <v>2390</v>
      </c>
      <c r="R3" s="2">
        <v>2076</v>
      </c>
      <c r="S3" s="2">
        <v>74714</v>
      </c>
      <c r="T3" s="1" t="s">
        <v>77</v>
      </c>
      <c r="U3" s="2">
        <v>2471</v>
      </c>
      <c r="V3" s="2">
        <v>11791</v>
      </c>
      <c r="W3" s="1">
        <v>3</v>
      </c>
      <c r="X3" s="2">
        <v>437498</v>
      </c>
      <c r="Y3" s="2">
        <v>12284059</v>
      </c>
      <c r="Z3" s="1">
        <v>0</v>
      </c>
      <c r="AA3" s="1">
        <v>61126</v>
      </c>
      <c r="AB3" s="1">
        <v>1</v>
      </c>
      <c r="AC3" s="1">
        <v>473</v>
      </c>
      <c r="AD3" s="1">
        <v>455</v>
      </c>
      <c r="AE3" s="2">
        <v>68916</v>
      </c>
      <c r="AF3" s="2">
        <v>2049</v>
      </c>
      <c r="AG3" s="2">
        <v>1151</v>
      </c>
      <c r="AH3" s="1" t="s">
        <v>47</v>
      </c>
      <c r="AI3" s="2">
        <v>1000</v>
      </c>
    </row>
    <row r="4" spans="1:35" s="1" customFormat="1" x14ac:dyDescent="0.2">
      <c r="A4" s="1" t="s">
        <v>50</v>
      </c>
      <c r="B4" s="2">
        <v>4133</v>
      </c>
      <c r="C4" s="2">
        <v>25028</v>
      </c>
      <c r="D4" s="2">
        <v>6604</v>
      </c>
      <c r="E4" s="1">
        <v>29</v>
      </c>
      <c r="F4" s="1">
        <v>6</v>
      </c>
      <c r="G4" s="1">
        <v>41</v>
      </c>
      <c r="H4" s="2">
        <v>11714</v>
      </c>
      <c r="I4" s="2">
        <v>4321</v>
      </c>
      <c r="J4" s="2">
        <v>11675</v>
      </c>
      <c r="K4" s="2">
        <v>4278</v>
      </c>
      <c r="L4" s="2">
        <v>8133</v>
      </c>
      <c r="M4" s="2">
        <v>10750</v>
      </c>
      <c r="N4" s="2">
        <v>2819</v>
      </c>
      <c r="O4" s="2">
        <v>1944</v>
      </c>
      <c r="P4" s="2">
        <v>3056</v>
      </c>
      <c r="Q4" s="2">
        <v>3171</v>
      </c>
      <c r="R4" s="2">
        <v>1660</v>
      </c>
      <c r="S4" s="2">
        <v>108441</v>
      </c>
      <c r="T4" s="1" t="s">
        <v>103</v>
      </c>
      <c r="U4" s="2">
        <v>3289</v>
      </c>
      <c r="V4" s="2">
        <v>103454</v>
      </c>
      <c r="W4" s="1">
        <v>27</v>
      </c>
      <c r="X4" s="1" t="s">
        <v>493</v>
      </c>
      <c r="Y4" s="1" t="s">
        <v>494</v>
      </c>
      <c r="Z4" s="1">
        <v>0</v>
      </c>
      <c r="AA4" s="1">
        <v>536305</v>
      </c>
      <c r="AB4" s="1">
        <v>1</v>
      </c>
      <c r="AC4" s="1">
        <v>797</v>
      </c>
      <c r="AD4" s="1">
        <v>206</v>
      </c>
      <c r="AE4" s="2">
        <v>114184</v>
      </c>
      <c r="AF4" s="2">
        <v>1741</v>
      </c>
      <c r="AG4" s="2">
        <v>1910</v>
      </c>
      <c r="AH4" s="1" t="s">
        <v>495</v>
      </c>
      <c r="AI4" s="1" t="s">
        <v>339</v>
      </c>
    </row>
    <row r="5" spans="1:35" s="1" customFormat="1" x14ac:dyDescent="0.2">
      <c r="A5" s="1" t="s">
        <v>51</v>
      </c>
      <c r="B5" s="2">
        <v>4133</v>
      </c>
      <c r="C5" s="2">
        <v>3738</v>
      </c>
      <c r="D5" s="2" t="s">
        <v>182</v>
      </c>
      <c r="E5" s="1">
        <v>4</v>
      </c>
      <c r="F5" s="1">
        <v>2</v>
      </c>
      <c r="G5" s="1">
        <v>20</v>
      </c>
      <c r="H5" s="2">
        <v>11714</v>
      </c>
      <c r="I5" s="2">
        <v>4321</v>
      </c>
      <c r="J5" s="2">
        <v>11682</v>
      </c>
      <c r="K5" s="2">
        <v>4250</v>
      </c>
      <c r="L5" s="2">
        <v>8133</v>
      </c>
      <c r="M5" s="2">
        <v>10750</v>
      </c>
      <c r="N5" s="2">
        <v>2819</v>
      </c>
      <c r="O5" s="2">
        <v>1944</v>
      </c>
      <c r="P5" s="2">
        <v>3056</v>
      </c>
      <c r="Q5" s="2">
        <v>3171</v>
      </c>
      <c r="R5" s="2">
        <v>1660</v>
      </c>
      <c r="S5" s="2">
        <v>108441</v>
      </c>
      <c r="T5" s="1" t="s">
        <v>103</v>
      </c>
      <c r="U5" s="2">
        <v>3289</v>
      </c>
      <c r="V5" s="2">
        <v>15451</v>
      </c>
      <c r="W5" s="1">
        <v>4</v>
      </c>
      <c r="X5" s="2">
        <v>1728</v>
      </c>
      <c r="Y5" s="2">
        <v>26053</v>
      </c>
      <c r="Z5" s="1">
        <v>0</v>
      </c>
      <c r="AA5" s="1">
        <v>80097</v>
      </c>
      <c r="AB5" s="1">
        <v>1</v>
      </c>
      <c r="AC5" s="1">
        <v>797</v>
      </c>
      <c r="AD5" s="1">
        <v>206</v>
      </c>
      <c r="AE5" s="2">
        <v>114184</v>
      </c>
      <c r="AF5" s="2">
        <v>1741</v>
      </c>
      <c r="AG5" s="2">
        <v>1910</v>
      </c>
      <c r="AH5" s="1" t="s">
        <v>495</v>
      </c>
      <c r="AI5" s="1" t="s">
        <v>339</v>
      </c>
    </row>
    <row r="6" spans="1:35" s="1" customFormat="1" x14ac:dyDescent="0.2">
      <c r="A6" s="5" t="s">
        <v>64</v>
      </c>
      <c r="B6" s="2">
        <v>3111</v>
      </c>
      <c r="C6" s="2">
        <v>25353</v>
      </c>
      <c r="D6" s="2">
        <v>8086</v>
      </c>
      <c r="E6" s="1">
        <v>27</v>
      </c>
      <c r="F6" s="1">
        <v>5</v>
      </c>
      <c r="G6" s="1">
        <v>45</v>
      </c>
      <c r="H6" s="2">
        <v>10607</v>
      </c>
      <c r="I6" s="2">
        <v>5755</v>
      </c>
      <c r="J6" s="2">
        <v>10569</v>
      </c>
      <c r="K6" s="2">
        <v>5716</v>
      </c>
      <c r="L6" s="2">
        <v>7406</v>
      </c>
      <c r="M6" s="2">
        <v>9542</v>
      </c>
      <c r="N6" s="2">
        <v>4528</v>
      </c>
      <c r="O6" s="2">
        <v>2417</v>
      </c>
      <c r="P6" s="2">
        <v>2208</v>
      </c>
      <c r="Q6" s="2">
        <v>2665</v>
      </c>
      <c r="R6" s="2">
        <v>1486</v>
      </c>
      <c r="S6" s="2">
        <v>140992</v>
      </c>
      <c r="T6" s="1" t="s">
        <v>496</v>
      </c>
      <c r="U6" s="2">
        <v>2734</v>
      </c>
      <c r="V6" s="2">
        <v>78867</v>
      </c>
      <c r="W6" s="1">
        <v>25</v>
      </c>
      <c r="X6" s="2" t="s">
        <v>497</v>
      </c>
      <c r="Y6" s="2" t="s">
        <v>498</v>
      </c>
      <c r="Z6" s="1">
        <v>0</v>
      </c>
      <c r="AA6" s="1">
        <v>408849</v>
      </c>
      <c r="AB6" s="1">
        <v>1</v>
      </c>
      <c r="AC6" s="1">
        <v>687</v>
      </c>
      <c r="AD6" s="1">
        <v>352</v>
      </c>
      <c r="AE6" s="2">
        <v>152133</v>
      </c>
      <c r="AF6" s="2">
        <v>1665</v>
      </c>
      <c r="AG6" s="2">
        <v>1794</v>
      </c>
      <c r="AH6" s="1" t="s">
        <v>162</v>
      </c>
      <c r="AI6" s="2" t="s">
        <v>438</v>
      </c>
    </row>
    <row r="7" spans="1:35" s="1" customFormat="1" x14ac:dyDescent="0.2">
      <c r="A7" s="5" t="s">
        <v>65</v>
      </c>
      <c r="B7" s="2">
        <v>3111</v>
      </c>
      <c r="C7" s="2">
        <v>8272</v>
      </c>
      <c r="D7" s="2">
        <v>3716</v>
      </c>
      <c r="E7" s="1">
        <v>7</v>
      </c>
      <c r="F7" s="1">
        <v>1</v>
      </c>
      <c r="G7" s="1">
        <v>55</v>
      </c>
      <c r="H7" s="2">
        <v>10607</v>
      </c>
      <c r="I7" s="2">
        <v>5755</v>
      </c>
      <c r="J7" s="2">
        <v>10514</v>
      </c>
      <c r="K7" s="2">
        <v>5661</v>
      </c>
      <c r="L7" s="2">
        <v>7406</v>
      </c>
      <c r="M7" s="2">
        <v>9542</v>
      </c>
      <c r="N7" s="2">
        <v>4528</v>
      </c>
      <c r="O7" s="2">
        <v>2417</v>
      </c>
      <c r="P7" s="2">
        <v>2208</v>
      </c>
      <c r="Q7" s="2">
        <v>2665</v>
      </c>
      <c r="R7" s="2">
        <v>1486</v>
      </c>
      <c r="S7" s="2">
        <v>140992</v>
      </c>
      <c r="T7" s="1" t="s">
        <v>496</v>
      </c>
      <c r="U7" s="2">
        <v>2734</v>
      </c>
      <c r="V7" s="2">
        <v>25731</v>
      </c>
      <c r="W7" s="1">
        <v>8</v>
      </c>
      <c r="X7" s="2">
        <v>2141</v>
      </c>
      <c r="Y7" s="2">
        <v>13585</v>
      </c>
      <c r="Z7" s="1">
        <v>0</v>
      </c>
      <c r="AA7" s="1">
        <v>133390</v>
      </c>
      <c r="AB7" s="1">
        <v>1</v>
      </c>
      <c r="AC7" s="1">
        <v>687</v>
      </c>
      <c r="AD7" s="1">
        <v>352</v>
      </c>
      <c r="AE7" s="2">
        <v>152133</v>
      </c>
      <c r="AF7" s="2">
        <v>1665</v>
      </c>
      <c r="AG7" s="2">
        <v>1794</v>
      </c>
      <c r="AH7" s="1" t="s">
        <v>162</v>
      </c>
      <c r="AI7" s="1" t="s">
        <v>438</v>
      </c>
    </row>
    <row r="8" spans="1:35" s="1" customFormat="1" x14ac:dyDescent="0.2">
      <c r="A8" s="1" t="s">
        <v>72</v>
      </c>
      <c r="B8" s="2">
        <v>2323</v>
      </c>
      <c r="C8" s="2">
        <v>19658</v>
      </c>
      <c r="D8" s="2">
        <v>5093</v>
      </c>
      <c r="E8" s="1">
        <v>22</v>
      </c>
      <c r="F8" s="1">
        <v>5</v>
      </c>
      <c r="G8" s="1">
        <v>33</v>
      </c>
      <c r="H8" s="2">
        <v>15493</v>
      </c>
      <c r="I8" s="2">
        <v>4712</v>
      </c>
      <c r="J8" s="2">
        <v>15524</v>
      </c>
      <c r="K8" s="2">
        <v>4691</v>
      </c>
      <c r="L8" s="2">
        <v>5603</v>
      </c>
      <c r="M8" s="2">
        <v>14667</v>
      </c>
      <c r="N8" s="2">
        <v>3806</v>
      </c>
      <c r="O8" s="2">
        <v>1694</v>
      </c>
      <c r="P8" s="2">
        <v>1819</v>
      </c>
      <c r="Q8" s="2">
        <v>1876</v>
      </c>
      <c r="R8" s="2">
        <v>1576</v>
      </c>
      <c r="S8" s="2">
        <v>53472</v>
      </c>
      <c r="T8" s="1" t="s">
        <v>455</v>
      </c>
      <c r="U8" s="2">
        <v>1975</v>
      </c>
      <c r="V8" s="2">
        <v>45668</v>
      </c>
      <c r="W8" s="1">
        <v>20</v>
      </c>
      <c r="X8" s="1" t="s">
        <v>499</v>
      </c>
      <c r="Y8" s="1" t="s">
        <v>500</v>
      </c>
      <c r="Z8" s="1">
        <v>0</v>
      </c>
      <c r="AA8" s="2">
        <v>236743000</v>
      </c>
      <c r="AB8" s="1">
        <v>1</v>
      </c>
      <c r="AC8" s="1">
        <v>1082</v>
      </c>
      <c r="AD8" s="1">
        <v>405</v>
      </c>
      <c r="AE8" s="2">
        <v>59105</v>
      </c>
      <c r="AF8" s="2">
        <v>1595</v>
      </c>
      <c r="AG8" s="2">
        <v>1190</v>
      </c>
      <c r="AH8" s="1" t="s">
        <v>335</v>
      </c>
      <c r="AI8" s="2">
        <v>1000</v>
      </c>
    </row>
    <row r="9" spans="1:35" s="1" customFormat="1" x14ac:dyDescent="0.2">
      <c r="A9" s="1" t="s">
        <v>73</v>
      </c>
      <c r="B9" s="2">
        <v>2323</v>
      </c>
      <c r="C9" s="2">
        <v>2387</v>
      </c>
      <c r="D9" s="2" t="s">
        <v>151</v>
      </c>
      <c r="E9" s="1">
        <v>2</v>
      </c>
      <c r="F9" s="1">
        <v>1</v>
      </c>
      <c r="G9" s="1">
        <v>8</v>
      </c>
      <c r="H9" s="2">
        <v>15493</v>
      </c>
      <c r="I9" s="2">
        <v>4712</v>
      </c>
      <c r="J9" s="2">
        <v>15478</v>
      </c>
      <c r="K9" s="2">
        <v>4694</v>
      </c>
      <c r="L9" s="2">
        <v>5603</v>
      </c>
      <c r="M9" s="2">
        <v>14667</v>
      </c>
      <c r="N9" s="2">
        <v>3806</v>
      </c>
      <c r="O9" s="2">
        <v>1694</v>
      </c>
      <c r="P9" s="2">
        <v>1819</v>
      </c>
      <c r="Q9" s="2">
        <v>1876</v>
      </c>
      <c r="R9" s="2">
        <v>1576</v>
      </c>
      <c r="S9" s="2">
        <v>53472</v>
      </c>
      <c r="T9" s="1" t="s">
        <v>455</v>
      </c>
      <c r="U9" s="2">
        <v>1975</v>
      </c>
      <c r="V9" s="2">
        <v>5544</v>
      </c>
      <c r="W9" s="1">
        <v>2</v>
      </c>
      <c r="X9" s="2">
        <v>-1190</v>
      </c>
      <c r="Y9" s="2">
        <v>11232</v>
      </c>
      <c r="Z9" s="1">
        <v>0</v>
      </c>
      <c r="AA9" s="2">
        <v>28741000</v>
      </c>
      <c r="AB9" s="1">
        <v>1</v>
      </c>
      <c r="AC9" s="1">
        <v>1082</v>
      </c>
      <c r="AD9" s="1">
        <v>405</v>
      </c>
      <c r="AE9" s="2">
        <v>59105</v>
      </c>
      <c r="AF9" s="2">
        <v>1595</v>
      </c>
      <c r="AG9" s="2">
        <v>1190</v>
      </c>
      <c r="AH9" s="1" t="s">
        <v>335</v>
      </c>
      <c r="AI9" s="2">
        <v>1000</v>
      </c>
    </row>
    <row r="10" spans="1:35" s="1" customFormat="1" x14ac:dyDescent="0.2">
      <c r="A10" s="3" t="s">
        <v>502</v>
      </c>
      <c r="B10" s="2">
        <v>2250</v>
      </c>
      <c r="C10" s="2">
        <v>1001</v>
      </c>
      <c r="D10" s="2" t="s">
        <v>501</v>
      </c>
      <c r="E10" s="1">
        <v>1</v>
      </c>
      <c r="F10" s="1">
        <v>0</v>
      </c>
      <c r="G10" s="1">
        <v>2</v>
      </c>
      <c r="H10" s="2">
        <v>2236</v>
      </c>
      <c r="I10" s="2" t="s">
        <v>393</v>
      </c>
      <c r="J10" s="2">
        <v>2253</v>
      </c>
      <c r="K10" s="2" t="s">
        <v>439</v>
      </c>
      <c r="L10" s="2">
        <v>6000</v>
      </c>
      <c r="M10" s="2">
        <v>1486</v>
      </c>
      <c r="N10" s="2" t="s">
        <v>491</v>
      </c>
      <c r="O10" s="2">
        <v>1500</v>
      </c>
      <c r="P10" s="2">
        <v>1500</v>
      </c>
      <c r="Q10" s="2">
        <v>1693</v>
      </c>
      <c r="R10" s="2">
        <v>1693</v>
      </c>
      <c r="S10" s="2">
        <v>0</v>
      </c>
      <c r="T10" s="1" t="s">
        <v>103</v>
      </c>
      <c r="U10" s="2">
        <v>2121</v>
      </c>
      <c r="V10" s="2">
        <v>2252</v>
      </c>
      <c r="W10" s="1">
        <v>1</v>
      </c>
      <c r="X10" s="1" t="s">
        <v>56</v>
      </c>
      <c r="Y10" s="2">
        <v>-7671</v>
      </c>
      <c r="Z10" s="1">
        <v>0</v>
      </c>
      <c r="AA10" s="2">
        <v>11674000</v>
      </c>
      <c r="AB10" s="1">
        <v>1</v>
      </c>
      <c r="AC10" s="1">
        <v>107</v>
      </c>
      <c r="AD10" s="1">
        <v>14</v>
      </c>
      <c r="AE10" s="2">
        <v>135</v>
      </c>
      <c r="AF10" s="2">
        <v>1500</v>
      </c>
      <c r="AG10" s="2">
        <v>1000</v>
      </c>
      <c r="AH10" s="2">
        <v>1000</v>
      </c>
      <c r="AI10" s="2">
        <v>1000</v>
      </c>
    </row>
    <row r="11" spans="1:35" s="1" customFormat="1" x14ac:dyDescent="0.2">
      <c r="A11" s="5" t="s">
        <v>81</v>
      </c>
      <c r="B11" s="2">
        <v>13156</v>
      </c>
      <c r="C11" s="2">
        <v>45511</v>
      </c>
      <c r="D11" s="2">
        <v>14218</v>
      </c>
      <c r="E11" s="1">
        <v>62</v>
      </c>
      <c r="F11" s="1">
        <v>10</v>
      </c>
      <c r="G11" s="1">
        <v>73</v>
      </c>
      <c r="H11" s="2">
        <v>9916</v>
      </c>
      <c r="I11" s="2">
        <v>5240</v>
      </c>
      <c r="J11" s="2">
        <v>9913</v>
      </c>
      <c r="K11" s="2">
        <v>5336</v>
      </c>
      <c r="L11" s="2">
        <v>14248</v>
      </c>
      <c r="M11" s="2">
        <v>7833</v>
      </c>
      <c r="N11" s="2">
        <v>2667</v>
      </c>
      <c r="O11" s="2">
        <v>4306</v>
      </c>
      <c r="P11" s="2">
        <v>4528</v>
      </c>
      <c r="Q11" s="2">
        <v>4194</v>
      </c>
      <c r="R11" s="2">
        <v>3994</v>
      </c>
      <c r="S11" s="2">
        <v>87256</v>
      </c>
      <c r="T11" s="1" t="s">
        <v>445</v>
      </c>
      <c r="U11" s="2">
        <v>4581</v>
      </c>
      <c r="V11" s="2">
        <v>598749</v>
      </c>
      <c r="W11" s="1">
        <v>48</v>
      </c>
      <c r="X11" s="1" t="s">
        <v>503</v>
      </c>
      <c r="Y11" s="1" t="s">
        <v>504</v>
      </c>
      <c r="Z11" s="1">
        <v>0</v>
      </c>
      <c r="AA11" s="1">
        <v>3103913</v>
      </c>
      <c r="AB11" s="1">
        <v>1</v>
      </c>
      <c r="AC11" s="1">
        <v>671</v>
      </c>
      <c r="AD11" s="1">
        <v>197</v>
      </c>
      <c r="AE11" s="2">
        <v>127982</v>
      </c>
      <c r="AF11" s="2">
        <v>4133</v>
      </c>
      <c r="AG11" s="2">
        <v>1050</v>
      </c>
      <c r="AH11" s="1" t="s">
        <v>84</v>
      </c>
      <c r="AI11" s="1" t="s">
        <v>77</v>
      </c>
    </row>
    <row r="12" spans="1:35" s="1" customFormat="1" x14ac:dyDescent="0.2">
      <c r="A12" s="5" t="s">
        <v>82</v>
      </c>
      <c r="B12" s="2">
        <v>13156</v>
      </c>
      <c r="C12" s="2">
        <v>13088</v>
      </c>
      <c r="D12" s="2">
        <v>5011</v>
      </c>
      <c r="E12" s="1">
        <v>12</v>
      </c>
      <c r="F12" s="1">
        <v>3</v>
      </c>
      <c r="G12" s="1">
        <v>85</v>
      </c>
      <c r="H12" s="2">
        <v>9916</v>
      </c>
      <c r="I12" s="2">
        <v>5240</v>
      </c>
      <c r="J12" s="2">
        <v>9916</v>
      </c>
      <c r="K12" s="2">
        <v>5322</v>
      </c>
      <c r="L12" s="2">
        <v>14248</v>
      </c>
      <c r="M12" s="2">
        <v>7833</v>
      </c>
      <c r="N12" s="2">
        <v>2667</v>
      </c>
      <c r="O12" s="2">
        <v>4306</v>
      </c>
      <c r="P12" s="2">
        <v>4528</v>
      </c>
      <c r="Q12" s="2">
        <v>4194</v>
      </c>
      <c r="R12" s="2">
        <v>3994</v>
      </c>
      <c r="S12" s="2">
        <v>87256</v>
      </c>
      <c r="T12" s="1" t="s">
        <v>445</v>
      </c>
      <c r="U12" s="2">
        <v>4581</v>
      </c>
      <c r="V12" s="2">
        <v>172185</v>
      </c>
      <c r="W12" s="1">
        <v>13</v>
      </c>
      <c r="X12" s="2">
        <v>1811</v>
      </c>
      <c r="Y12" s="2">
        <v>13871</v>
      </c>
      <c r="Z12" s="1">
        <v>0</v>
      </c>
      <c r="AA12" s="1">
        <v>892608</v>
      </c>
      <c r="AB12" s="1">
        <v>1</v>
      </c>
      <c r="AC12" s="1">
        <v>671</v>
      </c>
      <c r="AD12" s="1">
        <v>197</v>
      </c>
      <c r="AE12" s="2">
        <v>127982</v>
      </c>
      <c r="AF12" s="2">
        <v>4133</v>
      </c>
      <c r="AG12" s="2">
        <v>1050</v>
      </c>
      <c r="AH12" s="1" t="s">
        <v>84</v>
      </c>
      <c r="AI12" s="1" t="s">
        <v>77</v>
      </c>
    </row>
    <row r="13" spans="1:35" s="1" customFormat="1" x14ac:dyDescent="0.2">
      <c r="A13" s="3" t="s">
        <v>505</v>
      </c>
      <c r="B13" s="2">
        <v>2250</v>
      </c>
      <c r="C13" s="2">
        <v>1007</v>
      </c>
      <c r="D13" s="2" t="s">
        <v>461</v>
      </c>
      <c r="E13" s="1">
        <v>1</v>
      </c>
      <c r="F13" s="1">
        <v>1</v>
      </c>
      <c r="G13" s="1">
        <v>5</v>
      </c>
      <c r="H13" s="2">
        <v>3431</v>
      </c>
      <c r="I13" s="2" t="s">
        <v>235</v>
      </c>
      <c r="J13" s="2">
        <v>3448</v>
      </c>
      <c r="K13" s="2" t="s">
        <v>198</v>
      </c>
      <c r="L13" s="2">
        <v>6000</v>
      </c>
      <c r="M13" s="2">
        <v>2681</v>
      </c>
      <c r="N13" s="1" t="s">
        <v>399</v>
      </c>
      <c r="O13" s="2">
        <v>1500</v>
      </c>
      <c r="P13" s="2">
        <v>1500</v>
      </c>
      <c r="Q13" s="2">
        <v>1693</v>
      </c>
      <c r="R13" s="2">
        <v>1693</v>
      </c>
      <c r="S13" s="2">
        <v>0</v>
      </c>
      <c r="T13" s="1" t="s">
        <v>103</v>
      </c>
      <c r="U13" s="2">
        <v>2121</v>
      </c>
      <c r="V13" s="2">
        <v>2266</v>
      </c>
      <c r="W13" s="1">
        <v>1</v>
      </c>
      <c r="X13" s="1" t="s">
        <v>56</v>
      </c>
      <c r="Y13" s="2">
        <v>-7945</v>
      </c>
      <c r="Z13" s="1">
        <v>0</v>
      </c>
      <c r="AA13" s="2">
        <v>11746000</v>
      </c>
      <c r="AB13" s="1">
        <v>1</v>
      </c>
      <c r="AC13" s="1">
        <v>193</v>
      </c>
      <c r="AD13" s="1">
        <v>12</v>
      </c>
      <c r="AE13" s="2">
        <v>135</v>
      </c>
      <c r="AF13" s="2">
        <v>1500</v>
      </c>
      <c r="AG13" s="2">
        <v>1000</v>
      </c>
      <c r="AH13" s="2">
        <v>1000</v>
      </c>
      <c r="AI13" s="2">
        <v>1000</v>
      </c>
    </row>
    <row r="14" spans="1:35" s="1" customFormat="1" x14ac:dyDescent="0.2">
      <c r="A14" s="1" t="s">
        <v>89</v>
      </c>
      <c r="B14" s="2">
        <v>10876</v>
      </c>
      <c r="C14" s="2">
        <v>40455</v>
      </c>
      <c r="D14" s="2">
        <v>8013</v>
      </c>
      <c r="E14" s="1">
        <v>44</v>
      </c>
      <c r="F14" s="1">
        <v>6</v>
      </c>
      <c r="G14" s="1">
        <v>57</v>
      </c>
      <c r="H14" s="2">
        <v>7821</v>
      </c>
      <c r="I14" s="2">
        <v>12183</v>
      </c>
      <c r="J14" s="2">
        <v>7840</v>
      </c>
      <c r="K14" s="2">
        <v>12170</v>
      </c>
      <c r="L14" s="2">
        <v>12238</v>
      </c>
      <c r="M14" s="2">
        <v>5958</v>
      </c>
      <c r="N14" s="2">
        <v>10014</v>
      </c>
      <c r="O14" s="2">
        <v>3500</v>
      </c>
      <c r="P14" s="2">
        <v>4056</v>
      </c>
      <c r="Q14" s="2">
        <v>4057</v>
      </c>
      <c r="R14" s="2">
        <v>3413</v>
      </c>
      <c r="S14" s="2">
        <v>86668</v>
      </c>
      <c r="T14" s="1" t="s">
        <v>111</v>
      </c>
      <c r="U14" s="2">
        <v>4097</v>
      </c>
      <c r="V14" s="2">
        <v>439982</v>
      </c>
      <c r="W14" s="1">
        <v>43</v>
      </c>
      <c r="X14" s="2">
        <v>-1466</v>
      </c>
      <c r="Y14" s="2">
        <v>2022</v>
      </c>
      <c r="Z14" s="1">
        <v>0</v>
      </c>
      <c r="AA14" s="1">
        <v>2280865</v>
      </c>
      <c r="AB14" s="1">
        <v>1</v>
      </c>
      <c r="AC14" s="1">
        <v>510</v>
      </c>
      <c r="AD14" s="1">
        <v>1011</v>
      </c>
      <c r="AE14" s="2">
        <v>79452</v>
      </c>
      <c r="AF14" s="2">
        <v>3479</v>
      </c>
      <c r="AG14" s="2">
        <v>1189</v>
      </c>
      <c r="AH14" s="1" t="s">
        <v>506</v>
      </c>
      <c r="AI14" s="1" t="s">
        <v>195</v>
      </c>
    </row>
    <row r="15" spans="1:35" s="1" customFormat="1" x14ac:dyDescent="0.2">
      <c r="A15" s="1" t="s">
        <v>90</v>
      </c>
      <c r="B15" s="2">
        <v>10876</v>
      </c>
      <c r="C15" s="2">
        <v>3446</v>
      </c>
      <c r="D15" s="2" t="s">
        <v>333</v>
      </c>
      <c r="E15" s="1">
        <v>3</v>
      </c>
      <c r="F15" s="1">
        <v>1</v>
      </c>
      <c r="G15" s="1">
        <v>14</v>
      </c>
      <c r="H15" s="2">
        <v>7821</v>
      </c>
      <c r="I15" s="2">
        <v>12183</v>
      </c>
      <c r="J15" s="2">
        <v>7820</v>
      </c>
      <c r="K15" s="2">
        <v>12167</v>
      </c>
      <c r="L15" s="2">
        <v>12238</v>
      </c>
      <c r="M15" s="2">
        <v>5958</v>
      </c>
      <c r="N15" s="2">
        <v>10014</v>
      </c>
      <c r="O15" s="2">
        <v>3500</v>
      </c>
      <c r="P15" s="2">
        <v>4056</v>
      </c>
      <c r="Q15" s="2">
        <v>4057</v>
      </c>
      <c r="R15" s="2">
        <v>3413</v>
      </c>
      <c r="S15" s="2">
        <v>86668</v>
      </c>
      <c r="T15" s="1" t="s">
        <v>111</v>
      </c>
      <c r="U15" s="2">
        <v>4097</v>
      </c>
      <c r="V15" s="2">
        <v>37481</v>
      </c>
      <c r="W15" s="1">
        <v>3</v>
      </c>
      <c r="X15" s="2">
        <v>1230</v>
      </c>
      <c r="Y15" s="2">
        <v>7841</v>
      </c>
      <c r="Z15" s="1">
        <v>0</v>
      </c>
      <c r="AA15" s="2">
        <v>194303000</v>
      </c>
      <c r="AB15" s="1">
        <v>1</v>
      </c>
      <c r="AC15" s="1">
        <v>510</v>
      </c>
      <c r="AD15" s="1">
        <v>1011</v>
      </c>
      <c r="AE15" s="2">
        <v>79452</v>
      </c>
      <c r="AF15" s="2">
        <v>3479</v>
      </c>
      <c r="AG15" s="2">
        <v>1189</v>
      </c>
      <c r="AH15" s="1" t="s">
        <v>506</v>
      </c>
      <c r="AI15" s="1" t="s">
        <v>195</v>
      </c>
    </row>
    <row r="16" spans="1:35" s="1" customFormat="1" x14ac:dyDescent="0.2">
      <c r="A16" s="5" t="s">
        <v>94</v>
      </c>
      <c r="B16" s="2">
        <v>2239</v>
      </c>
      <c r="C16" s="2">
        <v>34973</v>
      </c>
      <c r="D16" s="2">
        <v>12767</v>
      </c>
      <c r="E16" s="1">
        <v>47</v>
      </c>
      <c r="F16" s="1">
        <v>8</v>
      </c>
      <c r="G16" s="1">
        <v>69</v>
      </c>
      <c r="H16" s="2">
        <v>10606</v>
      </c>
      <c r="I16" s="2">
        <v>7639</v>
      </c>
      <c r="J16" s="2">
        <v>10585</v>
      </c>
      <c r="K16" s="2">
        <v>7620</v>
      </c>
      <c r="L16" s="2">
        <v>5535</v>
      </c>
      <c r="M16" s="2">
        <v>9694</v>
      </c>
      <c r="N16" s="2">
        <v>6778</v>
      </c>
      <c r="O16" s="2">
        <v>1819</v>
      </c>
      <c r="P16" s="2">
        <v>1569</v>
      </c>
      <c r="Q16" s="2">
        <v>1888</v>
      </c>
      <c r="R16" s="2">
        <v>1509</v>
      </c>
      <c r="S16" s="2">
        <v>161329</v>
      </c>
      <c r="T16" s="1" t="s">
        <v>143</v>
      </c>
      <c r="U16" s="2">
        <v>2001</v>
      </c>
      <c r="V16" s="2">
        <v>78291</v>
      </c>
      <c r="W16" s="1">
        <v>36</v>
      </c>
      <c r="X16" s="2" t="s">
        <v>507</v>
      </c>
      <c r="Y16" s="2" t="s">
        <v>508</v>
      </c>
      <c r="Z16" s="1">
        <v>0</v>
      </c>
      <c r="AA16" s="2">
        <v>405861000</v>
      </c>
      <c r="AB16" s="1">
        <v>1</v>
      </c>
      <c r="AC16" s="1">
        <v>700</v>
      </c>
      <c r="AD16" s="1">
        <v>523</v>
      </c>
      <c r="AE16" s="2">
        <v>148627</v>
      </c>
      <c r="AF16" s="2">
        <v>1554</v>
      </c>
      <c r="AG16" s="2">
        <v>1251</v>
      </c>
      <c r="AH16" s="1" t="s">
        <v>316</v>
      </c>
      <c r="AI16" s="2">
        <v>1000</v>
      </c>
    </row>
    <row r="17" spans="1:35" s="1" customFormat="1" x14ac:dyDescent="0.2">
      <c r="A17" s="5" t="s">
        <v>95</v>
      </c>
      <c r="B17" s="2">
        <v>2239</v>
      </c>
      <c r="C17" s="2">
        <v>8282</v>
      </c>
      <c r="D17" s="2">
        <v>3528</v>
      </c>
      <c r="E17" s="1">
        <v>9</v>
      </c>
      <c r="F17" s="1">
        <v>2</v>
      </c>
      <c r="G17" s="1">
        <v>54</v>
      </c>
      <c r="H17" s="2">
        <v>10606</v>
      </c>
      <c r="I17" s="2">
        <v>7639</v>
      </c>
      <c r="J17" s="2">
        <v>10576</v>
      </c>
      <c r="K17" s="2">
        <v>7606</v>
      </c>
      <c r="L17" s="2">
        <v>5535</v>
      </c>
      <c r="M17" s="2">
        <v>9694</v>
      </c>
      <c r="N17" s="2">
        <v>6778</v>
      </c>
      <c r="O17" s="2">
        <v>1819</v>
      </c>
      <c r="P17" s="2">
        <v>1569</v>
      </c>
      <c r="Q17" s="2">
        <v>1888</v>
      </c>
      <c r="R17" s="2">
        <v>1509</v>
      </c>
      <c r="S17" s="2">
        <v>161329</v>
      </c>
      <c r="T17" s="1" t="s">
        <v>143</v>
      </c>
      <c r="U17" s="2">
        <v>2001</v>
      </c>
      <c r="V17" s="2">
        <v>18540</v>
      </c>
      <c r="W17" s="1">
        <v>9</v>
      </c>
      <c r="X17" s="2">
        <v>1135</v>
      </c>
      <c r="Y17" s="2">
        <v>7103</v>
      </c>
      <c r="Z17" s="1">
        <v>0</v>
      </c>
      <c r="AA17" s="2">
        <v>96111000</v>
      </c>
      <c r="AB17" s="1">
        <v>1</v>
      </c>
      <c r="AC17" s="1">
        <v>700</v>
      </c>
      <c r="AD17" s="1">
        <v>523</v>
      </c>
      <c r="AE17" s="2">
        <v>148627</v>
      </c>
      <c r="AF17" s="2">
        <v>1554</v>
      </c>
      <c r="AG17" s="2">
        <v>1251</v>
      </c>
      <c r="AH17" s="1" t="s">
        <v>316</v>
      </c>
      <c r="AI17" s="2">
        <v>1000</v>
      </c>
    </row>
    <row r="18" spans="1:35" s="1" customFormat="1" x14ac:dyDescent="0.2">
      <c r="A18" s="1" t="s">
        <v>100</v>
      </c>
      <c r="B18" s="2">
        <v>2045</v>
      </c>
      <c r="C18" s="2">
        <v>27743</v>
      </c>
      <c r="D18" s="2">
        <v>8342</v>
      </c>
      <c r="E18" s="1">
        <v>32</v>
      </c>
      <c r="F18" s="1">
        <v>7</v>
      </c>
      <c r="G18" s="1">
        <v>50</v>
      </c>
      <c r="H18" s="2">
        <v>15564</v>
      </c>
      <c r="I18" s="2">
        <v>1242</v>
      </c>
      <c r="J18" s="2">
        <v>15553</v>
      </c>
      <c r="K18" s="2">
        <v>1241</v>
      </c>
      <c r="L18" s="2">
        <v>5398</v>
      </c>
      <c r="M18" s="2">
        <v>14639</v>
      </c>
      <c r="N18" s="1" t="s">
        <v>231</v>
      </c>
      <c r="O18" s="2">
        <v>1764</v>
      </c>
      <c r="P18" s="2">
        <v>1778</v>
      </c>
      <c r="Q18" s="2">
        <v>1966</v>
      </c>
      <c r="R18" s="2">
        <v>1324</v>
      </c>
      <c r="S18" s="2">
        <v>44578</v>
      </c>
      <c r="T18" s="1" t="s">
        <v>470</v>
      </c>
      <c r="U18" s="2">
        <v>1994</v>
      </c>
      <c r="V18" s="2">
        <v>56732</v>
      </c>
      <c r="W18" s="1">
        <v>30</v>
      </c>
      <c r="X18" s="1" t="s">
        <v>413</v>
      </c>
      <c r="Y18" s="2" t="s">
        <v>509</v>
      </c>
      <c r="Z18" s="1">
        <v>0</v>
      </c>
      <c r="AA18" s="2">
        <v>294100000</v>
      </c>
      <c r="AB18" s="1">
        <v>1</v>
      </c>
      <c r="AC18" s="1">
        <v>1062</v>
      </c>
      <c r="AD18" s="1">
        <v>129</v>
      </c>
      <c r="AE18" s="2">
        <v>44153</v>
      </c>
      <c r="AF18" s="2">
        <v>1331</v>
      </c>
      <c r="AG18" s="2">
        <v>1484</v>
      </c>
      <c r="AH18" s="1" t="s">
        <v>451</v>
      </c>
      <c r="AI18" s="2">
        <v>1000</v>
      </c>
    </row>
    <row r="19" spans="1:35" s="1" customFormat="1" x14ac:dyDescent="0.2">
      <c r="A19" s="1" t="s">
        <v>101</v>
      </c>
      <c r="B19" s="2">
        <v>2045</v>
      </c>
      <c r="C19" s="2">
        <v>1964</v>
      </c>
      <c r="D19" s="1" t="s">
        <v>510</v>
      </c>
      <c r="E19" s="1">
        <v>2</v>
      </c>
      <c r="F19" s="1">
        <v>1</v>
      </c>
      <c r="G19" s="1">
        <v>5</v>
      </c>
      <c r="H19" s="2">
        <v>15564</v>
      </c>
      <c r="I19" s="2">
        <v>1242</v>
      </c>
      <c r="J19" s="2">
        <v>15564</v>
      </c>
      <c r="K19" s="2">
        <v>1252</v>
      </c>
      <c r="L19" s="2">
        <v>5398</v>
      </c>
      <c r="M19" s="2">
        <v>14639</v>
      </c>
      <c r="N19" s="2" t="s">
        <v>231</v>
      </c>
      <c r="O19" s="2">
        <v>1764</v>
      </c>
      <c r="P19" s="2">
        <v>1778</v>
      </c>
      <c r="Q19" s="2">
        <v>1966</v>
      </c>
      <c r="R19" s="2">
        <v>1324</v>
      </c>
      <c r="S19" s="2">
        <v>44578</v>
      </c>
      <c r="T19" s="1" t="s">
        <v>470</v>
      </c>
      <c r="U19" s="2">
        <v>1994</v>
      </c>
      <c r="V19" s="2">
        <v>4016</v>
      </c>
      <c r="W19" s="1">
        <v>2</v>
      </c>
      <c r="X19" s="1" t="s">
        <v>56</v>
      </c>
      <c r="Y19" s="2">
        <v>-66823</v>
      </c>
      <c r="Z19" s="1">
        <v>0</v>
      </c>
      <c r="AA19" s="2">
        <v>20821000</v>
      </c>
      <c r="AB19" s="1">
        <v>1</v>
      </c>
      <c r="AC19" s="1">
        <v>1062</v>
      </c>
      <c r="AD19" s="1">
        <v>129</v>
      </c>
      <c r="AE19" s="2">
        <v>44153</v>
      </c>
      <c r="AF19" s="2">
        <v>1331</v>
      </c>
      <c r="AG19" s="2">
        <v>1484</v>
      </c>
      <c r="AH19" s="1" t="s">
        <v>451</v>
      </c>
      <c r="AI19" s="2">
        <v>1000</v>
      </c>
    </row>
    <row r="20" spans="1:35" s="1" customFormat="1" x14ac:dyDescent="0.2">
      <c r="A20" s="3" t="s">
        <v>513</v>
      </c>
      <c r="B20" s="2">
        <v>2250</v>
      </c>
      <c r="C20" s="2" t="s">
        <v>511</v>
      </c>
      <c r="D20" s="2" t="s">
        <v>512</v>
      </c>
      <c r="E20" s="1">
        <v>1</v>
      </c>
      <c r="F20" s="1">
        <v>0</v>
      </c>
      <c r="G20" s="1">
        <v>6</v>
      </c>
      <c r="H20" s="2">
        <v>1458</v>
      </c>
      <c r="I20" s="2" t="s">
        <v>158</v>
      </c>
      <c r="J20" s="2">
        <v>1475</v>
      </c>
      <c r="K20" s="2" t="s">
        <v>198</v>
      </c>
      <c r="L20" s="2">
        <v>6000</v>
      </c>
      <c r="M20" s="2" t="s">
        <v>315</v>
      </c>
      <c r="N20" s="2" t="s">
        <v>287</v>
      </c>
      <c r="O20" s="2">
        <v>1500</v>
      </c>
      <c r="P20" s="2">
        <v>1500</v>
      </c>
      <c r="Q20" s="2">
        <v>1693</v>
      </c>
      <c r="R20" s="2">
        <v>1693</v>
      </c>
      <c r="S20" s="2" t="s">
        <v>135</v>
      </c>
      <c r="T20" s="1" t="s">
        <v>103</v>
      </c>
      <c r="U20" s="2">
        <v>2121</v>
      </c>
      <c r="V20" s="2">
        <v>1535</v>
      </c>
      <c r="W20" s="1">
        <v>1</v>
      </c>
      <c r="X20" s="1" t="s">
        <v>56</v>
      </c>
      <c r="Y20" s="2">
        <v>-5357</v>
      </c>
      <c r="Z20" s="1">
        <v>0</v>
      </c>
      <c r="AA20" s="2">
        <v>7959000</v>
      </c>
      <c r="AB20" s="1">
        <v>1</v>
      </c>
      <c r="AC20" s="1">
        <v>51</v>
      </c>
      <c r="AD20" s="1">
        <v>13</v>
      </c>
      <c r="AE20" s="2">
        <v>135000</v>
      </c>
      <c r="AF20" s="2">
        <v>1500</v>
      </c>
      <c r="AG20" s="2">
        <v>1000</v>
      </c>
      <c r="AH20" s="2">
        <v>1000</v>
      </c>
      <c r="AI20" s="2">
        <v>1000</v>
      </c>
    </row>
    <row r="21" spans="1:35" s="1" customFormat="1" x14ac:dyDescent="0.2">
      <c r="A21" s="1" t="s">
        <v>109</v>
      </c>
      <c r="B21" s="2">
        <v>8664</v>
      </c>
      <c r="C21" s="2">
        <v>23671</v>
      </c>
      <c r="D21" s="2">
        <v>4747</v>
      </c>
      <c r="E21" s="1">
        <v>25</v>
      </c>
      <c r="F21" s="1">
        <v>8</v>
      </c>
      <c r="G21" s="1">
        <v>36</v>
      </c>
      <c r="H21" s="2">
        <v>7909</v>
      </c>
      <c r="I21" s="2">
        <v>8519</v>
      </c>
      <c r="J21" s="2">
        <v>7909</v>
      </c>
      <c r="K21" s="2">
        <v>8569</v>
      </c>
      <c r="L21" s="2">
        <v>12148</v>
      </c>
      <c r="M21" s="2">
        <v>6458</v>
      </c>
      <c r="N21" s="2">
        <v>5944</v>
      </c>
      <c r="O21" s="2">
        <v>2806</v>
      </c>
      <c r="P21" s="2">
        <v>4681</v>
      </c>
      <c r="Q21" s="2">
        <v>4498</v>
      </c>
      <c r="R21" s="2">
        <v>2453</v>
      </c>
      <c r="S21" s="2">
        <v>89896</v>
      </c>
      <c r="T21" s="1" t="s">
        <v>514</v>
      </c>
      <c r="U21" s="2">
        <v>4731</v>
      </c>
      <c r="V21" s="2">
        <v>205093</v>
      </c>
      <c r="W21" s="1">
        <v>25</v>
      </c>
      <c r="X21" s="1" t="s">
        <v>515</v>
      </c>
      <c r="Y21" s="1" t="s">
        <v>516</v>
      </c>
      <c r="Z21" s="1">
        <v>0</v>
      </c>
      <c r="AA21" s="2">
        <v>1063204000</v>
      </c>
      <c r="AB21" s="1">
        <v>1</v>
      </c>
      <c r="AC21" s="1">
        <v>531</v>
      </c>
      <c r="AD21" s="1">
        <v>762</v>
      </c>
      <c r="AE21" s="2">
        <v>78657</v>
      </c>
      <c r="AF21" s="2">
        <v>2668</v>
      </c>
      <c r="AG21" s="2">
        <v>1834</v>
      </c>
      <c r="AH21" s="1" t="s">
        <v>517</v>
      </c>
      <c r="AI21" s="1" t="s">
        <v>210</v>
      </c>
    </row>
    <row r="22" spans="1:35" s="1" customFormat="1" x14ac:dyDescent="0.2">
      <c r="A22" s="1" t="s">
        <v>110</v>
      </c>
      <c r="B22" s="2">
        <v>8664</v>
      </c>
      <c r="C22" s="2">
        <v>4060</v>
      </c>
      <c r="D22" s="2">
        <v>1021</v>
      </c>
      <c r="E22" s="1">
        <v>4</v>
      </c>
      <c r="F22" s="1">
        <v>1</v>
      </c>
      <c r="G22" s="1">
        <v>31</v>
      </c>
      <c r="H22" s="2">
        <v>7909</v>
      </c>
      <c r="I22" s="2">
        <v>8519</v>
      </c>
      <c r="J22" s="2">
        <v>7990</v>
      </c>
      <c r="K22" s="2">
        <v>8506</v>
      </c>
      <c r="L22" s="2">
        <v>12148</v>
      </c>
      <c r="M22" s="2">
        <v>6458</v>
      </c>
      <c r="N22" s="2">
        <v>5944</v>
      </c>
      <c r="O22" s="2">
        <v>2806</v>
      </c>
      <c r="P22" s="2">
        <v>4681</v>
      </c>
      <c r="Q22" s="2">
        <v>4498</v>
      </c>
      <c r="R22" s="2">
        <v>2453</v>
      </c>
      <c r="S22" s="2">
        <v>89896</v>
      </c>
      <c r="T22" s="1" t="s">
        <v>514</v>
      </c>
      <c r="U22" s="2">
        <v>4731</v>
      </c>
      <c r="V22" s="2">
        <v>35179</v>
      </c>
      <c r="W22" s="1">
        <v>4</v>
      </c>
      <c r="X22" s="2">
        <v>1553</v>
      </c>
      <c r="Y22" s="2">
        <v>25086</v>
      </c>
      <c r="Z22" s="1">
        <v>0</v>
      </c>
      <c r="AA22" s="2">
        <v>182368000</v>
      </c>
      <c r="AB22" s="1">
        <v>1</v>
      </c>
      <c r="AC22" s="1">
        <v>531</v>
      </c>
      <c r="AD22" s="1">
        <v>762</v>
      </c>
      <c r="AE22" s="2">
        <v>78657</v>
      </c>
      <c r="AF22" s="2">
        <v>2668</v>
      </c>
      <c r="AG22" s="2">
        <v>1834</v>
      </c>
      <c r="AH22" s="1" t="s">
        <v>517</v>
      </c>
      <c r="AI22" s="1" t="s">
        <v>210</v>
      </c>
    </row>
    <row r="23" spans="1:35" s="1" customFormat="1" x14ac:dyDescent="0.2">
      <c r="A23" s="1" t="s">
        <v>115</v>
      </c>
      <c r="B23" s="2">
        <v>14663</v>
      </c>
      <c r="C23" s="2">
        <v>39349</v>
      </c>
      <c r="D23" s="2">
        <v>8524</v>
      </c>
      <c r="E23" s="1">
        <v>43</v>
      </c>
      <c r="F23" s="1">
        <v>11</v>
      </c>
      <c r="G23" s="1">
        <v>62</v>
      </c>
      <c r="H23" s="2">
        <v>11311</v>
      </c>
      <c r="I23" s="2">
        <v>8288</v>
      </c>
      <c r="J23" s="2">
        <v>11336</v>
      </c>
      <c r="K23" s="2">
        <v>8352</v>
      </c>
      <c r="L23" s="2">
        <v>14451</v>
      </c>
      <c r="M23" s="2">
        <v>9528</v>
      </c>
      <c r="N23" s="2">
        <v>5583</v>
      </c>
      <c r="O23" s="2">
        <v>3736</v>
      </c>
      <c r="P23" s="2">
        <v>5319</v>
      </c>
      <c r="Q23" s="2">
        <v>5429</v>
      </c>
      <c r="R23" s="2">
        <v>3439</v>
      </c>
      <c r="S23" s="2">
        <v>108131</v>
      </c>
      <c r="T23" s="4" t="s">
        <v>470</v>
      </c>
      <c r="U23" s="2">
        <v>5530</v>
      </c>
      <c r="V23" s="2">
        <v>576996</v>
      </c>
      <c r="W23" s="1">
        <v>41</v>
      </c>
      <c r="X23" s="2" t="s">
        <v>518</v>
      </c>
      <c r="Y23" s="2" t="s">
        <v>519</v>
      </c>
      <c r="Z23" s="1">
        <v>0</v>
      </c>
      <c r="AA23" s="2">
        <v>2991145000</v>
      </c>
      <c r="AB23" s="1">
        <v>1</v>
      </c>
      <c r="AC23" s="1">
        <v>742</v>
      </c>
      <c r="AD23" s="1">
        <v>402</v>
      </c>
      <c r="AE23" s="2">
        <v>107843</v>
      </c>
      <c r="AF23" s="2">
        <v>3473</v>
      </c>
      <c r="AG23" s="2">
        <v>1579</v>
      </c>
      <c r="AH23" s="1" t="s">
        <v>520</v>
      </c>
      <c r="AI23" s="2" t="s">
        <v>145</v>
      </c>
    </row>
    <row r="24" spans="1:35" s="1" customFormat="1" x14ac:dyDescent="0.2">
      <c r="A24" s="1" t="s">
        <v>116</v>
      </c>
      <c r="B24" s="2">
        <v>14663</v>
      </c>
      <c r="C24" s="2">
        <v>4403</v>
      </c>
      <c r="D24" s="2">
        <v>1398</v>
      </c>
      <c r="E24" s="1">
        <v>4</v>
      </c>
      <c r="F24" s="1">
        <v>1</v>
      </c>
      <c r="G24" s="1">
        <v>49</v>
      </c>
      <c r="H24" s="2">
        <v>11311</v>
      </c>
      <c r="I24" s="2">
        <v>8288</v>
      </c>
      <c r="J24" s="2">
        <v>11271</v>
      </c>
      <c r="K24" s="2">
        <v>8286</v>
      </c>
      <c r="L24" s="2">
        <v>14451</v>
      </c>
      <c r="M24" s="2">
        <v>9528</v>
      </c>
      <c r="N24" s="2">
        <v>5583</v>
      </c>
      <c r="O24" s="2">
        <v>3736</v>
      </c>
      <c r="P24" s="2">
        <v>5319</v>
      </c>
      <c r="Q24" s="2">
        <v>5429</v>
      </c>
      <c r="R24" s="2">
        <v>3439</v>
      </c>
      <c r="S24" s="2">
        <v>108131</v>
      </c>
      <c r="T24" s="1" t="s">
        <v>470</v>
      </c>
      <c r="U24" s="2">
        <v>5530</v>
      </c>
      <c r="V24" s="2">
        <v>64558</v>
      </c>
      <c r="W24" s="1">
        <v>4</v>
      </c>
      <c r="X24" s="2">
        <v>5826</v>
      </c>
      <c r="Y24" s="2">
        <v>101805</v>
      </c>
      <c r="Z24" s="1">
        <v>0</v>
      </c>
      <c r="AA24" s="2">
        <v>334667000</v>
      </c>
      <c r="AB24" s="1">
        <v>1</v>
      </c>
      <c r="AC24" s="1">
        <v>742</v>
      </c>
      <c r="AD24" s="1">
        <v>402</v>
      </c>
      <c r="AE24" s="2">
        <v>107843</v>
      </c>
      <c r="AF24" s="2">
        <v>3473</v>
      </c>
      <c r="AG24" s="2">
        <v>1579</v>
      </c>
      <c r="AH24" s="2" t="s">
        <v>520</v>
      </c>
      <c r="AI24" s="2" t="s">
        <v>145</v>
      </c>
    </row>
    <row r="25" spans="1:35" x14ac:dyDescent="0.2">
      <c r="A25" s="3" t="s">
        <v>525</v>
      </c>
      <c r="B25" s="7">
        <v>2250</v>
      </c>
      <c r="C25" t="s">
        <v>522</v>
      </c>
      <c r="D25" t="s">
        <v>523</v>
      </c>
      <c r="E25">
        <v>0</v>
      </c>
      <c r="F25">
        <v>0</v>
      </c>
      <c r="G25">
        <v>4</v>
      </c>
      <c r="H25" s="7">
        <v>1125</v>
      </c>
      <c r="I25" t="s">
        <v>349</v>
      </c>
      <c r="J25" s="7">
        <v>1107</v>
      </c>
      <c r="K25" t="s">
        <v>385</v>
      </c>
      <c r="L25" s="7">
        <v>6000</v>
      </c>
      <c r="M25" t="s">
        <v>275</v>
      </c>
      <c r="N25" t="s">
        <v>521</v>
      </c>
      <c r="O25" s="7">
        <v>1500</v>
      </c>
      <c r="P25" s="7">
        <v>1500</v>
      </c>
      <c r="Q25" s="7">
        <v>1693</v>
      </c>
      <c r="R25" s="7">
        <v>1693</v>
      </c>
      <c r="S25" t="s">
        <v>135</v>
      </c>
      <c r="T25" t="s">
        <v>103</v>
      </c>
      <c r="U25" s="7">
        <v>2121</v>
      </c>
      <c r="V25" t="s">
        <v>524</v>
      </c>
      <c r="W25">
        <v>0</v>
      </c>
      <c r="X25" s="7">
        <v>1129</v>
      </c>
      <c r="Y25" s="7">
        <v>2054</v>
      </c>
      <c r="Z25">
        <v>0</v>
      </c>
      <c r="AA25" s="7">
        <v>1119000</v>
      </c>
      <c r="AB25">
        <v>1</v>
      </c>
      <c r="AC25">
        <v>27</v>
      </c>
      <c r="AD25">
        <v>6</v>
      </c>
      <c r="AE25" s="7">
        <v>135000</v>
      </c>
      <c r="AF25" s="7">
        <v>1500</v>
      </c>
      <c r="AG25" s="7">
        <v>1000</v>
      </c>
      <c r="AH25" s="7">
        <v>1000</v>
      </c>
      <c r="AI25" s="7">
        <v>1000</v>
      </c>
    </row>
    <row r="26" spans="1:35" x14ac:dyDescent="0.2">
      <c r="A26" s="5" t="s">
        <v>136</v>
      </c>
      <c r="B26" s="7">
        <v>6748</v>
      </c>
      <c r="C26" s="7">
        <v>36953</v>
      </c>
      <c r="D26" s="7">
        <v>11156</v>
      </c>
      <c r="E26">
        <v>37</v>
      </c>
      <c r="F26">
        <v>12</v>
      </c>
      <c r="G26">
        <v>66</v>
      </c>
      <c r="H26" s="7">
        <v>3521</v>
      </c>
      <c r="I26" s="7">
        <v>12609</v>
      </c>
      <c r="J26" s="7">
        <v>3535</v>
      </c>
      <c r="K26" s="7">
        <v>12623</v>
      </c>
      <c r="L26" s="7">
        <v>11328</v>
      </c>
      <c r="M26" s="7">
        <v>1903</v>
      </c>
      <c r="N26" s="7">
        <v>10819</v>
      </c>
      <c r="O26" s="7">
        <v>3417</v>
      </c>
      <c r="P26" s="7">
        <v>3319</v>
      </c>
      <c r="Q26" s="7">
        <v>3819</v>
      </c>
      <c r="R26" s="7">
        <v>2250</v>
      </c>
      <c r="S26" s="7">
        <v>138849</v>
      </c>
      <c r="T26" t="s">
        <v>179</v>
      </c>
      <c r="U26" s="7">
        <v>4296</v>
      </c>
      <c r="V26" s="7">
        <v>249352</v>
      </c>
      <c r="W26">
        <v>36</v>
      </c>
      <c r="X26" t="s">
        <v>526</v>
      </c>
      <c r="Y26" t="s">
        <v>527</v>
      </c>
      <c r="Z26">
        <v>0</v>
      </c>
      <c r="AA26">
        <v>1292641</v>
      </c>
      <c r="AB26">
        <v>1</v>
      </c>
      <c r="AC26">
        <v>155</v>
      </c>
      <c r="AD26">
        <v>789</v>
      </c>
      <c r="AE26" s="7">
        <v>137490</v>
      </c>
      <c r="AF26" s="7">
        <v>2566</v>
      </c>
      <c r="AG26" s="7">
        <v>1698</v>
      </c>
      <c r="AH26" t="s">
        <v>386</v>
      </c>
      <c r="AI26" t="s">
        <v>54</v>
      </c>
    </row>
    <row r="27" spans="1:35" x14ac:dyDescent="0.2">
      <c r="A27" s="5" t="s">
        <v>137</v>
      </c>
      <c r="B27" s="7">
        <v>6748</v>
      </c>
      <c r="C27" s="7">
        <v>9143</v>
      </c>
      <c r="D27" s="7">
        <v>4122</v>
      </c>
      <c r="E27">
        <v>9</v>
      </c>
      <c r="F27">
        <v>2</v>
      </c>
      <c r="G27">
        <v>85</v>
      </c>
      <c r="H27" s="7">
        <v>3521</v>
      </c>
      <c r="I27" s="7">
        <v>12609</v>
      </c>
      <c r="J27" s="7">
        <v>3743</v>
      </c>
      <c r="K27" s="7">
        <v>12751</v>
      </c>
      <c r="L27" s="7">
        <v>11328</v>
      </c>
      <c r="M27" s="7">
        <v>1903</v>
      </c>
      <c r="N27" s="7">
        <v>10819</v>
      </c>
      <c r="O27" s="7">
        <v>3417</v>
      </c>
      <c r="P27" s="7">
        <v>3319</v>
      </c>
      <c r="Q27" s="7">
        <v>3819</v>
      </c>
      <c r="R27" s="7">
        <v>2250</v>
      </c>
      <c r="S27" s="7">
        <v>138849</v>
      </c>
      <c r="T27" t="s">
        <v>179</v>
      </c>
      <c r="U27" s="7">
        <v>4296</v>
      </c>
      <c r="V27" s="7">
        <v>61693</v>
      </c>
      <c r="W27">
        <v>9</v>
      </c>
      <c r="X27" s="7">
        <v>2350</v>
      </c>
      <c r="Y27" s="7">
        <v>28788</v>
      </c>
      <c r="Z27">
        <v>0</v>
      </c>
      <c r="AA27">
        <v>319815</v>
      </c>
      <c r="AB27">
        <v>1</v>
      </c>
      <c r="AC27">
        <v>155</v>
      </c>
      <c r="AD27">
        <v>789</v>
      </c>
      <c r="AE27" s="7">
        <v>137490</v>
      </c>
      <c r="AF27" s="7">
        <v>2566</v>
      </c>
      <c r="AG27" s="7">
        <v>1698</v>
      </c>
      <c r="AH27" t="s">
        <v>386</v>
      </c>
      <c r="AI27" t="s">
        <v>54</v>
      </c>
    </row>
    <row r="28" spans="1:35" x14ac:dyDescent="0.2">
      <c r="A28" s="5" t="s">
        <v>184</v>
      </c>
      <c r="B28" s="7">
        <v>25597</v>
      </c>
      <c r="C28" s="7">
        <v>29749</v>
      </c>
      <c r="D28" s="7">
        <v>8084</v>
      </c>
      <c r="E28">
        <v>26</v>
      </c>
      <c r="F28">
        <v>11</v>
      </c>
      <c r="G28">
        <v>52</v>
      </c>
      <c r="H28" s="7">
        <v>10028</v>
      </c>
      <c r="I28" s="7">
        <v>7216</v>
      </c>
      <c r="J28" s="7">
        <v>9745</v>
      </c>
      <c r="K28" s="7">
        <v>7185</v>
      </c>
      <c r="L28" s="7">
        <v>18188</v>
      </c>
      <c r="M28" s="7">
        <v>7181</v>
      </c>
      <c r="N28" s="7">
        <v>4306</v>
      </c>
      <c r="O28" s="7">
        <v>5667</v>
      </c>
      <c r="P28" s="7">
        <v>5694</v>
      </c>
      <c r="Q28" s="7">
        <v>5774</v>
      </c>
      <c r="R28" s="7">
        <v>5644</v>
      </c>
      <c r="S28" s="7">
        <v>121255</v>
      </c>
      <c r="T28" t="s">
        <v>436</v>
      </c>
      <c r="U28" s="7">
        <v>5942</v>
      </c>
      <c r="V28" s="7">
        <v>761487</v>
      </c>
      <c r="W28">
        <v>29</v>
      </c>
      <c r="X28" t="s">
        <v>528</v>
      </c>
      <c r="Y28" t="s">
        <v>529</v>
      </c>
      <c r="Z28">
        <v>0</v>
      </c>
      <c r="AA28">
        <v>3947548</v>
      </c>
      <c r="AB28">
        <v>1</v>
      </c>
      <c r="AC28">
        <v>536</v>
      </c>
      <c r="AD28">
        <v>430</v>
      </c>
      <c r="AE28" s="7">
        <v>155412</v>
      </c>
      <c r="AF28" s="7">
        <v>5562</v>
      </c>
      <c r="AG28" s="7">
        <v>1023</v>
      </c>
      <c r="AH28" t="s">
        <v>221</v>
      </c>
      <c r="AI28" s="7">
        <v>1000</v>
      </c>
    </row>
    <row r="29" spans="1:35" x14ac:dyDescent="0.2">
      <c r="A29" s="5" t="s">
        <v>138</v>
      </c>
      <c r="B29" s="7">
        <v>25597</v>
      </c>
      <c r="C29" s="7">
        <v>9552</v>
      </c>
      <c r="D29" s="7">
        <v>3256</v>
      </c>
      <c r="E29">
        <v>11</v>
      </c>
      <c r="F29">
        <v>4</v>
      </c>
      <c r="G29">
        <v>73</v>
      </c>
      <c r="H29" s="7">
        <v>10028</v>
      </c>
      <c r="I29" s="7">
        <v>7216</v>
      </c>
      <c r="J29" s="7">
        <v>9747</v>
      </c>
      <c r="K29" s="7">
        <v>7213</v>
      </c>
      <c r="L29" s="7">
        <v>18188</v>
      </c>
      <c r="M29" s="7">
        <v>7181</v>
      </c>
      <c r="N29" s="7">
        <v>4306</v>
      </c>
      <c r="O29" s="7">
        <v>5667</v>
      </c>
      <c r="P29" s="7">
        <v>5694</v>
      </c>
      <c r="Q29" s="7">
        <v>5774</v>
      </c>
      <c r="R29" s="7">
        <v>5644</v>
      </c>
      <c r="S29" s="7">
        <v>121255</v>
      </c>
      <c r="T29" t="s">
        <v>436</v>
      </c>
      <c r="U29" s="7">
        <v>5942</v>
      </c>
      <c r="V29" s="7">
        <v>244506</v>
      </c>
      <c r="W29">
        <v>9</v>
      </c>
      <c r="X29" s="7">
        <v>2092</v>
      </c>
      <c r="Y29" s="7">
        <v>12980</v>
      </c>
      <c r="Z29">
        <v>0</v>
      </c>
      <c r="AA29">
        <v>1267521</v>
      </c>
      <c r="AB29">
        <v>1</v>
      </c>
      <c r="AC29">
        <v>536</v>
      </c>
      <c r="AD29">
        <v>430</v>
      </c>
      <c r="AE29" s="7">
        <v>155412</v>
      </c>
      <c r="AF29" s="7">
        <v>5562</v>
      </c>
      <c r="AG29" s="7">
        <v>1023</v>
      </c>
      <c r="AH29" t="s">
        <v>221</v>
      </c>
      <c r="AI29" s="7">
        <v>1000</v>
      </c>
    </row>
    <row r="30" spans="1:35" x14ac:dyDescent="0.2">
      <c r="A30" s="1" t="s">
        <v>185</v>
      </c>
      <c r="B30" s="7">
        <v>1311</v>
      </c>
      <c r="C30" s="7">
        <v>27764</v>
      </c>
      <c r="D30" s="7">
        <v>7066</v>
      </c>
      <c r="E30">
        <v>27</v>
      </c>
      <c r="F30">
        <v>10</v>
      </c>
      <c r="G30">
        <v>47</v>
      </c>
      <c r="H30" s="7">
        <v>2473</v>
      </c>
      <c r="I30" s="7">
        <v>11478</v>
      </c>
      <c r="J30" s="7">
        <v>2482</v>
      </c>
      <c r="K30" s="7">
        <v>11526</v>
      </c>
      <c r="L30" s="7">
        <v>4334</v>
      </c>
      <c r="M30" s="7">
        <v>1833</v>
      </c>
      <c r="N30" s="7">
        <v>10708</v>
      </c>
      <c r="O30" s="7">
        <v>1306</v>
      </c>
      <c r="P30" s="7">
        <v>1486</v>
      </c>
      <c r="Q30" s="7">
        <v>1592</v>
      </c>
      <c r="R30" s="7">
        <v>1048</v>
      </c>
      <c r="S30" s="7">
        <v>59912</v>
      </c>
      <c r="T30" t="s">
        <v>537</v>
      </c>
      <c r="U30" s="7">
        <v>1665</v>
      </c>
      <c r="V30" s="7">
        <v>36398</v>
      </c>
      <c r="W30">
        <v>28</v>
      </c>
      <c r="X30" s="7" t="s">
        <v>559</v>
      </c>
      <c r="Y30" s="7" t="s">
        <v>560</v>
      </c>
      <c r="Z30">
        <v>0</v>
      </c>
      <c r="AA30">
        <v>188686</v>
      </c>
      <c r="AB30">
        <v>1</v>
      </c>
      <c r="AC30">
        <v>142</v>
      </c>
      <c r="AD30">
        <v>878</v>
      </c>
      <c r="AE30" s="7">
        <v>54851</v>
      </c>
      <c r="AF30" s="7">
        <v>1035</v>
      </c>
      <c r="AG30" s="7">
        <v>1519</v>
      </c>
      <c r="AH30" t="s">
        <v>159</v>
      </c>
      <c r="AI30" s="7">
        <v>1000</v>
      </c>
    </row>
    <row r="31" spans="1:35" x14ac:dyDescent="0.2">
      <c r="A31" s="1" t="s">
        <v>186</v>
      </c>
      <c r="B31" s="7">
        <v>1311</v>
      </c>
      <c r="C31" s="7">
        <v>3250</v>
      </c>
      <c r="D31" s="7">
        <v>1062</v>
      </c>
      <c r="E31">
        <v>3</v>
      </c>
      <c r="F31">
        <v>2</v>
      </c>
      <c r="G31">
        <v>11</v>
      </c>
      <c r="H31" s="7">
        <v>2473</v>
      </c>
      <c r="I31" s="7">
        <v>11478</v>
      </c>
      <c r="J31" s="7">
        <v>2475</v>
      </c>
      <c r="K31" s="7">
        <v>11558</v>
      </c>
      <c r="L31" s="7">
        <v>4334</v>
      </c>
      <c r="M31" s="7">
        <v>1833</v>
      </c>
      <c r="N31" s="7">
        <v>10708</v>
      </c>
      <c r="O31" s="7">
        <v>1306</v>
      </c>
      <c r="P31" s="7">
        <v>1486</v>
      </c>
      <c r="Q31" s="7">
        <v>1592</v>
      </c>
      <c r="R31" s="7">
        <v>1048</v>
      </c>
      <c r="S31" s="7">
        <v>59912</v>
      </c>
      <c r="T31" t="s">
        <v>537</v>
      </c>
      <c r="U31" s="7">
        <v>1665</v>
      </c>
      <c r="V31" s="7">
        <v>4260</v>
      </c>
      <c r="W31">
        <v>3</v>
      </c>
      <c r="X31" s="7">
        <v>1010</v>
      </c>
      <c r="Y31" s="7">
        <v>7172</v>
      </c>
      <c r="Z31">
        <v>0</v>
      </c>
      <c r="AA31">
        <v>22084</v>
      </c>
      <c r="AB31">
        <v>1</v>
      </c>
      <c r="AC31">
        <v>142</v>
      </c>
      <c r="AD31">
        <v>878</v>
      </c>
      <c r="AE31" s="7">
        <v>54851</v>
      </c>
      <c r="AF31" s="7">
        <v>1035</v>
      </c>
      <c r="AG31" s="7">
        <v>1519</v>
      </c>
      <c r="AH31" t="s">
        <v>159</v>
      </c>
      <c r="AI31" s="7">
        <v>1000</v>
      </c>
    </row>
    <row r="32" spans="1:35" x14ac:dyDescent="0.2">
      <c r="A32" s="3" t="s">
        <v>530</v>
      </c>
      <c r="B32" s="7">
        <v>2250</v>
      </c>
      <c r="C32" s="7">
        <v>1077</v>
      </c>
      <c r="D32" t="s">
        <v>460</v>
      </c>
      <c r="E32">
        <v>1</v>
      </c>
      <c r="F32">
        <v>0</v>
      </c>
      <c r="G32">
        <v>5</v>
      </c>
      <c r="H32" s="7">
        <v>2444</v>
      </c>
      <c r="I32" t="s">
        <v>398</v>
      </c>
      <c r="J32" s="7">
        <v>2454</v>
      </c>
      <c r="K32" t="s">
        <v>107</v>
      </c>
      <c r="L32" s="7">
        <v>6000</v>
      </c>
      <c r="M32" s="7">
        <v>1694</v>
      </c>
      <c r="N32" t="s">
        <v>117</v>
      </c>
      <c r="O32" s="7">
        <v>1500</v>
      </c>
      <c r="P32" s="7">
        <v>1500</v>
      </c>
      <c r="Q32" s="7">
        <v>1693</v>
      </c>
      <c r="R32" s="7">
        <v>1693</v>
      </c>
      <c r="S32">
        <v>0</v>
      </c>
      <c r="T32" t="s">
        <v>103</v>
      </c>
      <c r="U32" s="7">
        <v>2121</v>
      </c>
      <c r="V32" s="7">
        <v>2423</v>
      </c>
      <c r="W32">
        <v>1</v>
      </c>
      <c r="X32" t="s">
        <v>56</v>
      </c>
      <c r="Y32" s="7">
        <v>-97909</v>
      </c>
      <c r="Z32">
        <v>0</v>
      </c>
      <c r="AA32">
        <v>12561</v>
      </c>
      <c r="AB32">
        <v>1</v>
      </c>
      <c r="AC32">
        <v>122</v>
      </c>
      <c r="AD32">
        <v>17</v>
      </c>
      <c r="AE32">
        <v>135</v>
      </c>
      <c r="AF32" s="7">
        <v>1500</v>
      </c>
      <c r="AG32" s="7">
        <v>1000</v>
      </c>
      <c r="AH32" s="7">
        <v>1000</v>
      </c>
      <c r="AI32" s="7">
        <v>1000</v>
      </c>
    </row>
    <row r="33" spans="1:35" x14ac:dyDescent="0.2">
      <c r="A33" s="1" t="s">
        <v>187</v>
      </c>
      <c r="B33" s="7">
        <v>2148</v>
      </c>
      <c r="C33" s="7">
        <v>32999</v>
      </c>
      <c r="D33" s="7">
        <v>7464</v>
      </c>
      <c r="E33">
        <v>36</v>
      </c>
      <c r="F33">
        <v>15</v>
      </c>
      <c r="G33">
        <v>50</v>
      </c>
      <c r="H33" s="7">
        <v>11222</v>
      </c>
      <c r="I33" s="7">
        <v>10862</v>
      </c>
      <c r="J33" s="7">
        <v>11249</v>
      </c>
      <c r="K33" s="7">
        <v>10842</v>
      </c>
      <c r="L33" s="7">
        <v>5822</v>
      </c>
      <c r="M33" s="7">
        <v>10417</v>
      </c>
      <c r="N33" s="7">
        <v>9819</v>
      </c>
      <c r="O33" s="7">
        <v>1667</v>
      </c>
      <c r="P33" s="7">
        <v>1944</v>
      </c>
      <c r="Q33" s="7">
        <v>1962</v>
      </c>
      <c r="R33" s="7">
        <v>1394</v>
      </c>
      <c r="S33" s="7">
        <v>61333</v>
      </c>
      <c r="T33" t="s">
        <v>561</v>
      </c>
      <c r="U33" s="7">
        <v>2093</v>
      </c>
      <c r="V33" s="7">
        <v>70873</v>
      </c>
      <c r="W33">
        <v>34</v>
      </c>
      <c r="X33" t="s">
        <v>562</v>
      </c>
      <c r="Y33" s="7" t="s">
        <v>563</v>
      </c>
      <c r="Z33">
        <v>0</v>
      </c>
      <c r="AA33" s="7">
        <v>367407000</v>
      </c>
      <c r="AB33">
        <v>1</v>
      </c>
      <c r="AC33">
        <v>769</v>
      </c>
      <c r="AD33">
        <v>841</v>
      </c>
      <c r="AE33" s="7">
        <v>62755</v>
      </c>
      <c r="AF33" s="7">
        <v>1467</v>
      </c>
      <c r="AG33" s="7">
        <v>1407</v>
      </c>
      <c r="AH33" s="7" t="s">
        <v>564</v>
      </c>
      <c r="AI33" s="7" t="s">
        <v>297</v>
      </c>
    </row>
    <row r="34" spans="1:35" x14ac:dyDescent="0.2">
      <c r="A34" s="1" t="s">
        <v>188</v>
      </c>
      <c r="B34" s="7">
        <v>2148</v>
      </c>
      <c r="C34" s="7">
        <v>3528</v>
      </c>
      <c r="D34" s="7">
        <v>1365</v>
      </c>
      <c r="E34">
        <v>3</v>
      </c>
      <c r="F34">
        <v>2</v>
      </c>
      <c r="G34">
        <v>16</v>
      </c>
      <c r="H34" s="7">
        <v>11222</v>
      </c>
      <c r="I34" s="7">
        <v>10862</v>
      </c>
      <c r="J34" s="7">
        <v>11247</v>
      </c>
      <c r="K34" s="7">
        <v>10912</v>
      </c>
      <c r="L34" s="7">
        <v>5822</v>
      </c>
      <c r="M34" s="7">
        <v>10417</v>
      </c>
      <c r="N34" s="7">
        <v>9819</v>
      </c>
      <c r="O34" s="7">
        <v>1667</v>
      </c>
      <c r="P34" s="7">
        <v>1944</v>
      </c>
      <c r="Q34" s="7">
        <v>1962</v>
      </c>
      <c r="R34" s="7">
        <v>1394</v>
      </c>
      <c r="S34" s="7">
        <v>61333</v>
      </c>
      <c r="T34" t="s">
        <v>561</v>
      </c>
      <c r="U34" s="7">
        <v>2093</v>
      </c>
      <c r="V34" s="7">
        <v>7577</v>
      </c>
      <c r="W34">
        <v>3</v>
      </c>
      <c r="X34" s="7">
        <v>6769</v>
      </c>
      <c r="Y34" s="7">
        <v>20596</v>
      </c>
      <c r="Z34">
        <v>0</v>
      </c>
      <c r="AA34" s="7">
        <v>39277000</v>
      </c>
      <c r="AB34">
        <v>1</v>
      </c>
      <c r="AC34">
        <v>769</v>
      </c>
      <c r="AD34">
        <v>841</v>
      </c>
      <c r="AE34" s="7">
        <v>62755</v>
      </c>
      <c r="AF34" s="7">
        <v>1467</v>
      </c>
      <c r="AG34" s="7">
        <v>1407</v>
      </c>
      <c r="AH34" s="7" t="s">
        <v>564</v>
      </c>
      <c r="AI34" s="7" t="s">
        <v>297</v>
      </c>
    </row>
    <row r="35" spans="1:35" x14ac:dyDescent="0.2">
      <c r="A35" s="5" t="s">
        <v>192</v>
      </c>
      <c r="B35" s="7">
        <v>22237</v>
      </c>
      <c r="C35" s="7">
        <v>47054</v>
      </c>
      <c r="D35" s="7">
        <v>10934</v>
      </c>
      <c r="E35">
        <v>40</v>
      </c>
      <c r="F35">
        <v>11</v>
      </c>
      <c r="G35">
        <v>81</v>
      </c>
      <c r="H35" s="7">
        <v>9665</v>
      </c>
      <c r="I35" s="7">
        <v>7764</v>
      </c>
      <c r="J35" s="7">
        <v>9603</v>
      </c>
      <c r="K35" s="7">
        <v>7584</v>
      </c>
      <c r="L35" s="7">
        <v>17014</v>
      </c>
      <c r="M35" s="7">
        <v>7097</v>
      </c>
      <c r="N35" s="7">
        <v>5111</v>
      </c>
      <c r="O35" s="7">
        <v>5194</v>
      </c>
      <c r="P35" s="7">
        <v>5278</v>
      </c>
      <c r="Q35" s="7">
        <v>5597</v>
      </c>
      <c r="R35" s="7">
        <v>5058</v>
      </c>
      <c r="S35" s="7">
        <v>129404</v>
      </c>
      <c r="T35" t="s">
        <v>204</v>
      </c>
      <c r="U35" s="7">
        <v>5941</v>
      </c>
      <c r="V35" s="7">
        <v>1046352</v>
      </c>
      <c r="W35">
        <v>47</v>
      </c>
      <c r="X35" t="s">
        <v>531</v>
      </c>
      <c r="Y35" t="s">
        <v>532</v>
      </c>
      <c r="Z35">
        <v>0</v>
      </c>
      <c r="AA35">
        <v>5424291</v>
      </c>
      <c r="AB35">
        <v>1</v>
      </c>
      <c r="AC35">
        <v>573</v>
      </c>
      <c r="AD35">
        <v>385</v>
      </c>
      <c r="AE35" s="7">
        <v>131778</v>
      </c>
      <c r="AF35" s="7">
        <v>5134</v>
      </c>
      <c r="AG35" s="7">
        <v>1107</v>
      </c>
      <c r="AH35" t="s">
        <v>533</v>
      </c>
      <c r="AI35" s="7">
        <v>1000</v>
      </c>
    </row>
    <row r="36" spans="1:35" x14ac:dyDescent="0.2">
      <c r="A36" s="5" t="s">
        <v>193</v>
      </c>
      <c r="B36" s="7">
        <v>22237</v>
      </c>
      <c r="C36" s="7">
        <v>12004</v>
      </c>
      <c r="D36" s="7">
        <v>4405</v>
      </c>
      <c r="E36">
        <v>14</v>
      </c>
      <c r="F36">
        <v>3</v>
      </c>
      <c r="G36">
        <v>73</v>
      </c>
      <c r="H36" s="7">
        <v>9665</v>
      </c>
      <c r="I36" s="7">
        <v>7764</v>
      </c>
      <c r="J36" s="7">
        <v>9489</v>
      </c>
      <c r="K36" s="7">
        <v>7471</v>
      </c>
      <c r="L36" s="7">
        <v>17014</v>
      </c>
      <c r="M36" s="7">
        <v>7097</v>
      </c>
      <c r="N36" s="7">
        <v>5111</v>
      </c>
      <c r="O36" s="7">
        <v>5194</v>
      </c>
      <c r="P36" s="7">
        <v>5278</v>
      </c>
      <c r="Q36" s="7">
        <v>5597</v>
      </c>
      <c r="R36" s="7">
        <v>5058</v>
      </c>
      <c r="S36" s="7">
        <v>129404</v>
      </c>
      <c r="T36" t="s">
        <v>204</v>
      </c>
      <c r="U36" s="7">
        <v>5941</v>
      </c>
      <c r="V36" s="7">
        <v>266933</v>
      </c>
      <c r="W36">
        <v>12</v>
      </c>
      <c r="X36" t="s">
        <v>0</v>
      </c>
      <c r="Y36" s="7">
        <v>3834</v>
      </c>
      <c r="Z36">
        <v>0</v>
      </c>
      <c r="AA36">
        <v>1383782</v>
      </c>
      <c r="AB36">
        <v>1</v>
      </c>
      <c r="AC36">
        <v>573</v>
      </c>
      <c r="AD36">
        <v>385</v>
      </c>
      <c r="AE36" s="7">
        <v>131778</v>
      </c>
      <c r="AF36" s="7">
        <v>5134</v>
      </c>
      <c r="AG36" s="7">
        <v>1107</v>
      </c>
      <c r="AH36" t="s">
        <v>533</v>
      </c>
      <c r="AI36" s="7">
        <v>1000</v>
      </c>
    </row>
    <row r="37" spans="1:35" x14ac:dyDescent="0.2">
      <c r="A37" s="5" t="s">
        <v>196</v>
      </c>
      <c r="B37" s="7">
        <v>2734</v>
      </c>
      <c r="C37" s="7">
        <v>24843</v>
      </c>
      <c r="D37" s="7">
        <v>4003</v>
      </c>
      <c r="E37">
        <v>24</v>
      </c>
      <c r="F37">
        <v>16</v>
      </c>
      <c r="G37">
        <v>39</v>
      </c>
      <c r="H37" s="7">
        <v>16399</v>
      </c>
      <c r="I37" s="7">
        <v>8683</v>
      </c>
      <c r="J37" s="7">
        <v>16417</v>
      </c>
      <c r="K37" s="7">
        <v>8666</v>
      </c>
      <c r="L37" s="7">
        <v>6075</v>
      </c>
      <c r="M37" s="7">
        <v>15333</v>
      </c>
      <c r="N37" s="7">
        <v>7778</v>
      </c>
      <c r="O37" s="7">
        <v>2111</v>
      </c>
      <c r="P37" s="7">
        <v>1903</v>
      </c>
      <c r="Q37" s="7">
        <v>1982</v>
      </c>
      <c r="R37" s="7">
        <v>1757</v>
      </c>
      <c r="S37" s="7">
        <v>27910</v>
      </c>
      <c r="T37" t="s">
        <v>158</v>
      </c>
      <c r="U37" s="7">
        <v>2116</v>
      </c>
      <c r="V37" s="7">
        <v>67931</v>
      </c>
      <c r="W37">
        <v>25</v>
      </c>
      <c r="X37" t="s">
        <v>534</v>
      </c>
      <c r="Y37" t="s">
        <v>535</v>
      </c>
      <c r="Z37">
        <v>0</v>
      </c>
      <c r="AA37">
        <v>352156</v>
      </c>
      <c r="AB37">
        <v>1</v>
      </c>
      <c r="AC37">
        <v>1104</v>
      </c>
      <c r="AD37">
        <v>622</v>
      </c>
      <c r="AE37" s="7">
        <v>3764</v>
      </c>
      <c r="AF37" s="7">
        <v>1775</v>
      </c>
      <c r="AG37" s="7">
        <v>1128</v>
      </c>
      <c r="AH37" t="s">
        <v>536</v>
      </c>
      <c r="AI37" s="7">
        <v>1000</v>
      </c>
    </row>
    <row r="38" spans="1:35" x14ac:dyDescent="0.2">
      <c r="A38" s="5" t="s">
        <v>197</v>
      </c>
      <c r="B38" s="7">
        <v>2734</v>
      </c>
      <c r="C38" s="7">
        <v>9205</v>
      </c>
      <c r="D38" s="7">
        <v>2445</v>
      </c>
      <c r="E38">
        <v>7</v>
      </c>
      <c r="F38">
        <v>4</v>
      </c>
      <c r="G38">
        <v>44</v>
      </c>
      <c r="H38" s="7">
        <v>16399</v>
      </c>
      <c r="I38" s="7">
        <v>8683</v>
      </c>
      <c r="J38" s="7">
        <v>16465</v>
      </c>
      <c r="K38" s="7">
        <v>8647</v>
      </c>
      <c r="L38" s="7">
        <v>6075</v>
      </c>
      <c r="M38" s="7">
        <v>15333</v>
      </c>
      <c r="N38" s="7">
        <v>7778</v>
      </c>
      <c r="O38" s="7">
        <v>2111</v>
      </c>
      <c r="P38" s="7">
        <v>1903</v>
      </c>
      <c r="Q38" s="7">
        <v>1982</v>
      </c>
      <c r="R38" s="7">
        <v>1757</v>
      </c>
      <c r="S38" s="7">
        <v>27910</v>
      </c>
      <c r="T38" t="s">
        <v>158</v>
      </c>
      <c r="U38" s="7">
        <v>2116</v>
      </c>
      <c r="V38" s="7">
        <v>25171</v>
      </c>
      <c r="W38">
        <v>9</v>
      </c>
      <c r="X38" s="7">
        <v>1555</v>
      </c>
      <c r="Y38" s="7">
        <v>6531</v>
      </c>
      <c r="Z38">
        <v>0</v>
      </c>
      <c r="AA38" s="7">
        <v>130484000</v>
      </c>
      <c r="AB38">
        <v>1</v>
      </c>
      <c r="AC38">
        <v>1104</v>
      </c>
      <c r="AD38">
        <v>622</v>
      </c>
      <c r="AE38" s="7">
        <v>3764</v>
      </c>
      <c r="AF38" s="7">
        <v>1775</v>
      </c>
      <c r="AG38" s="7">
        <v>1128</v>
      </c>
      <c r="AH38" t="s">
        <v>536</v>
      </c>
      <c r="AI38" s="7">
        <v>1000</v>
      </c>
    </row>
    <row r="39" spans="1:35" x14ac:dyDescent="0.2">
      <c r="A39" s="1" t="s">
        <v>208</v>
      </c>
      <c r="B39" s="7">
        <v>1972</v>
      </c>
      <c r="C39" s="7">
        <v>21639</v>
      </c>
      <c r="D39" s="7">
        <v>3708</v>
      </c>
      <c r="E39">
        <v>22</v>
      </c>
      <c r="F39">
        <v>10</v>
      </c>
      <c r="G39">
        <v>31</v>
      </c>
      <c r="H39" s="7">
        <v>17894</v>
      </c>
      <c r="I39" s="7">
        <v>9410</v>
      </c>
      <c r="J39" s="7">
        <v>17891</v>
      </c>
      <c r="K39" s="7">
        <v>9413</v>
      </c>
      <c r="L39" s="7">
        <v>5315</v>
      </c>
      <c r="M39" s="7">
        <v>17278</v>
      </c>
      <c r="N39" s="7">
        <v>8444</v>
      </c>
      <c r="O39" s="7">
        <v>1292</v>
      </c>
      <c r="P39" s="7">
        <v>1958</v>
      </c>
      <c r="Q39" s="7">
        <v>1963</v>
      </c>
      <c r="R39" s="7">
        <v>1279</v>
      </c>
      <c r="S39" s="7">
        <v>84659</v>
      </c>
      <c r="T39" t="s">
        <v>537</v>
      </c>
      <c r="U39" s="7">
        <v>1969</v>
      </c>
      <c r="V39" s="7">
        <v>42664</v>
      </c>
      <c r="W39">
        <v>22</v>
      </c>
      <c r="X39" t="s">
        <v>161</v>
      </c>
      <c r="Y39" t="s">
        <v>538</v>
      </c>
      <c r="Z39">
        <v>0</v>
      </c>
      <c r="AA39" s="7">
        <v>221171000</v>
      </c>
      <c r="AB39">
        <v>1</v>
      </c>
      <c r="AC39">
        <v>1260</v>
      </c>
      <c r="AD39">
        <v>613</v>
      </c>
      <c r="AE39" s="7">
        <v>106390</v>
      </c>
      <c r="AF39" s="7">
        <v>1285</v>
      </c>
      <c r="AG39" s="7">
        <v>1534</v>
      </c>
      <c r="AH39" t="s">
        <v>238</v>
      </c>
      <c r="AI39" s="7">
        <v>1002</v>
      </c>
    </row>
    <row r="40" spans="1:35" x14ac:dyDescent="0.2">
      <c r="A40" s="1" t="s">
        <v>209</v>
      </c>
      <c r="B40" s="7">
        <v>1972</v>
      </c>
      <c r="C40" s="7">
        <v>4072</v>
      </c>
      <c r="D40" t="s">
        <v>158</v>
      </c>
      <c r="E40">
        <v>4</v>
      </c>
      <c r="F40">
        <v>2</v>
      </c>
      <c r="G40">
        <v>12</v>
      </c>
      <c r="H40" s="7">
        <v>17894</v>
      </c>
      <c r="I40" s="7">
        <v>9410</v>
      </c>
      <c r="J40" s="7">
        <v>17870</v>
      </c>
      <c r="K40" s="7">
        <v>9412</v>
      </c>
      <c r="L40" s="7">
        <v>5315</v>
      </c>
      <c r="M40" s="7">
        <v>17278</v>
      </c>
      <c r="N40" s="7">
        <v>8444</v>
      </c>
      <c r="O40" s="7">
        <v>1292</v>
      </c>
      <c r="P40" s="7">
        <v>1958</v>
      </c>
      <c r="Q40" s="7">
        <v>1963</v>
      </c>
      <c r="R40" s="7">
        <v>1279</v>
      </c>
      <c r="S40" s="7">
        <v>84659</v>
      </c>
      <c r="T40" t="s">
        <v>537</v>
      </c>
      <c r="U40" s="7">
        <v>1969</v>
      </c>
      <c r="V40" s="7">
        <v>8029</v>
      </c>
      <c r="W40">
        <v>4</v>
      </c>
      <c r="X40" s="7">
        <v>3821</v>
      </c>
      <c r="Y40" s="7">
        <v>9662</v>
      </c>
      <c r="Z40">
        <v>0</v>
      </c>
      <c r="AA40" s="7">
        <v>41622000</v>
      </c>
      <c r="AB40">
        <v>1</v>
      </c>
      <c r="AC40">
        <v>1260</v>
      </c>
      <c r="AD40">
        <v>613</v>
      </c>
      <c r="AE40" s="7">
        <v>106390</v>
      </c>
      <c r="AF40" s="7">
        <v>1285</v>
      </c>
      <c r="AG40" s="7">
        <v>1534</v>
      </c>
      <c r="AH40" t="s">
        <v>238</v>
      </c>
      <c r="AI40" s="7">
        <v>1002</v>
      </c>
    </row>
    <row r="41" spans="1:35" x14ac:dyDescent="0.2">
      <c r="A41" s="5" t="s">
        <v>213</v>
      </c>
      <c r="B41" s="7">
        <v>1891</v>
      </c>
      <c r="C41" s="7">
        <v>21154</v>
      </c>
      <c r="D41" s="7">
        <v>3990</v>
      </c>
      <c r="E41">
        <v>23</v>
      </c>
      <c r="F41">
        <v>11</v>
      </c>
      <c r="G41">
        <v>30</v>
      </c>
      <c r="H41" s="7">
        <v>16657</v>
      </c>
      <c r="I41" s="7">
        <v>10865</v>
      </c>
      <c r="J41" s="7">
        <v>16659</v>
      </c>
      <c r="K41" s="7">
        <v>10835</v>
      </c>
      <c r="L41" s="7">
        <v>5298</v>
      </c>
      <c r="M41" s="7">
        <v>15722</v>
      </c>
      <c r="N41" s="7">
        <v>10194</v>
      </c>
      <c r="O41" s="7">
        <v>1958</v>
      </c>
      <c r="P41" s="7">
        <v>1250</v>
      </c>
      <c r="Q41" s="7">
        <v>1960</v>
      </c>
      <c r="R41" s="7">
        <v>1228</v>
      </c>
      <c r="S41" s="7">
        <v>170803</v>
      </c>
      <c r="T41" t="s">
        <v>147</v>
      </c>
      <c r="U41" s="7">
        <v>1969</v>
      </c>
      <c r="V41" s="7">
        <v>39998</v>
      </c>
      <c r="W41">
        <v>22</v>
      </c>
      <c r="X41" t="s">
        <v>539</v>
      </c>
      <c r="Y41" t="s">
        <v>540</v>
      </c>
      <c r="Z41">
        <v>0</v>
      </c>
      <c r="AA41" s="7">
        <v>207349000</v>
      </c>
      <c r="AB41">
        <v>1</v>
      </c>
      <c r="AC41">
        <v>1145</v>
      </c>
      <c r="AD41">
        <v>741</v>
      </c>
      <c r="AE41" s="7">
        <v>147095</v>
      </c>
      <c r="AF41" s="7">
        <v>1213</v>
      </c>
      <c r="AG41" s="7">
        <v>1596</v>
      </c>
      <c r="AH41" t="s">
        <v>541</v>
      </c>
      <c r="AI41" s="7">
        <v>1000</v>
      </c>
    </row>
    <row r="42" spans="1:35" x14ac:dyDescent="0.2">
      <c r="A42" s="5" t="s">
        <v>214</v>
      </c>
      <c r="B42" s="7">
        <v>1891</v>
      </c>
      <c r="C42" s="7">
        <v>10757</v>
      </c>
      <c r="D42" s="7">
        <v>3296</v>
      </c>
      <c r="E42">
        <v>11</v>
      </c>
      <c r="F42">
        <v>4</v>
      </c>
      <c r="G42">
        <v>37</v>
      </c>
      <c r="H42" s="7">
        <v>16657</v>
      </c>
      <c r="I42" s="7">
        <v>10865</v>
      </c>
      <c r="J42" s="7">
        <v>16731</v>
      </c>
      <c r="K42" s="7">
        <v>10848</v>
      </c>
      <c r="L42" s="7">
        <v>5298</v>
      </c>
      <c r="M42" s="7">
        <v>15722</v>
      </c>
      <c r="N42" s="7">
        <v>10194</v>
      </c>
      <c r="O42" s="7">
        <v>1958</v>
      </c>
      <c r="P42" s="7">
        <v>1250</v>
      </c>
      <c r="Q42" s="7">
        <v>1960</v>
      </c>
      <c r="R42" s="7">
        <v>1228</v>
      </c>
      <c r="S42" s="7">
        <v>170803</v>
      </c>
      <c r="T42" t="s">
        <v>147</v>
      </c>
      <c r="U42" s="7">
        <v>1969</v>
      </c>
      <c r="V42" s="7">
        <v>20340</v>
      </c>
      <c r="W42">
        <v>11</v>
      </c>
      <c r="X42" s="7">
        <v>1111</v>
      </c>
      <c r="Y42" s="7">
        <v>2922</v>
      </c>
      <c r="Z42">
        <v>0</v>
      </c>
      <c r="AA42" s="7">
        <v>105443000</v>
      </c>
      <c r="AB42">
        <v>1</v>
      </c>
      <c r="AC42">
        <v>1145</v>
      </c>
      <c r="AD42">
        <v>741</v>
      </c>
      <c r="AE42" s="7">
        <v>147095</v>
      </c>
      <c r="AF42" s="7">
        <v>1213</v>
      </c>
      <c r="AG42" s="7">
        <v>1596</v>
      </c>
      <c r="AH42" t="s">
        <v>541</v>
      </c>
      <c r="AI42" s="7">
        <v>1000</v>
      </c>
    </row>
    <row r="43" spans="1:35" x14ac:dyDescent="0.2">
      <c r="A43" s="3" t="s">
        <v>542</v>
      </c>
      <c r="B43" s="7">
        <v>2250</v>
      </c>
      <c r="C43" t="s">
        <v>404</v>
      </c>
      <c r="D43" t="s">
        <v>397</v>
      </c>
      <c r="E43">
        <v>1</v>
      </c>
      <c r="F43">
        <v>0</v>
      </c>
      <c r="G43">
        <v>2</v>
      </c>
      <c r="H43" s="7">
        <v>2403</v>
      </c>
      <c r="I43" s="7">
        <v>1014</v>
      </c>
      <c r="J43" s="7">
        <v>2400</v>
      </c>
      <c r="K43" s="7">
        <v>1012</v>
      </c>
      <c r="L43" s="7">
        <v>6000</v>
      </c>
      <c r="M43" s="7">
        <v>1653</v>
      </c>
      <c r="N43" t="s">
        <v>485</v>
      </c>
      <c r="O43" s="7">
        <v>1500</v>
      </c>
      <c r="P43" s="7">
        <v>1500</v>
      </c>
      <c r="Q43" s="7">
        <v>1693</v>
      </c>
      <c r="R43" s="7">
        <v>1693</v>
      </c>
      <c r="S43" t="s">
        <v>135</v>
      </c>
      <c r="T43" t="s">
        <v>103</v>
      </c>
      <c r="U43" s="7">
        <v>2121</v>
      </c>
      <c r="V43" s="7">
        <v>2223</v>
      </c>
      <c r="W43">
        <v>1</v>
      </c>
      <c r="X43" t="s">
        <v>56</v>
      </c>
      <c r="Y43" s="7">
        <v>-7441</v>
      </c>
      <c r="Z43">
        <v>0</v>
      </c>
      <c r="AA43" s="7">
        <v>11522000</v>
      </c>
      <c r="AB43">
        <v>1</v>
      </c>
      <c r="AC43">
        <v>119</v>
      </c>
      <c r="AD43">
        <v>19</v>
      </c>
      <c r="AE43" s="7">
        <v>135000</v>
      </c>
      <c r="AF43" s="7">
        <v>1500</v>
      </c>
      <c r="AG43" s="7">
        <v>1000</v>
      </c>
      <c r="AH43" s="7">
        <v>1000</v>
      </c>
      <c r="AI43" s="7">
        <v>1000</v>
      </c>
    </row>
    <row r="44" spans="1:35" x14ac:dyDescent="0.2">
      <c r="A44" s="5" t="s">
        <v>215</v>
      </c>
      <c r="B44" s="7">
        <v>6271</v>
      </c>
      <c r="C44" s="7">
        <v>37144</v>
      </c>
      <c r="D44" s="7">
        <v>9689</v>
      </c>
      <c r="E44">
        <v>45</v>
      </c>
      <c r="F44">
        <v>5</v>
      </c>
      <c r="G44">
        <v>56</v>
      </c>
      <c r="H44" s="7">
        <v>8836</v>
      </c>
      <c r="I44" s="7">
        <v>8312</v>
      </c>
      <c r="J44" s="7">
        <v>8845</v>
      </c>
      <c r="K44" s="7">
        <v>8291</v>
      </c>
      <c r="L44" s="7">
        <v>9082</v>
      </c>
      <c r="M44" s="7">
        <v>7500</v>
      </c>
      <c r="N44" s="7">
        <v>6722</v>
      </c>
      <c r="O44" s="7">
        <v>2694</v>
      </c>
      <c r="P44" s="7">
        <v>3111</v>
      </c>
      <c r="Q44" s="7">
        <v>3008</v>
      </c>
      <c r="R44" s="7">
        <v>2655</v>
      </c>
      <c r="S44" s="7">
        <v>97867</v>
      </c>
      <c r="T44" t="s">
        <v>194</v>
      </c>
      <c r="U44" s="7">
        <v>3119</v>
      </c>
      <c r="V44" s="7">
        <v>232928</v>
      </c>
      <c r="W44">
        <v>40</v>
      </c>
      <c r="X44" t="s">
        <v>543</v>
      </c>
      <c r="Y44" t="s">
        <v>544</v>
      </c>
      <c r="Z44">
        <v>0</v>
      </c>
      <c r="AA44">
        <v>1207500</v>
      </c>
      <c r="AB44">
        <v>1</v>
      </c>
      <c r="AC44">
        <v>618</v>
      </c>
      <c r="AD44">
        <v>708</v>
      </c>
      <c r="AE44" s="7">
        <v>85914</v>
      </c>
      <c r="AF44" s="7">
        <v>2665</v>
      </c>
      <c r="AG44" s="7">
        <v>1133</v>
      </c>
      <c r="AH44" t="s">
        <v>54</v>
      </c>
      <c r="AI44" s="7">
        <v>1000</v>
      </c>
    </row>
    <row r="45" spans="1:35" x14ac:dyDescent="0.2">
      <c r="A45" s="5" t="s">
        <v>216</v>
      </c>
      <c r="B45" s="7">
        <v>6271</v>
      </c>
      <c r="C45" s="7">
        <v>9680</v>
      </c>
      <c r="D45" s="7">
        <v>4125</v>
      </c>
      <c r="E45">
        <v>8</v>
      </c>
      <c r="F45">
        <v>1</v>
      </c>
      <c r="G45">
        <v>85</v>
      </c>
      <c r="H45" s="7">
        <v>8836</v>
      </c>
      <c r="I45" s="7">
        <v>8312</v>
      </c>
      <c r="J45" s="7">
        <v>8987</v>
      </c>
      <c r="K45" s="7">
        <v>8366</v>
      </c>
      <c r="L45" s="7">
        <v>9082</v>
      </c>
      <c r="M45" s="7">
        <v>7500</v>
      </c>
      <c r="N45" s="7">
        <v>6722</v>
      </c>
      <c r="O45" s="7">
        <v>2694</v>
      </c>
      <c r="P45" s="7">
        <v>3111</v>
      </c>
      <c r="Q45" s="7">
        <v>3008</v>
      </c>
      <c r="R45" s="7">
        <v>2655</v>
      </c>
      <c r="S45" s="7">
        <v>97867</v>
      </c>
      <c r="T45" t="s">
        <v>194</v>
      </c>
      <c r="U45" s="7">
        <v>3119</v>
      </c>
      <c r="V45" s="7">
        <v>60706</v>
      </c>
      <c r="W45">
        <v>9</v>
      </c>
      <c r="X45" s="7">
        <v>3198</v>
      </c>
      <c r="Y45" s="7">
        <v>29278</v>
      </c>
      <c r="Z45">
        <v>0</v>
      </c>
      <c r="AA45">
        <v>314701</v>
      </c>
      <c r="AB45">
        <v>1</v>
      </c>
      <c r="AC45">
        <v>618</v>
      </c>
      <c r="AD45">
        <v>708</v>
      </c>
      <c r="AE45" s="7">
        <v>85914</v>
      </c>
      <c r="AF45" s="7">
        <v>2665</v>
      </c>
      <c r="AG45" s="7">
        <v>1133</v>
      </c>
      <c r="AH45" t="s">
        <v>54</v>
      </c>
      <c r="AI45" s="7">
        <v>1000</v>
      </c>
    </row>
    <row r="46" spans="1:35" x14ac:dyDescent="0.2">
      <c r="A46" s="3" t="s">
        <v>546</v>
      </c>
      <c r="B46" s="7">
        <v>2250</v>
      </c>
      <c r="C46" s="7">
        <v>1001</v>
      </c>
      <c r="D46" t="s">
        <v>282</v>
      </c>
      <c r="E46">
        <v>1</v>
      </c>
      <c r="F46">
        <v>1</v>
      </c>
      <c r="G46">
        <v>2</v>
      </c>
      <c r="H46" s="7">
        <v>7306</v>
      </c>
      <c r="I46" s="7">
        <v>1056</v>
      </c>
      <c r="J46" s="7">
        <v>7302</v>
      </c>
      <c r="K46" s="7">
        <v>1051</v>
      </c>
      <c r="L46" s="7">
        <v>6000</v>
      </c>
      <c r="M46" s="7">
        <v>6556</v>
      </c>
      <c r="N46" t="s">
        <v>545</v>
      </c>
      <c r="O46" s="7">
        <v>1500</v>
      </c>
      <c r="P46" s="7">
        <v>1500</v>
      </c>
      <c r="Q46" s="7">
        <v>1693</v>
      </c>
      <c r="R46" s="7">
        <v>1693</v>
      </c>
      <c r="S46" t="s">
        <v>135</v>
      </c>
      <c r="T46" t="s">
        <v>103</v>
      </c>
      <c r="U46" s="7">
        <v>2121</v>
      </c>
      <c r="V46" s="7">
        <v>2251</v>
      </c>
      <c r="W46">
        <v>1</v>
      </c>
      <c r="X46" t="s">
        <v>56</v>
      </c>
      <c r="Y46" s="7">
        <v>-7507</v>
      </c>
      <c r="Z46">
        <v>0</v>
      </c>
      <c r="AA46">
        <v>11671</v>
      </c>
      <c r="AB46">
        <v>1</v>
      </c>
      <c r="AC46">
        <v>472</v>
      </c>
      <c r="AD46">
        <v>22</v>
      </c>
      <c r="AE46" s="7">
        <v>135000</v>
      </c>
      <c r="AF46" s="7">
        <v>1500</v>
      </c>
      <c r="AG46" s="7">
        <v>1000</v>
      </c>
      <c r="AH46" s="7">
        <v>1000</v>
      </c>
      <c r="AI46" s="7">
        <v>1000</v>
      </c>
    </row>
    <row r="47" spans="1:35" x14ac:dyDescent="0.2">
      <c r="A47" s="1" t="s">
        <v>222</v>
      </c>
      <c r="B47" s="7">
        <v>10530</v>
      </c>
      <c r="C47" s="7">
        <v>29696</v>
      </c>
      <c r="D47" s="7">
        <v>5631</v>
      </c>
      <c r="E47">
        <v>33</v>
      </c>
      <c r="F47">
        <v>9</v>
      </c>
      <c r="G47">
        <v>44</v>
      </c>
      <c r="H47" s="7">
        <v>10689</v>
      </c>
      <c r="I47" s="7">
        <v>6174</v>
      </c>
      <c r="J47" s="7">
        <v>10724</v>
      </c>
      <c r="K47" s="7">
        <v>6137</v>
      </c>
      <c r="L47" s="7">
        <v>11663</v>
      </c>
      <c r="M47" s="7">
        <v>8847</v>
      </c>
      <c r="N47" s="7">
        <v>4319</v>
      </c>
      <c r="O47" s="7">
        <v>3625</v>
      </c>
      <c r="P47" s="7">
        <v>3764</v>
      </c>
      <c r="Q47" s="7">
        <v>3749</v>
      </c>
      <c r="R47" s="7">
        <v>3576</v>
      </c>
      <c r="S47" s="7">
        <v>104341</v>
      </c>
      <c r="T47" t="s">
        <v>48</v>
      </c>
      <c r="U47" s="7">
        <v>3887</v>
      </c>
      <c r="V47" s="7">
        <v>312687</v>
      </c>
      <c r="W47">
        <v>31</v>
      </c>
      <c r="X47" t="s">
        <v>547</v>
      </c>
      <c r="Y47" t="s">
        <v>255</v>
      </c>
      <c r="Z47">
        <v>0</v>
      </c>
      <c r="AA47">
        <v>1620967</v>
      </c>
      <c r="AB47">
        <v>1</v>
      </c>
      <c r="AC47">
        <v>729</v>
      </c>
      <c r="AD47">
        <v>311</v>
      </c>
      <c r="AE47" s="7">
        <v>112258</v>
      </c>
      <c r="AF47" s="7">
        <v>3594</v>
      </c>
      <c r="AG47" s="7">
        <v>1048</v>
      </c>
      <c r="AH47" t="s">
        <v>78</v>
      </c>
      <c r="AI47" s="7">
        <v>1000</v>
      </c>
    </row>
    <row r="48" spans="1:35" x14ac:dyDescent="0.2">
      <c r="A48" s="1" t="s">
        <v>223</v>
      </c>
      <c r="B48" s="7">
        <v>10530</v>
      </c>
      <c r="C48" s="7">
        <v>3272</v>
      </c>
      <c r="D48" t="s">
        <v>261</v>
      </c>
      <c r="E48">
        <v>3</v>
      </c>
      <c r="F48">
        <v>1</v>
      </c>
      <c r="G48">
        <v>27</v>
      </c>
      <c r="H48" s="7">
        <v>10689</v>
      </c>
      <c r="I48" s="7">
        <v>6174</v>
      </c>
      <c r="J48" s="7">
        <v>10700</v>
      </c>
      <c r="K48" s="7">
        <v>6161</v>
      </c>
      <c r="L48" s="7">
        <v>11663</v>
      </c>
      <c r="M48" s="7">
        <v>8847</v>
      </c>
      <c r="N48" s="7">
        <v>4319</v>
      </c>
      <c r="O48" s="7">
        <v>3625</v>
      </c>
      <c r="P48" s="7">
        <v>3764</v>
      </c>
      <c r="Q48" s="7">
        <v>3749</v>
      </c>
      <c r="R48" s="7">
        <v>3576</v>
      </c>
      <c r="S48" s="7">
        <v>104341</v>
      </c>
      <c r="T48" t="s">
        <v>48</v>
      </c>
      <c r="U48" s="7">
        <v>3887</v>
      </c>
      <c r="V48" s="7">
        <v>34457</v>
      </c>
      <c r="W48">
        <v>3</v>
      </c>
      <c r="X48" s="7">
        <v>4583</v>
      </c>
      <c r="Y48" s="7">
        <v>114838</v>
      </c>
      <c r="Z48">
        <v>0</v>
      </c>
      <c r="AA48">
        <v>178625</v>
      </c>
      <c r="AB48">
        <v>1</v>
      </c>
      <c r="AC48">
        <v>729</v>
      </c>
      <c r="AD48">
        <v>311</v>
      </c>
      <c r="AE48" s="7">
        <v>112258</v>
      </c>
      <c r="AF48" s="7">
        <v>3594</v>
      </c>
      <c r="AG48" s="7">
        <v>1048</v>
      </c>
      <c r="AH48" t="s">
        <v>78</v>
      </c>
      <c r="AI48" s="7">
        <v>1000</v>
      </c>
    </row>
    <row r="49" spans="1:35" x14ac:dyDescent="0.2">
      <c r="A49" s="3" t="s">
        <v>550</v>
      </c>
      <c r="B49" s="7">
        <v>2250</v>
      </c>
      <c r="C49" s="7">
        <v>1001</v>
      </c>
      <c r="D49" t="s">
        <v>549</v>
      </c>
      <c r="E49">
        <v>1</v>
      </c>
      <c r="F49">
        <v>1</v>
      </c>
      <c r="G49">
        <v>3</v>
      </c>
      <c r="H49" s="7">
        <v>3361</v>
      </c>
      <c r="I49" s="7">
        <v>1194</v>
      </c>
      <c r="J49" s="7">
        <v>3362</v>
      </c>
      <c r="K49" s="7">
        <v>1191</v>
      </c>
      <c r="L49" s="7">
        <v>6000</v>
      </c>
      <c r="M49" s="7">
        <v>2611</v>
      </c>
      <c r="N49" t="s">
        <v>190</v>
      </c>
      <c r="O49" s="7">
        <v>1500</v>
      </c>
      <c r="P49" s="7">
        <v>1500</v>
      </c>
      <c r="Q49" s="7">
        <v>1693</v>
      </c>
      <c r="R49" s="7">
        <v>1693</v>
      </c>
      <c r="S49" t="s">
        <v>135</v>
      </c>
      <c r="T49" t="s">
        <v>103</v>
      </c>
      <c r="U49" s="7">
        <v>2121</v>
      </c>
      <c r="V49" s="7">
        <v>2251</v>
      </c>
      <c r="W49">
        <v>1</v>
      </c>
      <c r="X49" t="s">
        <v>56</v>
      </c>
      <c r="Y49" s="7">
        <v>-7565</v>
      </c>
      <c r="Z49">
        <v>0</v>
      </c>
      <c r="AA49">
        <v>11670</v>
      </c>
      <c r="AB49">
        <v>1</v>
      </c>
      <c r="AC49">
        <v>188</v>
      </c>
      <c r="AD49">
        <v>32</v>
      </c>
      <c r="AE49" s="7">
        <v>135000</v>
      </c>
      <c r="AF49" s="7">
        <v>1500</v>
      </c>
      <c r="AG49" s="7">
        <v>1000</v>
      </c>
      <c r="AH49" s="7">
        <v>1000</v>
      </c>
      <c r="AI49" s="7">
        <v>1000</v>
      </c>
    </row>
    <row r="52" spans="1:35" x14ac:dyDescent="0.2">
      <c r="A52" s="1" t="s">
        <v>43</v>
      </c>
      <c r="B52" s="2">
        <f>3026-1001</f>
        <v>2025</v>
      </c>
    </row>
    <row r="53" spans="1:35" x14ac:dyDescent="0.2">
      <c r="A53" s="1" t="s">
        <v>51</v>
      </c>
      <c r="B53" s="2">
        <f>3738-1001</f>
        <v>2737</v>
      </c>
    </row>
    <row r="54" spans="1:35" x14ac:dyDescent="0.2">
      <c r="A54" s="5" t="s">
        <v>65</v>
      </c>
      <c r="B54" s="2">
        <f>8272-1001</f>
        <v>7271</v>
      </c>
    </row>
    <row r="55" spans="1:35" x14ac:dyDescent="0.2">
      <c r="A55" s="1" t="s">
        <v>73</v>
      </c>
      <c r="B55" s="2">
        <f>2387-1001</f>
        <v>1386</v>
      </c>
    </row>
    <row r="56" spans="1:35" x14ac:dyDescent="0.2">
      <c r="A56" s="5" t="s">
        <v>82</v>
      </c>
      <c r="B56" s="2">
        <f>13088-1007</f>
        <v>12081</v>
      </c>
    </row>
    <row r="57" spans="1:35" x14ac:dyDescent="0.2">
      <c r="A57" s="1" t="s">
        <v>90</v>
      </c>
      <c r="B57" s="10">
        <f>3.446-0.682</f>
        <v>2.7640000000000002</v>
      </c>
    </row>
    <row r="58" spans="1:35" x14ac:dyDescent="0.2">
      <c r="A58" s="5" t="s">
        <v>95</v>
      </c>
      <c r="B58" s="10">
        <f>8.282-0.682</f>
        <v>7.6</v>
      </c>
    </row>
    <row r="59" spans="1:35" x14ac:dyDescent="0.2">
      <c r="A59" s="1" t="s">
        <v>101</v>
      </c>
      <c r="B59" s="10">
        <f>1.964-0.682</f>
        <v>1.282</v>
      </c>
    </row>
    <row r="60" spans="1:35" x14ac:dyDescent="0.2">
      <c r="A60" s="1" t="s">
        <v>110</v>
      </c>
      <c r="B60" s="10">
        <f>4.06-0.096</f>
        <v>3.9639999999999995</v>
      </c>
    </row>
    <row r="61" spans="1:35" x14ac:dyDescent="0.2">
      <c r="A61" s="1" t="s">
        <v>116</v>
      </c>
      <c r="B61" s="10">
        <f>4.403-0.096</f>
        <v>4.3069999999999995</v>
      </c>
    </row>
    <row r="62" spans="1:35" x14ac:dyDescent="0.2">
      <c r="A62" s="5" t="s">
        <v>137</v>
      </c>
      <c r="B62" s="7">
        <f>9143-1077</f>
        <v>8066</v>
      </c>
    </row>
    <row r="63" spans="1:35" x14ac:dyDescent="0.2">
      <c r="A63" s="5" t="s">
        <v>138</v>
      </c>
      <c r="B63" s="7">
        <f>9552-1077</f>
        <v>8475</v>
      </c>
    </row>
    <row r="64" spans="1:35" x14ac:dyDescent="0.2">
      <c r="A64" s="1" t="s">
        <v>186</v>
      </c>
      <c r="B64" s="7">
        <f>3250-1077</f>
        <v>2173</v>
      </c>
    </row>
    <row r="65" spans="1:2" x14ac:dyDescent="0.2">
      <c r="A65" s="1" t="s">
        <v>188</v>
      </c>
      <c r="B65" s="13">
        <f>3.528-0.988</f>
        <v>2.54</v>
      </c>
    </row>
    <row r="66" spans="1:2" x14ac:dyDescent="0.2">
      <c r="A66" s="5" t="s">
        <v>193</v>
      </c>
      <c r="B66" s="13">
        <f>12.004-0.988</f>
        <v>11.016</v>
      </c>
    </row>
    <row r="67" spans="1:2" x14ac:dyDescent="0.2">
      <c r="A67" s="5" t="s">
        <v>197</v>
      </c>
      <c r="B67" s="13">
        <f>9.205-0.988</f>
        <v>8.2170000000000005</v>
      </c>
    </row>
    <row r="68" spans="1:2" x14ac:dyDescent="0.2">
      <c r="A68" s="1" t="s">
        <v>209</v>
      </c>
      <c r="B68" s="13">
        <f>4.072-0.988</f>
        <v>3.0840000000000001</v>
      </c>
    </row>
    <row r="69" spans="1:2" x14ac:dyDescent="0.2">
      <c r="A69" s="5" t="s">
        <v>214</v>
      </c>
      <c r="B69" s="13">
        <f>10.757-0.988</f>
        <v>9.7690000000000001</v>
      </c>
    </row>
    <row r="70" spans="1:2" x14ac:dyDescent="0.2">
      <c r="A70" s="5" t="s">
        <v>216</v>
      </c>
      <c r="B70" s="7">
        <f>9680-1001</f>
        <v>8679</v>
      </c>
    </row>
    <row r="71" spans="1:2" x14ac:dyDescent="0.2">
      <c r="A71" s="1" t="s">
        <v>223</v>
      </c>
      <c r="B71" s="7">
        <f>3272-1001</f>
        <v>2271</v>
      </c>
    </row>
    <row r="75" spans="1:2" x14ac:dyDescent="0.2">
      <c r="A75" s="3"/>
      <c r="B75" s="7"/>
    </row>
    <row r="77" spans="1:2" x14ac:dyDescent="0.2">
      <c r="A77" s="3"/>
      <c r="B77" s="7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E555-03B7-5149-A4A6-EF138F9BB687}">
  <dimension ref="A1:AI153"/>
  <sheetViews>
    <sheetView topLeftCell="A2" workbookViewId="0">
      <selection activeCell="AA3" sqref="AA3"/>
    </sheetView>
  </sheetViews>
  <sheetFormatPr baseColWidth="10" defaultRowHeight="16" x14ac:dyDescent="0.2"/>
  <cols>
    <col min="27" max="27" width="12.6640625" bestFit="1" customWidth="1"/>
  </cols>
  <sheetData>
    <row r="1" spans="1:35" s="3" customFormat="1" x14ac:dyDescent="0.2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 s="1" customFormat="1" x14ac:dyDescent="0.2">
      <c r="A2" s="5" t="s">
        <v>42</v>
      </c>
      <c r="B2" s="2">
        <v>14240</v>
      </c>
      <c r="C2" s="2">
        <v>47207</v>
      </c>
      <c r="D2" s="2">
        <v>11076</v>
      </c>
      <c r="E2" s="1">
        <v>53</v>
      </c>
      <c r="F2" s="1">
        <v>11</v>
      </c>
      <c r="G2" s="1">
        <v>72</v>
      </c>
      <c r="H2" s="2">
        <v>11251</v>
      </c>
      <c r="I2" s="2">
        <v>8767</v>
      </c>
      <c r="J2" s="2">
        <v>11264</v>
      </c>
      <c r="K2" s="2">
        <v>8774</v>
      </c>
      <c r="L2" s="2">
        <v>14228</v>
      </c>
      <c r="M2" s="2">
        <v>8444</v>
      </c>
      <c r="N2" s="2">
        <v>6681</v>
      </c>
      <c r="O2" s="2">
        <v>5264</v>
      </c>
      <c r="P2" s="2">
        <v>4069</v>
      </c>
      <c r="Q2" s="2">
        <v>5053</v>
      </c>
      <c r="R2" s="2">
        <v>3588</v>
      </c>
      <c r="S2" s="2">
        <v>155456</v>
      </c>
      <c r="T2" s="1" t="s">
        <v>410</v>
      </c>
      <c r="U2" s="2">
        <v>5327</v>
      </c>
      <c r="V2" s="2">
        <v>672235</v>
      </c>
      <c r="W2" s="1">
        <v>51</v>
      </c>
      <c r="X2" s="1" t="s">
        <v>86</v>
      </c>
      <c r="Y2" s="1" t="s">
        <v>411</v>
      </c>
      <c r="Z2" s="1">
        <v>0</v>
      </c>
      <c r="AA2" s="1">
        <v>3484866</v>
      </c>
      <c r="AB2" s="1">
        <v>1</v>
      </c>
      <c r="AC2" s="1">
        <v>608</v>
      </c>
      <c r="AD2" s="1">
        <v>629</v>
      </c>
      <c r="AE2" s="2">
        <v>171152</v>
      </c>
      <c r="AF2" s="2">
        <v>3542</v>
      </c>
      <c r="AG2" s="2">
        <v>1408</v>
      </c>
      <c r="AH2" s="1" t="s">
        <v>283</v>
      </c>
      <c r="AI2" s="2" t="s">
        <v>412</v>
      </c>
    </row>
    <row r="3" spans="1:35" s="1" customFormat="1" x14ac:dyDescent="0.2">
      <c r="A3" s="5" t="s">
        <v>43</v>
      </c>
      <c r="B3" s="2">
        <v>14240</v>
      </c>
      <c r="C3" s="2">
        <v>22964</v>
      </c>
      <c r="D3" s="2">
        <v>8834</v>
      </c>
      <c r="E3" s="1">
        <v>27</v>
      </c>
      <c r="F3" s="1">
        <v>5</v>
      </c>
      <c r="G3" s="1">
        <v>85</v>
      </c>
      <c r="H3" s="2">
        <v>11251</v>
      </c>
      <c r="I3" s="2">
        <v>8767</v>
      </c>
      <c r="J3" s="2">
        <v>11407</v>
      </c>
      <c r="K3" s="2">
        <v>8625</v>
      </c>
      <c r="L3" s="2">
        <v>14228</v>
      </c>
      <c r="M3" s="2">
        <v>8444</v>
      </c>
      <c r="N3" s="2">
        <v>6681</v>
      </c>
      <c r="O3" s="2">
        <v>5264</v>
      </c>
      <c r="P3" s="2">
        <v>4069</v>
      </c>
      <c r="Q3" s="2">
        <v>5053</v>
      </c>
      <c r="R3" s="2">
        <v>3588</v>
      </c>
      <c r="S3" s="2">
        <v>155456</v>
      </c>
      <c r="T3" s="1" t="s">
        <v>410</v>
      </c>
      <c r="U3" s="2">
        <v>5327</v>
      </c>
      <c r="V3" s="2">
        <v>327005</v>
      </c>
      <c r="W3" s="1">
        <v>23</v>
      </c>
      <c r="X3" s="2" t="s">
        <v>414</v>
      </c>
      <c r="Y3" s="2">
        <v>2911</v>
      </c>
      <c r="Z3" s="1">
        <v>0</v>
      </c>
      <c r="AA3" s="2">
        <v>1695196000</v>
      </c>
      <c r="AB3" s="1">
        <v>1</v>
      </c>
      <c r="AC3" s="1">
        <v>608</v>
      </c>
      <c r="AD3" s="1">
        <v>629</v>
      </c>
      <c r="AE3" s="2">
        <v>171152</v>
      </c>
      <c r="AF3" s="2">
        <v>3542</v>
      </c>
      <c r="AG3" s="2">
        <v>1408</v>
      </c>
      <c r="AH3" s="1" t="s">
        <v>283</v>
      </c>
      <c r="AI3" s="2" t="s">
        <v>412</v>
      </c>
    </row>
    <row r="4" spans="1:35" s="1" customFormat="1" x14ac:dyDescent="0.2">
      <c r="A4" s="1" t="s">
        <v>50</v>
      </c>
      <c r="B4" s="2">
        <v>3358</v>
      </c>
      <c r="C4" s="2">
        <v>23501</v>
      </c>
      <c r="D4" s="2">
        <v>3381</v>
      </c>
      <c r="E4" s="1">
        <v>22</v>
      </c>
      <c r="F4" s="1">
        <v>11</v>
      </c>
      <c r="G4" s="1">
        <v>35</v>
      </c>
      <c r="H4" s="2">
        <v>4815</v>
      </c>
      <c r="I4" s="2">
        <v>9634</v>
      </c>
      <c r="J4" s="2">
        <v>4840</v>
      </c>
      <c r="K4" s="2">
        <v>9657</v>
      </c>
      <c r="L4" s="2">
        <v>6710</v>
      </c>
      <c r="M4" s="2">
        <v>3583</v>
      </c>
      <c r="N4" s="2">
        <v>8708</v>
      </c>
      <c r="O4" s="2">
        <v>2431</v>
      </c>
      <c r="P4" s="2">
        <v>1861</v>
      </c>
      <c r="Q4" s="2">
        <v>2447</v>
      </c>
      <c r="R4" s="2">
        <v>1747</v>
      </c>
      <c r="S4" s="2">
        <v>162993</v>
      </c>
      <c r="T4" s="1" t="s">
        <v>176</v>
      </c>
      <c r="U4" s="2">
        <v>2504</v>
      </c>
      <c r="V4" s="2">
        <v>78927</v>
      </c>
      <c r="W4" s="1">
        <v>23</v>
      </c>
      <c r="X4" s="1" t="s">
        <v>415</v>
      </c>
      <c r="Y4" s="2">
        <v>2455</v>
      </c>
      <c r="Z4" s="1">
        <v>0</v>
      </c>
      <c r="AA4" s="2">
        <v>409157000</v>
      </c>
      <c r="AB4" s="1">
        <v>1</v>
      </c>
      <c r="AC4" s="1">
        <v>260</v>
      </c>
      <c r="AD4" s="1">
        <v>665</v>
      </c>
      <c r="AE4" s="2">
        <v>162570</v>
      </c>
      <c r="AF4" s="2">
        <v>1754</v>
      </c>
      <c r="AG4" s="2">
        <v>1401</v>
      </c>
      <c r="AH4" s="1" t="s">
        <v>416</v>
      </c>
      <c r="AI4" s="2">
        <v>1000</v>
      </c>
    </row>
    <row r="5" spans="1:35" s="1" customFormat="1" x14ac:dyDescent="0.2">
      <c r="A5" s="1" t="s">
        <v>51</v>
      </c>
      <c r="B5" s="2">
        <v>3358</v>
      </c>
      <c r="C5" s="2">
        <v>9353</v>
      </c>
      <c r="D5" s="2">
        <v>3159</v>
      </c>
      <c r="E5" s="1">
        <v>8</v>
      </c>
      <c r="F5" s="1">
        <v>4</v>
      </c>
      <c r="G5" s="1">
        <v>32</v>
      </c>
      <c r="H5" s="2">
        <v>4815</v>
      </c>
      <c r="I5" s="2">
        <v>9634</v>
      </c>
      <c r="J5" s="2">
        <v>4912</v>
      </c>
      <c r="K5" s="2">
        <v>9736</v>
      </c>
      <c r="L5" s="2">
        <v>6710</v>
      </c>
      <c r="M5" s="2">
        <v>3583</v>
      </c>
      <c r="N5" s="2">
        <v>8708</v>
      </c>
      <c r="O5" s="2">
        <v>2431</v>
      </c>
      <c r="P5" s="2">
        <v>1861</v>
      </c>
      <c r="Q5" s="2">
        <v>2447</v>
      </c>
      <c r="R5" s="2">
        <v>1747</v>
      </c>
      <c r="S5" s="2">
        <v>162993</v>
      </c>
      <c r="T5" s="1" t="s">
        <v>176</v>
      </c>
      <c r="U5" s="2">
        <v>2504</v>
      </c>
      <c r="V5" s="2">
        <v>31412</v>
      </c>
      <c r="W5" s="1">
        <v>9</v>
      </c>
      <c r="X5" s="2">
        <v>3026</v>
      </c>
      <c r="Y5" s="2">
        <v>11528</v>
      </c>
      <c r="Z5" s="1">
        <v>0</v>
      </c>
      <c r="AA5" s="2">
        <v>162841000</v>
      </c>
      <c r="AB5" s="1">
        <v>1</v>
      </c>
      <c r="AC5" s="1">
        <v>260</v>
      </c>
      <c r="AD5" s="1">
        <v>665</v>
      </c>
      <c r="AE5" s="2">
        <v>162570</v>
      </c>
      <c r="AF5" s="2">
        <v>1754</v>
      </c>
      <c r="AG5" s="2">
        <v>1401</v>
      </c>
      <c r="AH5" s="1" t="s">
        <v>416</v>
      </c>
      <c r="AI5" s="2">
        <v>1000</v>
      </c>
    </row>
    <row r="6" spans="1:35" s="1" customFormat="1" x14ac:dyDescent="0.2">
      <c r="A6" s="1" t="s">
        <v>64</v>
      </c>
      <c r="B6" s="2">
        <v>4018</v>
      </c>
      <c r="C6" s="2">
        <v>26728</v>
      </c>
      <c r="D6" s="2">
        <v>3208</v>
      </c>
      <c r="E6" s="1">
        <v>26</v>
      </c>
      <c r="F6" s="1">
        <v>13</v>
      </c>
      <c r="G6" s="1">
        <v>39</v>
      </c>
      <c r="H6" s="2">
        <v>2724</v>
      </c>
      <c r="I6" s="2">
        <v>10672</v>
      </c>
      <c r="J6" s="2">
        <v>2747</v>
      </c>
      <c r="K6" s="2">
        <v>10669</v>
      </c>
      <c r="L6" s="2">
        <v>7382</v>
      </c>
      <c r="M6" s="2">
        <v>1542</v>
      </c>
      <c r="N6" s="2">
        <v>9500</v>
      </c>
      <c r="O6" s="2">
        <v>2472</v>
      </c>
      <c r="P6" s="2">
        <v>2306</v>
      </c>
      <c r="Q6" s="2">
        <v>2552</v>
      </c>
      <c r="R6" s="2">
        <v>2004</v>
      </c>
      <c r="S6" s="2">
        <v>138008</v>
      </c>
      <c r="T6" s="1" t="s">
        <v>312</v>
      </c>
      <c r="U6" s="2">
        <v>2655</v>
      </c>
      <c r="V6" s="2">
        <v>107387</v>
      </c>
      <c r="W6" s="1">
        <v>27</v>
      </c>
      <c r="X6" s="2" t="s">
        <v>418</v>
      </c>
      <c r="Y6" s="2" t="s">
        <v>111</v>
      </c>
      <c r="Z6" s="1">
        <v>0</v>
      </c>
      <c r="AA6" s="2">
        <v>556692000</v>
      </c>
      <c r="AB6" s="1">
        <v>1</v>
      </c>
      <c r="AC6" s="1">
        <v>146</v>
      </c>
      <c r="AD6" s="1">
        <v>688</v>
      </c>
      <c r="AE6" s="2">
        <v>124771</v>
      </c>
      <c r="AF6" s="2">
        <v>2024</v>
      </c>
      <c r="AG6" s="2">
        <v>1274</v>
      </c>
      <c r="AH6" s="1" t="s">
        <v>103</v>
      </c>
      <c r="AI6" s="2">
        <v>1000</v>
      </c>
    </row>
    <row r="7" spans="1:35" s="1" customFormat="1" x14ac:dyDescent="0.2">
      <c r="A7" s="1" t="s">
        <v>65</v>
      </c>
      <c r="B7" s="2">
        <v>4018</v>
      </c>
      <c r="C7" s="2">
        <v>6022</v>
      </c>
      <c r="D7" s="2">
        <v>1170</v>
      </c>
      <c r="E7" s="1">
        <v>6</v>
      </c>
      <c r="F7" s="1">
        <v>4</v>
      </c>
      <c r="G7" s="1">
        <v>34</v>
      </c>
      <c r="H7" s="2">
        <v>2724</v>
      </c>
      <c r="I7" s="2">
        <v>10672</v>
      </c>
      <c r="J7" s="2">
        <v>2704</v>
      </c>
      <c r="K7" s="2">
        <v>10643</v>
      </c>
      <c r="L7" s="2">
        <v>7382</v>
      </c>
      <c r="M7" s="2">
        <v>1542</v>
      </c>
      <c r="N7" s="2">
        <v>9500</v>
      </c>
      <c r="O7" s="2">
        <v>2472</v>
      </c>
      <c r="P7" s="2">
        <v>2306</v>
      </c>
      <c r="Q7" s="2">
        <v>2552</v>
      </c>
      <c r="R7" s="2">
        <v>2004</v>
      </c>
      <c r="S7" s="2">
        <v>138008</v>
      </c>
      <c r="T7" s="1" t="s">
        <v>312</v>
      </c>
      <c r="U7" s="2">
        <v>2655</v>
      </c>
      <c r="V7" s="2">
        <v>24193</v>
      </c>
      <c r="W7" s="1">
        <v>6</v>
      </c>
      <c r="X7" s="2">
        <v>7869</v>
      </c>
      <c r="Y7" s="2">
        <v>90294</v>
      </c>
      <c r="Z7" s="1">
        <v>0</v>
      </c>
      <c r="AA7" s="2">
        <v>125419000</v>
      </c>
      <c r="AB7" s="1">
        <v>1</v>
      </c>
      <c r="AC7" s="1">
        <v>146</v>
      </c>
      <c r="AD7" s="1">
        <v>688</v>
      </c>
      <c r="AE7" s="2">
        <v>124771</v>
      </c>
      <c r="AF7" s="2">
        <v>2024</v>
      </c>
      <c r="AG7" s="2">
        <v>1274</v>
      </c>
      <c r="AH7" s="1" t="s">
        <v>103</v>
      </c>
      <c r="AI7" s="2">
        <v>1000</v>
      </c>
    </row>
    <row r="8" spans="1:35" s="1" customFormat="1" x14ac:dyDescent="0.2">
      <c r="A8" s="1" t="s">
        <v>72</v>
      </c>
      <c r="B8" s="2">
        <v>7209</v>
      </c>
      <c r="C8" s="2">
        <v>40471</v>
      </c>
      <c r="D8" s="2">
        <v>7437</v>
      </c>
      <c r="E8" s="1">
        <v>41</v>
      </c>
      <c r="F8" s="1">
        <v>16</v>
      </c>
      <c r="G8" s="1">
        <v>73</v>
      </c>
      <c r="H8" s="2">
        <v>5419</v>
      </c>
      <c r="I8" s="2">
        <v>12368</v>
      </c>
      <c r="J8" s="2">
        <v>5417</v>
      </c>
      <c r="K8" s="2">
        <v>12434</v>
      </c>
      <c r="L8" s="2">
        <v>10107</v>
      </c>
      <c r="M8" s="2">
        <v>3792</v>
      </c>
      <c r="N8" s="2">
        <v>10708</v>
      </c>
      <c r="O8" s="2">
        <v>3417</v>
      </c>
      <c r="P8" s="2">
        <v>3250</v>
      </c>
      <c r="Q8" s="2">
        <v>3237</v>
      </c>
      <c r="R8" s="2">
        <v>2835</v>
      </c>
      <c r="S8" s="2">
        <v>147002</v>
      </c>
      <c r="T8" s="1" t="s">
        <v>107</v>
      </c>
      <c r="U8" s="2">
        <v>3430</v>
      </c>
      <c r="V8" s="2">
        <v>291735</v>
      </c>
      <c r="W8" s="1">
        <v>41</v>
      </c>
      <c r="X8" s="1" t="s">
        <v>419</v>
      </c>
      <c r="Y8" s="1" t="s">
        <v>342</v>
      </c>
      <c r="Z8" s="1">
        <v>0</v>
      </c>
      <c r="AA8" s="1">
        <v>1512352</v>
      </c>
      <c r="AB8" s="1">
        <v>1</v>
      </c>
      <c r="AC8" s="1">
        <v>273</v>
      </c>
      <c r="AD8" s="1">
        <v>874</v>
      </c>
      <c r="AE8" s="2">
        <v>174890</v>
      </c>
      <c r="AF8" s="2">
        <v>2965</v>
      </c>
      <c r="AG8" s="2">
        <v>1142</v>
      </c>
      <c r="AH8" s="1" t="s">
        <v>384</v>
      </c>
      <c r="AI8" s="1" t="s">
        <v>420</v>
      </c>
    </row>
    <row r="9" spans="1:35" s="1" customFormat="1" x14ac:dyDescent="0.2">
      <c r="A9" s="1" t="s">
        <v>73</v>
      </c>
      <c r="B9" s="2">
        <v>7209</v>
      </c>
      <c r="C9" s="2">
        <v>11124</v>
      </c>
      <c r="D9" s="2">
        <v>3080</v>
      </c>
      <c r="E9" s="1">
        <v>11</v>
      </c>
      <c r="F9" s="1">
        <v>5</v>
      </c>
      <c r="G9" s="1">
        <v>56</v>
      </c>
      <c r="H9" s="2">
        <v>5419</v>
      </c>
      <c r="I9" s="2">
        <v>12368</v>
      </c>
      <c r="J9" s="2">
        <v>5475</v>
      </c>
      <c r="K9" s="2">
        <v>12320</v>
      </c>
      <c r="L9" s="2">
        <v>10107</v>
      </c>
      <c r="M9" s="2">
        <v>3792</v>
      </c>
      <c r="N9" s="2">
        <v>10708</v>
      </c>
      <c r="O9" s="2">
        <v>3417</v>
      </c>
      <c r="P9" s="2">
        <v>3250</v>
      </c>
      <c r="Q9" s="2">
        <v>3237</v>
      </c>
      <c r="R9" s="2">
        <v>2835</v>
      </c>
      <c r="S9" s="2">
        <v>147002</v>
      </c>
      <c r="T9" s="1" t="s">
        <v>107</v>
      </c>
      <c r="U9" s="2">
        <v>3430</v>
      </c>
      <c r="V9" s="2">
        <v>80188</v>
      </c>
      <c r="W9" s="1">
        <v>11</v>
      </c>
      <c r="X9" s="2">
        <v>3152</v>
      </c>
      <c r="Y9" s="2">
        <v>16342</v>
      </c>
      <c r="Z9" s="1">
        <v>0</v>
      </c>
      <c r="AA9" s="1">
        <v>415693</v>
      </c>
      <c r="AB9" s="1">
        <v>1</v>
      </c>
      <c r="AC9" s="1">
        <v>273</v>
      </c>
      <c r="AD9" s="1">
        <v>874</v>
      </c>
      <c r="AE9" s="2">
        <v>174890</v>
      </c>
      <c r="AF9" s="2">
        <v>2965</v>
      </c>
      <c r="AG9" s="2">
        <v>1142</v>
      </c>
      <c r="AH9" s="1" t="s">
        <v>384</v>
      </c>
      <c r="AI9" s="1" t="s">
        <v>420</v>
      </c>
    </row>
    <row r="10" spans="1:35" s="1" customFormat="1" x14ac:dyDescent="0.2">
      <c r="A10" s="3" t="s">
        <v>121</v>
      </c>
      <c r="B10" s="2">
        <v>2250</v>
      </c>
      <c r="C10" s="2">
        <v>1000</v>
      </c>
      <c r="D10" s="2" t="s">
        <v>135</v>
      </c>
      <c r="E10" s="1">
        <v>1</v>
      </c>
      <c r="F10" s="1">
        <v>1</v>
      </c>
      <c r="G10" s="1">
        <v>1</v>
      </c>
      <c r="H10" s="2">
        <v>7222</v>
      </c>
      <c r="I10" s="2">
        <v>1028</v>
      </c>
      <c r="J10" s="2">
        <v>7225</v>
      </c>
      <c r="K10" s="2">
        <v>1048</v>
      </c>
      <c r="L10" s="2">
        <v>6000</v>
      </c>
      <c r="M10" s="2">
        <v>6472</v>
      </c>
      <c r="N10" s="2" t="s">
        <v>421</v>
      </c>
      <c r="O10" s="2">
        <v>1500</v>
      </c>
      <c r="P10" s="2">
        <v>1500</v>
      </c>
      <c r="Q10" s="2">
        <v>1693</v>
      </c>
      <c r="R10" s="2">
        <v>1693</v>
      </c>
      <c r="S10" s="2">
        <v>0</v>
      </c>
      <c r="T10" s="1" t="s">
        <v>103</v>
      </c>
      <c r="U10" s="2">
        <v>2121</v>
      </c>
      <c r="V10" s="2">
        <v>2250</v>
      </c>
      <c r="W10" s="1">
        <v>1</v>
      </c>
      <c r="X10" s="1" t="s">
        <v>56</v>
      </c>
      <c r="Y10" s="2">
        <v>-16615</v>
      </c>
      <c r="Z10" s="1">
        <v>0</v>
      </c>
      <c r="AA10" s="1">
        <v>11664</v>
      </c>
      <c r="AB10" s="1">
        <v>1</v>
      </c>
      <c r="AC10" s="1">
        <v>466</v>
      </c>
      <c r="AD10" s="1">
        <v>20</v>
      </c>
      <c r="AE10" s="2">
        <v>135</v>
      </c>
      <c r="AF10" s="2">
        <v>1500</v>
      </c>
      <c r="AG10" s="2">
        <v>1000</v>
      </c>
      <c r="AH10" s="2">
        <v>1000</v>
      </c>
      <c r="AI10" s="2">
        <v>1000</v>
      </c>
    </row>
    <row r="11" spans="1:35" s="1" customFormat="1" x14ac:dyDescent="0.2">
      <c r="A11" s="5" t="s">
        <v>81</v>
      </c>
      <c r="B11" s="2">
        <v>21694</v>
      </c>
      <c r="C11" s="2">
        <v>45440</v>
      </c>
      <c r="D11" s="2">
        <v>14840</v>
      </c>
      <c r="E11" s="1">
        <v>56</v>
      </c>
      <c r="F11" s="1">
        <v>2</v>
      </c>
      <c r="G11" s="1">
        <v>71</v>
      </c>
      <c r="H11" s="2">
        <v>9646</v>
      </c>
      <c r="I11" s="2">
        <v>6909</v>
      </c>
      <c r="J11" s="2">
        <v>9756</v>
      </c>
      <c r="K11" s="2">
        <v>7014</v>
      </c>
      <c r="L11" s="2">
        <v>20065</v>
      </c>
      <c r="M11" s="2">
        <v>7194</v>
      </c>
      <c r="N11" s="2">
        <v>3333</v>
      </c>
      <c r="O11" s="2">
        <v>5278</v>
      </c>
      <c r="P11" s="2">
        <v>6667</v>
      </c>
      <c r="Q11" s="2">
        <v>6459</v>
      </c>
      <c r="R11" s="2">
        <v>4276</v>
      </c>
      <c r="S11" s="2">
        <v>97296</v>
      </c>
      <c r="T11" s="1" t="s">
        <v>565</v>
      </c>
      <c r="U11" s="2">
        <v>6667</v>
      </c>
      <c r="V11" s="2">
        <v>985765</v>
      </c>
      <c r="W11" s="1">
        <v>50</v>
      </c>
      <c r="X11" s="2">
        <v>-1082</v>
      </c>
      <c r="Y11" s="1" t="s">
        <v>566</v>
      </c>
      <c r="Z11" s="1">
        <v>0</v>
      </c>
      <c r="AA11" s="1">
        <v>5110208</v>
      </c>
      <c r="AB11" s="1">
        <v>1</v>
      </c>
      <c r="AC11" s="1">
        <v>740</v>
      </c>
      <c r="AD11" s="1">
        <v>240</v>
      </c>
      <c r="AE11" s="2">
        <v>90</v>
      </c>
      <c r="AF11" s="2">
        <v>4746</v>
      </c>
      <c r="AG11" s="2">
        <v>1511</v>
      </c>
      <c r="AH11" s="1" t="s">
        <v>567</v>
      </c>
      <c r="AI11" s="1" t="s">
        <v>470</v>
      </c>
    </row>
    <row r="12" spans="1:35" s="1" customFormat="1" x14ac:dyDescent="0.2">
      <c r="A12" s="5" t="s">
        <v>82</v>
      </c>
      <c r="B12" s="2">
        <v>21694</v>
      </c>
      <c r="C12" s="2">
        <v>17623</v>
      </c>
      <c r="D12" s="2">
        <v>6080</v>
      </c>
      <c r="E12" s="1">
        <v>17</v>
      </c>
      <c r="F12" s="1">
        <v>2</v>
      </c>
      <c r="G12" s="1">
        <v>83</v>
      </c>
      <c r="H12" s="2">
        <v>9646</v>
      </c>
      <c r="I12" s="2">
        <v>6909</v>
      </c>
      <c r="J12" s="2">
        <v>9627</v>
      </c>
      <c r="K12" s="2">
        <v>6647</v>
      </c>
      <c r="L12" s="2">
        <v>20065</v>
      </c>
      <c r="M12" s="2">
        <v>7194</v>
      </c>
      <c r="N12" s="2">
        <v>3333</v>
      </c>
      <c r="O12" s="2">
        <v>5278</v>
      </c>
      <c r="P12" s="2">
        <v>6667</v>
      </c>
      <c r="Q12" s="2">
        <v>6459</v>
      </c>
      <c r="R12" s="2">
        <v>4276</v>
      </c>
      <c r="S12" s="2">
        <v>97296</v>
      </c>
      <c r="T12" s="1" t="s">
        <v>565</v>
      </c>
      <c r="U12" s="2">
        <v>6667</v>
      </c>
      <c r="V12" s="2">
        <v>382308</v>
      </c>
      <c r="W12" s="1">
        <v>17</v>
      </c>
      <c r="X12" s="1" t="s">
        <v>278</v>
      </c>
      <c r="Y12" s="2">
        <v>4576</v>
      </c>
      <c r="Z12" s="1">
        <v>0</v>
      </c>
      <c r="AA12" s="1">
        <v>1981886</v>
      </c>
      <c r="AB12" s="1">
        <v>1</v>
      </c>
      <c r="AC12" s="1">
        <v>740</v>
      </c>
      <c r="AD12" s="1">
        <v>240</v>
      </c>
      <c r="AE12" s="2">
        <v>90</v>
      </c>
      <c r="AF12" s="2">
        <v>4746</v>
      </c>
      <c r="AG12" s="2">
        <v>1511</v>
      </c>
      <c r="AH12" s="1" t="s">
        <v>567</v>
      </c>
      <c r="AI12" s="1" t="s">
        <v>470</v>
      </c>
    </row>
    <row r="13" spans="1:35" s="1" customFormat="1" x14ac:dyDescent="0.2">
      <c r="A13" s="3" t="s">
        <v>122</v>
      </c>
      <c r="B13" s="2">
        <v>2250</v>
      </c>
      <c r="C13" s="2">
        <v>1103</v>
      </c>
      <c r="D13" s="2" t="s">
        <v>425</v>
      </c>
      <c r="E13" s="1">
        <v>1</v>
      </c>
      <c r="F13" s="1">
        <v>1</v>
      </c>
      <c r="G13" s="1">
        <v>3</v>
      </c>
      <c r="H13" s="2">
        <v>5889</v>
      </c>
      <c r="I13" s="2">
        <v>1000</v>
      </c>
      <c r="J13" s="2">
        <v>5904</v>
      </c>
      <c r="K13" s="2">
        <v>1010</v>
      </c>
      <c r="L13" s="2">
        <v>6000</v>
      </c>
      <c r="M13" s="2">
        <v>5139</v>
      </c>
      <c r="N13" s="1" t="s">
        <v>400</v>
      </c>
      <c r="O13" s="2">
        <v>1500</v>
      </c>
      <c r="P13" s="2">
        <v>1500</v>
      </c>
      <c r="Q13" s="2">
        <v>1693</v>
      </c>
      <c r="R13" s="2">
        <v>1693</v>
      </c>
      <c r="S13" s="2">
        <v>0</v>
      </c>
      <c r="T13" s="1" t="s">
        <v>103</v>
      </c>
      <c r="U13" s="2">
        <v>2121</v>
      </c>
      <c r="V13" s="2">
        <v>2482</v>
      </c>
      <c r="W13" s="1">
        <v>1</v>
      </c>
      <c r="X13" s="2">
        <v>-1812</v>
      </c>
      <c r="Y13" s="2">
        <v>4515</v>
      </c>
      <c r="Z13" s="1">
        <v>0</v>
      </c>
      <c r="AA13" s="1">
        <v>12868</v>
      </c>
      <c r="AB13" s="1">
        <v>1</v>
      </c>
      <c r="AC13" s="1">
        <v>370</v>
      </c>
      <c r="AD13" s="1">
        <v>18</v>
      </c>
      <c r="AE13" s="2">
        <v>135</v>
      </c>
      <c r="AF13" s="2">
        <v>1500</v>
      </c>
      <c r="AG13" s="2">
        <v>1000</v>
      </c>
      <c r="AH13" s="2">
        <v>1000</v>
      </c>
      <c r="AI13" s="2">
        <v>1000</v>
      </c>
    </row>
    <row r="14" spans="1:35" s="1" customFormat="1" x14ac:dyDescent="0.2">
      <c r="A14" s="1" t="s">
        <v>89</v>
      </c>
      <c r="B14" s="2">
        <v>6309</v>
      </c>
      <c r="C14" s="2">
        <v>26974</v>
      </c>
      <c r="D14" s="2">
        <v>6611</v>
      </c>
      <c r="E14" s="1">
        <v>27</v>
      </c>
      <c r="F14" s="1">
        <v>8</v>
      </c>
      <c r="G14" s="1">
        <v>50</v>
      </c>
      <c r="H14" s="2">
        <v>9935</v>
      </c>
      <c r="I14" s="2">
        <v>8781</v>
      </c>
      <c r="J14" s="2">
        <v>9953</v>
      </c>
      <c r="K14" s="2">
        <v>8828</v>
      </c>
      <c r="L14" s="2">
        <v>9593</v>
      </c>
      <c r="M14" s="2">
        <v>8181</v>
      </c>
      <c r="N14" s="2">
        <v>7431</v>
      </c>
      <c r="O14" s="2">
        <v>3514</v>
      </c>
      <c r="P14" s="2">
        <v>2597</v>
      </c>
      <c r="Q14" s="2">
        <v>3700</v>
      </c>
      <c r="R14" s="2">
        <v>2171</v>
      </c>
      <c r="S14" s="2">
        <v>153835</v>
      </c>
      <c r="T14" s="1" t="s">
        <v>426</v>
      </c>
      <c r="U14" s="2">
        <v>3698</v>
      </c>
      <c r="V14" s="2">
        <v>170174</v>
      </c>
      <c r="W14" s="1">
        <v>28</v>
      </c>
      <c r="X14" s="1" t="s">
        <v>427</v>
      </c>
      <c r="Y14" s="2" t="s">
        <v>428</v>
      </c>
      <c r="Z14" s="1">
        <v>0</v>
      </c>
      <c r="AA14" s="1">
        <v>882184</v>
      </c>
      <c r="AB14" s="1">
        <v>1</v>
      </c>
      <c r="AC14" s="1">
        <v>589</v>
      </c>
      <c r="AD14" s="1">
        <v>606</v>
      </c>
      <c r="AE14" s="2">
        <v>161837</v>
      </c>
      <c r="AF14" s="2">
        <v>2177</v>
      </c>
      <c r="AG14" s="2">
        <v>1705</v>
      </c>
      <c r="AH14" s="1" t="s">
        <v>429</v>
      </c>
      <c r="AI14" s="1" t="s">
        <v>430</v>
      </c>
    </row>
    <row r="15" spans="1:35" s="1" customFormat="1" x14ac:dyDescent="0.2">
      <c r="A15" s="1" t="s">
        <v>90</v>
      </c>
      <c r="B15" s="2">
        <v>6309</v>
      </c>
      <c r="C15" s="2">
        <v>6208</v>
      </c>
      <c r="D15" s="2">
        <v>1772</v>
      </c>
      <c r="E15" s="1">
        <v>6</v>
      </c>
      <c r="F15" s="1">
        <v>2</v>
      </c>
      <c r="G15" s="1">
        <v>30</v>
      </c>
      <c r="H15" s="2">
        <v>9935</v>
      </c>
      <c r="I15" s="2">
        <v>8781</v>
      </c>
      <c r="J15" s="2">
        <v>9920</v>
      </c>
      <c r="K15" s="2">
        <v>8765</v>
      </c>
      <c r="L15" s="2">
        <v>9593</v>
      </c>
      <c r="M15" s="2">
        <v>8181</v>
      </c>
      <c r="N15" s="2">
        <v>7431</v>
      </c>
      <c r="O15" s="2">
        <v>3514</v>
      </c>
      <c r="P15" s="2">
        <v>2597</v>
      </c>
      <c r="Q15" s="2">
        <v>3700</v>
      </c>
      <c r="R15" s="2">
        <v>2171</v>
      </c>
      <c r="S15" s="2">
        <v>153835</v>
      </c>
      <c r="T15" s="1" t="s">
        <v>426</v>
      </c>
      <c r="U15" s="2">
        <v>3698</v>
      </c>
      <c r="V15" s="2">
        <v>39167</v>
      </c>
      <c r="W15" s="1">
        <v>6</v>
      </c>
      <c r="X15" s="2">
        <v>2411</v>
      </c>
      <c r="Y15" s="2">
        <v>13319</v>
      </c>
      <c r="Z15" s="1">
        <v>0</v>
      </c>
      <c r="AA15" s="1">
        <v>203043</v>
      </c>
      <c r="AB15" s="1">
        <v>1</v>
      </c>
      <c r="AC15" s="1">
        <v>589</v>
      </c>
      <c r="AD15" s="1">
        <v>606</v>
      </c>
      <c r="AE15" s="2">
        <v>161837</v>
      </c>
      <c r="AF15" s="2">
        <v>2177</v>
      </c>
      <c r="AG15" s="2">
        <v>1705</v>
      </c>
      <c r="AH15" s="1" t="s">
        <v>429</v>
      </c>
      <c r="AI15" s="2" t="s">
        <v>430</v>
      </c>
    </row>
    <row r="16" spans="1:35" s="1" customFormat="1" x14ac:dyDescent="0.2">
      <c r="A16" s="3" t="s">
        <v>140</v>
      </c>
      <c r="B16" s="2">
        <v>2250</v>
      </c>
      <c r="C16" s="2">
        <v>1431</v>
      </c>
      <c r="D16" s="2" t="s">
        <v>431</v>
      </c>
      <c r="E16" s="1">
        <v>1</v>
      </c>
      <c r="F16" s="1">
        <v>1</v>
      </c>
      <c r="G16" s="1">
        <v>3</v>
      </c>
      <c r="H16" s="2">
        <v>4556</v>
      </c>
      <c r="I16" s="2">
        <v>1500</v>
      </c>
      <c r="J16" s="2">
        <v>4533</v>
      </c>
      <c r="K16" s="2">
        <v>1496</v>
      </c>
      <c r="L16" s="2">
        <v>6000</v>
      </c>
      <c r="M16" s="2">
        <v>3806</v>
      </c>
      <c r="N16" s="2" t="s">
        <v>217</v>
      </c>
      <c r="O16" s="2">
        <v>1500</v>
      </c>
      <c r="P16" s="2">
        <v>1500</v>
      </c>
      <c r="Q16" s="2">
        <v>1693</v>
      </c>
      <c r="R16" s="2">
        <v>1693</v>
      </c>
      <c r="S16" s="2">
        <v>0</v>
      </c>
      <c r="T16" s="1" t="s">
        <v>103</v>
      </c>
      <c r="U16" s="2">
        <v>2121</v>
      </c>
      <c r="V16" s="2">
        <v>3219</v>
      </c>
      <c r="W16" s="1">
        <v>1</v>
      </c>
      <c r="X16" s="2">
        <v>3418</v>
      </c>
      <c r="Y16" s="2">
        <v>-8820</v>
      </c>
      <c r="Z16" s="1">
        <v>0</v>
      </c>
      <c r="AA16" s="1">
        <v>16686</v>
      </c>
      <c r="AB16" s="1">
        <v>1</v>
      </c>
      <c r="AC16" s="1">
        <v>274</v>
      </c>
      <c r="AD16" s="1">
        <v>54</v>
      </c>
      <c r="AE16" s="2">
        <v>135</v>
      </c>
      <c r="AF16" s="2">
        <v>1500</v>
      </c>
      <c r="AG16" s="2">
        <v>1000</v>
      </c>
      <c r="AH16" s="2">
        <v>1000</v>
      </c>
      <c r="AI16" s="2">
        <v>1000</v>
      </c>
    </row>
    <row r="17" spans="1:35" s="1" customFormat="1" x14ac:dyDescent="0.2">
      <c r="A17" s="5" t="s">
        <v>94</v>
      </c>
      <c r="B17" s="2">
        <v>8618</v>
      </c>
      <c r="C17" s="2">
        <v>18071</v>
      </c>
      <c r="D17" s="2">
        <v>4848</v>
      </c>
      <c r="E17" s="1">
        <v>16</v>
      </c>
      <c r="F17" s="1">
        <v>3</v>
      </c>
      <c r="G17" s="1">
        <v>39</v>
      </c>
      <c r="H17" s="2">
        <v>4022</v>
      </c>
      <c r="I17" s="2">
        <v>3036</v>
      </c>
      <c r="J17" s="2">
        <v>4042</v>
      </c>
      <c r="K17" s="2">
        <v>3047</v>
      </c>
      <c r="L17" s="2">
        <v>11945</v>
      </c>
      <c r="M17" s="2">
        <v>1986</v>
      </c>
      <c r="N17" s="2">
        <v>1083</v>
      </c>
      <c r="O17" s="2">
        <v>3931</v>
      </c>
      <c r="P17" s="2">
        <v>3778</v>
      </c>
      <c r="Q17" s="2">
        <v>4421</v>
      </c>
      <c r="R17" s="2">
        <v>2482</v>
      </c>
      <c r="S17" s="2">
        <v>133074</v>
      </c>
      <c r="T17" s="1" t="s">
        <v>568</v>
      </c>
      <c r="U17" s="2">
        <v>4619</v>
      </c>
      <c r="V17" s="2">
        <v>155731</v>
      </c>
      <c r="W17" s="1">
        <v>18</v>
      </c>
      <c r="X17" s="1" t="s">
        <v>292</v>
      </c>
      <c r="Y17" s="2" t="s">
        <v>569</v>
      </c>
      <c r="Z17" s="1">
        <v>0</v>
      </c>
      <c r="AA17" s="1">
        <v>807308</v>
      </c>
      <c r="AB17" s="1">
        <v>1</v>
      </c>
      <c r="AC17" s="1">
        <v>153</v>
      </c>
      <c r="AD17" s="1">
        <v>89</v>
      </c>
      <c r="AE17" s="2">
        <v>137193</v>
      </c>
      <c r="AF17" s="2">
        <v>2778</v>
      </c>
      <c r="AG17" s="2">
        <v>1781</v>
      </c>
      <c r="AH17" s="2" t="s">
        <v>390</v>
      </c>
      <c r="AI17" s="2" t="s">
        <v>402</v>
      </c>
    </row>
    <row r="18" spans="1:35" s="1" customFormat="1" x14ac:dyDescent="0.2">
      <c r="A18" s="5" t="s">
        <v>95</v>
      </c>
      <c r="B18" s="2">
        <v>8618</v>
      </c>
      <c r="C18" s="2">
        <v>18890</v>
      </c>
      <c r="D18" s="2">
        <v>5586</v>
      </c>
      <c r="E18" s="1">
        <v>22</v>
      </c>
      <c r="F18" s="1">
        <v>4</v>
      </c>
      <c r="G18" s="1">
        <v>82</v>
      </c>
      <c r="H18" s="2">
        <v>4022</v>
      </c>
      <c r="I18" s="2">
        <v>3036</v>
      </c>
      <c r="J18" s="2">
        <v>4008</v>
      </c>
      <c r="K18" s="2">
        <v>3027</v>
      </c>
      <c r="L18" s="2">
        <v>11945</v>
      </c>
      <c r="M18" s="2">
        <v>1986</v>
      </c>
      <c r="N18" s="2">
        <v>1083</v>
      </c>
      <c r="O18" s="2">
        <v>3931</v>
      </c>
      <c r="P18" s="2">
        <v>3778</v>
      </c>
      <c r="Q18" s="2">
        <v>4421</v>
      </c>
      <c r="R18" s="2">
        <v>2482</v>
      </c>
      <c r="S18" s="2">
        <v>133074</v>
      </c>
      <c r="T18" s="1" t="s">
        <v>568</v>
      </c>
      <c r="U18" s="2">
        <v>4619</v>
      </c>
      <c r="V18" s="2">
        <v>162788</v>
      </c>
      <c r="W18" s="1">
        <v>19</v>
      </c>
      <c r="X18" s="2">
        <v>1123</v>
      </c>
      <c r="Y18" s="2">
        <v>8507</v>
      </c>
      <c r="Z18" s="1">
        <v>0</v>
      </c>
      <c r="AA18" s="2">
        <v>843892</v>
      </c>
      <c r="AB18" s="1">
        <v>1</v>
      </c>
      <c r="AC18" s="1">
        <v>153</v>
      </c>
      <c r="AD18" s="1">
        <v>89</v>
      </c>
      <c r="AE18" s="2">
        <v>137193</v>
      </c>
      <c r="AF18" s="2">
        <v>2778</v>
      </c>
      <c r="AG18" s="2">
        <v>1781</v>
      </c>
      <c r="AH18" s="1" t="s">
        <v>390</v>
      </c>
      <c r="AI18" s="1" t="s">
        <v>402</v>
      </c>
    </row>
    <row r="19" spans="1:35" s="1" customFormat="1" x14ac:dyDescent="0.2">
      <c r="A19" s="1" t="s">
        <v>100</v>
      </c>
      <c r="B19" s="2">
        <v>7189</v>
      </c>
      <c r="C19" s="2">
        <v>27993</v>
      </c>
      <c r="D19" s="2">
        <v>6630</v>
      </c>
      <c r="E19" s="1">
        <v>28</v>
      </c>
      <c r="F19" s="1">
        <v>5</v>
      </c>
      <c r="G19" s="1">
        <v>48</v>
      </c>
      <c r="H19" s="2">
        <v>11638</v>
      </c>
      <c r="I19" s="2">
        <v>10540</v>
      </c>
      <c r="J19" s="2">
        <v>11689</v>
      </c>
      <c r="K19" s="2">
        <v>10511</v>
      </c>
      <c r="L19" s="2">
        <v>10383</v>
      </c>
      <c r="M19" s="2">
        <v>10542</v>
      </c>
      <c r="N19" s="2">
        <v>8542</v>
      </c>
      <c r="O19" s="2">
        <v>2125</v>
      </c>
      <c r="P19" s="2">
        <v>3931</v>
      </c>
      <c r="Q19" s="2">
        <v>4084</v>
      </c>
      <c r="R19" s="2">
        <v>2241</v>
      </c>
      <c r="S19" s="2">
        <v>87789</v>
      </c>
      <c r="T19" s="1" t="s">
        <v>258</v>
      </c>
      <c r="U19" s="2">
        <v>3949</v>
      </c>
      <c r="V19" s="2">
        <v>201254</v>
      </c>
      <c r="W19" s="1">
        <v>29</v>
      </c>
      <c r="X19" s="2" t="s">
        <v>570</v>
      </c>
      <c r="Y19" s="2" t="s">
        <v>571</v>
      </c>
      <c r="Z19" s="1">
        <v>0</v>
      </c>
      <c r="AA19" s="2">
        <v>1043302</v>
      </c>
      <c r="AB19" s="1">
        <v>1</v>
      </c>
      <c r="AC19" s="1">
        <v>800</v>
      </c>
      <c r="AD19" s="1">
        <v>892</v>
      </c>
      <c r="AE19" s="2">
        <v>76990</v>
      </c>
      <c r="AF19" s="2">
        <v>2110</v>
      </c>
      <c r="AG19" s="2">
        <v>1822</v>
      </c>
      <c r="AH19" s="1" t="s">
        <v>572</v>
      </c>
      <c r="AI19" s="2">
        <v>1000</v>
      </c>
    </row>
    <row r="20" spans="1:35" s="1" customFormat="1" x14ac:dyDescent="0.2">
      <c r="A20" s="1" t="s">
        <v>101</v>
      </c>
      <c r="B20" s="2">
        <v>7189</v>
      </c>
      <c r="C20" s="2">
        <v>9145</v>
      </c>
      <c r="D20" s="2">
        <v>2613</v>
      </c>
      <c r="E20" s="1">
        <v>8</v>
      </c>
      <c r="F20" s="1">
        <v>2</v>
      </c>
      <c r="G20" s="1">
        <v>30</v>
      </c>
      <c r="H20" s="2">
        <v>11638</v>
      </c>
      <c r="I20" s="2">
        <v>10540</v>
      </c>
      <c r="J20" s="2">
        <v>11728</v>
      </c>
      <c r="K20" s="2">
        <v>10460</v>
      </c>
      <c r="L20" s="2">
        <v>10383</v>
      </c>
      <c r="M20" s="2">
        <v>10542</v>
      </c>
      <c r="N20" s="2">
        <v>8542</v>
      </c>
      <c r="O20" s="2">
        <v>2125</v>
      </c>
      <c r="P20" s="2">
        <v>3931</v>
      </c>
      <c r="Q20" s="2">
        <v>4084</v>
      </c>
      <c r="R20" s="2">
        <v>2241</v>
      </c>
      <c r="S20" s="2">
        <v>87789</v>
      </c>
      <c r="T20" s="1" t="s">
        <v>258</v>
      </c>
      <c r="U20" s="2">
        <v>3949</v>
      </c>
      <c r="V20" s="2">
        <v>65750</v>
      </c>
      <c r="W20" s="1">
        <v>9</v>
      </c>
      <c r="X20" s="1" t="s">
        <v>48</v>
      </c>
      <c r="Y20" s="2">
        <v>1548</v>
      </c>
      <c r="Z20" s="1">
        <v>0</v>
      </c>
      <c r="AA20" s="2">
        <v>340847</v>
      </c>
      <c r="AB20" s="1">
        <v>1</v>
      </c>
      <c r="AC20" s="1">
        <v>800</v>
      </c>
      <c r="AD20" s="1">
        <v>892</v>
      </c>
      <c r="AE20" s="2">
        <v>76990</v>
      </c>
      <c r="AF20" s="2">
        <v>2110</v>
      </c>
      <c r="AG20" s="2">
        <v>1822</v>
      </c>
      <c r="AH20" s="1" t="s">
        <v>572</v>
      </c>
      <c r="AI20" s="2">
        <v>1000</v>
      </c>
    </row>
    <row r="21" spans="1:35" s="1" customFormat="1" x14ac:dyDescent="0.2">
      <c r="A21" s="1" t="s">
        <v>109</v>
      </c>
      <c r="B21" s="2">
        <v>5872</v>
      </c>
      <c r="C21" s="2">
        <v>24653</v>
      </c>
      <c r="D21" s="2">
        <v>5919</v>
      </c>
      <c r="E21" s="1">
        <v>25</v>
      </c>
      <c r="F21" s="1">
        <v>5</v>
      </c>
      <c r="G21" s="1">
        <v>45</v>
      </c>
      <c r="H21" s="2">
        <v>13815</v>
      </c>
      <c r="I21" s="2">
        <v>10454</v>
      </c>
      <c r="J21" s="2">
        <v>13756</v>
      </c>
      <c r="K21" s="2">
        <v>10521</v>
      </c>
      <c r="L21" s="2">
        <v>10273</v>
      </c>
      <c r="M21" s="2">
        <v>12625</v>
      </c>
      <c r="N21" s="2">
        <v>9014</v>
      </c>
      <c r="O21" s="2">
        <v>3083</v>
      </c>
      <c r="P21" s="2">
        <v>3125</v>
      </c>
      <c r="Q21" s="2">
        <v>3198</v>
      </c>
      <c r="R21" s="2">
        <v>2338</v>
      </c>
      <c r="S21" s="2">
        <v>50187</v>
      </c>
      <c r="T21" s="1" t="s">
        <v>573</v>
      </c>
      <c r="U21" s="2">
        <v>3607</v>
      </c>
      <c r="V21" s="2">
        <v>144758</v>
      </c>
      <c r="W21" s="1">
        <v>24</v>
      </c>
      <c r="X21" s="1" t="s">
        <v>154</v>
      </c>
      <c r="Y21" s="2" t="s">
        <v>574</v>
      </c>
      <c r="Z21" s="1">
        <v>0</v>
      </c>
      <c r="AA21" s="2">
        <v>750428</v>
      </c>
      <c r="AB21" s="1">
        <v>1</v>
      </c>
      <c r="AC21" s="1">
        <v>911</v>
      </c>
      <c r="AD21" s="1">
        <v>863</v>
      </c>
      <c r="AE21" s="2">
        <v>32099</v>
      </c>
      <c r="AF21" s="2">
        <v>2593</v>
      </c>
      <c r="AG21" s="2">
        <v>1368</v>
      </c>
      <c r="AH21" s="1" t="s">
        <v>361</v>
      </c>
      <c r="AI21" s="1" t="s">
        <v>143</v>
      </c>
    </row>
    <row r="22" spans="1:35" s="1" customFormat="1" x14ac:dyDescent="0.2">
      <c r="A22" s="1" t="s">
        <v>110</v>
      </c>
      <c r="B22" s="2">
        <v>5872</v>
      </c>
      <c r="C22" s="2">
        <v>15229</v>
      </c>
      <c r="D22" s="2">
        <v>4934</v>
      </c>
      <c r="E22" s="1">
        <v>14</v>
      </c>
      <c r="F22" s="1">
        <v>4</v>
      </c>
      <c r="G22" s="1">
        <v>85</v>
      </c>
      <c r="H22" s="2">
        <v>13815</v>
      </c>
      <c r="I22" s="2">
        <v>10454</v>
      </c>
      <c r="J22" s="2">
        <v>13942</v>
      </c>
      <c r="K22" s="2">
        <v>10349</v>
      </c>
      <c r="L22" s="2">
        <v>10273</v>
      </c>
      <c r="M22" s="2">
        <v>12625</v>
      </c>
      <c r="N22" s="2">
        <v>9014</v>
      </c>
      <c r="O22" s="2">
        <v>3083</v>
      </c>
      <c r="P22" s="2">
        <v>3125</v>
      </c>
      <c r="Q22" s="2">
        <v>3198</v>
      </c>
      <c r="R22" s="2">
        <v>2338</v>
      </c>
      <c r="S22" s="2">
        <v>50187</v>
      </c>
      <c r="T22" s="1" t="s">
        <v>573</v>
      </c>
      <c r="U22" s="2">
        <v>3607</v>
      </c>
      <c r="V22" s="2">
        <v>89423</v>
      </c>
      <c r="W22" s="1">
        <v>15</v>
      </c>
      <c r="X22" s="2">
        <v>1966</v>
      </c>
      <c r="Y22" s="2">
        <v>16673</v>
      </c>
      <c r="Z22" s="1">
        <v>0</v>
      </c>
      <c r="AA22" s="2">
        <v>463570</v>
      </c>
      <c r="AB22" s="1">
        <v>1</v>
      </c>
      <c r="AC22" s="1">
        <v>911</v>
      </c>
      <c r="AD22" s="1">
        <v>863</v>
      </c>
      <c r="AE22" s="2">
        <v>32099</v>
      </c>
      <c r="AF22" s="2">
        <v>2593</v>
      </c>
      <c r="AG22" s="2">
        <v>1368</v>
      </c>
      <c r="AH22" s="1" t="s">
        <v>361</v>
      </c>
      <c r="AI22" s="1" t="s">
        <v>143</v>
      </c>
    </row>
    <row r="23" spans="1:35" s="1" customFormat="1" x14ac:dyDescent="0.2">
      <c r="A23" s="3" t="s">
        <v>207</v>
      </c>
      <c r="B23" s="2">
        <v>2250</v>
      </c>
      <c r="C23" s="2">
        <v>1036</v>
      </c>
      <c r="D23" s="2" t="s">
        <v>435</v>
      </c>
      <c r="E23" s="1">
        <v>1</v>
      </c>
      <c r="F23" s="1">
        <v>1</v>
      </c>
      <c r="G23" s="1">
        <v>3</v>
      </c>
      <c r="H23" s="2" t="s">
        <v>146</v>
      </c>
      <c r="I23" s="2">
        <v>5819</v>
      </c>
      <c r="J23" s="2" t="s">
        <v>436</v>
      </c>
      <c r="K23" s="2">
        <v>5807</v>
      </c>
      <c r="L23" s="2">
        <v>6000</v>
      </c>
      <c r="M23" s="2" t="s">
        <v>434</v>
      </c>
      <c r="N23" s="2">
        <v>5069</v>
      </c>
      <c r="O23" s="2">
        <v>1500</v>
      </c>
      <c r="P23" s="2">
        <v>1500</v>
      </c>
      <c r="Q23" s="2">
        <v>1693</v>
      </c>
      <c r="R23" s="2">
        <v>1693</v>
      </c>
      <c r="S23" s="2">
        <v>0</v>
      </c>
      <c r="T23" s="1" t="s">
        <v>103</v>
      </c>
      <c r="U23" s="2">
        <v>2121</v>
      </c>
      <c r="V23" s="2">
        <v>2331</v>
      </c>
      <c r="W23" s="1">
        <v>1</v>
      </c>
      <c r="X23" s="2">
        <v>-2581</v>
      </c>
      <c r="Y23" s="2">
        <v>9059</v>
      </c>
      <c r="Z23" s="1">
        <v>0</v>
      </c>
      <c r="AA23" s="1">
        <v>12085</v>
      </c>
      <c r="AB23" s="1">
        <v>1</v>
      </c>
      <c r="AC23" s="1">
        <v>15</v>
      </c>
      <c r="AD23" s="1">
        <v>365</v>
      </c>
      <c r="AE23" s="2">
        <v>135</v>
      </c>
      <c r="AF23" s="2">
        <v>1500</v>
      </c>
      <c r="AG23" s="2">
        <v>1000</v>
      </c>
      <c r="AH23" s="2">
        <v>1000</v>
      </c>
      <c r="AI23" s="2">
        <v>1000</v>
      </c>
    </row>
    <row r="24" spans="1:35" s="1" customFormat="1" x14ac:dyDescent="0.2">
      <c r="A24" s="1" t="s">
        <v>115</v>
      </c>
      <c r="B24" s="2">
        <v>3396</v>
      </c>
      <c r="C24" s="2">
        <v>33451</v>
      </c>
      <c r="D24" s="2">
        <v>7351</v>
      </c>
      <c r="E24" s="1">
        <v>30</v>
      </c>
      <c r="F24" s="1">
        <v>11</v>
      </c>
      <c r="G24" s="1">
        <v>60</v>
      </c>
      <c r="H24" s="2">
        <v>9060</v>
      </c>
      <c r="I24" s="2">
        <v>6775</v>
      </c>
      <c r="J24" s="2">
        <v>9037</v>
      </c>
      <c r="K24" s="2">
        <v>6803</v>
      </c>
      <c r="L24" s="2">
        <v>6665</v>
      </c>
      <c r="M24" s="2">
        <v>8014</v>
      </c>
      <c r="N24" s="2">
        <v>5653</v>
      </c>
      <c r="O24" s="2">
        <v>2069</v>
      </c>
      <c r="P24" s="2">
        <v>2139</v>
      </c>
      <c r="Q24" s="2">
        <v>2176</v>
      </c>
      <c r="R24" s="2">
        <v>1987</v>
      </c>
      <c r="S24" s="2">
        <v>47555</v>
      </c>
      <c r="T24" s="1" t="s">
        <v>439</v>
      </c>
      <c r="U24" s="2">
        <v>2288</v>
      </c>
      <c r="V24" s="2">
        <v>113607</v>
      </c>
      <c r="W24" s="1">
        <v>33</v>
      </c>
      <c r="X24" s="1" t="s">
        <v>440</v>
      </c>
      <c r="Y24" s="2" t="s">
        <v>441</v>
      </c>
      <c r="Z24" s="1">
        <v>0</v>
      </c>
      <c r="AA24" s="1">
        <v>588941</v>
      </c>
      <c r="AB24" s="1">
        <v>1</v>
      </c>
      <c r="AC24" s="1">
        <v>589</v>
      </c>
      <c r="AD24" s="1">
        <v>543</v>
      </c>
      <c r="AE24" s="2">
        <v>45738</v>
      </c>
      <c r="AF24" s="2">
        <v>1971</v>
      </c>
      <c r="AG24" s="2">
        <v>1095</v>
      </c>
      <c r="AH24" s="1" t="s">
        <v>442</v>
      </c>
      <c r="AI24" s="2">
        <v>1000</v>
      </c>
    </row>
    <row r="25" spans="1:35" s="1" customFormat="1" x14ac:dyDescent="0.2">
      <c r="A25" s="1" t="s">
        <v>116</v>
      </c>
      <c r="B25" s="2">
        <v>3396</v>
      </c>
      <c r="C25" s="2">
        <v>8248</v>
      </c>
      <c r="D25" s="2">
        <v>3337</v>
      </c>
      <c r="E25" s="1">
        <v>7</v>
      </c>
      <c r="F25" s="1">
        <v>4</v>
      </c>
      <c r="G25" s="1">
        <v>57</v>
      </c>
      <c r="H25" s="2">
        <v>9060</v>
      </c>
      <c r="I25" s="2">
        <v>6775</v>
      </c>
      <c r="J25" s="2">
        <v>9142</v>
      </c>
      <c r="K25" s="2">
        <v>6669</v>
      </c>
      <c r="L25" s="2">
        <v>6665</v>
      </c>
      <c r="M25" s="2">
        <v>8014</v>
      </c>
      <c r="N25" s="2">
        <v>5653</v>
      </c>
      <c r="O25" s="2">
        <v>2069</v>
      </c>
      <c r="P25" s="2">
        <v>2139</v>
      </c>
      <c r="Q25" s="2">
        <v>2176</v>
      </c>
      <c r="R25" s="2">
        <v>1987</v>
      </c>
      <c r="S25" s="2">
        <v>47555</v>
      </c>
      <c r="T25" s="1" t="s">
        <v>439</v>
      </c>
      <c r="U25" s="2">
        <v>2288</v>
      </c>
      <c r="V25" s="2">
        <v>28012</v>
      </c>
      <c r="W25" s="1">
        <v>8</v>
      </c>
      <c r="X25" s="2">
        <v>4974</v>
      </c>
      <c r="Y25" s="2">
        <v>41799</v>
      </c>
      <c r="Z25" s="1">
        <v>0</v>
      </c>
      <c r="AA25" s="2">
        <v>145212</v>
      </c>
      <c r="AB25" s="1">
        <v>1</v>
      </c>
      <c r="AC25" s="1">
        <v>589</v>
      </c>
      <c r="AD25" s="1">
        <v>543</v>
      </c>
      <c r="AE25" s="2">
        <v>45738</v>
      </c>
      <c r="AF25" s="2">
        <v>1971</v>
      </c>
      <c r="AG25" s="2">
        <v>1095</v>
      </c>
      <c r="AH25" s="2" t="s">
        <v>442</v>
      </c>
      <c r="AI25" s="2">
        <v>1000</v>
      </c>
    </row>
    <row r="26" spans="1:35" x14ac:dyDescent="0.2">
      <c r="A26" s="3" t="s">
        <v>233</v>
      </c>
      <c r="B26" s="7">
        <v>2250</v>
      </c>
      <c r="C26" s="7">
        <v>1042</v>
      </c>
      <c r="D26" t="s">
        <v>443</v>
      </c>
      <c r="E26">
        <v>1</v>
      </c>
      <c r="F26">
        <v>1</v>
      </c>
      <c r="G26">
        <v>4</v>
      </c>
      <c r="H26" s="7">
        <v>7444</v>
      </c>
      <c r="I26" s="7">
        <v>1236</v>
      </c>
      <c r="J26" s="7">
        <v>7483</v>
      </c>
      <c r="K26" s="7">
        <v>1258</v>
      </c>
      <c r="L26" s="7">
        <v>6000</v>
      </c>
      <c r="M26" s="7">
        <v>6694</v>
      </c>
      <c r="N26" t="s">
        <v>313</v>
      </c>
      <c r="O26" s="7">
        <v>1500</v>
      </c>
      <c r="P26" s="7">
        <v>1500</v>
      </c>
      <c r="Q26" s="7">
        <v>1693</v>
      </c>
      <c r="R26" s="7">
        <v>1693</v>
      </c>
      <c r="S26">
        <v>0</v>
      </c>
      <c r="T26" t="s">
        <v>103</v>
      </c>
      <c r="U26" s="7">
        <v>2121</v>
      </c>
      <c r="V26" s="7">
        <v>2345</v>
      </c>
      <c r="W26">
        <v>1</v>
      </c>
      <c r="X26" t="s">
        <v>56</v>
      </c>
      <c r="Y26" s="7">
        <v>-10362</v>
      </c>
      <c r="Z26">
        <v>0</v>
      </c>
      <c r="AA26">
        <v>12158</v>
      </c>
      <c r="AB26">
        <v>1</v>
      </c>
      <c r="AC26">
        <v>482</v>
      </c>
      <c r="AD26">
        <v>35</v>
      </c>
      <c r="AE26">
        <v>135</v>
      </c>
      <c r="AF26" s="7">
        <v>1500</v>
      </c>
      <c r="AG26" s="7">
        <v>1000</v>
      </c>
      <c r="AH26" s="7">
        <v>1000</v>
      </c>
      <c r="AI26" s="7">
        <v>1000</v>
      </c>
    </row>
    <row r="27" spans="1:35" x14ac:dyDescent="0.2">
      <c r="A27" s="1" t="s">
        <v>136</v>
      </c>
      <c r="B27" s="7">
        <v>3332</v>
      </c>
      <c r="C27" s="7">
        <v>33847</v>
      </c>
      <c r="D27" s="7">
        <v>10594</v>
      </c>
      <c r="E27">
        <v>31</v>
      </c>
      <c r="F27">
        <v>6</v>
      </c>
      <c r="G27">
        <v>68</v>
      </c>
      <c r="H27" s="7">
        <v>10973</v>
      </c>
      <c r="I27" s="7">
        <v>7939</v>
      </c>
      <c r="J27" s="7">
        <v>10952</v>
      </c>
      <c r="K27" s="7">
        <v>7954</v>
      </c>
      <c r="L27" s="7">
        <v>6890</v>
      </c>
      <c r="M27" s="7">
        <v>10139</v>
      </c>
      <c r="N27" s="7">
        <v>6653</v>
      </c>
      <c r="O27" s="7">
        <v>1764</v>
      </c>
      <c r="P27" s="7">
        <v>2514</v>
      </c>
      <c r="Q27" s="7">
        <v>2390</v>
      </c>
      <c r="R27" s="7">
        <v>1775</v>
      </c>
      <c r="S27" s="7">
        <v>92794</v>
      </c>
      <c r="T27" t="s">
        <v>470</v>
      </c>
      <c r="U27" s="7">
        <v>2515</v>
      </c>
      <c r="V27" s="7">
        <v>112770</v>
      </c>
      <c r="W27">
        <v>34</v>
      </c>
      <c r="X27" t="s">
        <v>575</v>
      </c>
      <c r="Y27" t="s">
        <v>576</v>
      </c>
      <c r="Z27">
        <v>0</v>
      </c>
      <c r="AA27">
        <v>584599</v>
      </c>
      <c r="AB27">
        <v>1</v>
      </c>
      <c r="AC27">
        <v>769</v>
      </c>
      <c r="AD27">
        <v>660</v>
      </c>
      <c r="AE27" s="7">
        <v>88101</v>
      </c>
      <c r="AF27" s="7">
        <v>1763</v>
      </c>
      <c r="AG27" s="7">
        <v>1347</v>
      </c>
      <c r="AH27" t="s">
        <v>577</v>
      </c>
      <c r="AI27" t="s">
        <v>118</v>
      </c>
    </row>
    <row r="28" spans="1:35" x14ac:dyDescent="0.2">
      <c r="A28" s="1" t="s">
        <v>137</v>
      </c>
      <c r="B28" s="7">
        <v>3332</v>
      </c>
      <c r="C28" s="7">
        <v>10568</v>
      </c>
      <c r="D28" s="7">
        <v>2902</v>
      </c>
      <c r="E28">
        <v>11</v>
      </c>
      <c r="F28">
        <v>2</v>
      </c>
      <c r="G28">
        <v>45</v>
      </c>
      <c r="H28" s="7">
        <v>10973</v>
      </c>
      <c r="I28" s="7">
        <v>7939</v>
      </c>
      <c r="J28" s="7">
        <v>10993</v>
      </c>
      <c r="K28" s="7">
        <v>7988</v>
      </c>
      <c r="L28" s="7">
        <v>6890</v>
      </c>
      <c r="M28" s="7">
        <v>10139</v>
      </c>
      <c r="N28" s="7">
        <v>6653</v>
      </c>
      <c r="O28" s="7">
        <v>1764</v>
      </c>
      <c r="P28" s="7">
        <v>2514</v>
      </c>
      <c r="Q28" s="7">
        <v>2390</v>
      </c>
      <c r="R28" s="7">
        <v>1775</v>
      </c>
      <c r="S28" s="7">
        <v>92794</v>
      </c>
      <c r="T28" t="s">
        <v>470</v>
      </c>
      <c r="U28" s="7">
        <v>2515</v>
      </c>
      <c r="V28" s="7">
        <v>35211</v>
      </c>
      <c r="W28">
        <v>11</v>
      </c>
      <c r="X28" s="7">
        <v>1491</v>
      </c>
      <c r="Y28" s="7">
        <v>7158</v>
      </c>
      <c r="Z28">
        <v>0</v>
      </c>
      <c r="AA28">
        <v>182535</v>
      </c>
      <c r="AB28">
        <v>1</v>
      </c>
      <c r="AC28">
        <v>769</v>
      </c>
      <c r="AD28">
        <v>660</v>
      </c>
      <c r="AE28" s="7">
        <v>88101</v>
      </c>
      <c r="AF28" s="7">
        <v>1763</v>
      </c>
      <c r="AG28" s="7">
        <v>1347</v>
      </c>
      <c r="AH28" t="s">
        <v>577</v>
      </c>
      <c r="AI28" t="s">
        <v>118</v>
      </c>
    </row>
    <row r="29" spans="1:35" x14ac:dyDescent="0.2">
      <c r="A29" s="3" t="s">
        <v>269</v>
      </c>
      <c r="B29" s="7">
        <v>2250</v>
      </c>
      <c r="C29" s="7">
        <v>1086</v>
      </c>
      <c r="D29" t="s">
        <v>444</v>
      </c>
      <c r="E29">
        <v>1</v>
      </c>
      <c r="F29">
        <v>1</v>
      </c>
      <c r="G29">
        <v>3</v>
      </c>
      <c r="H29" s="7">
        <v>17958</v>
      </c>
      <c r="I29" s="7">
        <v>2236</v>
      </c>
      <c r="J29" s="7">
        <v>17966</v>
      </c>
      <c r="K29" s="7">
        <v>2275</v>
      </c>
      <c r="L29" s="7">
        <v>6000</v>
      </c>
      <c r="M29" s="7">
        <v>17208</v>
      </c>
      <c r="N29" s="7">
        <v>1486</v>
      </c>
      <c r="O29" s="7">
        <v>1500</v>
      </c>
      <c r="P29" s="7">
        <v>1500</v>
      </c>
      <c r="Q29" s="7">
        <v>1693</v>
      </c>
      <c r="R29" s="7">
        <v>1693</v>
      </c>
      <c r="S29">
        <v>0</v>
      </c>
      <c r="T29" t="s">
        <v>103</v>
      </c>
      <c r="U29" s="7">
        <v>2121</v>
      </c>
      <c r="V29" s="7">
        <v>2444</v>
      </c>
      <c r="W29">
        <v>1</v>
      </c>
      <c r="X29" s="7">
        <v>1643</v>
      </c>
      <c r="Y29" s="7">
        <v>4959</v>
      </c>
      <c r="Z29">
        <v>0</v>
      </c>
      <c r="AA29">
        <v>12670</v>
      </c>
      <c r="AB29">
        <v>1</v>
      </c>
      <c r="AC29">
        <v>1239</v>
      </c>
      <c r="AD29">
        <v>107</v>
      </c>
      <c r="AE29">
        <v>135</v>
      </c>
      <c r="AF29" s="7">
        <v>1500</v>
      </c>
      <c r="AG29" s="7">
        <v>1000</v>
      </c>
      <c r="AH29" s="7">
        <v>1000</v>
      </c>
      <c r="AI29" s="7">
        <v>1000</v>
      </c>
    </row>
    <row r="30" spans="1:35" x14ac:dyDescent="0.2">
      <c r="A30" s="5" t="s">
        <v>184</v>
      </c>
      <c r="B30" s="7">
        <v>29424</v>
      </c>
      <c r="C30" s="7">
        <v>38706</v>
      </c>
      <c r="D30" s="7">
        <v>13933</v>
      </c>
      <c r="E30">
        <v>42</v>
      </c>
      <c r="F30">
        <v>3</v>
      </c>
      <c r="G30">
        <v>79</v>
      </c>
      <c r="H30" s="7">
        <v>9083</v>
      </c>
      <c r="I30" s="7">
        <v>6614</v>
      </c>
      <c r="J30" s="7">
        <v>9161</v>
      </c>
      <c r="K30" s="7">
        <v>6400</v>
      </c>
      <c r="L30" s="7">
        <v>23621</v>
      </c>
      <c r="M30" s="7">
        <v>5875</v>
      </c>
      <c r="N30" s="7">
        <v>3556</v>
      </c>
      <c r="O30" s="7">
        <v>7472</v>
      </c>
      <c r="P30" s="7">
        <v>7111</v>
      </c>
      <c r="Q30" s="7">
        <v>7421</v>
      </c>
      <c r="R30" s="7">
        <v>5048</v>
      </c>
      <c r="S30" s="7">
        <v>45771</v>
      </c>
      <c r="T30" t="s">
        <v>334</v>
      </c>
      <c r="U30" s="7">
        <v>8377</v>
      </c>
      <c r="V30" s="7">
        <v>1138867</v>
      </c>
      <c r="W30">
        <v>41</v>
      </c>
      <c r="X30" t="s">
        <v>105</v>
      </c>
      <c r="Y30" t="s">
        <v>149</v>
      </c>
      <c r="Z30">
        <v>0</v>
      </c>
      <c r="AA30">
        <v>5903888</v>
      </c>
      <c r="AB30">
        <v>1</v>
      </c>
      <c r="AC30">
        <v>441</v>
      </c>
      <c r="AD30">
        <v>688</v>
      </c>
      <c r="AE30" s="7">
        <v>32267</v>
      </c>
      <c r="AF30" s="7">
        <v>5540</v>
      </c>
      <c r="AG30" s="7">
        <v>1470</v>
      </c>
      <c r="AH30" t="s">
        <v>578</v>
      </c>
      <c r="AI30" t="s">
        <v>57</v>
      </c>
    </row>
    <row r="31" spans="1:35" x14ac:dyDescent="0.2">
      <c r="A31" s="5" t="s">
        <v>138</v>
      </c>
      <c r="B31" s="7">
        <v>29424</v>
      </c>
      <c r="C31" s="7">
        <v>23802</v>
      </c>
      <c r="D31" s="7">
        <v>8045</v>
      </c>
      <c r="E31">
        <v>20</v>
      </c>
      <c r="F31">
        <v>4</v>
      </c>
      <c r="G31">
        <v>85</v>
      </c>
      <c r="H31" s="7">
        <v>9083</v>
      </c>
      <c r="I31" s="7">
        <v>6614</v>
      </c>
      <c r="J31" s="7">
        <v>9160</v>
      </c>
      <c r="K31" s="7">
        <v>6663</v>
      </c>
      <c r="L31" s="7">
        <v>23621</v>
      </c>
      <c r="M31" s="7">
        <v>5875</v>
      </c>
      <c r="N31" s="7">
        <v>3556</v>
      </c>
      <c r="O31" s="7">
        <v>7472</v>
      </c>
      <c r="P31" s="7">
        <v>7111</v>
      </c>
      <c r="Q31" s="7">
        <v>7421</v>
      </c>
      <c r="R31" s="7">
        <v>5048</v>
      </c>
      <c r="S31" s="7">
        <v>45771</v>
      </c>
      <c r="T31" t="s">
        <v>334</v>
      </c>
      <c r="U31" s="7">
        <v>8377</v>
      </c>
      <c r="V31" s="7">
        <v>700334</v>
      </c>
      <c r="W31">
        <v>23</v>
      </c>
      <c r="X31" s="7">
        <v>1508</v>
      </c>
      <c r="Y31" s="7">
        <v>5983</v>
      </c>
      <c r="Z31">
        <v>0</v>
      </c>
      <c r="AA31">
        <v>3630533</v>
      </c>
      <c r="AB31">
        <v>1</v>
      </c>
      <c r="AC31">
        <v>441</v>
      </c>
      <c r="AD31">
        <v>688</v>
      </c>
      <c r="AE31" s="7">
        <v>32267</v>
      </c>
      <c r="AF31" s="7">
        <v>5540</v>
      </c>
      <c r="AG31" s="7">
        <v>1470</v>
      </c>
      <c r="AH31" t="s">
        <v>578</v>
      </c>
      <c r="AI31" t="s">
        <v>57</v>
      </c>
    </row>
    <row r="32" spans="1:35" x14ac:dyDescent="0.2">
      <c r="A32" s="3" t="s">
        <v>289</v>
      </c>
      <c r="B32" s="7">
        <v>2250</v>
      </c>
      <c r="C32" s="7">
        <v>1826</v>
      </c>
      <c r="D32" t="s">
        <v>445</v>
      </c>
      <c r="E32">
        <v>2</v>
      </c>
      <c r="F32">
        <v>1</v>
      </c>
      <c r="G32">
        <v>7</v>
      </c>
      <c r="H32" s="7">
        <v>6014</v>
      </c>
      <c r="I32" s="7">
        <v>1292</v>
      </c>
      <c r="J32" s="7">
        <v>5991</v>
      </c>
      <c r="K32" s="7">
        <v>1224</v>
      </c>
      <c r="L32" s="7">
        <v>6000</v>
      </c>
      <c r="M32" s="7">
        <v>5264</v>
      </c>
      <c r="N32" t="s">
        <v>290</v>
      </c>
      <c r="O32" s="7">
        <v>1500</v>
      </c>
      <c r="P32" s="7">
        <v>1500</v>
      </c>
      <c r="Q32" s="7">
        <v>1693</v>
      </c>
      <c r="R32" s="7">
        <v>1693</v>
      </c>
      <c r="S32">
        <v>0</v>
      </c>
      <c r="T32" t="s">
        <v>103</v>
      </c>
      <c r="U32" s="7">
        <v>2121</v>
      </c>
      <c r="V32" s="7">
        <v>4109</v>
      </c>
      <c r="W32">
        <v>2</v>
      </c>
      <c r="X32" t="s">
        <v>446</v>
      </c>
      <c r="Y32" s="7">
        <v>4847</v>
      </c>
      <c r="Z32">
        <v>0</v>
      </c>
      <c r="AA32">
        <v>21299</v>
      </c>
      <c r="AB32">
        <v>1</v>
      </c>
      <c r="AC32">
        <v>379</v>
      </c>
      <c r="AD32">
        <v>39</v>
      </c>
      <c r="AE32">
        <v>135</v>
      </c>
      <c r="AF32" s="7">
        <v>1500</v>
      </c>
      <c r="AG32" s="7">
        <v>1000</v>
      </c>
      <c r="AH32" s="7">
        <v>1000</v>
      </c>
      <c r="AI32" s="7">
        <v>1000</v>
      </c>
    </row>
    <row r="33" spans="1:35" x14ac:dyDescent="0.2">
      <c r="A33" s="1" t="s">
        <v>187</v>
      </c>
      <c r="B33" s="7">
        <v>3834</v>
      </c>
      <c r="C33" s="7">
        <v>30266</v>
      </c>
      <c r="D33" s="7">
        <v>6422</v>
      </c>
      <c r="E33">
        <v>28</v>
      </c>
      <c r="F33">
        <v>12</v>
      </c>
      <c r="G33">
        <v>59</v>
      </c>
      <c r="H33" s="7">
        <v>3791</v>
      </c>
      <c r="I33" s="7">
        <v>3187</v>
      </c>
      <c r="J33" s="7">
        <v>3801</v>
      </c>
      <c r="K33" s="7">
        <v>3165</v>
      </c>
      <c r="L33" s="7">
        <v>7409</v>
      </c>
      <c r="M33" s="7">
        <v>2736</v>
      </c>
      <c r="N33" s="7">
        <v>1875</v>
      </c>
      <c r="O33" s="7">
        <v>1944</v>
      </c>
      <c r="P33" s="7">
        <v>2611</v>
      </c>
      <c r="Q33" s="7">
        <v>2584</v>
      </c>
      <c r="R33" s="7">
        <v>1889</v>
      </c>
      <c r="S33" s="7">
        <v>82966</v>
      </c>
      <c r="T33" t="s">
        <v>433</v>
      </c>
      <c r="U33" s="7">
        <v>2614</v>
      </c>
      <c r="V33" s="7">
        <v>116053</v>
      </c>
      <c r="W33">
        <v>30</v>
      </c>
      <c r="X33" t="s">
        <v>447</v>
      </c>
      <c r="Y33" t="s">
        <v>448</v>
      </c>
      <c r="Z33">
        <v>0</v>
      </c>
      <c r="AA33">
        <v>601618</v>
      </c>
      <c r="AB33">
        <v>1</v>
      </c>
      <c r="AC33">
        <v>281</v>
      </c>
      <c r="AD33">
        <v>323</v>
      </c>
      <c r="AE33" s="7">
        <v>87259</v>
      </c>
      <c r="AF33" s="7">
        <v>1923</v>
      </c>
      <c r="AG33" s="7">
        <v>1368</v>
      </c>
      <c r="AH33" t="s">
        <v>361</v>
      </c>
      <c r="AI33" t="s">
        <v>180</v>
      </c>
    </row>
    <row r="34" spans="1:35" x14ac:dyDescent="0.2">
      <c r="A34" s="1" t="s">
        <v>188</v>
      </c>
      <c r="B34" s="7">
        <v>3834</v>
      </c>
      <c r="C34" s="7">
        <v>8166</v>
      </c>
      <c r="D34" s="7">
        <v>3057</v>
      </c>
      <c r="E34">
        <v>5</v>
      </c>
      <c r="F34">
        <v>4</v>
      </c>
      <c r="G34">
        <v>29</v>
      </c>
      <c r="H34" s="7">
        <v>3791</v>
      </c>
      <c r="I34" s="7">
        <v>3187</v>
      </c>
      <c r="J34" s="7">
        <v>3863</v>
      </c>
      <c r="K34" s="7">
        <v>3057</v>
      </c>
      <c r="L34" s="7">
        <v>7409</v>
      </c>
      <c r="M34" s="7">
        <v>2736</v>
      </c>
      <c r="N34" s="7">
        <v>1875</v>
      </c>
      <c r="O34" s="7">
        <v>1944</v>
      </c>
      <c r="P34" s="7">
        <v>2611</v>
      </c>
      <c r="Q34" s="7">
        <v>2584</v>
      </c>
      <c r="R34" s="7">
        <v>1889</v>
      </c>
      <c r="S34" s="7">
        <v>82966</v>
      </c>
      <c r="T34" t="s">
        <v>433</v>
      </c>
      <c r="U34" s="7">
        <v>2614</v>
      </c>
      <c r="V34" s="7">
        <v>31311</v>
      </c>
      <c r="W34">
        <v>7</v>
      </c>
      <c r="X34" s="7">
        <v>1213</v>
      </c>
      <c r="Y34" s="7">
        <v>1256</v>
      </c>
      <c r="Z34">
        <v>0</v>
      </c>
      <c r="AA34" s="7">
        <v>162316000</v>
      </c>
      <c r="AB34">
        <v>1</v>
      </c>
      <c r="AC34">
        <v>281</v>
      </c>
      <c r="AD34">
        <v>323</v>
      </c>
      <c r="AE34" s="7">
        <v>87259</v>
      </c>
      <c r="AF34" s="7">
        <v>1923</v>
      </c>
      <c r="AG34" s="7">
        <v>1368</v>
      </c>
      <c r="AH34" t="s">
        <v>361</v>
      </c>
      <c r="AI34" t="s">
        <v>180</v>
      </c>
    </row>
    <row r="35" spans="1:35" x14ac:dyDescent="0.2">
      <c r="A35" s="1" t="s">
        <v>192</v>
      </c>
      <c r="B35" s="7">
        <v>5535</v>
      </c>
      <c r="C35" s="7">
        <v>35425</v>
      </c>
      <c r="D35" s="7">
        <v>7170</v>
      </c>
      <c r="E35">
        <v>33</v>
      </c>
      <c r="F35">
        <v>13</v>
      </c>
      <c r="G35">
        <v>54</v>
      </c>
      <c r="H35" s="7">
        <v>12566</v>
      </c>
      <c r="I35" s="7">
        <v>4726</v>
      </c>
      <c r="J35" s="7">
        <v>12601</v>
      </c>
      <c r="K35" s="7">
        <v>4695</v>
      </c>
      <c r="L35" s="7">
        <v>8688</v>
      </c>
      <c r="M35" s="7">
        <v>10986</v>
      </c>
      <c r="N35" s="7">
        <v>3542</v>
      </c>
      <c r="O35" s="7">
        <v>3153</v>
      </c>
      <c r="P35" s="7">
        <v>2250</v>
      </c>
      <c r="Q35" s="7">
        <v>3235</v>
      </c>
      <c r="R35" s="7">
        <v>2179</v>
      </c>
      <c r="S35" s="7">
        <v>11432</v>
      </c>
      <c r="T35" t="s">
        <v>189</v>
      </c>
      <c r="U35" s="7">
        <v>3209</v>
      </c>
      <c r="V35" s="7">
        <v>196090</v>
      </c>
      <c r="W35">
        <v>35</v>
      </c>
      <c r="X35" t="s">
        <v>449</v>
      </c>
      <c r="Y35" t="s">
        <v>450</v>
      </c>
      <c r="Z35">
        <v>0</v>
      </c>
      <c r="AA35" s="7">
        <v>1016529000</v>
      </c>
      <c r="AB35">
        <v>1</v>
      </c>
      <c r="AC35">
        <v>791</v>
      </c>
      <c r="AD35">
        <v>367</v>
      </c>
      <c r="AE35" s="7">
        <v>10726</v>
      </c>
      <c r="AF35" s="7">
        <v>2197</v>
      </c>
      <c r="AG35" s="7">
        <v>1484</v>
      </c>
      <c r="AH35" t="s">
        <v>451</v>
      </c>
      <c r="AI35" s="7">
        <v>1000</v>
      </c>
    </row>
    <row r="36" spans="1:35" x14ac:dyDescent="0.2">
      <c r="A36" s="1" t="s">
        <v>193</v>
      </c>
      <c r="B36" s="7">
        <v>5535</v>
      </c>
      <c r="C36" s="7">
        <v>8540</v>
      </c>
      <c r="D36" s="7">
        <v>1940</v>
      </c>
      <c r="E36">
        <v>8</v>
      </c>
      <c r="F36">
        <v>5</v>
      </c>
      <c r="G36">
        <v>57</v>
      </c>
      <c r="H36" s="7">
        <v>12566</v>
      </c>
      <c r="I36" s="7">
        <v>4726</v>
      </c>
      <c r="J36" s="7">
        <v>12600</v>
      </c>
      <c r="K36" s="7">
        <v>4701</v>
      </c>
      <c r="L36" s="7">
        <v>8688</v>
      </c>
      <c r="M36" s="7">
        <v>10986</v>
      </c>
      <c r="N36" s="7">
        <v>3542</v>
      </c>
      <c r="O36" s="7">
        <v>3153</v>
      </c>
      <c r="P36" s="7">
        <v>2250</v>
      </c>
      <c r="Q36" s="7">
        <v>3235</v>
      </c>
      <c r="R36" s="7">
        <v>2179</v>
      </c>
      <c r="S36" s="7">
        <v>11432</v>
      </c>
      <c r="T36" t="s">
        <v>189</v>
      </c>
      <c r="U36" s="7">
        <v>3209</v>
      </c>
      <c r="V36" s="7">
        <v>47269</v>
      </c>
      <c r="W36">
        <v>8</v>
      </c>
      <c r="X36" s="7">
        <v>3799</v>
      </c>
      <c r="Y36" s="7">
        <v>43330</v>
      </c>
      <c r="Z36">
        <v>0</v>
      </c>
      <c r="AA36" s="7">
        <v>245043000</v>
      </c>
      <c r="AB36">
        <v>1</v>
      </c>
      <c r="AC36">
        <v>791</v>
      </c>
      <c r="AD36">
        <v>367</v>
      </c>
      <c r="AE36" s="7">
        <v>10726</v>
      </c>
      <c r="AF36" s="7">
        <v>2197</v>
      </c>
      <c r="AG36" s="7">
        <v>1484</v>
      </c>
      <c r="AH36" t="s">
        <v>451</v>
      </c>
      <c r="AI36" s="7">
        <v>1000</v>
      </c>
    </row>
    <row r="37" spans="1:35" x14ac:dyDescent="0.2">
      <c r="A37" s="3" t="s">
        <v>314</v>
      </c>
      <c r="B37" s="7">
        <v>2250</v>
      </c>
      <c r="C37" s="7">
        <v>1431</v>
      </c>
      <c r="D37" t="s">
        <v>454</v>
      </c>
      <c r="E37">
        <v>1</v>
      </c>
      <c r="F37">
        <v>1</v>
      </c>
      <c r="G37">
        <v>2</v>
      </c>
      <c r="H37" s="7">
        <v>7736</v>
      </c>
      <c r="I37" t="s">
        <v>452</v>
      </c>
      <c r="J37" s="7">
        <v>7747</v>
      </c>
      <c r="K37" t="s">
        <v>57</v>
      </c>
      <c r="L37" s="7">
        <v>6000</v>
      </c>
      <c r="M37" s="7">
        <v>6986</v>
      </c>
      <c r="N37" t="s">
        <v>453</v>
      </c>
      <c r="O37" s="7">
        <v>1500</v>
      </c>
      <c r="P37" s="7">
        <v>1500</v>
      </c>
      <c r="Q37" s="7">
        <v>1693</v>
      </c>
      <c r="R37" s="7">
        <v>1693</v>
      </c>
      <c r="S37">
        <v>0</v>
      </c>
      <c r="T37" t="s">
        <v>103</v>
      </c>
      <c r="U37" s="7">
        <v>2121</v>
      </c>
      <c r="V37" s="7">
        <v>3219</v>
      </c>
      <c r="W37">
        <v>1</v>
      </c>
      <c r="X37" s="7">
        <v>-3890</v>
      </c>
      <c r="Y37" s="7">
        <v>14640</v>
      </c>
      <c r="Z37">
        <v>0</v>
      </c>
      <c r="AA37">
        <v>16686</v>
      </c>
      <c r="AB37">
        <v>1</v>
      </c>
      <c r="AC37">
        <v>503</v>
      </c>
      <c r="AD37">
        <v>9</v>
      </c>
      <c r="AE37">
        <v>135</v>
      </c>
      <c r="AF37" s="7">
        <v>1500</v>
      </c>
      <c r="AG37" s="7">
        <v>1000</v>
      </c>
      <c r="AH37" s="7">
        <v>1000</v>
      </c>
      <c r="AI37" s="7">
        <v>1000</v>
      </c>
    </row>
    <row r="38" spans="1:35" x14ac:dyDescent="0.2">
      <c r="A38" s="1" t="s">
        <v>196</v>
      </c>
      <c r="B38" s="7">
        <v>4157</v>
      </c>
      <c r="C38" s="7">
        <v>24416</v>
      </c>
      <c r="D38" s="7">
        <v>9200</v>
      </c>
      <c r="E38">
        <v>30</v>
      </c>
      <c r="F38">
        <v>5</v>
      </c>
      <c r="G38">
        <v>48</v>
      </c>
      <c r="H38" s="7">
        <v>12637</v>
      </c>
      <c r="I38" s="7">
        <v>1957</v>
      </c>
      <c r="J38" s="7">
        <v>12640</v>
      </c>
      <c r="K38" s="7">
        <v>1977</v>
      </c>
      <c r="L38" s="7">
        <v>7625</v>
      </c>
      <c r="M38" s="7">
        <v>11500</v>
      </c>
      <c r="N38" t="s">
        <v>288</v>
      </c>
      <c r="O38" s="7">
        <v>2333</v>
      </c>
      <c r="P38" s="7">
        <v>2514</v>
      </c>
      <c r="Q38" s="7">
        <v>2743</v>
      </c>
      <c r="R38" s="7">
        <v>1929</v>
      </c>
      <c r="S38" s="7">
        <v>130421</v>
      </c>
      <c r="T38" t="s">
        <v>579</v>
      </c>
      <c r="U38" s="7">
        <v>2797</v>
      </c>
      <c r="V38" s="7">
        <v>101488</v>
      </c>
      <c r="W38">
        <v>27</v>
      </c>
      <c r="X38" t="s">
        <v>580</v>
      </c>
      <c r="Y38" s="7">
        <v>-1082</v>
      </c>
      <c r="Z38">
        <v>0</v>
      </c>
      <c r="AA38">
        <v>526116</v>
      </c>
      <c r="AB38">
        <v>1</v>
      </c>
      <c r="AC38">
        <v>853</v>
      </c>
      <c r="AD38">
        <v>53</v>
      </c>
      <c r="AE38" s="7">
        <v>124479</v>
      </c>
      <c r="AF38" s="7">
        <v>1949</v>
      </c>
      <c r="AG38" s="7">
        <v>1422</v>
      </c>
      <c r="AH38" t="s">
        <v>446</v>
      </c>
      <c r="AI38" t="s">
        <v>145</v>
      </c>
    </row>
    <row r="39" spans="1:35" x14ac:dyDescent="0.2">
      <c r="A39" s="1" t="s">
        <v>197</v>
      </c>
      <c r="B39" s="7">
        <v>4157</v>
      </c>
      <c r="C39" s="7">
        <v>16012</v>
      </c>
      <c r="D39" s="7">
        <v>5575</v>
      </c>
      <c r="E39">
        <v>13</v>
      </c>
      <c r="F39">
        <v>4</v>
      </c>
      <c r="G39">
        <v>75</v>
      </c>
      <c r="H39" s="7">
        <v>12637</v>
      </c>
      <c r="I39" s="7">
        <v>1957</v>
      </c>
      <c r="J39" s="7">
        <v>12664</v>
      </c>
      <c r="K39" s="7">
        <v>1915</v>
      </c>
      <c r="L39" s="7">
        <v>7625</v>
      </c>
      <c r="M39" s="7">
        <v>11500</v>
      </c>
      <c r="N39" t="s">
        <v>288</v>
      </c>
      <c r="O39" s="7">
        <v>2333</v>
      </c>
      <c r="P39" s="7">
        <v>2514</v>
      </c>
      <c r="Q39" s="7">
        <v>2743</v>
      </c>
      <c r="R39" s="7">
        <v>1929</v>
      </c>
      <c r="S39" s="7">
        <v>130421</v>
      </c>
      <c r="T39" t="s">
        <v>579</v>
      </c>
      <c r="U39" s="7">
        <v>2797</v>
      </c>
      <c r="V39" s="7">
        <v>66556</v>
      </c>
      <c r="W39">
        <v>15</v>
      </c>
      <c r="X39" s="7">
        <v>1994</v>
      </c>
      <c r="Y39" s="7">
        <v>6854</v>
      </c>
      <c r="Z39">
        <v>0</v>
      </c>
      <c r="AA39">
        <v>345027</v>
      </c>
      <c r="AB39">
        <v>1</v>
      </c>
      <c r="AC39">
        <v>853</v>
      </c>
      <c r="AD39">
        <v>53</v>
      </c>
      <c r="AE39" s="7">
        <v>124479</v>
      </c>
      <c r="AF39" s="7">
        <v>1949</v>
      </c>
      <c r="AG39" s="7">
        <v>1422</v>
      </c>
      <c r="AH39" t="s">
        <v>446</v>
      </c>
      <c r="AI39" t="s">
        <v>145</v>
      </c>
    </row>
    <row r="40" spans="1:35" x14ac:dyDescent="0.2">
      <c r="A40" s="5" t="s">
        <v>208</v>
      </c>
      <c r="B40" s="7">
        <v>17244</v>
      </c>
      <c r="C40" s="7">
        <v>41763</v>
      </c>
      <c r="D40" s="7">
        <v>9275</v>
      </c>
      <c r="E40">
        <v>39</v>
      </c>
      <c r="F40">
        <v>8</v>
      </c>
      <c r="G40">
        <v>70</v>
      </c>
      <c r="H40" s="7">
        <v>8408</v>
      </c>
      <c r="I40" s="7">
        <v>11142</v>
      </c>
      <c r="J40" s="7">
        <v>8392</v>
      </c>
      <c r="K40" s="7">
        <v>11085</v>
      </c>
      <c r="L40" s="7">
        <v>15198</v>
      </c>
      <c r="M40" s="7">
        <v>6431</v>
      </c>
      <c r="N40" s="7">
        <v>8403</v>
      </c>
      <c r="O40" s="7">
        <v>4069</v>
      </c>
      <c r="P40" s="7">
        <v>5417</v>
      </c>
      <c r="Q40" s="7">
        <v>5368</v>
      </c>
      <c r="R40" s="7">
        <v>4090</v>
      </c>
      <c r="S40" s="7">
        <v>86983</v>
      </c>
      <c r="T40" t="s">
        <v>168</v>
      </c>
      <c r="U40" s="7">
        <v>5417</v>
      </c>
      <c r="V40" s="7">
        <v>720179</v>
      </c>
      <c r="W40">
        <v>42</v>
      </c>
      <c r="X40" s="7" t="s">
        <v>581</v>
      </c>
      <c r="Y40" s="7" t="s">
        <v>582</v>
      </c>
      <c r="Z40">
        <v>0</v>
      </c>
      <c r="AA40" s="7">
        <v>3733406000</v>
      </c>
      <c r="AB40">
        <v>1</v>
      </c>
      <c r="AC40">
        <v>605</v>
      </c>
      <c r="AD40">
        <v>605</v>
      </c>
      <c r="AE40" s="7">
        <v>90588</v>
      </c>
      <c r="AF40" s="7">
        <v>3996</v>
      </c>
      <c r="AG40" s="7">
        <v>1312</v>
      </c>
      <c r="AH40" t="s">
        <v>583</v>
      </c>
      <c r="AI40" s="7">
        <v>1000</v>
      </c>
    </row>
    <row r="41" spans="1:35" x14ac:dyDescent="0.2">
      <c r="A41" s="5" t="s">
        <v>209</v>
      </c>
      <c r="B41" s="7">
        <v>17244</v>
      </c>
      <c r="C41" s="7">
        <v>30432</v>
      </c>
      <c r="D41" s="7">
        <v>16048</v>
      </c>
      <c r="E41">
        <v>16</v>
      </c>
      <c r="F41">
        <v>8</v>
      </c>
      <c r="G41">
        <v>85</v>
      </c>
      <c r="H41" s="7">
        <v>8408</v>
      </c>
      <c r="I41" s="7">
        <v>11142</v>
      </c>
      <c r="J41" s="7">
        <v>8301</v>
      </c>
      <c r="K41" s="7">
        <v>10637</v>
      </c>
      <c r="L41" s="7">
        <v>15198</v>
      </c>
      <c r="M41" s="7">
        <v>6431</v>
      </c>
      <c r="N41" s="7">
        <v>8403</v>
      </c>
      <c r="O41" s="7">
        <v>4069</v>
      </c>
      <c r="P41" s="7">
        <v>5417</v>
      </c>
      <c r="Q41" s="7">
        <v>5368</v>
      </c>
      <c r="R41" s="7">
        <v>4090</v>
      </c>
      <c r="S41" s="7">
        <v>86983</v>
      </c>
      <c r="T41" t="s">
        <v>168</v>
      </c>
      <c r="U41" s="7">
        <v>5417</v>
      </c>
      <c r="V41" s="7">
        <v>524781</v>
      </c>
      <c r="W41">
        <v>26</v>
      </c>
      <c r="X41" s="7">
        <v>1356</v>
      </c>
      <c r="Y41" s="7">
        <v>1519</v>
      </c>
      <c r="Z41">
        <v>0</v>
      </c>
      <c r="AA41" s="7">
        <v>2720464000</v>
      </c>
      <c r="AB41">
        <v>1</v>
      </c>
      <c r="AC41">
        <v>605</v>
      </c>
      <c r="AD41">
        <v>605</v>
      </c>
      <c r="AE41" s="7">
        <v>90588</v>
      </c>
      <c r="AF41" s="7">
        <v>3996</v>
      </c>
      <c r="AG41" s="7">
        <v>1312</v>
      </c>
      <c r="AH41" t="s">
        <v>583</v>
      </c>
      <c r="AI41" s="7">
        <v>1000</v>
      </c>
    </row>
    <row r="42" spans="1:35" x14ac:dyDescent="0.2">
      <c r="A42" s="3" t="s">
        <v>328</v>
      </c>
      <c r="B42" s="7">
        <v>2250</v>
      </c>
      <c r="C42" s="7">
        <v>3689</v>
      </c>
      <c r="D42" s="7">
        <v>1222</v>
      </c>
      <c r="E42">
        <v>3</v>
      </c>
      <c r="F42">
        <v>2</v>
      </c>
      <c r="G42">
        <v>11</v>
      </c>
      <c r="H42" s="7">
        <v>7264</v>
      </c>
      <c r="I42" s="7">
        <v>1097</v>
      </c>
      <c r="J42" s="7">
        <v>7325</v>
      </c>
      <c r="K42" s="7">
        <v>1118</v>
      </c>
      <c r="L42" s="7">
        <v>6000</v>
      </c>
      <c r="M42" s="7">
        <v>6514</v>
      </c>
      <c r="N42" t="s">
        <v>458</v>
      </c>
      <c r="O42" s="7">
        <v>1500</v>
      </c>
      <c r="P42" s="7">
        <v>1500</v>
      </c>
      <c r="Q42" s="7">
        <v>1693</v>
      </c>
      <c r="R42" s="7">
        <v>1693</v>
      </c>
      <c r="S42">
        <v>0</v>
      </c>
      <c r="T42" t="s">
        <v>103</v>
      </c>
      <c r="U42" s="7">
        <v>2121</v>
      </c>
      <c r="V42" s="7">
        <v>8301</v>
      </c>
      <c r="W42">
        <v>3</v>
      </c>
      <c r="X42" s="7">
        <v>3182</v>
      </c>
      <c r="Y42" s="7">
        <v>6230</v>
      </c>
      <c r="Z42">
        <v>0</v>
      </c>
      <c r="AA42">
        <v>43034</v>
      </c>
      <c r="AB42">
        <v>1</v>
      </c>
      <c r="AC42">
        <v>469</v>
      </c>
      <c r="AD42">
        <v>25</v>
      </c>
      <c r="AE42">
        <v>135</v>
      </c>
      <c r="AF42" s="7">
        <v>1500</v>
      </c>
      <c r="AG42" s="7">
        <v>1000</v>
      </c>
      <c r="AH42" s="7">
        <v>1000</v>
      </c>
      <c r="AI42" s="7">
        <v>1000</v>
      </c>
    </row>
    <row r="43" spans="1:35" x14ac:dyDescent="0.2">
      <c r="A43" s="1" t="s">
        <v>213</v>
      </c>
      <c r="B43" s="7">
        <v>5546</v>
      </c>
      <c r="C43" s="7">
        <v>28342</v>
      </c>
      <c r="D43" s="7">
        <v>6849</v>
      </c>
      <c r="E43">
        <v>31</v>
      </c>
      <c r="F43">
        <v>9</v>
      </c>
      <c r="G43">
        <v>50</v>
      </c>
      <c r="H43" s="7">
        <v>4719</v>
      </c>
      <c r="I43" s="7">
        <v>2175</v>
      </c>
      <c r="J43" s="7">
        <v>4742</v>
      </c>
      <c r="K43" s="7">
        <v>2238</v>
      </c>
      <c r="L43" s="7">
        <v>8884</v>
      </c>
      <c r="M43" s="7">
        <v>3403</v>
      </c>
      <c r="N43" t="s">
        <v>206</v>
      </c>
      <c r="O43" s="7">
        <v>2667</v>
      </c>
      <c r="P43" s="7">
        <v>2806</v>
      </c>
      <c r="Q43" s="7">
        <v>2906</v>
      </c>
      <c r="R43" s="7">
        <v>2430</v>
      </c>
      <c r="S43" s="7">
        <v>126852</v>
      </c>
      <c r="T43" t="s">
        <v>54</v>
      </c>
      <c r="U43" s="7">
        <v>3055</v>
      </c>
      <c r="V43" s="7">
        <v>157171</v>
      </c>
      <c r="W43">
        <v>29</v>
      </c>
      <c r="X43" t="s">
        <v>105</v>
      </c>
      <c r="Y43" t="s">
        <v>584</v>
      </c>
      <c r="Z43">
        <v>0</v>
      </c>
      <c r="AA43" s="7">
        <v>814777</v>
      </c>
      <c r="AB43">
        <v>1</v>
      </c>
      <c r="AC43">
        <v>301</v>
      </c>
      <c r="AD43">
        <v>49</v>
      </c>
      <c r="AE43" s="7">
        <v>113301</v>
      </c>
      <c r="AF43" s="7">
        <v>2553</v>
      </c>
      <c r="AG43" s="7">
        <v>1196</v>
      </c>
      <c r="AH43" t="s">
        <v>585</v>
      </c>
      <c r="AI43" t="s">
        <v>204</v>
      </c>
    </row>
    <row r="44" spans="1:35" x14ac:dyDescent="0.2">
      <c r="A44" s="1" t="s">
        <v>214</v>
      </c>
      <c r="B44" s="7">
        <v>5546</v>
      </c>
      <c r="C44" s="7">
        <v>10503</v>
      </c>
      <c r="D44" s="7">
        <v>4258</v>
      </c>
      <c r="E44">
        <v>8</v>
      </c>
      <c r="F44">
        <v>3</v>
      </c>
      <c r="G44">
        <v>64</v>
      </c>
      <c r="H44" s="7">
        <v>4719</v>
      </c>
      <c r="I44" s="7">
        <v>2175</v>
      </c>
      <c r="J44" s="7">
        <v>4788</v>
      </c>
      <c r="K44" s="7">
        <v>2315</v>
      </c>
      <c r="L44" s="7">
        <v>8884</v>
      </c>
      <c r="M44" s="7">
        <v>3403</v>
      </c>
      <c r="N44" t="s">
        <v>206</v>
      </c>
      <c r="O44" s="7">
        <v>2667</v>
      </c>
      <c r="P44" s="7">
        <v>2806</v>
      </c>
      <c r="Q44" s="7">
        <v>2906</v>
      </c>
      <c r="R44" s="7">
        <v>2430</v>
      </c>
      <c r="S44" s="7">
        <v>126852</v>
      </c>
      <c r="T44" t="s">
        <v>54</v>
      </c>
      <c r="U44" s="7">
        <v>3055</v>
      </c>
      <c r="V44" s="7">
        <v>58243</v>
      </c>
      <c r="W44">
        <v>10</v>
      </c>
      <c r="X44" s="7">
        <v>3793</v>
      </c>
      <c r="Y44" s="7">
        <v>26521</v>
      </c>
      <c r="Z44">
        <v>0</v>
      </c>
      <c r="AA44" s="7">
        <v>301932</v>
      </c>
      <c r="AB44">
        <v>1</v>
      </c>
      <c r="AC44">
        <v>301</v>
      </c>
      <c r="AD44">
        <v>49</v>
      </c>
      <c r="AE44" s="7">
        <v>113301</v>
      </c>
      <c r="AF44" s="7">
        <v>2553</v>
      </c>
      <c r="AG44" s="7">
        <v>1196</v>
      </c>
      <c r="AH44" t="s">
        <v>585</v>
      </c>
      <c r="AI44" t="s">
        <v>204</v>
      </c>
    </row>
    <row r="45" spans="1:35" x14ac:dyDescent="0.2">
      <c r="A45" s="1" t="s">
        <v>215</v>
      </c>
      <c r="B45" s="7">
        <v>16954</v>
      </c>
      <c r="C45" s="7">
        <v>41386</v>
      </c>
      <c r="D45" s="7">
        <v>11253</v>
      </c>
      <c r="E45">
        <v>48</v>
      </c>
      <c r="F45">
        <v>5</v>
      </c>
      <c r="G45">
        <v>66</v>
      </c>
      <c r="H45" s="7">
        <v>13376</v>
      </c>
      <c r="I45" s="7">
        <v>2515</v>
      </c>
      <c r="J45" s="7">
        <v>13386</v>
      </c>
      <c r="K45" s="7">
        <v>2500</v>
      </c>
      <c r="L45" s="7">
        <v>15649</v>
      </c>
      <c r="M45" s="7">
        <v>10847</v>
      </c>
      <c r="N45" t="s">
        <v>242</v>
      </c>
      <c r="O45" s="7">
        <v>4819</v>
      </c>
      <c r="P45" s="7">
        <v>4722</v>
      </c>
      <c r="Q45" s="7">
        <v>5126</v>
      </c>
      <c r="R45" s="7">
        <v>4212</v>
      </c>
      <c r="S45" s="7">
        <v>138136</v>
      </c>
      <c r="T45" t="s">
        <v>182</v>
      </c>
      <c r="U45" s="7">
        <v>5696</v>
      </c>
      <c r="V45" s="7">
        <v>701662</v>
      </c>
      <c r="W45">
        <v>44</v>
      </c>
      <c r="X45" s="7" t="s">
        <v>539</v>
      </c>
      <c r="Y45" s="7" t="s">
        <v>586</v>
      </c>
      <c r="Z45">
        <v>0</v>
      </c>
      <c r="AA45" s="7">
        <v>3637415</v>
      </c>
      <c r="AB45">
        <v>1</v>
      </c>
      <c r="AC45">
        <v>813</v>
      </c>
      <c r="AD45">
        <v>51</v>
      </c>
      <c r="AE45" s="7">
        <v>134407</v>
      </c>
      <c r="AF45" s="7">
        <v>4348</v>
      </c>
      <c r="AG45" s="7">
        <v>1217</v>
      </c>
      <c r="AH45" t="s">
        <v>338</v>
      </c>
      <c r="AI45" t="s">
        <v>35</v>
      </c>
    </row>
    <row r="46" spans="1:35" x14ac:dyDescent="0.2">
      <c r="A46" s="1" t="s">
        <v>216</v>
      </c>
      <c r="B46" s="7">
        <v>16954</v>
      </c>
      <c r="C46" s="7">
        <v>15351</v>
      </c>
      <c r="D46" s="7">
        <v>5334</v>
      </c>
      <c r="E46">
        <v>17</v>
      </c>
      <c r="F46">
        <v>3</v>
      </c>
      <c r="G46">
        <v>85</v>
      </c>
      <c r="H46" s="7">
        <v>13376</v>
      </c>
      <c r="I46" s="7">
        <v>2515</v>
      </c>
      <c r="J46" s="7">
        <v>13371</v>
      </c>
      <c r="K46" s="7">
        <v>2605</v>
      </c>
      <c r="L46" s="7">
        <v>15649</v>
      </c>
      <c r="M46" s="7">
        <v>10847</v>
      </c>
      <c r="N46" t="s">
        <v>242</v>
      </c>
      <c r="O46" s="7">
        <v>4819</v>
      </c>
      <c r="P46" s="7">
        <v>4722</v>
      </c>
      <c r="Q46" s="7">
        <v>5126</v>
      </c>
      <c r="R46" s="7">
        <v>4212</v>
      </c>
      <c r="S46" s="7">
        <v>138136</v>
      </c>
      <c r="T46" t="s">
        <v>182</v>
      </c>
      <c r="U46" s="7">
        <v>5696</v>
      </c>
      <c r="V46" s="7">
        <v>260260</v>
      </c>
      <c r="W46">
        <v>15</v>
      </c>
      <c r="X46" s="7">
        <v>3280</v>
      </c>
      <c r="Y46" s="7">
        <v>26309</v>
      </c>
      <c r="Z46">
        <v>0</v>
      </c>
      <c r="AA46" s="7">
        <v>1349189</v>
      </c>
      <c r="AB46">
        <v>1</v>
      </c>
      <c r="AC46">
        <v>813</v>
      </c>
      <c r="AD46">
        <v>51</v>
      </c>
      <c r="AE46" s="7">
        <v>134407</v>
      </c>
      <c r="AF46" s="7">
        <v>4348</v>
      </c>
      <c r="AG46" s="7">
        <v>1217</v>
      </c>
      <c r="AH46" t="s">
        <v>338</v>
      </c>
      <c r="AI46" t="s">
        <v>35</v>
      </c>
    </row>
    <row r="47" spans="1:35" x14ac:dyDescent="0.2">
      <c r="A47" s="3" t="s">
        <v>346</v>
      </c>
      <c r="B47" s="7">
        <v>2250</v>
      </c>
      <c r="C47" s="7">
        <v>2298</v>
      </c>
      <c r="D47" t="s">
        <v>119</v>
      </c>
      <c r="E47">
        <v>2</v>
      </c>
      <c r="F47">
        <v>2</v>
      </c>
      <c r="G47">
        <v>6</v>
      </c>
      <c r="H47" s="7">
        <v>9528</v>
      </c>
      <c r="I47" t="s">
        <v>147</v>
      </c>
      <c r="J47" s="7">
        <v>9536</v>
      </c>
      <c r="K47" t="s">
        <v>342</v>
      </c>
      <c r="L47" s="7">
        <v>6000</v>
      </c>
      <c r="M47" s="7">
        <v>8778</v>
      </c>
      <c r="N47" t="s">
        <v>461</v>
      </c>
      <c r="O47" s="7">
        <v>1500</v>
      </c>
      <c r="P47" s="7">
        <v>1500</v>
      </c>
      <c r="Q47" s="7">
        <v>1693</v>
      </c>
      <c r="R47" s="7">
        <v>1693</v>
      </c>
      <c r="S47">
        <v>0</v>
      </c>
      <c r="T47" t="s">
        <v>103</v>
      </c>
      <c r="U47" s="7">
        <v>2121</v>
      </c>
      <c r="V47" s="7">
        <v>5171</v>
      </c>
      <c r="W47">
        <v>2</v>
      </c>
      <c r="X47" t="s">
        <v>462</v>
      </c>
      <c r="Y47" s="7">
        <v>9176</v>
      </c>
      <c r="Z47">
        <v>0</v>
      </c>
      <c r="AA47" s="7">
        <v>26806000</v>
      </c>
      <c r="AB47">
        <v>1</v>
      </c>
      <c r="AC47">
        <v>632</v>
      </c>
      <c r="AD47">
        <v>7</v>
      </c>
      <c r="AE47">
        <v>135</v>
      </c>
      <c r="AF47" s="7">
        <v>1500</v>
      </c>
      <c r="AG47" s="7">
        <v>1000</v>
      </c>
      <c r="AH47" s="7">
        <v>1000</v>
      </c>
      <c r="AI47" s="7">
        <v>1000</v>
      </c>
    </row>
    <row r="48" spans="1:35" x14ac:dyDescent="0.2">
      <c r="A48" s="1" t="s">
        <v>222</v>
      </c>
      <c r="B48" s="7">
        <v>1536</v>
      </c>
      <c r="C48" s="7">
        <v>16670</v>
      </c>
      <c r="D48" s="7">
        <v>4190</v>
      </c>
      <c r="E48">
        <v>16</v>
      </c>
      <c r="F48">
        <v>4</v>
      </c>
      <c r="G48">
        <v>33</v>
      </c>
      <c r="H48" s="7">
        <v>9361</v>
      </c>
      <c r="I48" s="7">
        <v>1152</v>
      </c>
      <c r="J48" s="7">
        <v>9390</v>
      </c>
      <c r="K48" s="7">
        <v>1164</v>
      </c>
      <c r="L48" s="7">
        <v>4565</v>
      </c>
      <c r="M48" s="7">
        <v>8569</v>
      </c>
      <c r="N48" s="7" t="s">
        <v>587</v>
      </c>
      <c r="O48" s="7">
        <v>1556</v>
      </c>
      <c r="P48" s="7">
        <v>1431</v>
      </c>
      <c r="Q48" s="7">
        <v>1456</v>
      </c>
      <c r="R48" s="7">
        <v>1344</v>
      </c>
      <c r="S48" s="7">
        <v>162764</v>
      </c>
      <c r="T48" t="s">
        <v>312</v>
      </c>
      <c r="U48" s="7">
        <v>1618</v>
      </c>
      <c r="V48" s="7">
        <v>25613</v>
      </c>
      <c r="W48">
        <v>17</v>
      </c>
      <c r="X48" t="s">
        <v>588</v>
      </c>
      <c r="Y48" t="s">
        <v>589</v>
      </c>
      <c r="Z48">
        <v>0</v>
      </c>
      <c r="AA48">
        <v>132776</v>
      </c>
      <c r="AB48">
        <v>1</v>
      </c>
      <c r="AC48">
        <v>617</v>
      </c>
      <c r="AD48">
        <v>71</v>
      </c>
      <c r="AE48" s="7">
        <v>164055</v>
      </c>
      <c r="AF48" s="7">
        <v>1323</v>
      </c>
      <c r="AG48" s="7">
        <v>1083</v>
      </c>
      <c r="AH48" t="s">
        <v>211</v>
      </c>
      <c r="AI48" t="s">
        <v>294</v>
      </c>
    </row>
    <row r="49" spans="1:35" x14ac:dyDescent="0.2">
      <c r="A49" s="1" t="s">
        <v>223</v>
      </c>
      <c r="B49" s="7">
        <v>1536</v>
      </c>
      <c r="C49" s="7">
        <v>10436</v>
      </c>
      <c r="D49" s="7">
        <v>3188</v>
      </c>
      <c r="E49">
        <v>12</v>
      </c>
      <c r="F49">
        <v>2</v>
      </c>
      <c r="G49">
        <v>23</v>
      </c>
      <c r="H49" s="7">
        <v>9361</v>
      </c>
      <c r="I49" s="7">
        <v>1152</v>
      </c>
      <c r="J49" s="7">
        <v>9385</v>
      </c>
      <c r="K49" s="7">
        <v>1198</v>
      </c>
      <c r="L49" s="7">
        <v>4565</v>
      </c>
      <c r="M49" s="7">
        <v>8569</v>
      </c>
      <c r="N49" s="7" t="s">
        <v>587</v>
      </c>
      <c r="O49" s="7">
        <v>1556</v>
      </c>
      <c r="P49" s="7">
        <v>1431</v>
      </c>
      <c r="Q49" s="7">
        <v>1456</v>
      </c>
      <c r="R49" s="7">
        <v>1344</v>
      </c>
      <c r="S49" s="7">
        <v>162764</v>
      </c>
      <c r="T49" t="s">
        <v>312</v>
      </c>
      <c r="U49" s="7">
        <v>1618</v>
      </c>
      <c r="V49" s="7">
        <v>16034</v>
      </c>
      <c r="W49">
        <v>11</v>
      </c>
      <c r="X49" s="7" t="s">
        <v>423</v>
      </c>
      <c r="Y49" s="7" t="s">
        <v>590</v>
      </c>
      <c r="Z49">
        <v>0</v>
      </c>
      <c r="AA49">
        <v>83121</v>
      </c>
      <c r="AB49">
        <v>1</v>
      </c>
      <c r="AC49">
        <v>617</v>
      </c>
      <c r="AD49">
        <v>71</v>
      </c>
      <c r="AE49" s="7">
        <v>164055</v>
      </c>
      <c r="AF49" s="7">
        <v>1323</v>
      </c>
      <c r="AG49" s="7">
        <v>1083</v>
      </c>
      <c r="AH49" t="s">
        <v>211</v>
      </c>
      <c r="AI49" t="s">
        <v>294</v>
      </c>
    </row>
    <row r="50" spans="1:35" x14ac:dyDescent="0.2">
      <c r="A50" s="1" t="s">
        <v>224</v>
      </c>
      <c r="B50" s="7">
        <v>4744</v>
      </c>
      <c r="C50" s="7">
        <v>27621</v>
      </c>
      <c r="D50" s="7">
        <v>6136</v>
      </c>
      <c r="E50">
        <v>27</v>
      </c>
      <c r="F50">
        <v>9</v>
      </c>
      <c r="G50">
        <v>51</v>
      </c>
      <c r="H50" s="7">
        <v>12007</v>
      </c>
      <c r="I50" s="7">
        <v>6056</v>
      </c>
      <c r="J50" s="7">
        <v>12059</v>
      </c>
      <c r="K50" s="7">
        <v>6004</v>
      </c>
      <c r="L50" s="7">
        <v>7976</v>
      </c>
      <c r="M50" s="7">
        <v>10597</v>
      </c>
      <c r="N50" s="7">
        <v>4903</v>
      </c>
      <c r="O50" s="7">
        <v>2722</v>
      </c>
      <c r="P50" s="7">
        <v>2292</v>
      </c>
      <c r="Q50" s="7">
        <v>2738</v>
      </c>
      <c r="R50" s="7">
        <v>2206</v>
      </c>
      <c r="S50" s="7">
        <v>13208</v>
      </c>
      <c r="T50" t="s">
        <v>176</v>
      </c>
      <c r="U50" s="7">
        <v>2821</v>
      </c>
      <c r="V50" s="7">
        <v>131023</v>
      </c>
      <c r="W50">
        <v>27</v>
      </c>
      <c r="X50" s="7" t="s">
        <v>591</v>
      </c>
      <c r="Y50" s="7" t="s">
        <v>592</v>
      </c>
      <c r="Z50">
        <v>0</v>
      </c>
      <c r="AA50">
        <v>679221</v>
      </c>
      <c r="AB50">
        <v>1</v>
      </c>
      <c r="AC50">
        <v>763</v>
      </c>
      <c r="AD50">
        <v>463</v>
      </c>
      <c r="AE50" s="7">
        <v>25051</v>
      </c>
      <c r="AF50" s="7">
        <v>2203</v>
      </c>
      <c r="AG50" s="7">
        <v>1241</v>
      </c>
      <c r="AH50" t="s">
        <v>173</v>
      </c>
      <c r="AI50" t="s">
        <v>36</v>
      </c>
    </row>
    <row r="51" spans="1:35" x14ac:dyDescent="0.2">
      <c r="A51" s="1" t="s">
        <v>225</v>
      </c>
      <c r="B51" s="7">
        <v>4744</v>
      </c>
      <c r="C51" s="7">
        <v>6368</v>
      </c>
      <c r="D51" s="7">
        <v>1000</v>
      </c>
      <c r="E51">
        <v>6</v>
      </c>
      <c r="F51">
        <v>3</v>
      </c>
      <c r="G51">
        <v>27</v>
      </c>
      <c r="H51" s="7">
        <v>12007</v>
      </c>
      <c r="I51" s="7">
        <v>6056</v>
      </c>
      <c r="J51" s="7">
        <v>12024</v>
      </c>
      <c r="K51" s="7">
        <v>6006</v>
      </c>
      <c r="L51" s="7">
        <v>7976</v>
      </c>
      <c r="M51" s="7">
        <v>10597</v>
      </c>
      <c r="N51" s="7">
        <v>4903</v>
      </c>
      <c r="O51" s="7">
        <v>2722</v>
      </c>
      <c r="P51" s="7">
        <v>2292</v>
      </c>
      <c r="Q51" s="7">
        <v>2738</v>
      </c>
      <c r="R51" s="7">
        <v>2206</v>
      </c>
      <c r="S51" s="7">
        <v>13208</v>
      </c>
      <c r="T51" t="s">
        <v>176</v>
      </c>
      <c r="U51" s="7">
        <v>2821</v>
      </c>
      <c r="V51" s="7">
        <v>30209</v>
      </c>
      <c r="W51">
        <v>6</v>
      </c>
      <c r="X51" s="7">
        <v>5347</v>
      </c>
      <c r="Y51" s="7">
        <v>42641</v>
      </c>
      <c r="Z51">
        <v>0</v>
      </c>
      <c r="AA51">
        <v>156602</v>
      </c>
      <c r="AB51">
        <v>1</v>
      </c>
      <c r="AC51">
        <v>763</v>
      </c>
      <c r="AD51">
        <v>463</v>
      </c>
      <c r="AE51" s="7">
        <v>25051</v>
      </c>
      <c r="AF51" s="7">
        <v>2203</v>
      </c>
      <c r="AG51" s="7">
        <v>1241</v>
      </c>
      <c r="AH51" t="s">
        <v>173</v>
      </c>
      <c r="AI51" t="s">
        <v>36</v>
      </c>
    </row>
    <row r="52" spans="1:35" x14ac:dyDescent="0.2">
      <c r="A52" s="1" t="s">
        <v>226</v>
      </c>
      <c r="B52" s="7">
        <v>20960</v>
      </c>
      <c r="C52" s="7">
        <v>25228</v>
      </c>
      <c r="D52" s="7">
        <v>6491</v>
      </c>
      <c r="E52">
        <v>25</v>
      </c>
      <c r="F52">
        <v>6</v>
      </c>
      <c r="G52">
        <v>52</v>
      </c>
      <c r="H52" s="7">
        <v>4233</v>
      </c>
      <c r="I52" s="7">
        <v>11421</v>
      </c>
      <c r="J52" s="7">
        <v>4241</v>
      </c>
      <c r="K52" s="7">
        <v>11393</v>
      </c>
      <c r="L52" s="7">
        <v>18029</v>
      </c>
      <c r="M52" s="7" t="s">
        <v>393</v>
      </c>
      <c r="N52" s="7">
        <v>8889</v>
      </c>
      <c r="O52" s="7">
        <v>6389</v>
      </c>
      <c r="P52" s="7">
        <v>4806</v>
      </c>
      <c r="Q52" s="7">
        <v>6122</v>
      </c>
      <c r="R52" s="7">
        <v>4359</v>
      </c>
      <c r="S52" s="7">
        <v>176423</v>
      </c>
      <c r="T52" t="s">
        <v>593</v>
      </c>
      <c r="U52" s="7">
        <v>6410</v>
      </c>
      <c r="V52" s="7">
        <v>528787</v>
      </c>
      <c r="W52">
        <v>25</v>
      </c>
      <c r="X52" s="7" t="s">
        <v>594</v>
      </c>
      <c r="Y52" s="7" t="s">
        <v>595</v>
      </c>
      <c r="Z52">
        <v>0</v>
      </c>
      <c r="AA52">
        <v>2741230</v>
      </c>
      <c r="AB52">
        <v>1</v>
      </c>
      <c r="AC52">
        <v>68</v>
      </c>
      <c r="AD52">
        <v>873</v>
      </c>
      <c r="AE52" s="7">
        <v>8850</v>
      </c>
      <c r="AF52" s="7">
        <v>4496</v>
      </c>
      <c r="AG52" s="7">
        <v>1404</v>
      </c>
      <c r="AH52" t="s">
        <v>417</v>
      </c>
      <c r="AI52" t="s">
        <v>210</v>
      </c>
    </row>
    <row r="53" spans="1:35" x14ac:dyDescent="0.2">
      <c r="A53" s="1" t="s">
        <v>227</v>
      </c>
      <c r="B53" s="7">
        <v>20960</v>
      </c>
      <c r="C53" s="7">
        <v>15118</v>
      </c>
      <c r="D53" s="7">
        <v>8247</v>
      </c>
      <c r="E53">
        <v>9</v>
      </c>
      <c r="F53">
        <v>4</v>
      </c>
      <c r="G53">
        <v>85</v>
      </c>
      <c r="H53" s="7">
        <v>4233</v>
      </c>
      <c r="I53" s="7">
        <v>11421</v>
      </c>
      <c r="J53" s="7">
        <v>4821</v>
      </c>
      <c r="K53" s="7">
        <v>11655</v>
      </c>
      <c r="L53" s="7">
        <v>18029</v>
      </c>
      <c r="M53" s="7" t="s">
        <v>393</v>
      </c>
      <c r="N53" s="7">
        <v>8889</v>
      </c>
      <c r="O53" s="7">
        <v>6389</v>
      </c>
      <c r="P53" s="7">
        <v>4806</v>
      </c>
      <c r="Q53" s="7">
        <v>6122</v>
      </c>
      <c r="R53" s="7">
        <v>4359</v>
      </c>
      <c r="S53" s="7">
        <v>176423</v>
      </c>
      <c r="T53" t="s">
        <v>593</v>
      </c>
      <c r="U53" s="7">
        <v>6410</v>
      </c>
      <c r="V53" s="7">
        <v>316869</v>
      </c>
      <c r="W53">
        <v>11</v>
      </c>
      <c r="X53" s="7">
        <v>1804</v>
      </c>
      <c r="Y53" s="7">
        <v>4984</v>
      </c>
      <c r="Z53">
        <v>0</v>
      </c>
      <c r="AA53">
        <v>1642649</v>
      </c>
      <c r="AB53">
        <v>1</v>
      </c>
      <c r="AC53">
        <v>68</v>
      </c>
      <c r="AD53">
        <v>873</v>
      </c>
      <c r="AE53" s="7">
        <v>8850</v>
      </c>
      <c r="AF53" s="7">
        <v>4496</v>
      </c>
      <c r="AG53" s="7">
        <v>1404</v>
      </c>
      <c r="AH53" t="s">
        <v>417</v>
      </c>
      <c r="AI53" t="s">
        <v>210</v>
      </c>
    </row>
    <row r="54" spans="1:35" x14ac:dyDescent="0.2">
      <c r="A54" s="8" t="s">
        <v>359</v>
      </c>
      <c r="B54" s="7">
        <v>2250</v>
      </c>
      <c r="C54" s="7">
        <v>1309</v>
      </c>
      <c r="D54" t="s">
        <v>464</v>
      </c>
      <c r="E54">
        <v>1</v>
      </c>
      <c r="F54">
        <v>1</v>
      </c>
      <c r="G54">
        <v>6</v>
      </c>
      <c r="H54" s="7">
        <v>1028</v>
      </c>
      <c r="I54" t="s">
        <v>436</v>
      </c>
      <c r="J54" s="7">
        <v>1029</v>
      </c>
      <c r="K54" t="s">
        <v>210</v>
      </c>
      <c r="L54" s="7">
        <v>6000</v>
      </c>
      <c r="M54" t="s">
        <v>421</v>
      </c>
      <c r="N54" t="s">
        <v>242</v>
      </c>
      <c r="O54" s="7">
        <v>1500</v>
      </c>
      <c r="P54" s="7">
        <v>1500</v>
      </c>
      <c r="Q54" s="7">
        <v>1693</v>
      </c>
      <c r="R54" s="7">
        <v>1693</v>
      </c>
      <c r="S54">
        <v>0</v>
      </c>
      <c r="T54" t="s">
        <v>103</v>
      </c>
      <c r="U54" s="7">
        <v>2121</v>
      </c>
      <c r="V54" s="7">
        <v>2946</v>
      </c>
      <c r="W54">
        <v>1</v>
      </c>
      <c r="X54" t="s">
        <v>465</v>
      </c>
      <c r="Y54" s="7">
        <v>3392</v>
      </c>
      <c r="Z54">
        <v>0</v>
      </c>
      <c r="AA54">
        <v>15272</v>
      </c>
      <c r="AB54">
        <v>1</v>
      </c>
      <c r="AC54">
        <v>20</v>
      </c>
      <c r="AD54">
        <v>16</v>
      </c>
      <c r="AE54">
        <v>135</v>
      </c>
      <c r="AF54" s="7">
        <v>1500</v>
      </c>
      <c r="AG54" s="7">
        <v>1000</v>
      </c>
      <c r="AH54" s="7">
        <v>1000</v>
      </c>
      <c r="AI54" s="7">
        <v>1000</v>
      </c>
    </row>
    <row r="55" spans="1:35" x14ac:dyDescent="0.2">
      <c r="A55" s="1" t="s">
        <v>229</v>
      </c>
      <c r="B55" s="7">
        <v>4995</v>
      </c>
      <c r="C55" s="7">
        <v>18847</v>
      </c>
      <c r="D55" s="7">
        <v>5739</v>
      </c>
      <c r="E55">
        <v>22</v>
      </c>
      <c r="F55">
        <v>5</v>
      </c>
      <c r="G55">
        <v>35</v>
      </c>
      <c r="H55" s="7">
        <v>1877</v>
      </c>
      <c r="I55" s="7">
        <v>6392</v>
      </c>
      <c r="J55" s="7">
        <v>1896</v>
      </c>
      <c r="K55" s="7">
        <v>6408</v>
      </c>
      <c r="L55" s="7">
        <v>8328</v>
      </c>
      <c r="M55" t="s">
        <v>217</v>
      </c>
      <c r="N55" s="7">
        <v>4944</v>
      </c>
      <c r="O55" s="7">
        <v>2139</v>
      </c>
      <c r="P55" s="7">
        <v>3000</v>
      </c>
      <c r="Q55" s="7">
        <v>3065</v>
      </c>
      <c r="R55" s="7">
        <v>2075</v>
      </c>
      <c r="S55" s="7">
        <v>104788</v>
      </c>
      <c r="T55" t="s">
        <v>160</v>
      </c>
      <c r="U55" s="7">
        <v>3196</v>
      </c>
      <c r="V55" s="7">
        <v>94131</v>
      </c>
      <c r="W55">
        <v>20</v>
      </c>
      <c r="X55" t="s">
        <v>413</v>
      </c>
      <c r="Y55" t="s">
        <v>596</v>
      </c>
      <c r="Z55">
        <v>0</v>
      </c>
      <c r="AA55">
        <v>487976</v>
      </c>
      <c r="AB55">
        <v>1</v>
      </c>
      <c r="AC55">
        <v>86</v>
      </c>
      <c r="AD55">
        <v>362</v>
      </c>
      <c r="AE55" s="7">
        <v>114114</v>
      </c>
      <c r="AF55" s="7">
        <v>2120</v>
      </c>
      <c r="AG55" s="7">
        <v>1477</v>
      </c>
      <c r="AH55" t="s">
        <v>565</v>
      </c>
      <c r="AI55" s="7">
        <v>1000</v>
      </c>
    </row>
    <row r="56" spans="1:35" x14ac:dyDescent="0.2">
      <c r="A56" s="1" t="s">
        <v>230</v>
      </c>
      <c r="B56" s="7">
        <v>4995</v>
      </c>
      <c r="C56" s="7">
        <v>7994</v>
      </c>
      <c r="D56" s="7">
        <v>2042</v>
      </c>
      <c r="E56">
        <v>8</v>
      </c>
      <c r="F56">
        <v>3</v>
      </c>
      <c r="G56">
        <v>19</v>
      </c>
      <c r="H56" s="7">
        <v>1877</v>
      </c>
      <c r="I56" s="7">
        <v>6392</v>
      </c>
      <c r="J56" s="7">
        <v>1843</v>
      </c>
      <c r="K56" s="7">
        <v>6340</v>
      </c>
      <c r="L56" s="7">
        <v>8328</v>
      </c>
      <c r="M56" t="s">
        <v>217</v>
      </c>
      <c r="N56" s="7">
        <v>4944</v>
      </c>
      <c r="O56" s="7">
        <v>2139</v>
      </c>
      <c r="P56" s="7">
        <v>3000</v>
      </c>
      <c r="Q56" s="7">
        <v>3065</v>
      </c>
      <c r="R56" s="7">
        <v>2075</v>
      </c>
      <c r="S56" s="7">
        <v>104788</v>
      </c>
      <c r="T56" t="s">
        <v>160</v>
      </c>
      <c r="U56" s="7">
        <v>3196</v>
      </c>
      <c r="V56" s="7">
        <v>39928</v>
      </c>
      <c r="W56">
        <v>8</v>
      </c>
      <c r="X56" s="7" t="s">
        <v>597</v>
      </c>
      <c r="Y56" s="7" t="s">
        <v>598</v>
      </c>
      <c r="Z56">
        <v>0</v>
      </c>
      <c r="AA56">
        <v>206989</v>
      </c>
      <c r="AB56">
        <v>1</v>
      </c>
      <c r="AC56">
        <v>86</v>
      </c>
      <c r="AD56">
        <v>362</v>
      </c>
      <c r="AE56" s="7">
        <v>114114</v>
      </c>
      <c r="AF56" s="7">
        <v>2120</v>
      </c>
      <c r="AG56" s="7">
        <v>1477</v>
      </c>
      <c r="AH56" t="s">
        <v>565</v>
      </c>
      <c r="AI56" s="7">
        <v>1000</v>
      </c>
    </row>
    <row r="57" spans="1:35" x14ac:dyDescent="0.2">
      <c r="A57" s="1" t="s">
        <v>236</v>
      </c>
      <c r="B57" s="7">
        <v>2367</v>
      </c>
      <c r="C57" s="7">
        <v>23349</v>
      </c>
      <c r="D57" s="7">
        <v>5311</v>
      </c>
      <c r="E57">
        <v>24</v>
      </c>
      <c r="F57">
        <v>9</v>
      </c>
      <c r="G57">
        <v>41</v>
      </c>
      <c r="H57" s="7">
        <v>16514</v>
      </c>
      <c r="I57" s="7">
        <v>3486</v>
      </c>
      <c r="J57" s="7">
        <v>16450</v>
      </c>
      <c r="K57" s="7">
        <v>3503</v>
      </c>
      <c r="L57" s="7">
        <v>5653</v>
      </c>
      <c r="M57" s="7">
        <v>15639</v>
      </c>
      <c r="N57" s="7">
        <v>2639</v>
      </c>
      <c r="O57" s="7">
        <v>1750</v>
      </c>
      <c r="P57" s="7">
        <v>1722</v>
      </c>
      <c r="Q57" s="7">
        <v>1783</v>
      </c>
      <c r="R57" s="7">
        <v>1690</v>
      </c>
      <c r="S57" s="7">
        <v>162069</v>
      </c>
      <c r="T57" t="s">
        <v>158</v>
      </c>
      <c r="U57" s="7">
        <v>1889</v>
      </c>
      <c r="V57" s="7">
        <v>55260</v>
      </c>
      <c r="W57">
        <v>23</v>
      </c>
      <c r="X57" t="s">
        <v>397</v>
      </c>
      <c r="Y57" s="7" t="s">
        <v>599</v>
      </c>
      <c r="Z57">
        <v>0</v>
      </c>
      <c r="AA57" s="7">
        <v>286470</v>
      </c>
      <c r="AB57">
        <v>1</v>
      </c>
      <c r="AC57">
        <v>1126</v>
      </c>
      <c r="AD57">
        <v>222</v>
      </c>
      <c r="AE57" s="7">
        <v>143973</v>
      </c>
      <c r="AF57" s="7">
        <v>1692</v>
      </c>
      <c r="AG57" s="7">
        <v>1055</v>
      </c>
      <c r="AH57" t="s">
        <v>600</v>
      </c>
      <c r="AI57" s="7" t="s">
        <v>294</v>
      </c>
    </row>
    <row r="58" spans="1:35" x14ac:dyDescent="0.2">
      <c r="A58" s="1" t="s">
        <v>237</v>
      </c>
      <c r="B58" s="7">
        <v>2367</v>
      </c>
      <c r="C58" s="7">
        <v>11908</v>
      </c>
      <c r="D58" s="7">
        <v>4920</v>
      </c>
      <c r="E58">
        <v>8</v>
      </c>
      <c r="F58">
        <v>4</v>
      </c>
      <c r="G58">
        <v>80</v>
      </c>
      <c r="H58" s="7">
        <v>16514</v>
      </c>
      <c r="I58" s="7">
        <v>3486</v>
      </c>
      <c r="J58" s="7">
        <v>16523</v>
      </c>
      <c r="K58" s="7">
        <v>3336</v>
      </c>
      <c r="L58" s="7">
        <v>5653</v>
      </c>
      <c r="M58" s="7">
        <v>15639</v>
      </c>
      <c r="N58" s="7">
        <v>2639</v>
      </c>
      <c r="O58" s="7">
        <v>1750</v>
      </c>
      <c r="P58" s="7">
        <v>1722</v>
      </c>
      <c r="Q58" s="7">
        <v>1783</v>
      </c>
      <c r="R58" s="7">
        <v>1690</v>
      </c>
      <c r="S58" s="7">
        <v>162069</v>
      </c>
      <c r="T58" t="s">
        <v>158</v>
      </c>
      <c r="U58" s="7">
        <v>1889</v>
      </c>
      <c r="V58" s="7">
        <v>28184</v>
      </c>
      <c r="W58">
        <v>11</v>
      </c>
      <c r="X58" s="7">
        <v>2190</v>
      </c>
      <c r="Y58" s="7">
        <v>13124</v>
      </c>
      <c r="Z58">
        <v>0</v>
      </c>
      <c r="AA58" s="7">
        <v>146105</v>
      </c>
      <c r="AB58">
        <v>1</v>
      </c>
      <c r="AC58">
        <v>1126</v>
      </c>
      <c r="AD58">
        <v>222</v>
      </c>
      <c r="AE58" s="7">
        <v>143973</v>
      </c>
      <c r="AF58" s="7">
        <v>1692</v>
      </c>
      <c r="AG58" s="7">
        <v>1055</v>
      </c>
      <c r="AH58" t="s">
        <v>600</v>
      </c>
      <c r="AI58" t="s">
        <v>294</v>
      </c>
    </row>
    <row r="59" spans="1:35" x14ac:dyDescent="0.2">
      <c r="A59" s="5" t="s">
        <v>240</v>
      </c>
      <c r="B59" s="7">
        <v>14428</v>
      </c>
      <c r="C59" s="7">
        <v>44241</v>
      </c>
      <c r="D59" s="7">
        <v>9244</v>
      </c>
      <c r="E59">
        <v>48</v>
      </c>
      <c r="F59">
        <v>9</v>
      </c>
      <c r="G59">
        <v>71</v>
      </c>
      <c r="H59" s="7">
        <v>12850</v>
      </c>
      <c r="I59" s="7">
        <v>3837</v>
      </c>
      <c r="J59" s="7">
        <v>12761</v>
      </c>
      <c r="K59" s="7">
        <v>3883</v>
      </c>
      <c r="L59" s="7">
        <v>14580</v>
      </c>
      <c r="M59" s="7">
        <v>10167</v>
      </c>
      <c r="N59" s="7">
        <v>2000</v>
      </c>
      <c r="O59" s="7">
        <v>5194</v>
      </c>
      <c r="P59" s="7">
        <v>3833</v>
      </c>
      <c r="Q59" s="7">
        <v>5505</v>
      </c>
      <c r="R59" s="7">
        <v>3337</v>
      </c>
      <c r="S59" s="7">
        <v>19606</v>
      </c>
      <c r="T59" t="s">
        <v>601</v>
      </c>
      <c r="U59" s="7">
        <v>5613</v>
      </c>
      <c r="V59" s="7">
        <v>638332</v>
      </c>
      <c r="W59">
        <v>46</v>
      </c>
      <c r="X59" s="7" t="s">
        <v>602</v>
      </c>
      <c r="Y59" s="7" t="s">
        <v>267</v>
      </c>
      <c r="Z59">
        <v>0</v>
      </c>
      <c r="AA59" s="7">
        <v>3309114</v>
      </c>
      <c r="AB59">
        <v>1</v>
      </c>
      <c r="AC59">
        <v>732</v>
      </c>
      <c r="AD59">
        <v>340</v>
      </c>
      <c r="AE59" s="7">
        <v>23012</v>
      </c>
      <c r="AF59" s="7">
        <v>3206</v>
      </c>
      <c r="AG59" s="7">
        <v>1650</v>
      </c>
      <c r="AH59" t="s">
        <v>603</v>
      </c>
      <c r="AI59" t="s">
        <v>92</v>
      </c>
    </row>
    <row r="60" spans="1:35" x14ac:dyDescent="0.2">
      <c r="A60" s="5" t="s">
        <v>241</v>
      </c>
      <c r="B60" s="7">
        <v>14428</v>
      </c>
      <c r="C60" s="7">
        <v>23631</v>
      </c>
      <c r="D60" s="7">
        <v>7927</v>
      </c>
      <c r="E60">
        <v>18</v>
      </c>
      <c r="F60">
        <v>9</v>
      </c>
      <c r="G60">
        <v>85</v>
      </c>
      <c r="H60" s="7">
        <v>12850</v>
      </c>
      <c r="I60" s="7">
        <v>3837</v>
      </c>
      <c r="J60" s="7">
        <v>12796</v>
      </c>
      <c r="K60" s="7">
        <v>3668</v>
      </c>
      <c r="L60" s="7">
        <v>14580</v>
      </c>
      <c r="M60" s="7">
        <v>10167</v>
      </c>
      <c r="N60" s="7">
        <v>2000</v>
      </c>
      <c r="O60" s="7">
        <v>5194</v>
      </c>
      <c r="P60" s="7">
        <v>3833</v>
      </c>
      <c r="Q60" s="7">
        <v>5505</v>
      </c>
      <c r="R60" s="7">
        <v>3337</v>
      </c>
      <c r="S60" s="7">
        <v>19606</v>
      </c>
      <c r="T60" t="s">
        <v>601</v>
      </c>
      <c r="U60" s="7">
        <v>5613</v>
      </c>
      <c r="V60" s="7">
        <v>340960</v>
      </c>
      <c r="W60">
        <v>22</v>
      </c>
      <c r="X60" s="7">
        <v>1222</v>
      </c>
      <c r="Y60" s="7">
        <v>2748</v>
      </c>
      <c r="Z60">
        <v>0</v>
      </c>
      <c r="AA60" s="7">
        <v>1767537</v>
      </c>
      <c r="AB60">
        <v>1</v>
      </c>
      <c r="AC60">
        <v>732</v>
      </c>
      <c r="AD60">
        <v>340</v>
      </c>
      <c r="AE60" s="7">
        <v>23012</v>
      </c>
      <c r="AF60" s="7">
        <v>3206</v>
      </c>
      <c r="AG60" s="7">
        <v>1650</v>
      </c>
      <c r="AH60" t="s">
        <v>603</v>
      </c>
      <c r="AI60" t="s">
        <v>92</v>
      </c>
    </row>
    <row r="61" spans="1:35" x14ac:dyDescent="0.2">
      <c r="A61" s="1" t="s">
        <v>244</v>
      </c>
      <c r="B61" s="7">
        <v>32225</v>
      </c>
      <c r="C61" s="7">
        <v>33120</v>
      </c>
      <c r="D61" s="7">
        <v>6386</v>
      </c>
      <c r="E61">
        <v>35</v>
      </c>
      <c r="F61">
        <v>9</v>
      </c>
      <c r="G61">
        <v>70</v>
      </c>
      <c r="H61" s="7">
        <v>14358</v>
      </c>
      <c r="I61" s="7">
        <v>8885</v>
      </c>
      <c r="J61" s="7">
        <v>14209</v>
      </c>
      <c r="K61" s="7">
        <v>8853</v>
      </c>
      <c r="L61" s="7">
        <v>21253</v>
      </c>
      <c r="M61" s="7">
        <v>10222</v>
      </c>
      <c r="N61" s="7">
        <v>6333</v>
      </c>
      <c r="O61" s="7">
        <v>7833</v>
      </c>
      <c r="P61" s="7">
        <v>5611</v>
      </c>
      <c r="Q61" s="7">
        <v>7583</v>
      </c>
      <c r="R61" s="7">
        <v>5411</v>
      </c>
      <c r="S61" s="7">
        <v>168000</v>
      </c>
      <c r="T61" t="s">
        <v>604</v>
      </c>
      <c r="U61" s="7">
        <v>8120</v>
      </c>
      <c r="V61" s="7">
        <v>1067287</v>
      </c>
      <c r="W61">
        <v>34</v>
      </c>
      <c r="X61" t="s">
        <v>605</v>
      </c>
      <c r="Y61" s="7">
        <v>1123</v>
      </c>
      <c r="Z61">
        <v>0</v>
      </c>
      <c r="AA61" s="7">
        <v>5532816</v>
      </c>
      <c r="AB61">
        <v>1</v>
      </c>
      <c r="AC61">
        <v>736</v>
      </c>
      <c r="AD61">
        <v>570</v>
      </c>
      <c r="AE61" s="7">
        <v>164728</v>
      </c>
      <c r="AF61" s="7">
        <v>5592</v>
      </c>
      <c r="AG61" s="7">
        <v>1401</v>
      </c>
      <c r="AH61" t="s">
        <v>416</v>
      </c>
      <c r="AI61" t="s">
        <v>294</v>
      </c>
    </row>
    <row r="62" spans="1:35" x14ac:dyDescent="0.2">
      <c r="A62" s="1" t="s">
        <v>245</v>
      </c>
      <c r="B62" s="7">
        <v>32225</v>
      </c>
      <c r="C62" s="7">
        <v>11130</v>
      </c>
      <c r="D62" s="7">
        <v>3289</v>
      </c>
      <c r="E62">
        <v>11</v>
      </c>
      <c r="F62">
        <v>3</v>
      </c>
      <c r="G62">
        <v>85</v>
      </c>
      <c r="H62" s="7">
        <v>14358</v>
      </c>
      <c r="I62" s="7">
        <v>8885</v>
      </c>
      <c r="J62" s="7">
        <v>14422</v>
      </c>
      <c r="K62" s="7">
        <v>8819</v>
      </c>
      <c r="L62" s="7">
        <v>21253</v>
      </c>
      <c r="M62" s="7">
        <v>10222</v>
      </c>
      <c r="N62" s="7">
        <v>6333</v>
      </c>
      <c r="O62" s="7">
        <v>7833</v>
      </c>
      <c r="P62" s="7">
        <v>5611</v>
      </c>
      <c r="Q62" s="7">
        <v>7583</v>
      </c>
      <c r="R62" s="7">
        <v>5411</v>
      </c>
      <c r="S62" s="7">
        <v>168000</v>
      </c>
      <c r="T62" t="s">
        <v>604</v>
      </c>
      <c r="U62" s="7">
        <v>8120</v>
      </c>
      <c r="V62" s="7">
        <v>358682</v>
      </c>
      <c r="W62">
        <v>11</v>
      </c>
      <c r="X62" s="7">
        <v>3722</v>
      </c>
      <c r="Y62" s="7">
        <v>27536</v>
      </c>
      <c r="Z62">
        <v>0</v>
      </c>
      <c r="AA62" s="7">
        <v>1859406</v>
      </c>
      <c r="AB62">
        <v>1</v>
      </c>
      <c r="AC62">
        <v>736</v>
      </c>
      <c r="AD62">
        <v>570</v>
      </c>
      <c r="AE62" s="7">
        <v>164728</v>
      </c>
      <c r="AF62" s="7">
        <v>5592</v>
      </c>
      <c r="AG62" s="7">
        <v>1401</v>
      </c>
      <c r="AH62" t="s">
        <v>416</v>
      </c>
      <c r="AI62" t="s">
        <v>294</v>
      </c>
    </row>
    <row r="63" spans="1:35" x14ac:dyDescent="0.2">
      <c r="A63" s="1" t="s">
        <v>248</v>
      </c>
      <c r="B63" s="7">
        <v>39988</v>
      </c>
      <c r="C63" s="7">
        <v>39582</v>
      </c>
      <c r="D63" s="7">
        <v>8277</v>
      </c>
      <c r="E63">
        <v>36</v>
      </c>
      <c r="F63">
        <v>8</v>
      </c>
      <c r="G63">
        <v>68</v>
      </c>
      <c r="H63" s="7">
        <v>8851</v>
      </c>
      <c r="I63" s="7">
        <v>10163</v>
      </c>
      <c r="J63" s="7">
        <v>8765</v>
      </c>
      <c r="K63" s="7">
        <v>10017</v>
      </c>
      <c r="L63" s="7">
        <v>25436</v>
      </c>
      <c r="M63" s="7">
        <v>4833</v>
      </c>
      <c r="N63" s="7">
        <v>5694</v>
      </c>
      <c r="O63" s="7">
        <v>8222</v>
      </c>
      <c r="P63" s="7">
        <v>8639</v>
      </c>
      <c r="Q63" s="7">
        <v>10477</v>
      </c>
      <c r="R63" s="7">
        <v>4860</v>
      </c>
      <c r="S63" s="7">
        <v>132624</v>
      </c>
      <c r="T63" t="s">
        <v>307</v>
      </c>
      <c r="U63" s="7">
        <v>10392</v>
      </c>
      <c r="V63" s="7">
        <v>1582815</v>
      </c>
      <c r="W63">
        <v>40</v>
      </c>
      <c r="X63" s="7" t="s">
        <v>606</v>
      </c>
      <c r="Y63" s="7">
        <v>1004</v>
      </c>
      <c r="Z63">
        <v>0</v>
      </c>
      <c r="AA63" s="7">
        <v>8205313</v>
      </c>
      <c r="AB63">
        <v>1</v>
      </c>
      <c r="AC63">
        <v>414</v>
      </c>
      <c r="AD63">
        <v>436</v>
      </c>
      <c r="AE63" s="7">
        <v>131316</v>
      </c>
      <c r="AF63" s="7">
        <v>4932</v>
      </c>
      <c r="AG63" s="7">
        <v>2156</v>
      </c>
      <c r="AH63" t="s">
        <v>607</v>
      </c>
      <c r="AI63" t="s">
        <v>432</v>
      </c>
    </row>
    <row r="64" spans="1:35" x14ac:dyDescent="0.2">
      <c r="A64" s="1" t="s">
        <v>249</v>
      </c>
      <c r="B64" s="7">
        <v>39988</v>
      </c>
      <c r="C64" s="7">
        <v>13035</v>
      </c>
      <c r="D64" s="7">
        <v>6643</v>
      </c>
      <c r="E64">
        <v>11</v>
      </c>
      <c r="F64">
        <v>3</v>
      </c>
      <c r="G64">
        <v>85</v>
      </c>
      <c r="H64" s="7">
        <v>8851</v>
      </c>
      <c r="I64" s="7">
        <v>10163</v>
      </c>
      <c r="J64" s="7">
        <v>8283</v>
      </c>
      <c r="K64" s="7">
        <v>9521</v>
      </c>
      <c r="L64" s="7">
        <v>25436</v>
      </c>
      <c r="M64" s="7">
        <v>4833</v>
      </c>
      <c r="N64" s="7">
        <v>5694</v>
      </c>
      <c r="O64" s="7">
        <v>8222</v>
      </c>
      <c r="P64" s="7">
        <v>8639</v>
      </c>
      <c r="Q64" s="7">
        <v>10477</v>
      </c>
      <c r="R64" s="7">
        <v>4860</v>
      </c>
      <c r="S64" s="7">
        <v>132624</v>
      </c>
      <c r="T64" t="s">
        <v>307</v>
      </c>
      <c r="U64" s="7">
        <v>10392</v>
      </c>
      <c r="V64" s="7">
        <v>521263</v>
      </c>
      <c r="W64">
        <v>11</v>
      </c>
      <c r="X64" s="7">
        <v>2850</v>
      </c>
      <c r="Y64" s="7">
        <v>13000</v>
      </c>
      <c r="Z64">
        <v>0</v>
      </c>
      <c r="AA64" s="7">
        <v>2702227</v>
      </c>
      <c r="AB64">
        <v>1</v>
      </c>
      <c r="AC64">
        <v>414</v>
      </c>
      <c r="AD64">
        <v>436</v>
      </c>
      <c r="AE64" s="7">
        <v>131316</v>
      </c>
      <c r="AF64" s="7">
        <v>4932</v>
      </c>
      <c r="AG64" s="7">
        <v>2156</v>
      </c>
      <c r="AH64" t="s">
        <v>607</v>
      </c>
      <c r="AI64" t="s">
        <v>432</v>
      </c>
    </row>
    <row r="65" spans="1:35" x14ac:dyDescent="0.2">
      <c r="A65" s="8" t="s">
        <v>373</v>
      </c>
      <c r="B65" s="7">
        <v>2250</v>
      </c>
      <c r="C65" s="7">
        <v>1127</v>
      </c>
      <c r="D65" t="s">
        <v>354</v>
      </c>
      <c r="E65">
        <v>1</v>
      </c>
      <c r="F65">
        <v>1</v>
      </c>
      <c r="G65">
        <v>7</v>
      </c>
      <c r="H65" s="7">
        <v>16931</v>
      </c>
      <c r="I65" t="s">
        <v>426</v>
      </c>
      <c r="J65" s="7">
        <v>16913</v>
      </c>
      <c r="K65" t="s">
        <v>74</v>
      </c>
      <c r="L65" s="7">
        <v>6000</v>
      </c>
      <c r="M65" s="7">
        <v>16181</v>
      </c>
      <c r="N65" t="s">
        <v>369</v>
      </c>
      <c r="O65" s="7">
        <v>1500</v>
      </c>
      <c r="P65" s="7">
        <v>1500</v>
      </c>
      <c r="Q65" s="7">
        <v>1693</v>
      </c>
      <c r="R65" s="7">
        <v>1693</v>
      </c>
      <c r="S65">
        <v>0</v>
      </c>
      <c r="T65" t="s">
        <v>103</v>
      </c>
      <c r="U65" s="7">
        <v>2121</v>
      </c>
      <c r="V65" s="7">
        <v>2536</v>
      </c>
      <c r="W65">
        <v>1</v>
      </c>
      <c r="X65" s="7">
        <v>-1592</v>
      </c>
      <c r="Y65" t="s">
        <v>92</v>
      </c>
      <c r="Z65">
        <v>0</v>
      </c>
      <c r="AA65">
        <v>13146</v>
      </c>
      <c r="AB65">
        <v>1</v>
      </c>
      <c r="AC65">
        <v>1165</v>
      </c>
      <c r="AD65">
        <v>8</v>
      </c>
      <c r="AE65">
        <v>135</v>
      </c>
      <c r="AF65" s="7">
        <v>1500</v>
      </c>
      <c r="AG65" s="7">
        <v>1000</v>
      </c>
      <c r="AH65" s="7">
        <v>1000</v>
      </c>
      <c r="AI65" s="7">
        <v>1000</v>
      </c>
    </row>
    <row r="66" spans="1:35" x14ac:dyDescent="0.2">
      <c r="A66" s="1" t="s">
        <v>256</v>
      </c>
      <c r="B66" s="7">
        <v>15031</v>
      </c>
      <c r="C66" s="7">
        <v>46278</v>
      </c>
      <c r="D66" s="7">
        <v>7915</v>
      </c>
      <c r="E66">
        <v>47</v>
      </c>
      <c r="F66">
        <v>9</v>
      </c>
      <c r="G66">
        <v>66</v>
      </c>
      <c r="H66" s="7">
        <v>9997</v>
      </c>
      <c r="I66" s="7">
        <v>10486</v>
      </c>
      <c r="J66" s="7">
        <v>9963</v>
      </c>
      <c r="K66" s="7">
        <v>10447</v>
      </c>
      <c r="L66" s="7">
        <v>14220</v>
      </c>
      <c r="M66" s="7">
        <v>7833</v>
      </c>
      <c r="N66" s="7">
        <v>8111</v>
      </c>
      <c r="O66" s="7">
        <v>4500</v>
      </c>
      <c r="P66" s="7">
        <v>4694</v>
      </c>
      <c r="Q66" s="7">
        <v>4668</v>
      </c>
      <c r="R66" s="7">
        <v>4100</v>
      </c>
      <c r="S66" s="7">
        <v>50550</v>
      </c>
      <c r="T66" t="s">
        <v>297</v>
      </c>
      <c r="U66" s="7">
        <v>4902</v>
      </c>
      <c r="V66" s="7">
        <v>695626</v>
      </c>
      <c r="W66">
        <v>48</v>
      </c>
      <c r="X66" s="7">
        <v>-1566</v>
      </c>
      <c r="Y66" s="7">
        <v>3371</v>
      </c>
      <c r="Z66">
        <v>0</v>
      </c>
      <c r="AA66">
        <v>3606126</v>
      </c>
      <c r="AB66">
        <v>1</v>
      </c>
      <c r="AC66">
        <v>598</v>
      </c>
      <c r="AD66">
        <v>886</v>
      </c>
      <c r="AE66" s="7">
        <v>48906</v>
      </c>
      <c r="AF66" s="7">
        <v>4048</v>
      </c>
      <c r="AG66" s="7">
        <v>1139</v>
      </c>
      <c r="AH66" t="s">
        <v>433</v>
      </c>
      <c r="AI66" s="7">
        <v>1000</v>
      </c>
    </row>
    <row r="67" spans="1:35" x14ac:dyDescent="0.2">
      <c r="A67" s="1" t="s">
        <v>257</v>
      </c>
      <c r="B67" s="7">
        <v>15031</v>
      </c>
      <c r="C67" s="7">
        <v>10502</v>
      </c>
      <c r="D67" s="7">
        <v>2095</v>
      </c>
      <c r="E67">
        <v>11</v>
      </c>
      <c r="F67">
        <v>2</v>
      </c>
      <c r="G67">
        <v>57</v>
      </c>
      <c r="H67" s="7">
        <v>9997</v>
      </c>
      <c r="I67" s="7">
        <v>10486</v>
      </c>
      <c r="J67" s="7">
        <v>9964</v>
      </c>
      <c r="K67" s="7">
        <v>10477</v>
      </c>
      <c r="L67" s="7">
        <v>14220</v>
      </c>
      <c r="M67" s="7">
        <v>7833</v>
      </c>
      <c r="N67" s="7">
        <v>8111</v>
      </c>
      <c r="O67" s="7">
        <v>4500</v>
      </c>
      <c r="P67" s="7">
        <v>4694</v>
      </c>
      <c r="Q67" s="7">
        <v>4668</v>
      </c>
      <c r="R67" s="7">
        <v>4100</v>
      </c>
      <c r="S67" s="7">
        <v>50550</v>
      </c>
      <c r="T67" t="s">
        <v>297</v>
      </c>
      <c r="U67" s="7">
        <v>4902</v>
      </c>
      <c r="V67" s="7">
        <v>157862</v>
      </c>
      <c r="W67">
        <v>11</v>
      </c>
      <c r="X67" s="7">
        <v>5898</v>
      </c>
      <c r="Y67" s="7">
        <v>35757</v>
      </c>
      <c r="Z67">
        <v>0</v>
      </c>
      <c r="AA67">
        <v>818356</v>
      </c>
      <c r="AB67">
        <v>1</v>
      </c>
      <c r="AC67">
        <v>598</v>
      </c>
      <c r="AD67">
        <v>886</v>
      </c>
      <c r="AE67" s="7">
        <v>48906</v>
      </c>
      <c r="AF67" s="7">
        <v>4048</v>
      </c>
      <c r="AG67" s="7">
        <v>1139</v>
      </c>
      <c r="AH67" t="s">
        <v>433</v>
      </c>
      <c r="AI67" s="7">
        <v>1000</v>
      </c>
    </row>
    <row r="68" spans="1:35" x14ac:dyDescent="0.2">
      <c r="A68" s="1" t="s">
        <v>262</v>
      </c>
      <c r="B68" s="7">
        <v>10005</v>
      </c>
      <c r="C68" s="7">
        <v>39184</v>
      </c>
      <c r="D68" s="7">
        <v>7655</v>
      </c>
      <c r="E68">
        <v>41</v>
      </c>
      <c r="F68">
        <v>9</v>
      </c>
      <c r="G68">
        <v>63</v>
      </c>
      <c r="H68" s="7">
        <v>6003</v>
      </c>
      <c r="I68" s="7">
        <v>11003</v>
      </c>
      <c r="J68" s="7">
        <v>6085</v>
      </c>
      <c r="K68" s="7">
        <v>10941</v>
      </c>
      <c r="L68" s="7">
        <v>11794</v>
      </c>
      <c r="M68" s="7">
        <v>4000</v>
      </c>
      <c r="N68" s="7">
        <v>9167</v>
      </c>
      <c r="O68" s="7">
        <v>4000</v>
      </c>
      <c r="P68" s="7">
        <v>3583</v>
      </c>
      <c r="Q68" s="7">
        <v>3752</v>
      </c>
      <c r="R68" s="7">
        <v>3395</v>
      </c>
      <c r="S68" s="7">
        <v>159253</v>
      </c>
      <c r="T68" t="s">
        <v>533</v>
      </c>
      <c r="U68" s="7">
        <v>4262</v>
      </c>
      <c r="V68" s="7">
        <v>392022</v>
      </c>
      <c r="W68">
        <v>41</v>
      </c>
      <c r="X68" s="7">
        <v>-1022</v>
      </c>
      <c r="Y68" s="7">
        <v>1512</v>
      </c>
      <c r="Z68">
        <v>0</v>
      </c>
      <c r="AA68">
        <v>2032244</v>
      </c>
      <c r="AB68">
        <v>1</v>
      </c>
      <c r="AC68">
        <v>288</v>
      </c>
      <c r="AD68">
        <v>734</v>
      </c>
      <c r="AE68" s="7">
        <v>159794</v>
      </c>
      <c r="AF68" s="7">
        <v>3495</v>
      </c>
      <c r="AG68" s="7">
        <v>1105</v>
      </c>
      <c r="AH68" t="s">
        <v>160</v>
      </c>
      <c r="AI68" s="7" t="s">
        <v>145</v>
      </c>
    </row>
    <row r="69" spans="1:35" x14ac:dyDescent="0.2">
      <c r="A69" s="1" t="s">
        <v>263</v>
      </c>
      <c r="B69" s="7">
        <v>10005</v>
      </c>
      <c r="C69" s="7">
        <v>10825</v>
      </c>
      <c r="D69" s="7">
        <v>4538</v>
      </c>
      <c r="E69">
        <v>10</v>
      </c>
      <c r="F69">
        <v>3</v>
      </c>
      <c r="G69">
        <v>85</v>
      </c>
      <c r="H69" s="7">
        <v>6003</v>
      </c>
      <c r="I69" s="7">
        <v>11003</v>
      </c>
      <c r="J69" s="7">
        <v>6092</v>
      </c>
      <c r="K69" s="7">
        <v>11092</v>
      </c>
      <c r="L69" s="7">
        <v>11794</v>
      </c>
      <c r="M69" s="7">
        <v>4000</v>
      </c>
      <c r="N69" s="7">
        <v>9167</v>
      </c>
      <c r="O69" s="7">
        <v>4000</v>
      </c>
      <c r="P69" s="7">
        <v>3583</v>
      </c>
      <c r="Q69" s="7">
        <v>3752</v>
      </c>
      <c r="R69" s="7">
        <v>3395</v>
      </c>
      <c r="S69" s="7">
        <v>159253</v>
      </c>
      <c r="T69" t="s">
        <v>533</v>
      </c>
      <c r="U69" s="7">
        <v>4262</v>
      </c>
      <c r="V69" s="7">
        <v>108305</v>
      </c>
      <c r="W69">
        <v>10</v>
      </c>
      <c r="X69" s="7">
        <v>6734</v>
      </c>
      <c r="Y69" s="7">
        <v>75833</v>
      </c>
      <c r="Z69">
        <v>0</v>
      </c>
      <c r="AA69">
        <v>561452</v>
      </c>
      <c r="AB69">
        <v>1</v>
      </c>
      <c r="AC69">
        <v>288</v>
      </c>
      <c r="AD69">
        <v>734</v>
      </c>
      <c r="AE69" s="7">
        <v>159794</v>
      </c>
      <c r="AF69" s="7">
        <v>3495</v>
      </c>
      <c r="AG69" s="7">
        <v>1105</v>
      </c>
      <c r="AH69" t="s">
        <v>160</v>
      </c>
      <c r="AI69" t="s">
        <v>145</v>
      </c>
    </row>
    <row r="70" spans="1:35" x14ac:dyDescent="0.2">
      <c r="A70" s="1" t="s">
        <v>264</v>
      </c>
      <c r="B70" s="7">
        <v>6216</v>
      </c>
      <c r="C70" s="7">
        <v>34185</v>
      </c>
      <c r="D70" s="7">
        <v>6249</v>
      </c>
      <c r="E70">
        <v>33</v>
      </c>
      <c r="F70">
        <v>11</v>
      </c>
      <c r="G70">
        <v>59</v>
      </c>
      <c r="H70" s="7">
        <v>4908</v>
      </c>
      <c r="I70" s="7">
        <v>8266</v>
      </c>
      <c r="J70" s="7">
        <v>4936</v>
      </c>
      <c r="K70" s="7">
        <v>8321</v>
      </c>
      <c r="L70" s="7">
        <v>9274</v>
      </c>
      <c r="M70" s="7">
        <v>3667</v>
      </c>
      <c r="N70" s="7">
        <v>6722</v>
      </c>
      <c r="O70" s="7">
        <v>2528</v>
      </c>
      <c r="P70" s="7">
        <v>3194</v>
      </c>
      <c r="Q70" s="7">
        <v>3098</v>
      </c>
      <c r="R70" s="7">
        <v>2555</v>
      </c>
      <c r="S70" s="7">
        <v>83734</v>
      </c>
      <c r="T70" t="s">
        <v>254</v>
      </c>
      <c r="U70" s="7">
        <v>3259</v>
      </c>
      <c r="V70" s="7">
        <v>212500</v>
      </c>
      <c r="W70">
        <v>35</v>
      </c>
      <c r="X70" t="s">
        <v>608</v>
      </c>
      <c r="Y70" s="7">
        <v>1438</v>
      </c>
      <c r="Z70">
        <v>0</v>
      </c>
      <c r="AA70">
        <v>1101599</v>
      </c>
      <c r="AB70">
        <v>1</v>
      </c>
      <c r="AC70">
        <v>294</v>
      </c>
      <c r="AD70">
        <v>702</v>
      </c>
      <c r="AE70" s="7">
        <v>55768</v>
      </c>
      <c r="AF70" s="7">
        <v>2473</v>
      </c>
      <c r="AG70" s="7">
        <v>1212</v>
      </c>
      <c r="AH70" t="s">
        <v>385</v>
      </c>
      <c r="AI70" s="7">
        <v>1000</v>
      </c>
    </row>
    <row r="71" spans="1:35" x14ac:dyDescent="0.2">
      <c r="A71" s="1" t="s">
        <v>265</v>
      </c>
      <c r="B71" s="7">
        <v>6216</v>
      </c>
      <c r="C71" s="7">
        <v>8178</v>
      </c>
      <c r="D71" s="7">
        <v>1914</v>
      </c>
      <c r="E71">
        <v>7</v>
      </c>
      <c r="F71">
        <v>3</v>
      </c>
      <c r="G71">
        <v>29</v>
      </c>
      <c r="H71" s="7">
        <v>4908</v>
      </c>
      <c r="I71" s="7">
        <v>8266</v>
      </c>
      <c r="J71" s="7">
        <v>4832</v>
      </c>
      <c r="K71" s="7">
        <v>8338</v>
      </c>
      <c r="L71" s="7">
        <v>9274</v>
      </c>
      <c r="M71" s="7">
        <v>3667</v>
      </c>
      <c r="N71" s="7">
        <v>6722</v>
      </c>
      <c r="O71" s="7">
        <v>2528</v>
      </c>
      <c r="P71" s="7">
        <v>3194</v>
      </c>
      <c r="Q71" s="7">
        <v>3098</v>
      </c>
      <c r="R71" s="7">
        <v>2555</v>
      </c>
      <c r="S71" s="7">
        <v>83734</v>
      </c>
      <c r="T71" t="s">
        <v>254</v>
      </c>
      <c r="U71" s="7">
        <v>3259</v>
      </c>
      <c r="V71" s="7">
        <v>50839</v>
      </c>
      <c r="W71">
        <v>8</v>
      </c>
      <c r="X71" s="7">
        <v>1298</v>
      </c>
      <c r="Y71" s="7">
        <v>4111</v>
      </c>
      <c r="Z71">
        <v>0</v>
      </c>
      <c r="AA71">
        <v>263548</v>
      </c>
      <c r="AB71">
        <v>1</v>
      </c>
      <c r="AC71">
        <v>294</v>
      </c>
      <c r="AD71">
        <v>702</v>
      </c>
      <c r="AE71" s="7">
        <v>55768</v>
      </c>
      <c r="AF71" s="7">
        <v>2473</v>
      </c>
      <c r="AG71" s="7">
        <v>1212</v>
      </c>
      <c r="AH71" t="s">
        <v>385</v>
      </c>
      <c r="AI71" s="7">
        <v>1000</v>
      </c>
    </row>
    <row r="72" spans="1:35" x14ac:dyDescent="0.2">
      <c r="A72" s="8" t="s">
        <v>381</v>
      </c>
      <c r="B72" s="7">
        <v>2250</v>
      </c>
      <c r="C72" s="7">
        <v>1004</v>
      </c>
      <c r="D72" t="s">
        <v>150</v>
      </c>
      <c r="E72">
        <v>1</v>
      </c>
      <c r="F72">
        <v>1</v>
      </c>
      <c r="G72">
        <v>2</v>
      </c>
      <c r="H72" s="7">
        <v>2986</v>
      </c>
      <c r="I72" s="7">
        <v>1069</v>
      </c>
      <c r="J72" s="7">
        <v>2984</v>
      </c>
      <c r="K72" s="7">
        <v>1056</v>
      </c>
      <c r="L72" s="7">
        <v>6000</v>
      </c>
      <c r="M72" s="7">
        <v>2236</v>
      </c>
      <c r="N72" t="s">
        <v>231</v>
      </c>
      <c r="O72" s="7">
        <v>1500</v>
      </c>
      <c r="P72" s="7">
        <v>1500</v>
      </c>
      <c r="Q72" s="7">
        <v>1693</v>
      </c>
      <c r="R72" s="7">
        <v>1693</v>
      </c>
      <c r="S72">
        <v>0</v>
      </c>
      <c r="T72" t="s">
        <v>103</v>
      </c>
      <c r="U72" s="7">
        <v>2121</v>
      </c>
      <c r="V72" s="7">
        <v>2259</v>
      </c>
      <c r="W72">
        <v>1</v>
      </c>
      <c r="X72" s="7">
        <v>15447</v>
      </c>
      <c r="Y72" s="7">
        <v>-186977</v>
      </c>
      <c r="Z72">
        <v>0</v>
      </c>
      <c r="AA72">
        <v>11710</v>
      </c>
      <c r="AB72">
        <v>1</v>
      </c>
      <c r="AC72">
        <v>161</v>
      </c>
      <c r="AD72">
        <v>23</v>
      </c>
      <c r="AE72">
        <v>135</v>
      </c>
      <c r="AF72" s="7">
        <v>1500</v>
      </c>
      <c r="AG72" s="7">
        <v>1000</v>
      </c>
      <c r="AH72" s="7">
        <v>1000</v>
      </c>
      <c r="AI72" s="7">
        <v>1000</v>
      </c>
    </row>
    <row r="73" spans="1:35" x14ac:dyDescent="0.2">
      <c r="A73" s="1" t="s">
        <v>271</v>
      </c>
      <c r="B73" s="7">
        <v>7091</v>
      </c>
      <c r="C73" s="7">
        <v>21318</v>
      </c>
      <c r="D73" s="7">
        <v>4940</v>
      </c>
      <c r="E73">
        <v>18</v>
      </c>
      <c r="F73">
        <v>6</v>
      </c>
      <c r="G73">
        <v>42</v>
      </c>
      <c r="H73" s="7">
        <v>8260</v>
      </c>
      <c r="I73" s="7">
        <v>1846</v>
      </c>
      <c r="J73" s="7">
        <v>8314</v>
      </c>
      <c r="K73" s="7">
        <v>1851</v>
      </c>
      <c r="L73" s="7">
        <v>9642</v>
      </c>
      <c r="M73" s="7">
        <v>6597</v>
      </c>
      <c r="N73" t="s">
        <v>190</v>
      </c>
      <c r="O73" s="7">
        <v>3236</v>
      </c>
      <c r="P73" s="7">
        <v>2833</v>
      </c>
      <c r="Q73" s="7">
        <v>3199</v>
      </c>
      <c r="R73" s="7">
        <v>2822</v>
      </c>
      <c r="S73" s="7">
        <v>175544</v>
      </c>
      <c r="T73" t="s">
        <v>305</v>
      </c>
      <c r="U73" s="7">
        <v>3275</v>
      </c>
      <c r="V73" s="7">
        <v>151168</v>
      </c>
      <c r="W73">
        <v>21</v>
      </c>
      <c r="X73" t="s">
        <v>469</v>
      </c>
      <c r="Y73" t="s">
        <v>323</v>
      </c>
      <c r="Z73">
        <v>0</v>
      </c>
      <c r="AA73">
        <v>783655</v>
      </c>
      <c r="AB73">
        <v>1</v>
      </c>
      <c r="AC73">
        <v>487</v>
      </c>
      <c r="AD73">
        <v>84</v>
      </c>
      <c r="AE73" s="7">
        <v>151913</v>
      </c>
      <c r="AF73" s="7">
        <v>2816</v>
      </c>
      <c r="AG73" s="7">
        <v>1134</v>
      </c>
      <c r="AH73" t="s">
        <v>470</v>
      </c>
      <c r="AI73" s="7">
        <v>1000</v>
      </c>
    </row>
    <row r="74" spans="1:35" x14ac:dyDescent="0.2">
      <c r="A74" s="1" t="s">
        <v>272</v>
      </c>
      <c r="B74" s="7">
        <v>7091</v>
      </c>
      <c r="C74" s="7">
        <v>6405</v>
      </c>
      <c r="D74" s="7">
        <v>1169</v>
      </c>
      <c r="E74">
        <v>6</v>
      </c>
      <c r="F74">
        <v>2</v>
      </c>
      <c r="G74">
        <v>19</v>
      </c>
      <c r="H74" s="7">
        <v>8260</v>
      </c>
      <c r="I74" s="7">
        <v>1846</v>
      </c>
      <c r="J74" s="7">
        <v>8222</v>
      </c>
      <c r="K74" s="7">
        <v>1877</v>
      </c>
      <c r="L74" s="7">
        <v>9642</v>
      </c>
      <c r="M74" s="7">
        <v>6597</v>
      </c>
      <c r="N74" t="s">
        <v>190</v>
      </c>
      <c r="O74" s="7">
        <v>3236</v>
      </c>
      <c r="P74" s="7">
        <v>2833</v>
      </c>
      <c r="Q74" s="7">
        <v>3199</v>
      </c>
      <c r="R74" s="7">
        <v>2822</v>
      </c>
      <c r="S74" s="7">
        <v>175544</v>
      </c>
      <c r="T74" t="s">
        <v>305</v>
      </c>
      <c r="U74" s="7">
        <v>3275</v>
      </c>
      <c r="V74" s="7">
        <v>45418</v>
      </c>
      <c r="W74">
        <v>6</v>
      </c>
      <c r="X74" t="s">
        <v>49</v>
      </c>
      <c r="Y74" s="7">
        <v>13156</v>
      </c>
      <c r="Z74">
        <v>0</v>
      </c>
      <c r="AA74">
        <v>235449</v>
      </c>
      <c r="AB74">
        <v>1</v>
      </c>
      <c r="AC74">
        <v>487</v>
      </c>
      <c r="AD74">
        <v>84</v>
      </c>
      <c r="AE74" s="7">
        <v>151913</v>
      </c>
      <c r="AF74" s="7">
        <v>2816</v>
      </c>
      <c r="AG74" s="7">
        <v>1134</v>
      </c>
      <c r="AH74" t="s">
        <v>470</v>
      </c>
      <c r="AI74" s="7">
        <v>1000</v>
      </c>
    </row>
    <row r="75" spans="1:35" x14ac:dyDescent="0.2">
      <c r="A75" s="1" t="s">
        <v>273</v>
      </c>
      <c r="B75" s="7">
        <v>13100</v>
      </c>
      <c r="C75" s="7">
        <v>32497</v>
      </c>
      <c r="D75" s="7">
        <v>7785</v>
      </c>
      <c r="E75">
        <v>37</v>
      </c>
      <c r="F75">
        <v>6</v>
      </c>
      <c r="G75">
        <v>56</v>
      </c>
      <c r="H75" s="7">
        <v>13413</v>
      </c>
      <c r="I75" s="7">
        <v>8502</v>
      </c>
      <c r="J75" s="7">
        <v>13421</v>
      </c>
      <c r="K75" s="7">
        <v>8438</v>
      </c>
      <c r="L75" s="7">
        <v>13770</v>
      </c>
      <c r="M75" s="7">
        <v>11264</v>
      </c>
      <c r="N75" s="7">
        <v>6472</v>
      </c>
      <c r="O75" s="7">
        <v>4500</v>
      </c>
      <c r="P75" s="7">
        <v>4111</v>
      </c>
      <c r="Q75" s="7">
        <v>4705</v>
      </c>
      <c r="R75" s="7">
        <v>3545</v>
      </c>
      <c r="S75" s="7">
        <v>148759</v>
      </c>
      <c r="T75" t="s">
        <v>201</v>
      </c>
      <c r="U75" s="7">
        <v>4761</v>
      </c>
      <c r="V75" s="7">
        <v>425720</v>
      </c>
      <c r="W75">
        <v>33</v>
      </c>
      <c r="X75" t="s">
        <v>471</v>
      </c>
      <c r="Y75" t="s">
        <v>266</v>
      </c>
      <c r="Z75">
        <v>0</v>
      </c>
      <c r="AA75">
        <v>2206935</v>
      </c>
      <c r="AB75">
        <v>1</v>
      </c>
      <c r="AC75">
        <v>831</v>
      </c>
      <c r="AD75">
        <v>517</v>
      </c>
      <c r="AE75" s="7">
        <v>146542</v>
      </c>
      <c r="AF75" s="7">
        <v>3529</v>
      </c>
      <c r="AG75" s="7">
        <v>1327</v>
      </c>
      <c r="AH75" t="s">
        <v>183</v>
      </c>
      <c r="AI75" t="s">
        <v>472</v>
      </c>
    </row>
    <row r="76" spans="1:35" x14ac:dyDescent="0.2">
      <c r="A76" s="1" t="s">
        <v>274</v>
      </c>
      <c r="B76" s="7">
        <v>13100</v>
      </c>
      <c r="C76" s="7">
        <v>11418</v>
      </c>
      <c r="D76" s="7">
        <v>3101</v>
      </c>
      <c r="E76">
        <v>11</v>
      </c>
      <c r="F76">
        <v>4</v>
      </c>
      <c r="G76">
        <v>55</v>
      </c>
      <c r="H76" s="7">
        <v>13413</v>
      </c>
      <c r="I76" s="7">
        <v>8502</v>
      </c>
      <c r="J76" s="7">
        <v>13315</v>
      </c>
      <c r="K76" s="7">
        <v>8474</v>
      </c>
      <c r="L76" s="7">
        <v>13770</v>
      </c>
      <c r="M76" s="7">
        <v>11264</v>
      </c>
      <c r="N76" s="7">
        <v>6472</v>
      </c>
      <c r="O76" s="7">
        <v>4500</v>
      </c>
      <c r="P76" s="7">
        <v>4111</v>
      </c>
      <c r="Q76" s="7">
        <v>4705</v>
      </c>
      <c r="R76" s="7">
        <v>3545</v>
      </c>
      <c r="S76" s="7">
        <v>148759</v>
      </c>
      <c r="T76" t="s">
        <v>201</v>
      </c>
      <c r="U76" s="7">
        <v>4761</v>
      </c>
      <c r="V76" s="7">
        <v>149577</v>
      </c>
      <c r="W76">
        <v>11</v>
      </c>
      <c r="X76" s="7">
        <v>3751</v>
      </c>
      <c r="Y76" s="7">
        <v>25767</v>
      </c>
      <c r="Z76">
        <v>0</v>
      </c>
      <c r="AA76">
        <v>775405</v>
      </c>
      <c r="AB76">
        <v>1</v>
      </c>
      <c r="AC76">
        <v>831</v>
      </c>
      <c r="AD76">
        <v>517</v>
      </c>
      <c r="AE76" s="7">
        <v>146542</v>
      </c>
      <c r="AF76" s="7">
        <v>3529</v>
      </c>
      <c r="AG76" s="7">
        <v>1327</v>
      </c>
      <c r="AH76" t="s">
        <v>183</v>
      </c>
      <c r="AI76" t="s">
        <v>472</v>
      </c>
    </row>
    <row r="77" spans="1:35" x14ac:dyDescent="0.2">
      <c r="A77" s="1" t="s">
        <v>276</v>
      </c>
      <c r="B77" s="7">
        <v>12292</v>
      </c>
      <c r="C77" s="7">
        <v>26642</v>
      </c>
      <c r="D77" s="7">
        <v>5413</v>
      </c>
      <c r="E77">
        <v>28</v>
      </c>
      <c r="F77">
        <v>7</v>
      </c>
      <c r="G77">
        <v>52</v>
      </c>
      <c r="H77" s="7">
        <v>15049</v>
      </c>
      <c r="I77" s="7">
        <v>12074</v>
      </c>
      <c r="J77" s="7">
        <v>15010</v>
      </c>
      <c r="K77" s="7">
        <v>12087</v>
      </c>
      <c r="L77" s="7">
        <v>13314</v>
      </c>
      <c r="M77" s="7">
        <v>13097</v>
      </c>
      <c r="N77" s="7">
        <v>9972</v>
      </c>
      <c r="O77" s="7">
        <v>4111</v>
      </c>
      <c r="P77" s="7">
        <v>4444</v>
      </c>
      <c r="Q77" s="7">
        <v>4994</v>
      </c>
      <c r="R77" s="7">
        <v>3134</v>
      </c>
      <c r="S77" s="7">
        <v>48306</v>
      </c>
      <c r="T77" t="s">
        <v>74</v>
      </c>
      <c r="U77" s="7">
        <v>5107</v>
      </c>
      <c r="V77" s="7">
        <v>327479</v>
      </c>
      <c r="W77">
        <v>27</v>
      </c>
      <c r="X77" t="s">
        <v>474</v>
      </c>
      <c r="Y77" t="s">
        <v>475</v>
      </c>
      <c r="Z77">
        <v>0</v>
      </c>
      <c r="AA77">
        <v>1697653</v>
      </c>
      <c r="AB77">
        <v>1</v>
      </c>
      <c r="AC77">
        <v>977</v>
      </c>
      <c r="AD77">
        <v>1023</v>
      </c>
      <c r="AE77" s="7">
        <v>44559</v>
      </c>
      <c r="AF77" s="7">
        <v>3239</v>
      </c>
      <c r="AG77" s="7">
        <v>1593</v>
      </c>
      <c r="AH77" t="s">
        <v>476</v>
      </c>
      <c r="AI77" t="s">
        <v>477</v>
      </c>
    </row>
    <row r="78" spans="1:35" x14ac:dyDescent="0.2">
      <c r="A78" s="1" t="s">
        <v>277</v>
      </c>
      <c r="B78" s="7">
        <v>12292</v>
      </c>
      <c r="C78" s="7">
        <v>9905</v>
      </c>
      <c r="D78" s="7">
        <v>3112</v>
      </c>
      <c r="E78">
        <v>11</v>
      </c>
      <c r="F78">
        <v>3</v>
      </c>
      <c r="G78">
        <v>85</v>
      </c>
      <c r="H78" s="7">
        <v>15049</v>
      </c>
      <c r="I78" s="7">
        <v>12074</v>
      </c>
      <c r="J78" s="7">
        <v>14969</v>
      </c>
      <c r="K78" s="7">
        <v>12187</v>
      </c>
      <c r="L78" s="7">
        <v>13314</v>
      </c>
      <c r="M78" s="7">
        <v>13097</v>
      </c>
      <c r="N78" s="7">
        <v>9972</v>
      </c>
      <c r="O78" s="7">
        <v>4111</v>
      </c>
      <c r="P78" s="7">
        <v>4444</v>
      </c>
      <c r="Q78" s="7">
        <v>4994</v>
      </c>
      <c r="R78" s="7">
        <v>3134</v>
      </c>
      <c r="S78" s="7">
        <v>48306</v>
      </c>
      <c r="T78" t="s">
        <v>74</v>
      </c>
      <c r="U78" s="7">
        <v>5107</v>
      </c>
      <c r="V78" s="7">
        <v>121752</v>
      </c>
      <c r="W78">
        <v>10</v>
      </c>
      <c r="X78" s="7">
        <v>3693</v>
      </c>
      <c r="Y78" s="7">
        <v>36159</v>
      </c>
      <c r="Z78">
        <v>0</v>
      </c>
      <c r="AA78">
        <v>631163</v>
      </c>
      <c r="AB78">
        <v>1</v>
      </c>
      <c r="AC78">
        <v>977</v>
      </c>
      <c r="AD78">
        <v>1023</v>
      </c>
      <c r="AE78" s="7">
        <v>44559</v>
      </c>
      <c r="AF78" s="7">
        <v>3239</v>
      </c>
      <c r="AG78" s="7">
        <v>1593</v>
      </c>
      <c r="AH78" t="s">
        <v>476</v>
      </c>
      <c r="AI78" t="s">
        <v>477</v>
      </c>
    </row>
    <row r="79" spans="1:35" x14ac:dyDescent="0.2">
      <c r="A79" s="8" t="s">
        <v>479</v>
      </c>
      <c r="B79" s="7">
        <v>2250</v>
      </c>
      <c r="C79" s="7">
        <v>2039</v>
      </c>
      <c r="D79" t="s">
        <v>232</v>
      </c>
      <c r="E79">
        <v>2</v>
      </c>
      <c r="F79">
        <v>2</v>
      </c>
      <c r="G79">
        <v>7</v>
      </c>
      <c r="H79" s="7">
        <v>18431</v>
      </c>
      <c r="I79" s="7">
        <v>4681</v>
      </c>
      <c r="J79" s="7">
        <v>18424</v>
      </c>
      <c r="K79" s="7">
        <v>4691</v>
      </c>
      <c r="L79" s="7">
        <v>6000</v>
      </c>
      <c r="M79" s="7">
        <v>17681</v>
      </c>
      <c r="N79" s="7">
        <v>3931</v>
      </c>
      <c r="O79" s="7">
        <v>1500</v>
      </c>
      <c r="P79" s="7">
        <v>1500</v>
      </c>
      <c r="Q79" s="7">
        <v>1693</v>
      </c>
      <c r="R79" s="7">
        <v>1693</v>
      </c>
      <c r="S79">
        <v>0</v>
      </c>
      <c r="T79" t="s">
        <v>103</v>
      </c>
      <c r="U79" s="7">
        <v>2121</v>
      </c>
      <c r="V79" s="7">
        <v>4587</v>
      </c>
      <c r="W79">
        <v>2</v>
      </c>
      <c r="X79" s="7">
        <v>-1689</v>
      </c>
      <c r="Y79" s="7">
        <v>54635</v>
      </c>
      <c r="Z79">
        <v>0</v>
      </c>
      <c r="AA79">
        <v>23779</v>
      </c>
      <c r="AB79">
        <v>1</v>
      </c>
      <c r="AC79">
        <v>1273</v>
      </c>
      <c r="AD79">
        <v>283</v>
      </c>
      <c r="AE79">
        <v>135</v>
      </c>
      <c r="AF79" s="7">
        <v>1500</v>
      </c>
      <c r="AG79" s="7">
        <v>1000</v>
      </c>
      <c r="AH79" s="7">
        <v>1000</v>
      </c>
      <c r="AI79" s="7">
        <v>1000</v>
      </c>
    </row>
    <row r="80" spans="1:35" x14ac:dyDescent="0.2">
      <c r="A80" s="5" t="s">
        <v>279</v>
      </c>
      <c r="B80" s="7">
        <v>16157</v>
      </c>
      <c r="C80" s="7">
        <v>38545</v>
      </c>
      <c r="D80" s="7">
        <v>6490</v>
      </c>
      <c r="E80">
        <v>39</v>
      </c>
      <c r="F80">
        <v>14</v>
      </c>
      <c r="G80">
        <v>64</v>
      </c>
      <c r="H80" s="7">
        <v>5518</v>
      </c>
      <c r="I80" s="7">
        <v>5272</v>
      </c>
      <c r="J80" s="7">
        <v>5607</v>
      </c>
      <c r="K80" s="7">
        <v>5271</v>
      </c>
      <c r="L80" s="7">
        <v>14606</v>
      </c>
      <c r="M80" s="7">
        <v>3333</v>
      </c>
      <c r="N80" s="7">
        <v>2958</v>
      </c>
      <c r="O80" s="7">
        <v>4347</v>
      </c>
      <c r="P80" s="7">
        <v>4750</v>
      </c>
      <c r="Q80" s="7">
        <v>4864</v>
      </c>
      <c r="R80" s="7">
        <v>4230</v>
      </c>
      <c r="S80" s="7">
        <v>111340</v>
      </c>
      <c r="T80" t="s">
        <v>84</v>
      </c>
      <c r="U80" s="7">
        <v>5181</v>
      </c>
      <c r="V80" s="7">
        <v>622782</v>
      </c>
      <c r="W80">
        <v>39</v>
      </c>
      <c r="X80" t="s">
        <v>480</v>
      </c>
      <c r="Y80" s="7">
        <v>1387</v>
      </c>
      <c r="Z80">
        <v>0</v>
      </c>
      <c r="AA80" s="7">
        <v>3228500000</v>
      </c>
      <c r="AB80">
        <v>1</v>
      </c>
      <c r="AC80">
        <v>327</v>
      </c>
      <c r="AD80">
        <v>213</v>
      </c>
      <c r="AE80" s="7">
        <v>115741</v>
      </c>
      <c r="AF80" s="7">
        <v>4246</v>
      </c>
      <c r="AG80" s="7">
        <v>1150</v>
      </c>
      <c r="AH80" t="s">
        <v>182</v>
      </c>
      <c r="AI80" s="7">
        <v>1000</v>
      </c>
    </row>
    <row r="81" spans="1:35" x14ac:dyDescent="0.2">
      <c r="A81" s="5" t="s">
        <v>280</v>
      </c>
      <c r="B81" s="7">
        <v>16157</v>
      </c>
      <c r="C81" s="7">
        <v>16220</v>
      </c>
      <c r="D81" s="7">
        <v>7002</v>
      </c>
      <c r="E81">
        <v>14</v>
      </c>
      <c r="F81">
        <v>6</v>
      </c>
      <c r="G81">
        <v>85</v>
      </c>
      <c r="H81" s="7">
        <v>5518</v>
      </c>
      <c r="I81" s="7">
        <v>5272</v>
      </c>
      <c r="J81" s="7">
        <v>5589</v>
      </c>
      <c r="K81" s="7">
        <v>5340</v>
      </c>
      <c r="L81" s="7">
        <v>14606</v>
      </c>
      <c r="M81" s="7">
        <v>3333</v>
      </c>
      <c r="N81" s="7">
        <v>2958</v>
      </c>
      <c r="O81" s="7">
        <v>4347</v>
      </c>
      <c r="P81" s="7">
        <v>4750</v>
      </c>
      <c r="Q81" s="7">
        <v>4864</v>
      </c>
      <c r="R81" s="7">
        <v>4230</v>
      </c>
      <c r="S81" s="7">
        <v>111340</v>
      </c>
      <c r="T81" t="s">
        <v>84</v>
      </c>
      <c r="U81" s="7">
        <v>5181</v>
      </c>
      <c r="V81" s="7">
        <v>262066</v>
      </c>
      <c r="W81">
        <v>15</v>
      </c>
      <c r="X81" s="7">
        <v>3615</v>
      </c>
      <c r="Y81" s="7">
        <v>20785</v>
      </c>
      <c r="Z81">
        <v>0</v>
      </c>
      <c r="AA81" s="7">
        <v>1358552000</v>
      </c>
      <c r="AB81">
        <v>1</v>
      </c>
      <c r="AC81">
        <v>327</v>
      </c>
      <c r="AD81">
        <v>213</v>
      </c>
      <c r="AE81" s="7">
        <v>115741</v>
      </c>
      <c r="AF81" s="7">
        <v>4246</v>
      </c>
      <c r="AG81" s="7">
        <v>1150</v>
      </c>
      <c r="AH81" t="s">
        <v>182</v>
      </c>
      <c r="AI81" s="7">
        <v>1000</v>
      </c>
    </row>
    <row r="82" spans="1:35" x14ac:dyDescent="0.2">
      <c r="A82" s="1" t="s">
        <v>285</v>
      </c>
      <c r="B82" s="7">
        <v>10233</v>
      </c>
      <c r="C82" s="7">
        <v>34815</v>
      </c>
      <c r="D82" s="7">
        <v>7643</v>
      </c>
      <c r="E82">
        <v>35</v>
      </c>
      <c r="F82">
        <v>10</v>
      </c>
      <c r="G82">
        <v>63</v>
      </c>
      <c r="H82" s="7">
        <v>8756</v>
      </c>
      <c r="I82" s="7">
        <v>4024</v>
      </c>
      <c r="J82" s="7">
        <v>8708</v>
      </c>
      <c r="K82" s="7">
        <v>4131</v>
      </c>
      <c r="L82" s="7">
        <v>12032</v>
      </c>
      <c r="M82" s="7">
        <v>6778</v>
      </c>
      <c r="N82" s="7">
        <v>2181</v>
      </c>
      <c r="O82" s="7">
        <v>3722</v>
      </c>
      <c r="P82" s="7">
        <v>3931</v>
      </c>
      <c r="Q82" s="7">
        <v>3944</v>
      </c>
      <c r="R82" s="7">
        <v>3304</v>
      </c>
      <c r="S82" s="7">
        <v>130988</v>
      </c>
      <c r="T82" t="s">
        <v>102</v>
      </c>
      <c r="U82" s="7">
        <v>4133</v>
      </c>
      <c r="V82" s="7">
        <v>356261</v>
      </c>
      <c r="W82">
        <v>35</v>
      </c>
      <c r="X82" t="s">
        <v>481</v>
      </c>
      <c r="Y82" t="s">
        <v>383</v>
      </c>
      <c r="Z82">
        <v>0</v>
      </c>
      <c r="AA82" s="7">
        <v>1846859000</v>
      </c>
      <c r="AB82">
        <v>1</v>
      </c>
      <c r="AC82">
        <v>540</v>
      </c>
      <c r="AD82">
        <v>179</v>
      </c>
      <c r="AE82" s="7">
        <v>118718</v>
      </c>
      <c r="AF82" s="7">
        <v>3377</v>
      </c>
      <c r="AG82" s="7">
        <v>1194</v>
      </c>
      <c r="AH82" t="s">
        <v>258</v>
      </c>
      <c r="AI82" t="s">
        <v>48</v>
      </c>
    </row>
    <row r="83" spans="1:35" x14ac:dyDescent="0.2">
      <c r="A83" s="1" t="s">
        <v>286</v>
      </c>
      <c r="B83" s="7">
        <v>10233</v>
      </c>
      <c r="C83" s="7">
        <v>14607</v>
      </c>
      <c r="D83" s="7">
        <v>5865</v>
      </c>
      <c r="E83">
        <v>11</v>
      </c>
      <c r="F83">
        <v>6</v>
      </c>
      <c r="G83">
        <v>85</v>
      </c>
      <c r="H83" s="7">
        <v>8756</v>
      </c>
      <c r="I83" s="7">
        <v>4024</v>
      </c>
      <c r="J83" s="7">
        <v>8862</v>
      </c>
      <c r="K83" s="7">
        <v>3975</v>
      </c>
      <c r="L83" s="7">
        <v>12032</v>
      </c>
      <c r="M83" s="7">
        <v>6778</v>
      </c>
      <c r="N83" s="7">
        <v>2181</v>
      </c>
      <c r="O83" s="7">
        <v>3722</v>
      </c>
      <c r="P83" s="7">
        <v>3931</v>
      </c>
      <c r="Q83" s="7">
        <v>3944</v>
      </c>
      <c r="R83" s="7">
        <v>3304</v>
      </c>
      <c r="S83" s="7">
        <v>130988</v>
      </c>
      <c r="T83" t="s">
        <v>102</v>
      </c>
      <c r="U83" s="7">
        <v>4133</v>
      </c>
      <c r="V83" s="7">
        <v>149476</v>
      </c>
      <c r="W83">
        <v>13</v>
      </c>
      <c r="X83" s="7">
        <v>4173</v>
      </c>
      <c r="Y83" s="7">
        <v>29575</v>
      </c>
      <c r="Z83">
        <v>0</v>
      </c>
      <c r="AA83" s="7">
        <v>774886000</v>
      </c>
      <c r="AB83">
        <v>1</v>
      </c>
      <c r="AC83">
        <v>540</v>
      </c>
      <c r="AD83">
        <v>179</v>
      </c>
      <c r="AE83" s="7">
        <v>118718</v>
      </c>
      <c r="AF83" s="7">
        <v>3377</v>
      </c>
      <c r="AG83" s="7">
        <v>1194</v>
      </c>
      <c r="AH83" t="s">
        <v>258</v>
      </c>
      <c r="AI83" t="s">
        <v>48</v>
      </c>
    </row>
    <row r="84" spans="1:35" x14ac:dyDescent="0.2">
      <c r="A84" s="1" t="s">
        <v>295</v>
      </c>
      <c r="B84" s="7">
        <v>4087</v>
      </c>
      <c r="C84" s="7">
        <v>34522</v>
      </c>
      <c r="D84" s="7">
        <v>7663</v>
      </c>
      <c r="E84">
        <v>35</v>
      </c>
      <c r="F84">
        <v>15</v>
      </c>
      <c r="G84">
        <v>63</v>
      </c>
      <c r="H84" s="7">
        <v>8142</v>
      </c>
      <c r="I84" s="7">
        <v>6663</v>
      </c>
      <c r="J84" s="7">
        <v>8066</v>
      </c>
      <c r="K84" s="7">
        <v>6590</v>
      </c>
      <c r="L84" s="7">
        <v>7629</v>
      </c>
      <c r="M84" s="7">
        <v>6931</v>
      </c>
      <c r="N84" s="7">
        <v>5389</v>
      </c>
      <c r="O84" s="7">
        <v>2500</v>
      </c>
      <c r="P84" s="7">
        <v>2347</v>
      </c>
      <c r="Q84" s="7">
        <v>2438</v>
      </c>
      <c r="R84" s="7">
        <v>2135</v>
      </c>
      <c r="S84" s="7">
        <v>23184</v>
      </c>
      <c r="T84" t="s">
        <v>470</v>
      </c>
      <c r="U84" s="7">
        <v>2723</v>
      </c>
      <c r="V84" s="7">
        <v>141085</v>
      </c>
      <c r="W84">
        <v>34</v>
      </c>
      <c r="X84" t="s">
        <v>482</v>
      </c>
      <c r="Y84" t="s">
        <v>181</v>
      </c>
      <c r="Z84">
        <v>0</v>
      </c>
      <c r="AA84" s="7">
        <v>731387000</v>
      </c>
      <c r="AB84">
        <v>1</v>
      </c>
      <c r="AC84">
        <v>499</v>
      </c>
      <c r="AD84">
        <v>540</v>
      </c>
      <c r="AE84" s="7">
        <v>31014</v>
      </c>
      <c r="AF84" s="7">
        <v>2214</v>
      </c>
      <c r="AG84" s="7">
        <v>1142</v>
      </c>
      <c r="AH84" t="s">
        <v>384</v>
      </c>
      <c r="AI84" t="s">
        <v>36</v>
      </c>
    </row>
    <row r="85" spans="1:35" x14ac:dyDescent="0.2">
      <c r="A85" s="1" t="s">
        <v>296</v>
      </c>
      <c r="B85" s="7">
        <v>4087</v>
      </c>
      <c r="C85" s="7">
        <v>12868</v>
      </c>
      <c r="D85" s="7">
        <v>4783</v>
      </c>
      <c r="E85">
        <v>10</v>
      </c>
      <c r="F85">
        <v>6</v>
      </c>
      <c r="G85">
        <v>77</v>
      </c>
      <c r="H85" s="7">
        <v>8142</v>
      </c>
      <c r="I85" s="7">
        <v>6663</v>
      </c>
      <c r="J85" s="7">
        <v>8098</v>
      </c>
      <c r="K85" s="7">
        <v>6603</v>
      </c>
      <c r="L85" s="7">
        <v>7629</v>
      </c>
      <c r="M85" s="7">
        <v>6931</v>
      </c>
      <c r="N85" s="7">
        <v>5389</v>
      </c>
      <c r="O85" s="7">
        <v>2500</v>
      </c>
      <c r="P85" s="7">
        <v>2347</v>
      </c>
      <c r="Q85" s="7">
        <v>2438</v>
      </c>
      <c r="R85" s="7">
        <v>2135</v>
      </c>
      <c r="S85" s="7">
        <v>23184</v>
      </c>
      <c r="T85" t="s">
        <v>470</v>
      </c>
      <c r="U85" s="7">
        <v>2723</v>
      </c>
      <c r="V85" s="7">
        <v>52588</v>
      </c>
      <c r="W85">
        <v>11</v>
      </c>
      <c r="X85" s="7">
        <v>4051</v>
      </c>
      <c r="Y85" s="7">
        <v>24976</v>
      </c>
      <c r="Z85">
        <v>0</v>
      </c>
      <c r="AA85" s="7">
        <v>272614000</v>
      </c>
      <c r="AB85">
        <v>1</v>
      </c>
      <c r="AC85">
        <v>499</v>
      </c>
      <c r="AD85">
        <v>540</v>
      </c>
      <c r="AE85" s="7">
        <v>31014</v>
      </c>
      <c r="AF85" s="7">
        <v>2214</v>
      </c>
      <c r="AG85" s="7">
        <v>1142</v>
      </c>
      <c r="AH85" t="s">
        <v>384</v>
      </c>
      <c r="AI85" t="s">
        <v>36</v>
      </c>
    </row>
    <row r="86" spans="1:35" x14ac:dyDescent="0.2">
      <c r="A86" s="8" t="s">
        <v>392</v>
      </c>
      <c r="B86" s="7">
        <v>2250</v>
      </c>
      <c r="C86" s="7">
        <v>1545</v>
      </c>
      <c r="D86" t="s">
        <v>250</v>
      </c>
      <c r="E86">
        <v>2</v>
      </c>
      <c r="F86">
        <v>1</v>
      </c>
      <c r="G86">
        <v>4</v>
      </c>
      <c r="H86" s="7">
        <v>2319</v>
      </c>
      <c r="I86" t="s">
        <v>147</v>
      </c>
      <c r="J86" s="7">
        <v>2360</v>
      </c>
      <c r="K86" t="s">
        <v>52</v>
      </c>
      <c r="L86" s="7">
        <v>6000</v>
      </c>
      <c r="M86" s="7">
        <v>1569</v>
      </c>
      <c r="N86" t="s">
        <v>461</v>
      </c>
      <c r="O86" s="7">
        <v>1500</v>
      </c>
      <c r="P86" s="7">
        <v>1500</v>
      </c>
      <c r="Q86" s="7">
        <v>1693</v>
      </c>
      <c r="R86" s="7">
        <v>1693</v>
      </c>
      <c r="S86">
        <v>0</v>
      </c>
      <c r="T86" t="s">
        <v>103</v>
      </c>
      <c r="U86" s="7">
        <v>2121</v>
      </c>
      <c r="V86" s="7">
        <v>3477</v>
      </c>
      <c r="W86">
        <v>2</v>
      </c>
      <c r="X86" s="7">
        <v>-2161</v>
      </c>
      <c r="Y86" s="7">
        <v>12450</v>
      </c>
      <c r="Z86">
        <v>0</v>
      </c>
      <c r="AA86" s="7">
        <v>18025000</v>
      </c>
      <c r="AB86">
        <v>1</v>
      </c>
      <c r="AC86">
        <v>113</v>
      </c>
      <c r="AD86">
        <v>7</v>
      </c>
      <c r="AE86">
        <v>135</v>
      </c>
      <c r="AF86" s="7">
        <v>1500</v>
      </c>
      <c r="AG86" s="7">
        <v>1000</v>
      </c>
      <c r="AH86" s="7">
        <v>1000</v>
      </c>
      <c r="AI86" s="7">
        <v>1000</v>
      </c>
    </row>
    <row r="87" spans="1:35" x14ac:dyDescent="0.2">
      <c r="A87" s="1" t="s">
        <v>302</v>
      </c>
      <c r="B87" s="7">
        <v>16147</v>
      </c>
      <c r="C87" s="7">
        <v>41474</v>
      </c>
      <c r="D87" s="7">
        <v>10313</v>
      </c>
      <c r="E87">
        <v>42</v>
      </c>
      <c r="F87">
        <v>8</v>
      </c>
      <c r="G87">
        <v>74</v>
      </c>
      <c r="H87" s="7">
        <v>8236</v>
      </c>
      <c r="I87" s="7">
        <v>5599</v>
      </c>
      <c r="J87" s="7">
        <v>8220</v>
      </c>
      <c r="K87" s="7">
        <v>5526</v>
      </c>
      <c r="L87" s="7">
        <v>15150</v>
      </c>
      <c r="M87" s="7">
        <v>6097</v>
      </c>
      <c r="N87" s="7">
        <v>3097</v>
      </c>
      <c r="O87" s="7">
        <v>4361</v>
      </c>
      <c r="P87" s="7">
        <v>5236</v>
      </c>
      <c r="Q87" s="7">
        <v>5061</v>
      </c>
      <c r="R87" s="7">
        <v>4062</v>
      </c>
      <c r="S87" s="7">
        <v>117094</v>
      </c>
      <c r="T87" t="s">
        <v>410</v>
      </c>
      <c r="U87" s="7">
        <v>5623</v>
      </c>
      <c r="V87" s="7">
        <v>669688</v>
      </c>
      <c r="W87">
        <v>42</v>
      </c>
      <c r="X87" t="s">
        <v>483</v>
      </c>
      <c r="Y87" t="s">
        <v>407</v>
      </c>
      <c r="Z87">
        <v>0</v>
      </c>
      <c r="AA87" s="7">
        <v>3471663000</v>
      </c>
      <c r="AB87">
        <v>1</v>
      </c>
      <c r="AC87">
        <v>511</v>
      </c>
      <c r="AD87">
        <v>229</v>
      </c>
      <c r="AE87" s="7">
        <v>113589</v>
      </c>
      <c r="AF87" s="7">
        <v>4132</v>
      </c>
      <c r="AG87" s="7">
        <v>1246</v>
      </c>
      <c r="AH87" t="s">
        <v>484</v>
      </c>
      <c r="AI87" t="s">
        <v>221</v>
      </c>
    </row>
    <row r="88" spans="1:35" x14ac:dyDescent="0.2">
      <c r="A88" s="1" t="s">
        <v>303</v>
      </c>
      <c r="B88" s="7">
        <v>16147</v>
      </c>
      <c r="C88" s="7">
        <v>14019</v>
      </c>
      <c r="D88" s="7">
        <v>6082</v>
      </c>
      <c r="E88">
        <v>11</v>
      </c>
      <c r="F88">
        <v>3</v>
      </c>
      <c r="G88">
        <v>85</v>
      </c>
      <c r="H88" s="7">
        <v>8236</v>
      </c>
      <c r="I88" s="7">
        <v>5599</v>
      </c>
      <c r="J88" s="7">
        <v>8385</v>
      </c>
      <c r="K88" s="7">
        <v>5421</v>
      </c>
      <c r="L88" s="7">
        <v>15150</v>
      </c>
      <c r="M88" s="7">
        <v>6097</v>
      </c>
      <c r="N88" s="7">
        <v>3097</v>
      </c>
      <c r="O88" s="7">
        <v>4361</v>
      </c>
      <c r="P88" s="7">
        <v>5236</v>
      </c>
      <c r="Q88" s="7">
        <v>5061</v>
      </c>
      <c r="R88" s="7">
        <v>4062</v>
      </c>
      <c r="S88" s="7">
        <v>117094</v>
      </c>
      <c r="T88" t="s">
        <v>410</v>
      </c>
      <c r="U88" s="7">
        <v>5623</v>
      </c>
      <c r="V88" s="7">
        <v>226368</v>
      </c>
      <c r="W88">
        <v>13</v>
      </c>
      <c r="X88" s="7">
        <v>2820</v>
      </c>
      <c r="Y88" s="7">
        <v>18088</v>
      </c>
      <c r="Z88">
        <v>0</v>
      </c>
      <c r="AA88" s="7">
        <v>1173492000</v>
      </c>
      <c r="AB88">
        <v>1</v>
      </c>
      <c r="AC88">
        <v>511</v>
      </c>
      <c r="AD88">
        <v>229</v>
      </c>
      <c r="AE88" s="7">
        <v>113589</v>
      </c>
      <c r="AF88" s="7">
        <v>4132</v>
      </c>
      <c r="AG88" s="7">
        <v>1246</v>
      </c>
      <c r="AH88" t="s">
        <v>484</v>
      </c>
      <c r="AI88" t="s">
        <v>221</v>
      </c>
    </row>
    <row r="89" spans="1:35" x14ac:dyDescent="0.2">
      <c r="A89" s="8" t="s">
        <v>395</v>
      </c>
      <c r="B89" s="7">
        <v>2250</v>
      </c>
      <c r="C89" s="7">
        <v>1349</v>
      </c>
      <c r="D89" t="s">
        <v>486</v>
      </c>
      <c r="E89">
        <v>1</v>
      </c>
      <c r="F89">
        <v>1</v>
      </c>
      <c r="G89">
        <v>11</v>
      </c>
      <c r="H89" s="7">
        <v>4014</v>
      </c>
      <c r="I89" s="7">
        <v>1014</v>
      </c>
      <c r="J89" s="7">
        <v>4016</v>
      </c>
      <c r="K89" t="s">
        <v>92</v>
      </c>
      <c r="L89" s="7">
        <v>6000</v>
      </c>
      <c r="M89" s="7">
        <v>3264</v>
      </c>
      <c r="N89" t="s">
        <v>485</v>
      </c>
      <c r="O89" s="7">
        <v>1500</v>
      </c>
      <c r="P89" s="7">
        <v>1500</v>
      </c>
      <c r="Q89" s="7">
        <v>1693</v>
      </c>
      <c r="R89" s="7">
        <v>1693</v>
      </c>
      <c r="S89">
        <v>0</v>
      </c>
      <c r="T89" t="s">
        <v>103</v>
      </c>
      <c r="U89" s="7">
        <v>2121</v>
      </c>
      <c r="V89" s="7">
        <v>3035</v>
      </c>
      <c r="W89">
        <v>1</v>
      </c>
      <c r="X89" t="s">
        <v>487</v>
      </c>
      <c r="Y89" s="7">
        <v>9728</v>
      </c>
      <c r="Z89">
        <v>0</v>
      </c>
      <c r="AA89">
        <v>15731</v>
      </c>
      <c r="AB89">
        <v>1</v>
      </c>
      <c r="AC89">
        <v>235</v>
      </c>
      <c r="AD89">
        <v>19</v>
      </c>
      <c r="AE89">
        <v>135</v>
      </c>
      <c r="AF89" s="7">
        <v>1500</v>
      </c>
      <c r="AG89" s="7">
        <v>1000</v>
      </c>
      <c r="AH89" s="7">
        <v>1000</v>
      </c>
      <c r="AI89" s="7">
        <v>1000</v>
      </c>
    </row>
    <row r="90" spans="1:35" x14ac:dyDescent="0.2">
      <c r="A90" s="5" t="s">
        <v>309</v>
      </c>
      <c r="B90" s="7">
        <v>3641</v>
      </c>
      <c r="C90" s="7">
        <v>34568</v>
      </c>
      <c r="D90" s="7">
        <v>9896</v>
      </c>
      <c r="E90">
        <v>36</v>
      </c>
      <c r="F90">
        <v>8</v>
      </c>
      <c r="G90">
        <v>72</v>
      </c>
      <c r="H90" s="7">
        <v>2448</v>
      </c>
      <c r="I90" s="7">
        <v>4618</v>
      </c>
      <c r="J90" s="7">
        <v>2492</v>
      </c>
      <c r="K90" s="7">
        <v>4563</v>
      </c>
      <c r="L90" s="7">
        <v>7458</v>
      </c>
      <c r="M90" s="7">
        <v>1222</v>
      </c>
      <c r="N90" s="7">
        <v>3347</v>
      </c>
      <c r="O90" s="7">
        <v>2319</v>
      </c>
      <c r="P90" s="7">
        <v>2417</v>
      </c>
      <c r="Q90" s="7">
        <v>2428</v>
      </c>
      <c r="R90" s="7">
        <v>1910</v>
      </c>
      <c r="S90" s="7">
        <v>33992</v>
      </c>
      <c r="T90" t="s">
        <v>488</v>
      </c>
      <c r="U90" s="7">
        <v>2590</v>
      </c>
      <c r="V90" s="7">
        <v>125871</v>
      </c>
      <c r="W90">
        <v>35</v>
      </c>
      <c r="X90" t="s">
        <v>282</v>
      </c>
      <c r="Y90" t="s">
        <v>489</v>
      </c>
      <c r="Z90">
        <v>0</v>
      </c>
      <c r="AA90">
        <v>652515</v>
      </c>
      <c r="AB90">
        <v>1</v>
      </c>
      <c r="AC90">
        <v>140</v>
      </c>
      <c r="AD90">
        <v>415</v>
      </c>
      <c r="AE90" s="7">
        <v>68940</v>
      </c>
      <c r="AF90" s="7">
        <v>2065</v>
      </c>
      <c r="AG90" s="7">
        <v>1271</v>
      </c>
      <c r="AH90" t="s">
        <v>466</v>
      </c>
      <c r="AI90" t="s">
        <v>77</v>
      </c>
    </row>
    <row r="91" spans="1:35" x14ac:dyDescent="0.2">
      <c r="A91" s="5" t="s">
        <v>310</v>
      </c>
      <c r="B91" s="7">
        <v>3641</v>
      </c>
      <c r="C91" s="7">
        <v>20918</v>
      </c>
      <c r="D91" s="7">
        <v>7110</v>
      </c>
      <c r="E91">
        <v>17</v>
      </c>
      <c r="F91">
        <v>7</v>
      </c>
      <c r="G91">
        <v>83</v>
      </c>
      <c r="H91" s="7">
        <v>2448</v>
      </c>
      <c r="I91" s="7">
        <v>4618</v>
      </c>
      <c r="J91" s="7">
        <v>2461</v>
      </c>
      <c r="K91" s="7">
        <v>4601</v>
      </c>
      <c r="L91" s="7">
        <v>7458</v>
      </c>
      <c r="M91" s="7">
        <v>1222</v>
      </c>
      <c r="N91" s="7">
        <v>3347</v>
      </c>
      <c r="O91" s="7">
        <v>2319</v>
      </c>
      <c r="P91" s="7">
        <v>2417</v>
      </c>
      <c r="Q91" s="7">
        <v>2428</v>
      </c>
      <c r="R91" s="7">
        <v>1910</v>
      </c>
      <c r="S91" s="7">
        <v>33992</v>
      </c>
      <c r="T91" t="s">
        <v>488</v>
      </c>
      <c r="U91" s="7">
        <v>2590</v>
      </c>
      <c r="V91" s="7">
        <v>76168</v>
      </c>
      <c r="W91">
        <v>19</v>
      </c>
      <c r="X91" s="7">
        <v>1784</v>
      </c>
      <c r="Y91" s="7">
        <v>5651</v>
      </c>
      <c r="Z91">
        <v>0</v>
      </c>
      <c r="AA91" s="7">
        <v>394856000</v>
      </c>
      <c r="AB91">
        <v>1</v>
      </c>
      <c r="AC91">
        <v>140</v>
      </c>
      <c r="AD91">
        <v>415</v>
      </c>
      <c r="AE91" s="7">
        <v>68940</v>
      </c>
      <c r="AF91" s="7">
        <v>2065</v>
      </c>
      <c r="AG91" s="7">
        <v>1271</v>
      </c>
      <c r="AH91" t="s">
        <v>466</v>
      </c>
      <c r="AI91" t="s">
        <v>77</v>
      </c>
    </row>
    <row r="92" spans="1:35" x14ac:dyDescent="0.2">
      <c r="A92" s="5" t="s">
        <v>317</v>
      </c>
      <c r="B92" s="7">
        <v>2951</v>
      </c>
      <c r="C92" s="7">
        <v>30221</v>
      </c>
      <c r="D92" s="7">
        <v>13983</v>
      </c>
      <c r="E92">
        <v>33</v>
      </c>
      <c r="F92">
        <v>3</v>
      </c>
      <c r="G92">
        <v>76</v>
      </c>
      <c r="H92" s="7">
        <v>17469</v>
      </c>
      <c r="I92" s="7">
        <v>12101</v>
      </c>
      <c r="J92" s="7">
        <v>17468</v>
      </c>
      <c r="K92" s="7">
        <v>12062</v>
      </c>
      <c r="L92" s="7">
        <v>7106</v>
      </c>
      <c r="M92" s="7">
        <v>16694</v>
      </c>
      <c r="N92" s="7">
        <v>10958</v>
      </c>
      <c r="O92" s="7">
        <v>1833</v>
      </c>
      <c r="P92" s="7">
        <v>2417</v>
      </c>
      <c r="Q92" s="7">
        <v>2266</v>
      </c>
      <c r="R92" s="7">
        <v>1658</v>
      </c>
      <c r="S92" s="7">
        <v>90793</v>
      </c>
      <c r="T92" t="s">
        <v>333</v>
      </c>
      <c r="U92" s="7">
        <v>2479</v>
      </c>
      <c r="V92" s="7">
        <v>89194</v>
      </c>
      <c r="W92">
        <v>30</v>
      </c>
      <c r="X92" t="s">
        <v>468</v>
      </c>
      <c r="Y92" t="s">
        <v>490</v>
      </c>
      <c r="Z92">
        <v>0</v>
      </c>
      <c r="AA92" s="7">
        <v>462380000</v>
      </c>
      <c r="AB92">
        <v>1</v>
      </c>
      <c r="AC92">
        <v>1210</v>
      </c>
      <c r="AD92">
        <v>796</v>
      </c>
      <c r="AE92" s="7">
        <v>110669</v>
      </c>
      <c r="AF92" s="7">
        <v>1786</v>
      </c>
      <c r="AG92" s="7">
        <v>1367</v>
      </c>
      <c r="AH92" t="s">
        <v>177</v>
      </c>
      <c r="AI92" t="s">
        <v>382</v>
      </c>
    </row>
    <row r="93" spans="1:35" x14ac:dyDescent="0.2">
      <c r="A93" s="5" t="s">
        <v>318</v>
      </c>
      <c r="B93" s="7">
        <v>2951</v>
      </c>
      <c r="C93" s="7">
        <v>27957</v>
      </c>
      <c r="D93" s="7">
        <v>11632</v>
      </c>
      <c r="E93">
        <v>26</v>
      </c>
      <c r="F93">
        <v>3</v>
      </c>
      <c r="G93">
        <v>85</v>
      </c>
      <c r="H93" s="7">
        <v>17469</v>
      </c>
      <c r="I93" s="7">
        <v>12101</v>
      </c>
      <c r="J93" s="7">
        <v>17482</v>
      </c>
      <c r="K93" s="7">
        <v>12072</v>
      </c>
      <c r="L93" s="7">
        <v>7106</v>
      </c>
      <c r="M93" s="7">
        <v>16694</v>
      </c>
      <c r="N93" s="7">
        <v>10958</v>
      </c>
      <c r="O93" s="7">
        <v>1833</v>
      </c>
      <c r="P93" s="7">
        <v>2417</v>
      </c>
      <c r="Q93" s="7">
        <v>2266</v>
      </c>
      <c r="R93" s="7">
        <v>1658</v>
      </c>
      <c r="S93" s="7">
        <v>90793</v>
      </c>
      <c r="T93" t="s">
        <v>333</v>
      </c>
      <c r="U93" s="7">
        <v>2479</v>
      </c>
      <c r="V93" s="7">
        <v>82512</v>
      </c>
      <c r="W93">
        <v>27</v>
      </c>
      <c r="X93" s="7">
        <v>1794</v>
      </c>
      <c r="Y93" s="7">
        <v>6736</v>
      </c>
      <c r="Z93">
        <v>0</v>
      </c>
      <c r="AA93" s="7">
        <v>427743000</v>
      </c>
      <c r="AB93">
        <v>1</v>
      </c>
      <c r="AC93">
        <v>1210</v>
      </c>
      <c r="AD93">
        <v>796</v>
      </c>
      <c r="AE93" s="7">
        <v>110669</v>
      </c>
      <c r="AF93" s="7">
        <v>1786</v>
      </c>
      <c r="AG93" s="7">
        <v>1367</v>
      </c>
      <c r="AH93" t="s">
        <v>177</v>
      </c>
      <c r="AI93" t="s">
        <v>382</v>
      </c>
    </row>
    <row r="94" spans="1:35" x14ac:dyDescent="0.2">
      <c r="A94" s="8" t="s">
        <v>492</v>
      </c>
      <c r="B94" s="7">
        <v>2250</v>
      </c>
      <c r="C94" s="7">
        <v>3298</v>
      </c>
      <c r="D94" s="7">
        <v>1558</v>
      </c>
      <c r="E94">
        <v>3</v>
      </c>
      <c r="F94">
        <v>1</v>
      </c>
      <c r="G94">
        <v>16</v>
      </c>
      <c r="H94" s="7">
        <v>4167</v>
      </c>
      <c r="I94" t="s">
        <v>393</v>
      </c>
      <c r="J94" s="7">
        <v>4144</v>
      </c>
      <c r="K94" t="s">
        <v>438</v>
      </c>
      <c r="L94" s="7">
        <v>6000</v>
      </c>
      <c r="M94" s="7">
        <v>3417</v>
      </c>
      <c r="N94" t="s">
        <v>491</v>
      </c>
      <c r="O94" s="7">
        <v>1500</v>
      </c>
      <c r="P94" s="7">
        <v>1500</v>
      </c>
      <c r="Q94" s="7">
        <v>1693</v>
      </c>
      <c r="R94" s="7">
        <v>1693</v>
      </c>
      <c r="S94">
        <v>0</v>
      </c>
      <c r="T94" t="s">
        <v>103</v>
      </c>
      <c r="U94" s="7">
        <v>2121</v>
      </c>
      <c r="V94" s="7">
        <v>7421</v>
      </c>
      <c r="W94">
        <v>3</v>
      </c>
      <c r="X94" s="7">
        <v>2646</v>
      </c>
      <c r="Y94" s="7">
        <v>10376</v>
      </c>
      <c r="Z94">
        <v>0</v>
      </c>
      <c r="AA94">
        <v>38468</v>
      </c>
      <c r="AB94">
        <v>1</v>
      </c>
      <c r="AC94">
        <v>246</v>
      </c>
      <c r="AD94">
        <v>14</v>
      </c>
      <c r="AE94">
        <v>135</v>
      </c>
      <c r="AF94" s="7">
        <v>1500</v>
      </c>
      <c r="AG94" s="7">
        <v>1000</v>
      </c>
      <c r="AH94" s="7">
        <v>1000</v>
      </c>
      <c r="AI94" s="7">
        <v>1000</v>
      </c>
    </row>
    <row r="97" spans="1:2" x14ac:dyDescent="0.2">
      <c r="A97" s="5" t="s">
        <v>43</v>
      </c>
      <c r="B97" s="2">
        <f>22964-1000</f>
        <v>21964</v>
      </c>
    </row>
    <row r="98" spans="1:2" x14ac:dyDescent="0.2">
      <c r="A98" s="1" t="s">
        <v>51</v>
      </c>
      <c r="B98" s="2">
        <f>9353-1000</f>
        <v>8353</v>
      </c>
    </row>
    <row r="99" spans="1:2" x14ac:dyDescent="0.2">
      <c r="A99" s="1" t="s">
        <v>65</v>
      </c>
      <c r="B99" s="2">
        <f>6022-1000</f>
        <v>5022</v>
      </c>
    </row>
    <row r="100" spans="1:2" x14ac:dyDescent="0.2">
      <c r="A100" s="1" t="s">
        <v>73</v>
      </c>
      <c r="B100" s="2">
        <f>11124-1000</f>
        <v>10124</v>
      </c>
    </row>
    <row r="101" spans="1:2" x14ac:dyDescent="0.2">
      <c r="A101" s="5" t="s">
        <v>82</v>
      </c>
      <c r="B101" s="2">
        <f>17623-1103</f>
        <v>16520</v>
      </c>
    </row>
    <row r="102" spans="1:2" x14ac:dyDescent="0.2">
      <c r="A102" s="1" t="s">
        <v>90</v>
      </c>
      <c r="B102" s="2">
        <f>6208-1431</f>
        <v>4777</v>
      </c>
    </row>
    <row r="103" spans="1:2" x14ac:dyDescent="0.2">
      <c r="A103" s="5" t="s">
        <v>95</v>
      </c>
      <c r="B103" s="2">
        <f>18890-1036</f>
        <v>17854</v>
      </c>
    </row>
    <row r="104" spans="1:2" x14ac:dyDescent="0.2">
      <c r="A104" s="1" t="s">
        <v>101</v>
      </c>
      <c r="B104" s="2">
        <f>9145-1036</f>
        <v>8109</v>
      </c>
    </row>
    <row r="105" spans="1:2" x14ac:dyDescent="0.2">
      <c r="A105" s="1" t="s">
        <v>110</v>
      </c>
      <c r="B105" s="2">
        <f>15229-1036</f>
        <v>14193</v>
      </c>
    </row>
    <row r="106" spans="1:2" x14ac:dyDescent="0.2">
      <c r="A106" s="1" t="s">
        <v>116</v>
      </c>
      <c r="B106" s="2">
        <f>8248-1036</f>
        <v>7212</v>
      </c>
    </row>
    <row r="107" spans="1:2" x14ac:dyDescent="0.2">
      <c r="A107" s="1" t="s">
        <v>137</v>
      </c>
      <c r="B107" s="7">
        <f>10568-1086</f>
        <v>9482</v>
      </c>
    </row>
    <row r="108" spans="1:2" x14ac:dyDescent="0.2">
      <c r="A108" s="5" t="s">
        <v>138</v>
      </c>
      <c r="B108" s="7">
        <f>23802-1826</f>
        <v>21976</v>
      </c>
    </row>
    <row r="109" spans="1:2" x14ac:dyDescent="0.2">
      <c r="A109" s="1" t="s">
        <v>188</v>
      </c>
      <c r="B109" s="7">
        <f>8166-1431</f>
        <v>6735</v>
      </c>
    </row>
    <row r="110" spans="1:2" x14ac:dyDescent="0.2">
      <c r="A110" s="1" t="s">
        <v>193</v>
      </c>
      <c r="B110" s="7">
        <f>8540-1431</f>
        <v>7109</v>
      </c>
    </row>
    <row r="111" spans="1:2" x14ac:dyDescent="0.2">
      <c r="A111" s="1" t="s">
        <v>197</v>
      </c>
      <c r="B111" s="7">
        <f>16012-3689</f>
        <v>12323</v>
      </c>
    </row>
    <row r="112" spans="1:2" x14ac:dyDescent="0.2">
      <c r="A112" s="5" t="s">
        <v>209</v>
      </c>
      <c r="B112" s="7">
        <f>30432-3689</f>
        <v>26743</v>
      </c>
    </row>
    <row r="113" spans="1:2" x14ac:dyDescent="0.2">
      <c r="A113" s="1" t="s">
        <v>214</v>
      </c>
      <c r="B113" s="7">
        <f>10503-2298</f>
        <v>8205</v>
      </c>
    </row>
    <row r="114" spans="1:2" x14ac:dyDescent="0.2">
      <c r="A114" s="1" t="s">
        <v>216</v>
      </c>
      <c r="B114" s="7">
        <f>15351-2298</f>
        <v>13053</v>
      </c>
    </row>
    <row r="115" spans="1:2" x14ac:dyDescent="0.2">
      <c r="A115" s="1" t="s">
        <v>223</v>
      </c>
      <c r="B115" s="7">
        <f>10436-1309</f>
        <v>9127</v>
      </c>
    </row>
    <row r="116" spans="1:2" x14ac:dyDescent="0.2">
      <c r="A116" s="1" t="s">
        <v>225</v>
      </c>
      <c r="B116" s="7">
        <f>6368-1309</f>
        <v>5059</v>
      </c>
    </row>
    <row r="117" spans="1:2" x14ac:dyDescent="0.2">
      <c r="A117" s="1" t="s">
        <v>227</v>
      </c>
      <c r="B117" s="7">
        <f>15118-1309</f>
        <v>13809</v>
      </c>
    </row>
    <row r="118" spans="1:2" x14ac:dyDescent="0.2">
      <c r="A118" s="1" t="s">
        <v>230</v>
      </c>
      <c r="B118" s="7">
        <f>7994-1127</f>
        <v>6867</v>
      </c>
    </row>
    <row r="119" spans="1:2" x14ac:dyDescent="0.2">
      <c r="A119" s="1" t="s">
        <v>237</v>
      </c>
      <c r="B119" s="7">
        <f>11908-1127</f>
        <v>10781</v>
      </c>
    </row>
    <row r="120" spans="1:2" x14ac:dyDescent="0.2">
      <c r="A120" s="5" t="s">
        <v>241</v>
      </c>
      <c r="B120" s="7">
        <f>23631-1127</f>
        <v>22504</v>
      </c>
    </row>
    <row r="121" spans="1:2" x14ac:dyDescent="0.2">
      <c r="A121" s="1" t="s">
        <v>245</v>
      </c>
      <c r="B121" s="7">
        <f>11130-1127</f>
        <v>10003</v>
      </c>
    </row>
    <row r="122" spans="1:2" x14ac:dyDescent="0.2">
      <c r="A122" s="1" t="s">
        <v>249</v>
      </c>
      <c r="B122" s="7">
        <f>13035-1127</f>
        <v>11908</v>
      </c>
    </row>
    <row r="123" spans="1:2" x14ac:dyDescent="0.2">
      <c r="A123" s="1" t="s">
        <v>257</v>
      </c>
      <c r="B123" s="7">
        <f>10502-1004</f>
        <v>9498</v>
      </c>
    </row>
    <row r="124" spans="1:2" x14ac:dyDescent="0.2">
      <c r="A124" s="1" t="s">
        <v>263</v>
      </c>
      <c r="B124" s="7">
        <f>10825-1004</f>
        <v>9821</v>
      </c>
    </row>
    <row r="125" spans="1:2" x14ac:dyDescent="0.2">
      <c r="A125" s="1" t="s">
        <v>265</v>
      </c>
      <c r="B125" s="7">
        <f>8178-1004</f>
        <v>7174</v>
      </c>
    </row>
    <row r="126" spans="1:2" x14ac:dyDescent="0.2">
      <c r="A126" s="1" t="s">
        <v>272</v>
      </c>
      <c r="B126" s="7">
        <f>6405-2039</f>
        <v>4366</v>
      </c>
    </row>
    <row r="127" spans="1:2" x14ac:dyDescent="0.2">
      <c r="A127" s="1" t="s">
        <v>274</v>
      </c>
      <c r="B127" s="7">
        <f>11418-2039</f>
        <v>9379</v>
      </c>
    </row>
    <row r="128" spans="1:2" x14ac:dyDescent="0.2">
      <c r="A128" s="1" t="s">
        <v>277</v>
      </c>
      <c r="B128" s="7">
        <f>9905-2039</f>
        <v>7866</v>
      </c>
    </row>
    <row r="129" spans="1:2" x14ac:dyDescent="0.2">
      <c r="A129" s="5" t="s">
        <v>280</v>
      </c>
      <c r="B129" s="7">
        <f>16220-1545</f>
        <v>14675</v>
      </c>
    </row>
    <row r="130" spans="1:2" x14ac:dyDescent="0.2">
      <c r="A130" s="1" t="s">
        <v>286</v>
      </c>
      <c r="B130" s="7">
        <f>14607-1545</f>
        <v>13062</v>
      </c>
    </row>
    <row r="131" spans="1:2" x14ac:dyDescent="0.2">
      <c r="A131" s="1" t="s">
        <v>296</v>
      </c>
      <c r="B131" s="7">
        <f>12868-1545</f>
        <v>11323</v>
      </c>
    </row>
    <row r="132" spans="1:2" x14ac:dyDescent="0.2">
      <c r="A132" s="1" t="s">
        <v>303</v>
      </c>
      <c r="B132" s="7">
        <f>14019-1349</f>
        <v>12670</v>
      </c>
    </row>
    <row r="133" spans="1:2" x14ac:dyDescent="0.2">
      <c r="A133" s="5" t="s">
        <v>310</v>
      </c>
      <c r="B133" s="7">
        <f>20918-3298</f>
        <v>17620</v>
      </c>
    </row>
    <row r="134" spans="1:2" x14ac:dyDescent="0.2">
      <c r="A134" s="5" t="s">
        <v>318</v>
      </c>
      <c r="B134" s="7">
        <f>27957-3298</f>
        <v>24659</v>
      </c>
    </row>
    <row r="141" spans="1:2" x14ac:dyDescent="0.2">
      <c r="A141" s="8"/>
      <c r="B141" s="7"/>
    </row>
    <row r="150" spans="1:2" x14ac:dyDescent="0.2">
      <c r="A150" s="8"/>
      <c r="B150" s="7"/>
    </row>
    <row r="153" spans="1:2" x14ac:dyDescent="0.2">
      <c r="A153" s="8"/>
      <c r="B153" s="7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F389-8A43-A045-97C7-6A7109F0DF34}">
  <dimension ref="A1:AI198"/>
  <sheetViews>
    <sheetView zoomScale="91" workbookViewId="0">
      <selection activeCell="B181" sqref="B181"/>
    </sheetView>
  </sheetViews>
  <sheetFormatPr baseColWidth="10" defaultRowHeight="16" x14ac:dyDescent="0.2"/>
  <cols>
    <col min="1" max="2" width="10.83203125" style="1"/>
    <col min="3" max="3" width="10.83203125" style="2"/>
    <col min="4" max="26" width="10.83203125" style="1"/>
    <col min="27" max="27" width="14.33203125" style="1" customWidth="1"/>
    <col min="28" max="35" width="10.83203125" style="1"/>
  </cols>
  <sheetData>
    <row r="1" spans="1:35" s="3" customFormat="1" x14ac:dyDescent="0.2"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 x14ac:dyDescent="0.2">
      <c r="A2" s="1" t="s">
        <v>42</v>
      </c>
      <c r="B2" s="2">
        <v>3153</v>
      </c>
      <c r="C2" s="2">
        <v>34269</v>
      </c>
      <c r="D2" s="2">
        <v>10262</v>
      </c>
      <c r="E2" s="1">
        <v>35</v>
      </c>
      <c r="F2" s="1">
        <v>9</v>
      </c>
      <c r="G2" s="1">
        <v>85</v>
      </c>
      <c r="H2" s="2">
        <v>9666</v>
      </c>
      <c r="I2" s="2">
        <v>9758</v>
      </c>
      <c r="J2" s="2">
        <v>9668</v>
      </c>
      <c r="K2" s="2">
        <v>9736</v>
      </c>
      <c r="L2" s="2">
        <v>6401</v>
      </c>
      <c r="M2" s="2">
        <v>8667</v>
      </c>
      <c r="N2" s="2">
        <v>8722</v>
      </c>
      <c r="O2" s="2">
        <v>2042</v>
      </c>
      <c r="P2" s="2">
        <v>2056</v>
      </c>
      <c r="Q2" s="2">
        <v>2048</v>
      </c>
      <c r="R2" s="2">
        <v>1960</v>
      </c>
      <c r="S2" s="2">
        <v>169112</v>
      </c>
      <c r="T2" s="1" t="s">
        <v>178</v>
      </c>
      <c r="U2" s="2">
        <v>2087</v>
      </c>
      <c r="V2" s="2">
        <v>108054</v>
      </c>
      <c r="W2" s="1">
        <v>35</v>
      </c>
      <c r="X2" s="1" t="s">
        <v>556</v>
      </c>
      <c r="Y2" s="1" t="s">
        <v>557</v>
      </c>
      <c r="Z2" s="1">
        <v>0</v>
      </c>
      <c r="AA2" s="1">
        <v>560153</v>
      </c>
      <c r="AB2" s="1">
        <v>1</v>
      </c>
      <c r="AC2" s="1">
        <v>624</v>
      </c>
      <c r="AD2" s="1">
        <v>688</v>
      </c>
      <c r="AE2" s="2">
        <v>163374</v>
      </c>
      <c r="AF2" s="2">
        <v>1916</v>
      </c>
      <c r="AG2" s="2">
        <v>1045</v>
      </c>
      <c r="AH2" s="1" t="s">
        <v>96</v>
      </c>
      <c r="AI2" s="2">
        <v>1000</v>
      </c>
    </row>
    <row r="3" spans="1:35" x14ac:dyDescent="0.2">
      <c r="A3" s="1" t="s">
        <v>43</v>
      </c>
      <c r="B3" s="2">
        <v>3153</v>
      </c>
      <c r="C3" s="2">
        <v>10219</v>
      </c>
      <c r="D3" s="2">
        <v>4586</v>
      </c>
      <c r="E3" s="1">
        <v>9</v>
      </c>
      <c r="F3" s="1">
        <v>3</v>
      </c>
      <c r="G3" s="1">
        <v>85</v>
      </c>
      <c r="H3" s="2">
        <v>9666</v>
      </c>
      <c r="I3" s="2">
        <v>9758</v>
      </c>
      <c r="J3" s="2">
        <v>9624</v>
      </c>
      <c r="K3" s="2">
        <v>9760</v>
      </c>
      <c r="L3" s="2">
        <v>6401</v>
      </c>
      <c r="M3" s="2">
        <v>8667</v>
      </c>
      <c r="N3" s="2">
        <v>8722</v>
      </c>
      <c r="O3" s="2">
        <v>2042</v>
      </c>
      <c r="P3" s="2">
        <v>2056</v>
      </c>
      <c r="Q3" s="2">
        <v>2048</v>
      </c>
      <c r="R3" s="2">
        <v>1960</v>
      </c>
      <c r="S3" s="2">
        <v>169112</v>
      </c>
      <c r="T3" s="1" t="s">
        <v>178</v>
      </c>
      <c r="U3" s="2">
        <v>2087</v>
      </c>
      <c r="V3" s="2">
        <v>32221</v>
      </c>
      <c r="W3" s="1">
        <v>10</v>
      </c>
      <c r="X3" s="2">
        <v>9275</v>
      </c>
      <c r="Y3" s="2">
        <v>125750</v>
      </c>
      <c r="Z3" s="1">
        <v>0</v>
      </c>
      <c r="AA3" s="1">
        <v>167032</v>
      </c>
      <c r="AB3" s="1">
        <v>1</v>
      </c>
      <c r="AC3" s="1">
        <v>624</v>
      </c>
      <c r="AD3" s="1">
        <v>688</v>
      </c>
      <c r="AE3" s="2">
        <v>163374</v>
      </c>
      <c r="AF3" s="2">
        <v>1916</v>
      </c>
      <c r="AG3" s="2">
        <v>1045</v>
      </c>
      <c r="AH3" s="1" t="s">
        <v>96</v>
      </c>
      <c r="AI3" s="2">
        <v>1000</v>
      </c>
    </row>
    <row r="4" spans="1:35" x14ac:dyDescent="0.2">
      <c r="A4" s="1" t="s">
        <v>50</v>
      </c>
      <c r="B4" s="2">
        <v>4604</v>
      </c>
      <c r="C4" s="2">
        <v>43735</v>
      </c>
      <c r="D4" s="2">
        <v>14464</v>
      </c>
      <c r="E4" s="1">
        <v>45</v>
      </c>
      <c r="F4" s="1">
        <v>6</v>
      </c>
      <c r="G4" s="1">
        <v>85</v>
      </c>
      <c r="H4" s="2">
        <v>11801</v>
      </c>
      <c r="I4" s="2">
        <v>6839</v>
      </c>
      <c r="J4" s="2">
        <v>11813</v>
      </c>
      <c r="K4" s="2">
        <v>6890</v>
      </c>
      <c r="L4" s="2">
        <v>7792</v>
      </c>
      <c r="M4" s="2">
        <v>10653</v>
      </c>
      <c r="N4" s="2">
        <v>5556</v>
      </c>
      <c r="O4" s="2">
        <v>2306</v>
      </c>
      <c r="P4" s="2">
        <v>2611</v>
      </c>
      <c r="Q4" s="2">
        <v>2532</v>
      </c>
      <c r="R4" s="2">
        <v>2315</v>
      </c>
      <c r="S4" s="2">
        <v>93405</v>
      </c>
      <c r="T4" s="1" t="s">
        <v>387</v>
      </c>
      <c r="U4" s="2">
        <v>2627</v>
      </c>
      <c r="V4" s="2">
        <v>201348</v>
      </c>
      <c r="W4" s="1">
        <v>44</v>
      </c>
      <c r="X4" s="1" t="s">
        <v>155</v>
      </c>
      <c r="Y4" s="1" t="s">
        <v>558</v>
      </c>
      <c r="Z4" s="1">
        <v>0</v>
      </c>
      <c r="AA4" s="1">
        <v>1043786</v>
      </c>
      <c r="AB4" s="1">
        <v>1</v>
      </c>
      <c r="AC4" s="1">
        <v>792</v>
      </c>
      <c r="AD4" s="1">
        <v>416</v>
      </c>
      <c r="AE4" s="2">
        <v>124446</v>
      </c>
      <c r="AF4" s="2">
        <v>2268</v>
      </c>
      <c r="AG4" s="2">
        <v>1094</v>
      </c>
      <c r="AH4" s="1" t="s">
        <v>405</v>
      </c>
      <c r="AI4" s="2">
        <v>1000</v>
      </c>
    </row>
    <row r="5" spans="1:35" x14ac:dyDescent="0.2">
      <c r="A5" s="1" t="s">
        <v>51</v>
      </c>
      <c r="B5" s="2">
        <v>4604</v>
      </c>
      <c r="C5" s="2">
        <v>7048</v>
      </c>
      <c r="D5" s="2">
        <v>3406</v>
      </c>
      <c r="E5" s="1">
        <v>5</v>
      </c>
      <c r="F5" s="1">
        <v>2</v>
      </c>
      <c r="G5" s="1">
        <v>83</v>
      </c>
      <c r="H5" s="2">
        <v>11801</v>
      </c>
      <c r="I5" s="2">
        <v>6839</v>
      </c>
      <c r="J5" s="2">
        <v>11946</v>
      </c>
      <c r="K5" s="2">
        <v>6766</v>
      </c>
      <c r="L5" s="2">
        <v>7792</v>
      </c>
      <c r="M5" s="2">
        <v>10653</v>
      </c>
      <c r="N5" s="2">
        <v>5556</v>
      </c>
      <c r="O5" s="2">
        <v>2306</v>
      </c>
      <c r="P5" s="2">
        <v>2611</v>
      </c>
      <c r="Q5" s="2">
        <v>2532</v>
      </c>
      <c r="R5" s="2">
        <v>2315</v>
      </c>
      <c r="S5" s="2">
        <v>93405</v>
      </c>
      <c r="T5" s="1" t="s">
        <v>387</v>
      </c>
      <c r="U5" s="2">
        <v>2627</v>
      </c>
      <c r="V5" s="2">
        <v>32447</v>
      </c>
      <c r="W5" s="1">
        <v>6</v>
      </c>
      <c r="X5" s="2">
        <v>4657</v>
      </c>
      <c r="Y5" s="2">
        <v>51088</v>
      </c>
      <c r="Z5" s="1">
        <v>0</v>
      </c>
      <c r="AA5" s="1">
        <v>168203</v>
      </c>
      <c r="AB5" s="1">
        <v>1</v>
      </c>
      <c r="AC5" s="1">
        <v>792</v>
      </c>
      <c r="AD5" s="1">
        <v>416</v>
      </c>
      <c r="AE5" s="2">
        <v>124446</v>
      </c>
      <c r="AF5" s="2">
        <v>2268</v>
      </c>
      <c r="AG5" s="2">
        <v>1094</v>
      </c>
      <c r="AH5" s="1" t="s">
        <v>405</v>
      </c>
      <c r="AI5" s="2">
        <v>1000</v>
      </c>
    </row>
    <row r="6" spans="1:35" x14ac:dyDescent="0.2">
      <c r="A6" s="3" t="s">
        <v>121</v>
      </c>
      <c r="B6" s="2">
        <v>2292</v>
      </c>
      <c r="C6" s="2" t="s">
        <v>141</v>
      </c>
      <c r="D6" s="1" t="s">
        <v>409</v>
      </c>
      <c r="E6" s="1">
        <v>0</v>
      </c>
      <c r="F6" s="1">
        <v>0</v>
      </c>
      <c r="G6" s="1">
        <v>5</v>
      </c>
      <c r="H6" s="2">
        <v>1986</v>
      </c>
      <c r="I6" s="2">
        <v>2792</v>
      </c>
      <c r="J6" s="2">
        <v>2010</v>
      </c>
      <c r="K6" s="2">
        <v>2749</v>
      </c>
      <c r="L6" s="2">
        <v>6056</v>
      </c>
      <c r="M6" s="2">
        <v>1236</v>
      </c>
      <c r="N6" s="2">
        <v>2028</v>
      </c>
      <c r="O6" s="2">
        <v>1500</v>
      </c>
      <c r="P6" s="2">
        <v>1528</v>
      </c>
      <c r="Q6" s="2">
        <v>1724</v>
      </c>
      <c r="R6" s="2">
        <v>1693</v>
      </c>
      <c r="S6" s="1">
        <v>90</v>
      </c>
      <c r="T6" s="1" t="s">
        <v>103</v>
      </c>
      <c r="U6" s="2">
        <v>2141</v>
      </c>
      <c r="V6" s="1" t="s">
        <v>259</v>
      </c>
      <c r="W6" s="1">
        <v>0</v>
      </c>
      <c r="X6" s="1" t="s">
        <v>70</v>
      </c>
      <c r="Y6" s="2">
        <v>4498</v>
      </c>
      <c r="Z6" s="1">
        <v>0</v>
      </c>
      <c r="AA6" s="1">
        <v>3004</v>
      </c>
      <c r="AB6" s="1">
        <v>1</v>
      </c>
      <c r="AC6" s="1">
        <v>89</v>
      </c>
      <c r="AD6" s="1">
        <v>146</v>
      </c>
      <c r="AE6" s="2">
        <v>134474</v>
      </c>
      <c r="AF6" s="2">
        <v>1500</v>
      </c>
      <c r="AG6" s="2">
        <v>1019</v>
      </c>
      <c r="AH6" s="1" t="s">
        <v>118</v>
      </c>
      <c r="AI6" s="2">
        <v>1000</v>
      </c>
    </row>
    <row r="7" spans="1:35" x14ac:dyDescent="0.2">
      <c r="A7" s="5" t="s">
        <v>64</v>
      </c>
      <c r="B7" s="2">
        <v>1992</v>
      </c>
      <c r="C7" s="2">
        <v>25589</v>
      </c>
      <c r="D7" s="2">
        <v>10502</v>
      </c>
      <c r="E7" s="1">
        <v>22</v>
      </c>
      <c r="F7" s="1">
        <v>6</v>
      </c>
      <c r="G7" s="1">
        <v>76</v>
      </c>
      <c r="H7" s="2">
        <v>5380</v>
      </c>
      <c r="I7" s="2">
        <v>1753</v>
      </c>
      <c r="J7" s="2">
        <v>5361</v>
      </c>
      <c r="K7" s="2">
        <v>1795</v>
      </c>
      <c r="L7" s="2">
        <v>5404</v>
      </c>
      <c r="M7" s="2">
        <v>4653</v>
      </c>
      <c r="N7" s="1" t="s">
        <v>146</v>
      </c>
      <c r="O7" s="2">
        <v>1500</v>
      </c>
      <c r="P7" s="2">
        <v>1708</v>
      </c>
      <c r="Q7" s="2">
        <v>1767</v>
      </c>
      <c r="R7" s="2">
        <v>1436</v>
      </c>
      <c r="S7" s="2">
        <v>57080</v>
      </c>
      <c r="T7" s="1" t="s">
        <v>609</v>
      </c>
      <c r="U7" s="2">
        <v>2001</v>
      </c>
      <c r="V7" s="2">
        <v>50986</v>
      </c>
      <c r="W7" s="1">
        <v>23</v>
      </c>
      <c r="X7" s="2">
        <v>1040</v>
      </c>
      <c r="Y7" s="2">
        <v>1219</v>
      </c>
      <c r="Z7" s="1">
        <v>0</v>
      </c>
      <c r="AA7" s="1">
        <v>264310</v>
      </c>
      <c r="AB7" s="1">
        <v>1</v>
      </c>
      <c r="AC7" s="1">
        <v>356</v>
      </c>
      <c r="AD7" s="1">
        <v>192</v>
      </c>
      <c r="AE7" s="2">
        <v>58627</v>
      </c>
      <c r="AF7" s="2">
        <v>1486</v>
      </c>
      <c r="AG7" s="2">
        <v>1230</v>
      </c>
      <c r="AH7" s="1" t="s">
        <v>174</v>
      </c>
      <c r="AI7" s="1" t="s">
        <v>180</v>
      </c>
    </row>
    <row r="8" spans="1:35" x14ac:dyDescent="0.2">
      <c r="A8" s="5" t="s">
        <v>65</v>
      </c>
      <c r="B8" s="2">
        <v>1992</v>
      </c>
      <c r="C8" s="2">
        <v>55986</v>
      </c>
      <c r="D8" s="2">
        <v>17961</v>
      </c>
      <c r="E8" s="1">
        <v>85</v>
      </c>
      <c r="F8" s="1">
        <v>12</v>
      </c>
      <c r="G8" s="1">
        <v>85</v>
      </c>
      <c r="H8" s="2">
        <v>5380</v>
      </c>
      <c r="I8" s="2">
        <v>1753</v>
      </c>
      <c r="J8" s="2">
        <v>5391</v>
      </c>
      <c r="K8" s="2">
        <v>1735</v>
      </c>
      <c r="L8" s="2">
        <v>5404</v>
      </c>
      <c r="M8" s="2">
        <v>4653</v>
      </c>
      <c r="N8" s="1" t="s">
        <v>146</v>
      </c>
      <c r="O8" s="2">
        <v>1500</v>
      </c>
      <c r="P8" s="2">
        <v>1708</v>
      </c>
      <c r="Q8" s="2">
        <v>1767</v>
      </c>
      <c r="R8" s="2">
        <v>1436</v>
      </c>
      <c r="S8" s="2">
        <v>57080</v>
      </c>
      <c r="T8" s="1" t="s">
        <v>609</v>
      </c>
      <c r="U8" s="2">
        <v>2001</v>
      </c>
      <c r="V8" s="2">
        <v>111551</v>
      </c>
      <c r="W8" s="1">
        <v>55</v>
      </c>
      <c r="X8" s="1" t="s">
        <v>610</v>
      </c>
      <c r="Y8" s="1" t="s">
        <v>611</v>
      </c>
      <c r="Z8" s="1">
        <v>0</v>
      </c>
      <c r="AA8" s="1">
        <v>578280</v>
      </c>
      <c r="AB8" s="1">
        <v>1</v>
      </c>
      <c r="AC8" s="1">
        <v>356</v>
      </c>
      <c r="AD8" s="1">
        <v>192</v>
      </c>
      <c r="AE8" s="2">
        <v>58627</v>
      </c>
      <c r="AF8" s="2">
        <v>1486</v>
      </c>
      <c r="AG8" s="2">
        <v>1230</v>
      </c>
      <c r="AH8" s="1" t="s">
        <v>174</v>
      </c>
      <c r="AI8" s="1" t="s">
        <v>180</v>
      </c>
    </row>
    <row r="9" spans="1:35" x14ac:dyDescent="0.2">
      <c r="A9" s="5" t="s">
        <v>72</v>
      </c>
      <c r="B9" s="2">
        <v>3545</v>
      </c>
      <c r="C9" s="2">
        <v>37745</v>
      </c>
      <c r="D9" s="2">
        <v>15959</v>
      </c>
      <c r="E9" s="1">
        <v>41</v>
      </c>
      <c r="F9" s="1">
        <v>5</v>
      </c>
      <c r="G9" s="1">
        <v>85</v>
      </c>
      <c r="H9" s="2">
        <v>6208</v>
      </c>
      <c r="I9" s="2">
        <v>4526</v>
      </c>
      <c r="J9" s="2">
        <v>6179</v>
      </c>
      <c r="K9" s="2">
        <v>4558</v>
      </c>
      <c r="L9" s="2">
        <v>7019</v>
      </c>
      <c r="M9" s="2">
        <v>5222</v>
      </c>
      <c r="N9" s="2">
        <v>3389</v>
      </c>
      <c r="O9" s="2">
        <v>2069</v>
      </c>
      <c r="P9" s="2">
        <v>2278</v>
      </c>
      <c r="Q9" s="2">
        <v>2398</v>
      </c>
      <c r="R9" s="2">
        <v>1883</v>
      </c>
      <c r="S9" s="2">
        <v>118490</v>
      </c>
      <c r="T9" s="1" t="s">
        <v>533</v>
      </c>
      <c r="U9" s="2">
        <v>2450</v>
      </c>
      <c r="V9" s="2">
        <v>133798</v>
      </c>
      <c r="W9" s="1">
        <v>37</v>
      </c>
      <c r="X9" s="1" t="s">
        <v>444</v>
      </c>
      <c r="Y9" s="1" t="s">
        <v>612</v>
      </c>
      <c r="Z9" s="1">
        <v>0</v>
      </c>
      <c r="AA9" s="1">
        <v>693611</v>
      </c>
      <c r="AB9" s="1">
        <v>1</v>
      </c>
      <c r="AC9" s="1">
        <v>423</v>
      </c>
      <c r="AD9" s="1">
        <v>244</v>
      </c>
      <c r="AE9" s="2">
        <v>111620</v>
      </c>
      <c r="AF9" s="2">
        <v>1893</v>
      </c>
      <c r="AG9" s="2">
        <v>1274</v>
      </c>
      <c r="AH9" s="1" t="s">
        <v>103</v>
      </c>
      <c r="AI9" s="1" t="s">
        <v>228</v>
      </c>
    </row>
    <row r="10" spans="1:35" x14ac:dyDescent="0.2">
      <c r="A10" s="5" t="s">
        <v>73</v>
      </c>
      <c r="B10" s="2">
        <v>3545</v>
      </c>
      <c r="C10" s="2">
        <v>26404</v>
      </c>
      <c r="D10" s="2">
        <v>12755</v>
      </c>
      <c r="E10" s="1">
        <v>13</v>
      </c>
      <c r="F10" s="1">
        <v>7</v>
      </c>
      <c r="G10" s="1">
        <v>85</v>
      </c>
      <c r="H10" s="2">
        <v>6208</v>
      </c>
      <c r="I10" s="2">
        <v>4526</v>
      </c>
      <c r="J10" s="2">
        <v>6160</v>
      </c>
      <c r="K10" s="2">
        <v>4490</v>
      </c>
      <c r="L10" s="2">
        <v>7019</v>
      </c>
      <c r="M10" s="2">
        <v>5222</v>
      </c>
      <c r="N10" s="2">
        <v>3389</v>
      </c>
      <c r="O10" s="2">
        <v>2069</v>
      </c>
      <c r="P10" s="2">
        <v>2278</v>
      </c>
      <c r="Q10" s="2">
        <v>2398</v>
      </c>
      <c r="R10" s="2">
        <v>1883</v>
      </c>
      <c r="S10" s="2">
        <v>118490</v>
      </c>
      <c r="T10" s="1" t="s">
        <v>533</v>
      </c>
      <c r="U10" s="2">
        <v>2450</v>
      </c>
      <c r="V10" s="2">
        <v>93597</v>
      </c>
      <c r="W10" s="1">
        <v>23</v>
      </c>
      <c r="X10" s="2">
        <v>1532</v>
      </c>
      <c r="Y10" s="2">
        <v>3186</v>
      </c>
      <c r="Z10" s="1">
        <v>0</v>
      </c>
      <c r="AA10" s="1">
        <v>485208</v>
      </c>
      <c r="AB10" s="1">
        <v>1</v>
      </c>
      <c r="AC10" s="1">
        <v>423</v>
      </c>
      <c r="AD10" s="1">
        <v>244</v>
      </c>
      <c r="AE10" s="2">
        <v>111620</v>
      </c>
      <c r="AF10" s="2">
        <v>1893</v>
      </c>
      <c r="AG10" s="2">
        <v>1274</v>
      </c>
      <c r="AH10" s="1" t="s">
        <v>103</v>
      </c>
      <c r="AI10" s="1" t="s">
        <v>228</v>
      </c>
    </row>
    <row r="11" spans="1:35" x14ac:dyDescent="0.2">
      <c r="A11" s="5" t="s">
        <v>81</v>
      </c>
      <c r="B11" s="2">
        <v>3143</v>
      </c>
      <c r="C11" s="2">
        <v>40075</v>
      </c>
      <c r="D11" s="2">
        <v>17365</v>
      </c>
      <c r="E11" s="1">
        <v>33</v>
      </c>
      <c r="F11" s="1">
        <v>4</v>
      </c>
      <c r="G11" s="1">
        <v>85</v>
      </c>
      <c r="H11" s="2">
        <v>4309</v>
      </c>
      <c r="I11" s="2">
        <v>4412</v>
      </c>
      <c r="J11" s="2">
        <v>4384</v>
      </c>
      <c r="K11" s="2">
        <v>4496</v>
      </c>
      <c r="L11" s="2">
        <v>6663</v>
      </c>
      <c r="M11" s="2">
        <v>3236</v>
      </c>
      <c r="N11" s="2">
        <v>3389</v>
      </c>
      <c r="O11" s="2">
        <v>2056</v>
      </c>
      <c r="P11" s="2">
        <v>2125</v>
      </c>
      <c r="Q11" s="2">
        <v>2280</v>
      </c>
      <c r="R11" s="2">
        <v>1755</v>
      </c>
      <c r="S11" s="2">
        <v>137052</v>
      </c>
      <c r="T11" s="1" t="s">
        <v>613</v>
      </c>
      <c r="U11" s="2">
        <v>2328</v>
      </c>
      <c r="V11" s="2">
        <v>125967</v>
      </c>
      <c r="W11" s="1">
        <v>39</v>
      </c>
      <c r="X11" s="1" t="s">
        <v>401</v>
      </c>
      <c r="Y11" s="1" t="s">
        <v>614</v>
      </c>
      <c r="Z11" s="1">
        <v>0</v>
      </c>
      <c r="AA11" s="1">
        <v>653014</v>
      </c>
      <c r="AB11" s="1">
        <v>1</v>
      </c>
      <c r="AC11" s="1">
        <v>251</v>
      </c>
      <c r="AD11" s="1">
        <v>256</v>
      </c>
      <c r="AE11" s="2">
        <v>136209</v>
      </c>
      <c r="AF11" s="2">
        <v>1736</v>
      </c>
      <c r="AG11" s="2">
        <v>1299</v>
      </c>
      <c r="AH11" s="1" t="s">
        <v>125</v>
      </c>
      <c r="AI11" s="1" t="s">
        <v>220</v>
      </c>
    </row>
    <row r="12" spans="1:35" x14ac:dyDescent="0.2">
      <c r="A12" s="5" t="s">
        <v>82</v>
      </c>
      <c r="B12" s="2">
        <v>3143</v>
      </c>
      <c r="C12" s="2">
        <v>38532</v>
      </c>
      <c r="D12" s="2">
        <v>16602</v>
      </c>
      <c r="E12" s="1">
        <v>22</v>
      </c>
      <c r="F12" s="1">
        <v>11</v>
      </c>
      <c r="G12" s="1">
        <v>85</v>
      </c>
      <c r="H12" s="2">
        <v>4309</v>
      </c>
      <c r="I12" s="2">
        <v>4412</v>
      </c>
      <c r="J12" s="2">
        <v>4372</v>
      </c>
      <c r="K12" s="2">
        <v>4363</v>
      </c>
      <c r="L12" s="2">
        <v>6663</v>
      </c>
      <c r="M12" s="2">
        <v>3236</v>
      </c>
      <c r="N12" s="2">
        <v>3389</v>
      </c>
      <c r="O12" s="2">
        <v>2056</v>
      </c>
      <c r="P12" s="2">
        <v>2125</v>
      </c>
      <c r="Q12" s="2">
        <v>2280</v>
      </c>
      <c r="R12" s="2">
        <v>1755</v>
      </c>
      <c r="S12" s="2">
        <v>137052</v>
      </c>
      <c r="T12" s="1" t="s">
        <v>613</v>
      </c>
      <c r="U12" s="2">
        <v>2328</v>
      </c>
      <c r="V12" s="2">
        <v>121119</v>
      </c>
      <c r="W12" s="1">
        <v>35</v>
      </c>
      <c r="X12" s="1" t="s">
        <v>393</v>
      </c>
      <c r="Y12" s="1" t="s">
        <v>615</v>
      </c>
      <c r="Z12" s="1">
        <v>0</v>
      </c>
      <c r="AA12" s="1">
        <v>627883</v>
      </c>
      <c r="AB12" s="1">
        <v>1</v>
      </c>
      <c r="AC12" s="1">
        <v>251</v>
      </c>
      <c r="AD12" s="1">
        <v>256</v>
      </c>
      <c r="AE12" s="2">
        <v>136209</v>
      </c>
      <c r="AF12" s="2">
        <v>1736</v>
      </c>
      <c r="AG12" s="2">
        <v>1299</v>
      </c>
      <c r="AH12" s="1" t="s">
        <v>125</v>
      </c>
      <c r="AI12" s="1" t="s">
        <v>220</v>
      </c>
    </row>
    <row r="13" spans="1:35" x14ac:dyDescent="0.2">
      <c r="A13" s="5" t="s">
        <v>89</v>
      </c>
      <c r="B13" s="2">
        <v>3287</v>
      </c>
      <c r="C13" s="2">
        <v>32866</v>
      </c>
      <c r="D13" s="2">
        <v>14499</v>
      </c>
      <c r="E13" s="1">
        <v>21</v>
      </c>
      <c r="F13" s="1">
        <v>4</v>
      </c>
      <c r="G13" s="1">
        <v>85</v>
      </c>
      <c r="H13" s="2">
        <v>3954</v>
      </c>
      <c r="I13" s="2">
        <v>5997</v>
      </c>
      <c r="J13" s="2">
        <v>4003</v>
      </c>
      <c r="K13" s="2">
        <v>5926</v>
      </c>
      <c r="L13" s="2">
        <v>7194</v>
      </c>
      <c r="M13" s="2">
        <v>2667</v>
      </c>
      <c r="N13" s="2">
        <v>5000</v>
      </c>
      <c r="O13" s="2">
        <v>2486</v>
      </c>
      <c r="P13" s="2">
        <v>2056</v>
      </c>
      <c r="Q13" s="2">
        <v>2780</v>
      </c>
      <c r="R13" s="2">
        <v>1506</v>
      </c>
      <c r="S13" s="2">
        <v>148593</v>
      </c>
      <c r="T13" s="1" t="s">
        <v>616</v>
      </c>
      <c r="U13" s="2">
        <v>2815</v>
      </c>
      <c r="V13" s="2">
        <v>108040</v>
      </c>
      <c r="W13" s="1">
        <v>32</v>
      </c>
      <c r="X13" s="1" t="s">
        <v>437</v>
      </c>
      <c r="Y13" s="1" t="s">
        <v>617</v>
      </c>
      <c r="Z13" s="1">
        <v>0</v>
      </c>
      <c r="AA13" s="1">
        <v>560078</v>
      </c>
      <c r="AB13" s="1">
        <v>1</v>
      </c>
      <c r="AC13" s="1">
        <v>192</v>
      </c>
      <c r="AD13" s="1">
        <v>381</v>
      </c>
      <c r="AE13" s="2">
        <v>152044</v>
      </c>
      <c r="AF13" s="2">
        <v>1624</v>
      </c>
      <c r="AG13" s="2">
        <v>1846</v>
      </c>
      <c r="AH13" s="1" t="s">
        <v>290</v>
      </c>
      <c r="AI13" s="1" t="s">
        <v>319</v>
      </c>
    </row>
    <row r="14" spans="1:35" x14ac:dyDescent="0.2">
      <c r="A14" s="5" t="s">
        <v>90</v>
      </c>
      <c r="B14" s="2">
        <v>3287</v>
      </c>
      <c r="C14" s="2">
        <v>46511</v>
      </c>
      <c r="D14" s="2">
        <v>18632</v>
      </c>
      <c r="E14" s="1">
        <v>85</v>
      </c>
      <c r="F14" s="1">
        <v>15</v>
      </c>
      <c r="G14" s="1">
        <v>85</v>
      </c>
      <c r="H14" s="2">
        <v>3954</v>
      </c>
      <c r="I14" s="2">
        <v>5997</v>
      </c>
      <c r="J14" s="2">
        <v>4002</v>
      </c>
      <c r="K14" s="2">
        <v>6088</v>
      </c>
      <c r="L14" s="2">
        <v>7194</v>
      </c>
      <c r="M14" s="2">
        <v>2667</v>
      </c>
      <c r="N14" s="2">
        <v>5000</v>
      </c>
      <c r="O14" s="2">
        <v>2486</v>
      </c>
      <c r="P14" s="2">
        <v>2056</v>
      </c>
      <c r="Q14" s="2">
        <v>2780</v>
      </c>
      <c r="R14" s="2">
        <v>1506</v>
      </c>
      <c r="S14" s="2">
        <v>148593</v>
      </c>
      <c r="T14" s="1" t="s">
        <v>616</v>
      </c>
      <c r="U14" s="2">
        <v>2815</v>
      </c>
      <c r="V14" s="2">
        <v>152893</v>
      </c>
      <c r="W14" s="1">
        <v>41</v>
      </c>
      <c r="X14" s="1" t="s">
        <v>618</v>
      </c>
      <c r="Y14" s="1" t="s">
        <v>619</v>
      </c>
      <c r="Z14" s="1">
        <v>0</v>
      </c>
      <c r="AA14" s="1">
        <v>792596</v>
      </c>
      <c r="AB14" s="1">
        <v>1</v>
      </c>
      <c r="AC14" s="1">
        <v>192</v>
      </c>
      <c r="AD14" s="1">
        <v>381</v>
      </c>
      <c r="AE14" s="2">
        <v>152044</v>
      </c>
      <c r="AF14" s="2">
        <v>1624</v>
      </c>
      <c r="AG14" s="2">
        <v>1846</v>
      </c>
      <c r="AH14" s="1" t="s">
        <v>290</v>
      </c>
      <c r="AI14" s="1" t="s">
        <v>319</v>
      </c>
    </row>
    <row r="15" spans="1:35" x14ac:dyDescent="0.2">
      <c r="A15" s="5" t="s">
        <v>94</v>
      </c>
      <c r="B15" s="2">
        <v>6876</v>
      </c>
      <c r="C15" s="2">
        <v>42467</v>
      </c>
      <c r="D15" s="2">
        <v>14599</v>
      </c>
      <c r="E15" s="1">
        <v>39</v>
      </c>
      <c r="F15" s="1">
        <v>4</v>
      </c>
      <c r="G15" s="1">
        <v>85</v>
      </c>
      <c r="H15" s="2">
        <v>14690</v>
      </c>
      <c r="I15" s="2">
        <v>7243</v>
      </c>
      <c r="J15" s="2">
        <v>14691</v>
      </c>
      <c r="K15" s="2">
        <v>7242</v>
      </c>
      <c r="L15" s="2">
        <v>9592</v>
      </c>
      <c r="M15" s="2">
        <v>13069</v>
      </c>
      <c r="N15" s="2">
        <v>5847</v>
      </c>
      <c r="O15" s="2">
        <v>3056</v>
      </c>
      <c r="P15" s="2">
        <v>2944</v>
      </c>
      <c r="Q15" s="2">
        <v>3172</v>
      </c>
      <c r="R15" s="2">
        <v>2760</v>
      </c>
      <c r="S15" s="2">
        <v>155545</v>
      </c>
      <c r="T15" s="1" t="s">
        <v>124</v>
      </c>
      <c r="U15" s="2">
        <v>3294</v>
      </c>
      <c r="V15" s="2">
        <v>291999</v>
      </c>
      <c r="W15" s="1">
        <v>41</v>
      </c>
      <c r="X15" s="1" t="s">
        <v>524</v>
      </c>
      <c r="Y15" s="1" t="s">
        <v>621</v>
      </c>
      <c r="Z15" s="1">
        <v>0</v>
      </c>
      <c r="AA15" s="1">
        <v>1513721</v>
      </c>
      <c r="AB15" s="1">
        <v>1</v>
      </c>
      <c r="AC15" s="1">
        <v>941</v>
      </c>
      <c r="AD15" s="1">
        <v>489</v>
      </c>
      <c r="AE15" s="2">
        <v>151274</v>
      </c>
      <c r="AF15" s="2">
        <v>2754</v>
      </c>
      <c r="AG15" s="2">
        <v>1149</v>
      </c>
      <c r="AH15" s="1" t="s">
        <v>182</v>
      </c>
      <c r="AI15" s="1" t="s">
        <v>144</v>
      </c>
    </row>
    <row r="16" spans="1:35" x14ac:dyDescent="0.2">
      <c r="A16" s="5" t="s">
        <v>95</v>
      </c>
      <c r="B16" s="2">
        <v>6876</v>
      </c>
      <c r="C16" s="2">
        <v>15656</v>
      </c>
      <c r="D16" s="2">
        <v>5682</v>
      </c>
      <c r="E16" s="1">
        <v>15</v>
      </c>
      <c r="F16" s="1">
        <v>3</v>
      </c>
      <c r="G16" s="1">
        <v>75</v>
      </c>
      <c r="H16" s="2">
        <v>14690</v>
      </c>
      <c r="I16" s="2">
        <v>7243</v>
      </c>
      <c r="J16" s="2">
        <v>14678</v>
      </c>
      <c r="K16" s="2">
        <v>7323</v>
      </c>
      <c r="L16" s="2">
        <v>9592</v>
      </c>
      <c r="M16" s="2">
        <v>13069</v>
      </c>
      <c r="N16" s="2">
        <v>5847</v>
      </c>
      <c r="O16" s="2">
        <v>3056</v>
      </c>
      <c r="P16" s="2">
        <v>2944</v>
      </c>
      <c r="Q16" s="2">
        <v>3172</v>
      </c>
      <c r="R16" s="2">
        <v>2760</v>
      </c>
      <c r="S16" s="2">
        <v>155545</v>
      </c>
      <c r="T16" s="1" t="s">
        <v>124</v>
      </c>
      <c r="U16" s="2">
        <v>3294</v>
      </c>
      <c r="V16" s="2">
        <v>107652</v>
      </c>
      <c r="W16" s="1">
        <v>15</v>
      </c>
      <c r="X16" s="2">
        <v>1622</v>
      </c>
      <c r="Y16" s="2">
        <v>7367</v>
      </c>
      <c r="Z16" s="1">
        <v>0</v>
      </c>
      <c r="AA16" s="1">
        <v>558067</v>
      </c>
      <c r="AB16" s="1">
        <v>1</v>
      </c>
      <c r="AC16" s="1">
        <v>941</v>
      </c>
      <c r="AD16" s="1">
        <v>489</v>
      </c>
      <c r="AE16" s="2">
        <v>151274</v>
      </c>
      <c r="AF16" s="2">
        <v>2754</v>
      </c>
      <c r="AG16" s="2">
        <v>1149</v>
      </c>
      <c r="AH16" s="1" t="s">
        <v>182</v>
      </c>
      <c r="AI16" s="1" t="s">
        <v>144</v>
      </c>
    </row>
    <row r="17" spans="1:35" x14ac:dyDescent="0.2">
      <c r="A17" s="1" t="s">
        <v>100</v>
      </c>
      <c r="B17" s="2">
        <v>1426</v>
      </c>
      <c r="C17" s="2">
        <v>31229</v>
      </c>
      <c r="D17" s="2">
        <v>10744</v>
      </c>
      <c r="E17" s="1">
        <v>30</v>
      </c>
      <c r="F17" s="1">
        <v>9</v>
      </c>
      <c r="G17" s="1">
        <v>84</v>
      </c>
      <c r="H17" s="2">
        <v>13895</v>
      </c>
      <c r="I17" s="2">
        <v>8901</v>
      </c>
      <c r="J17" s="2">
        <v>13899</v>
      </c>
      <c r="K17" s="2">
        <v>8851</v>
      </c>
      <c r="L17" s="2">
        <v>4413</v>
      </c>
      <c r="M17" s="2">
        <v>13153</v>
      </c>
      <c r="N17" s="2">
        <v>8278</v>
      </c>
      <c r="O17" s="2">
        <v>1514</v>
      </c>
      <c r="P17" s="2">
        <v>1264</v>
      </c>
      <c r="Q17" s="2">
        <v>1502</v>
      </c>
      <c r="R17" s="2">
        <v>1209</v>
      </c>
      <c r="S17" s="2">
        <v>7668</v>
      </c>
      <c r="T17" s="1" t="s">
        <v>402</v>
      </c>
      <c r="U17" s="2">
        <v>1560</v>
      </c>
      <c r="V17" s="2">
        <v>44543</v>
      </c>
      <c r="W17" s="1">
        <v>30</v>
      </c>
      <c r="X17" s="1" t="s">
        <v>472</v>
      </c>
      <c r="Y17" s="2">
        <v>2029</v>
      </c>
      <c r="Z17" s="1">
        <v>0</v>
      </c>
      <c r="AA17" s="1">
        <v>230910</v>
      </c>
      <c r="AB17" s="1">
        <v>1</v>
      </c>
      <c r="AC17" s="1">
        <v>947</v>
      </c>
      <c r="AD17" s="1">
        <v>652</v>
      </c>
      <c r="AE17" s="2">
        <v>13912</v>
      </c>
      <c r="AF17" s="2">
        <v>1179</v>
      </c>
      <c r="AG17" s="2">
        <v>1243</v>
      </c>
      <c r="AH17" s="1" t="s">
        <v>301</v>
      </c>
      <c r="AI17" s="2">
        <v>1000</v>
      </c>
    </row>
    <row r="18" spans="1:35" x14ac:dyDescent="0.2">
      <c r="A18" s="1" t="s">
        <v>101</v>
      </c>
      <c r="B18" s="2">
        <v>1426</v>
      </c>
      <c r="C18" s="2">
        <v>4134</v>
      </c>
      <c r="D18" s="2">
        <v>1563</v>
      </c>
      <c r="E18" s="1">
        <v>4</v>
      </c>
      <c r="F18" s="1">
        <v>1</v>
      </c>
      <c r="G18" s="1">
        <v>18</v>
      </c>
      <c r="H18" s="2">
        <v>13895</v>
      </c>
      <c r="I18" s="2">
        <v>8901</v>
      </c>
      <c r="J18" s="2">
        <v>13945</v>
      </c>
      <c r="K18" s="2">
        <v>8835</v>
      </c>
      <c r="L18" s="2">
        <v>4413</v>
      </c>
      <c r="M18" s="2">
        <v>13153</v>
      </c>
      <c r="N18" s="2">
        <v>8278</v>
      </c>
      <c r="O18" s="2">
        <v>1514</v>
      </c>
      <c r="P18" s="2">
        <v>1264</v>
      </c>
      <c r="Q18" s="2">
        <v>1502</v>
      </c>
      <c r="R18" s="2">
        <v>1209</v>
      </c>
      <c r="S18" s="2">
        <v>7668</v>
      </c>
      <c r="T18" s="1" t="s">
        <v>402</v>
      </c>
      <c r="U18" s="2">
        <v>1560</v>
      </c>
      <c r="V18" s="2">
        <v>5897</v>
      </c>
      <c r="W18" s="1">
        <v>4</v>
      </c>
      <c r="X18" s="2">
        <v>1624</v>
      </c>
      <c r="Y18" s="2">
        <v>5591</v>
      </c>
      <c r="Z18" s="1">
        <v>0</v>
      </c>
      <c r="AA18" s="1">
        <v>30568</v>
      </c>
      <c r="AB18" s="1">
        <v>1</v>
      </c>
      <c r="AC18" s="1">
        <v>947</v>
      </c>
      <c r="AD18" s="1">
        <v>652</v>
      </c>
      <c r="AE18" s="2">
        <v>13912</v>
      </c>
      <c r="AF18" s="2">
        <v>1179</v>
      </c>
      <c r="AG18" s="2">
        <v>1243</v>
      </c>
      <c r="AH18" s="1" t="s">
        <v>301</v>
      </c>
      <c r="AI18" s="2">
        <v>1000</v>
      </c>
    </row>
    <row r="19" spans="1:35" x14ac:dyDescent="0.2">
      <c r="A19" s="3" t="s">
        <v>122</v>
      </c>
      <c r="B19" s="1">
        <v>2271</v>
      </c>
      <c r="C19" s="2">
        <v>1060</v>
      </c>
      <c r="D19" s="1" t="s">
        <v>163</v>
      </c>
      <c r="E19" s="1">
        <v>1</v>
      </c>
      <c r="F19" s="1">
        <v>1</v>
      </c>
      <c r="G19" s="1">
        <v>9</v>
      </c>
      <c r="H19" s="1">
        <v>15132</v>
      </c>
      <c r="I19" s="1">
        <v>12986</v>
      </c>
      <c r="J19" s="1">
        <v>15163</v>
      </c>
      <c r="K19" s="1">
        <v>13048</v>
      </c>
      <c r="L19" s="1">
        <v>6028</v>
      </c>
      <c r="M19" s="1">
        <v>14375</v>
      </c>
      <c r="N19" s="1">
        <v>12236</v>
      </c>
      <c r="O19" s="1">
        <v>1514</v>
      </c>
      <c r="P19" s="1">
        <v>1500</v>
      </c>
      <c r="Q19" s="1">
        <v>1708</v>
      </c>
      <c r="R19" s="1">
        <v>1693</v>
      </c>
      <c r="S19" s="1">
        <v>0</v>
      </c>
      <c r="T19" s="1" t="s">
        <v>103</v>
      </c>
      <c r="U19" s="1">
        <v>2131</v>
      </c>
      <c r="V19" s="1">
        <v>2407</v>
      </c>
      <c r="W19" s="1">
        <v>1</v>
      </c>
      <c r="X19" s="1" t="s">
        <v>56</v>
      </c>
      <c r="Y19" s="1">
        <v>20681</v>
      </c>
      <c r="Z19" s="1">
        <v>0</v>
      </c>
      <c r="AA19" s="1">
        <v>12478000</v>
      </c>
      <c r="AB19" s="1">
        <v>1</v>
      </c>
      <c r="AC19" s="1">
        <v>1035</v>
      </c>
      <c r="AD19" s="1">
        <v>881</v>
      </c>
      <c r="AE19" s="1">
        <v>135264</v>
      </c>
      <c r="AF19" s="1">
        <v>1500</v>
      </c>
      <c r="AG19" s="1">
        <v>1009</v>
      </c>
      <c r="AH19" s="1" t="s">
        <v>145</v>
      </c>
      <c r="AI19" s="1">
        <v>1000</v>
      </c>
    </row>
    <row r="20" spans="1:35" x14ac:dyDescent="0.2">
      <c r="A20" s="1" t="s">
        <v>109</v>
      </c>
      <c r="B20" s="1">
        <v>1706</v>
      </c>
      <c r="C20" s="2">
        <v>21503</v>
      </c>
      <c r="D20" s="1">
        <v>8197</v>
      </c>
      <c r="E20" s="1">
        <v>21</v>
      </c>
      <c r="F20" s="1">
        <v>5</v>
      </c>
      <c r="G20" s="1">
        <v>64</v>
      </c>
      <c r="H20" s="1">
        <v>7342</v>
      </c>
      <c r="I20" s="1">
        <v>10298</v>
      </c>
      <c r="J20" s="1">
        <v>7359</v>
      </c>
      <c r="K20" s="1">
        <v>10308</v>
      </c>
      <c r="L20" s="1">
        <v>4731</v>
      </c>
      <c r="M20" s="1">
        <v>6639</v>
      </c>
      <c r="N20" s="1">
        <v>9486</v>
      </c>
      <c r="O20" s="1">
        <v>1431</v>
      </c>
      <c r="P20" s="1">
        <v>1583</v>
      </c>
      <c r="Q20" s="1">
        <v>1597</v>
      </c>
      <c r="R20" s="1">
        <v>1360</v>
      </c>
      <c r="S20" s="1">
        <v>64207</v>
      </c>
      <c r="T20" s="1" t="s">
        <v>146</v>
      </c>
      <c r="U20" s="1">
        <v>1615</v>
      </c>
      <c r="V20" s="1">
        <v>36684</v>
      </c>
      <c r="W20" s="1">
        <v>21</v>
      </c>
      <c r="X20" s="1" t="s">
        <v>164</v>
      </c>
      <c r="Y20" s="1" t="s">
        <v>165</v>
      </c>
      <c r="Z20" s="1">
        <v>0</v>
      </c>
      <c r="AA20" s="1">
        <v>190171</v>
      </c>
      <c r="AB20" s="1">
        <v>1</v>
      </c>
      <c r="AC20" s="1">
        <v>506</v>
      </c>
      <c r="AD20" s="1">
        <v>794</v>
      </c>
      <c r="AE20" s="1">
        <v>68290</v>
      </c>
      <c r="AF20" s="1">
        <v>1347</v>
      </c>
      <c r="AG20" s="1">
        <v>1174</v>
      </c>
      <c r="AH20" s="1" t="s">
        <v>166</v>
      </c>
      <c r="AI20" s="1">
        <v>1000</v>
      </c>
    </row>
    <row r="21" spans="1:35" x14ac:dyDescent="0.2">
      <c r="A21" s="1" t="s">
        <v>110</v>
      </c>
      <c r="B21" s="1">
        <v>1706</v>
      </c>
      <c r="C21" s="2">
        <v>3373</v>
      </c>
      <c r="D21" s="1">
        <v>1112</v>
      </c>
      <c r="E21" s="1">
        <v>3</v>
      </c>
      <c r="F21" s="1">
        <v>1</v>
      </c>
      <c r="G21" s="1">
        <v>18</v>
      </c>
      <c r="H21" s="1">
        <v>7342</v>
      </c>
      <c r="I21" s="1">
        <v>10298</v>
      </c>
      <c r="J21" s="1">
        <v>7362</v>
      </c>
      <c r="K21" s="1">
        <v>10327</v>
      </c>
      <c r="L21" s="1">
        <v>4731</v>
      </c>
      <c r="M21" s="1">
        <v>6639</v>
      </c>
      <c r="N21" s="1">
        <v>9486</v>
      </c>
      <c r="O21" s="1">
        <v>1431</v>
      </c>
      <c r="P21" s="1">
        <v>1583</v>
      </c>
      <c r="Q21" s="1">
        <v>1597</v>
      </c>
      <c r="R21" s="1">
        <v>1360</v>
      </c>
      <c r="S21" s="1">
        <v>64207</v>
      </c>
      <c r="T21" s="1" t="s">
        <v>146</v>
      </c>
      <c r="U21" s="1">
        <v>1615</v>
      </c>
      <c r="V21" s="1">
        <v>5754</v>
      </c>
      <c r="W21" s="1">
        <v>3</v>
      </c>
      <c r="X21" s="1">
        <v>5053</v>
      </c>
      <c r="Y21" s="1">
        <v>43803</v>
      </c>
      <c r="Z21" s="1">
        <v>0</v>
      </c>
      <c r="AA21" s="1">
        <v>29828</v>
      </c>
      <c r="AB21" s="1">
        <v>1</v>
      </c>
      <c r="AC21" s="1">
        <v>506</v>
      </c>
      <c r="AD21" s="1">
        <v>794</v>
      </c>
      <c r="AE21" s="1">
        <v>68290</v>
      </c>
      <c r="AF21" s="1">
        <v>1347</v>
      </c>
      <c r="AG21" s="1">
        <v>1174</v>
      </c>
      <c r="AH21" s="1" t="s">
        <v>166</v>
      </c>
      <c r="AI21" s="1">
        <v>1000</v>
      </c>
    </row>
    <row r="22" spans="1:35" x14ac:dyDescent="0.2">
      <c r="A22" s="1" t="s">
        <v>115</v>
      </c>
      <c r="B22" s="1">
        <v>3792</v>
      </c>
      <c r="C22" s="2">
        <v>41279</v>
      </c>
      <c r="D22" s="1">
        <v>14262</v>
      </c>
      <c r="E22" s="1">
        <v>44</v>
      </c>
      <c r="F22" s="1">
        <v>6</v>
      </c>
      <c r="G22" s="1">
        <v>85</v>
      </c>
      <c r="H22" s="1">
        <v>9207</v>
      </c>
      <c r="I22" s="1">
        <v>5781</v>
      </c>
      <c r="J22" s="1">
        <v>9224</v>
      </c>
      <c r="K22" s="1">
        <v>5775</v>
      </c>
      <c r="L22" s="1">
        <v>7129</v>
      </c>
      <c r="M22" s="1">
        <v>8056</v>
      </c>
      <c r="N22" s="1">
        <v>4778</v>
      </c>
      <c r="O22" s="1">
        <v>2375</v>
      </c>
      <c r="P22" s="1">
        <v>2097</v>
      </c>
      <c r="Q22" s="1">
        <v>2296</v>
      </c>
      <c r="R22" s="1">
        <v>2103</v>
      </c>
      <c r="S22" s="1">
        <v>167916</v>
      </c>
      <c r="T22" s="1" t="s">
        <v>168</v>
      </c>
      <c r="U22" s="1">
        <v>2379</v>
      </c>
      <c r="V22" s="1">
        <v>156547</v>
      </c>
      <c r="W22" s="1">
        <v>42</v>
      </c>
      <c r="X22" s="1" t="s">
        <v>169</v>
      </c>
      <c r="Y22" s="1" t="s">
        <v>170</v>
      </c>
      <c r="Z22" s="1">
        <v>0</v>
      </c>
      <c r="AA22" s="1">
        <v>811540</v>
      </c>
      <c r="AB22" s="1">
        <v>1</v>
      </c>
      <c r="AC22" s="1">
        <v>580</v>
      </c>
      <c r="AD22" s="1">
        <v>407</v>
      </c>
      <c r="AE22" s="1">
        <v>3347</v>
      </c>
      <c r="AF22" s="1">
        <v>2084</v>
      </c>
      <c r="AG22" s="1">
        <v>1092</v>
      </c>
      <c r="AH22" s="1" t="s">
        <v>171</v>
      </c>
      <c r="AI22" s="1" t="s">
        <v>108</v>
      </c>
    </row>
    <row r="23" spans="1:35" x14ac:dyDescent="0.2">
      <c r="A23" s="1" t="s">
        <v>116</v>
      </c>
      <c r="B23" s="1">
        <v>3792</v>
      </c>
      <c r="C23" s="2">
        <v>6664</v>
      </c>
      <c r="D23" s="1">
        <v>1478</v>
      </c>
      <c r="E23" s="1">
        <v>6</v>
      </c>
      <c r="F23" s="1">
        <v>2</v>
      </c>
      <c r="G23" s="1">
        <v>20</v>
      </c>
      <c r="H23" s="1">
        <v>9207</v>
      </c>
      <c r="I23" s="1">
        <v>5781</v>
      </c>
      <c r="J23" s="1">
        <v>9220</v>
      </c>
      <c r="K23" s="1">
        <v>5777</v>
      </c>
      <c r="L23" s="1">
        <v>7129</v>
      </c>
      <c r="M23" s="1">
        <v>8056</v>
      </c>
      <c r="N23" s="1">
        <v>4778</v>
      </c>
      <c r="O23" s="1">
        <v>2375</v>
      </c>
      <c r="P23" s="1">
        <v>2097</v>
      </c>
      <c r="Q23" s="1">
        <v>2296</v>
      </c>
      <c r="R23" s="1">
        <v>2103</v>
      </c>
      <c r="S23" s="1">
        <v>167916</v>
      </c>
      <c r="T23" s="1" t="s">
        <v>168</v>
      </c>
      <c r="U23" s="1">
        <v>2379</v>
      </c>
      <c r="V23" s="1">
        <v>25273</v>
      </c>
      <c r="W23" s="1">
        <v>7</v>
      </c>
      <c r="X23" s="1" t="s">
        <v>172</v>
      </c>
      <c r="Y23" s="1">
        <v>2576</v>
      </c>
      <c r="Z23" s="1">
        <v>0</v>
      </c>
      <c r="AA23" s="1">
        <v>131014</v>
      </c>
      <c r="AB23" s="1">
        <v>1</v>
      </c>
      <c r="AC23" s="1">
        <v>580</v>
      </c>
      <c r="AD23" s="1">
        <v>407</v>
      </c>
      <c r="AE23" s="1">
        <v>3347</v>
      </c>
      <c r="AF23" s="1">
        <v>2084</v>
      </c>
      <c r="AG23" s="1">
        <v>1092</v>
      </c>
      <c r="AH23" s="1" t="s">
        <v>171</v>
      </c>
      <c r="AI23" s="1" t="s">
        <v>108</v>
      </c>
    </row>
    <row r="24" spans="1:35" x14ac:dyDescent="0.2">
      <c r="A24" s="5" t="s">
        <v>136</v>
      </c>
      <c r="B24" s="2">
        <v>3367</v>
      </c>
      <c r="C24" s="2">
        <v>30976</v>
      </c>
      <c r="D24" s="2">
        <v>13998</v>
      </c>
      <c r="E24" s="1">
        <v>30</v>
      </c>
      <c r="F24" s="1">
        <v>5</v>
      </c>
      <c r="G24" s="1">
        <v>85</v>
      </c>
      <c r="H24" s="2">
        <v>11469</v>
      </c>
      <c r="I24" s="2">
        <v>4670</v>
      </c>
      <c r="J24" s="2">
        <v>11381</v>
      </c>
      <c r="K24" s="2">
        <v>4724</v>
      </c>
      <c r="L24" s="2">
        <v>6883</v>
      </c>
      <c r="M24" s="2">
        <v>10333</v>
      </c>
      <c r="N24" s="2">
        <v>3667</v>
      </c>
      <c r="O24" s="2">
        <v>2264</v>
      </c>
      <c r="P24" s="2">
        <v>2153</v>
      </c>
      <c r="Q24" s="2">
        <v>2352</v>
      </c>
      <c r="R24" s="2">
        <v>1823</v>
      </c>
      <c r="S24" s="2">
        <v>38954</v>
      </c>
      <c r="T24" s="1" t="s">
        <v>0</v>
      </c>
      <c r="U24" s="2">
        <v>2525</v>
      </c>
      <c r="V24" s="2">
        <v>104286</v>
      </c>
      <c r="W24" s="1">
        <v>30</v>
      </c>
      <c r="X24" s="1" t="s">
        <v>203</v>
      </c>
      <c r="Y24" s="1" t="s">
        <v>622</v>
      </c>
      <c r="Z24" s="1">
        <v>0</v>
      </c>
      <c r="AA24" s="1">
        <v>540621</v>
      </c>
      <c r="AB24" s="1">
        <v>1</v>
      </c>
      <c r="AC24" s="1">
        <v>760</v>
      </c>
      <c r="AD24" s="1">
        <v>387</v>
      </c>
      <c r="AE24" s="2">
        <v>36051</v>
      </c>
      <c r="AF24" s="2">
        <v>1818</v>
      </c>
      <c r="AG24" s="2">
        <v>1290</v>
      </c>
      <c r="AH24" s="1" t="s">
        <v>175</v>
      </c>
      <c r="AI24" s="1" t="s">
        <v>403</v>
      </c>
    </row>
    <row r="25" spans="1:35" x14ac:dyDescent="0.2">
      <c r="A25" s="5" t="s">
        <v>137</v>
      </c>
      <c r="B25" s="2">
        <v>3367</v>
      </c>
      <c r="C25" s="2">
        <v>58680</v>
      </c>
      <c r="D25" s="2">
        <v>20234</v>
      </c>
      <c r="E25" s="1">
        <v>85</v>
      </c>
      <c r="F25" s="1">
        <v>11</v>
      </c>
      <c r="G25" s="1">
        <v>85</v>
      </c>
      <c r="H25" s="2">
        <v>11469</v>
      </c>
      <c r="I25" s="2">
        <v>4670</v>
      </c>
      <c r="J25" s="2">
        <v>11452</v>
      </c>
      <c r="K25" s="2">
        <v>4645</v>
      </c>
      <c r="L25" s="2">
        <v>6883</v>
      </c>
      <c r="M25" s="2">
        <v>10333</v>
      </c>
      <c r="N25" s="2">
        <v>3667</v>
      </c>
      <c r="O25" s="2">
        <v>2264</v>
      </c>
      <c r="P25" s="2">
        <v>2153</v>
      </c>
      <c r="Q25" s="2">
        <v>2352</v>
      </c>
      <c r="R25" s="2">
        <v>1823</v>
      </c>
      <c r="S25" s="2">
        <v>38954</v>
      </c>
      <c r="T25" s="1" t="s">
        <v>0</v>
      </c>
      <c r="U25" s="2">
        <v>2525</v>
      </c>
      <c r="V25" s="2">
        <v>197558</v>
      </c>
      <c r="W25" s="1">
        <v>59</v>
      </c>
      <c r="X25" s="1" t="s">
        <v>623</v>
      </c>
      <c r="Y25" s="2">
        <v>-1214</v>
      </c>
      <c r="Z25" s="1">
        <v>0</v>
      </c>
      <c r="AA25" s="2">
        <v>1024143000</v>
      </c>
      <c r="AB25" s="1">
        <v>1</v>
      </c>
      <c r="AC25" s="1">
        <v>760</v>
      </c>
      <c r="AD25" s="1">
        <v>387</v>
      </c>
      <c r="AE25" s="2">
        <v>36051</v>
      </c>
      <c r="AF25" s="2">
        <v>1818</v>
      </c>
      <c r="AG25" s="2">
        <v>1290</v>
      </c>
      <c r="AH25" s="1" t="s">
        <v>175</v>
      </c>
      <c r="AI25" s="1" t="s">
        <v>403</v>
      </c>
    </row>
    <row r="26" spans="1:35" x14ac:dyDescent="0.2">
      <c r="A26" s="3" t="s">
        <v>123</v>
      </c>
      <c r="B26" s="1">
        <v>2292</v>
      </c>
      <c r="C26" s="2">
        <v>1243</v>
      </c>
      <c r="D26" s="1" t="s">
        <v>175</v>
      </c>
      <c r="E26" s="1">
        <v>1</v>
      </c>
      <c r="F26" s="1">
        <v>1</v>
      </c>
      <c r="G26" s="1">
        <v>21</v>
      </c>
      <c r="H26" s="1">
        <v>14347</v>
      </c>
      <c r="I26" s="1">
        <v>13500</v>
      </c>
      <c r="J26" s="1">
        <v>14289</v>
      </c>
      <c r="K26" s="1">
        <v>13533</v>
      </c>
      <c r="L26" s="1">
        <v>6056</v>
      </c>
      <c r="M26" s="1">
        <v>13583</v>
      </c>
      <c r="N26" s="1">
        <v>12750</v>
      </c>
      <c r="O26" s="1">
        <v>1528</v>
      </c>
      <c r="P26" s="1">
        <v>1500</v>
      </c>
      <c r="Q26" s="1">
        <v>1724</v>
      </c>
      <c r="R26" s="1">
        <v>1693</v>
      </c>
      <c r="S26" s="1">
        <v>0</v>
      </c>
      <c r="T26" s="1" t="s">
        <v>103</v>
      </c>
      <c r="U26" s="1">
        <v>2141</v>
      </c>
      <c r="V26" s="1">
        <v>2848</v>
      </c>
      <c r="W26" s="1">
        <v>1</v>
      </c>
      <c r="X26" s="1">
        <v>5959</v>
      </c>
      <c r="Y26" s="1">
        <v>71559</v>
      </c>
      <c r="Z26" s="1">
        <v>0</v>
      </c>
      <c r="AA26" s="1">
        <v>14762000</v>
      </c>
      <c r="AB26" s="1">
        <v>1</v>
      </c>
      <c r="AC26" s="1">
        <v>978</v>
      </c>
      <c r="AD26" s="1">
        <v>918</v>
      </c>
      <c r="AE26" s="1">
        <v>135526</v>
      </c>
      <c r="AF26" s="1">
        <v>1500</v>
      </c>
      <c r="AG26" s="1">
        <v>1019</v>
      </c>
      <c r="AH26" s="1" t="s">
        <v>118</v>
      </c>
      <c r="AI26" s="1">
        <v>1000</v>
      </c>
    </row>
    <row r="27" spans="1:35" x14ac:dyDescent="0.2">
      <c r="A27" s="5" t="s">
        <v>184</v>
      </c>
      <c r="B27" s="1">
        <v>6019</v>
      </c>
      <c r="C27" s="2">
        <v>43710</v>
      </c>
      <c r="D27" s="1">
        <v>13060</v>
      </c>
      <c r="E27" s="1">
        <v>43</v>
      </c>
      <c r="F27" s="1">
        <v>11</v>
      </c>
      <c r="G27" s="1">
        <v>85</v>
      </c>
      <c r="H27" s="1">
        <v>4857</v>
      </c>
      <c r="I27" s="1">
        <v>4070</v>
      </c>
      <c r="J27" s="1">
        <v>4916</v>
      </c>
      <c r="K27" s="1">
        <v>4061</v>
      </c>
      <c r="L27" s="1">
        <v>8971</v>
      </c>
      <c r="M27" s="1">
        <v>3597</v>
      </c>
      <c r="N27" s="1">
        <v>2486</v>
      </c>
      <c r="O27" s="1">
        <v>2694</v>
      </c>
      <c r="P27" s="1">
        <v>3069</v>
      </c>
      <c r="Q27" s="1">
        <v>2971</v>
      </c>
      <c r="R27" s="1">
        <v>2579</v>
      </c>
      <c r="S27" s="1">
        <v>81377</v>
      </c>
      <c r="T27" s="1" t="s">
        <v>198</v>
      </c>
      <c r="U27" s="1">
        <v>3072</v>
      </c>
      <c r="V27" s="1">
        <v>263114</v>
      </c>
      <c r="W27" s="1">
        <v>43</v>
      </c>
      <c r="X27" s="1" t="s">
        <v>199</v>
      </c>
      <c r="Y27" s="1" t="s">
        <v>200</v>
      </c>
      <c r="Z27" s="1">
        <v>0</v>
      </c>
      <c r="AA27" s="1">
        <v>1363984</v>
      </c>
      <c r="AB27" s="1">
        <v>1</v>
      </c>
      <c r="AC27" s="1">
        <v>312</v>
      </c>
      <c r="AD27" s="1">
        <v>400</v>
      </c>
      <c r="AE27" s="1">
        <v>87668</v>
      </c>
      <c r="AF27" s="1">
        <v>2656</v>
      </c>
      <c r="AG27" s="1">
        <v>1152</v>
      </c>
      <c r="AH27" s="1" t="s">
        <v>201</v>
      </c>
      <c r="AI27" s="1" t="s">
        <v>127</v>
      </c>
    </row>
    <row r="28" spans="1:35" x14ac:dyDescent="0.2">
      <c r="A28" s="5" t="s">
        <v>138</v>
      </c>
      <c r="B28" s="1">
        <v>6019</v>
      </c>
      <c r="C28" s="2">
        <v>31738</v>
      </c>
      <c r="D28" s="1">
        <v>19604</v>
      </c>
      <c r="E28" s="1">
        <v>17</v>
      </c>
      <c r="F28" s="1">
        <v>5</v>
      </c>
      <c r="G28" s="1">
        <v>85</v>
      </c>
      <c r="H28" s="1">
        <v>4857</v>
      </c>
      <c r="I28" s="1">
        <v>4070</v>
      </c>
      <c r="J28" s="1">
        <v>4646</v>
      </c>
      <c r="K28" s="1">
        <v>4372</v>
      </c>
      <c r="L28" s="1">
        <v>8971</v>
      </c>
      <c r="M28" s="1">
        <v>3597</v>
      </c>
      <c r="N28" s="1">
        <v>2486</v>
      </c>
      <c r="O28" s="1">
        <v>2694</v>
      </c>
      <c r="P28" s="1">
        <v>3069</v>
      </c>
      <c r="Q28" s="1">
        <v>2971</v>
      </c>
      <c r="R28" s="1">
        <v>2579</v>
      </c>
      <c r="S28" s="1">
        <v>81377</v>
      </c>
      <c r="T28" s="1" t="s">
        <v>198</v>
      </c>
      <c r="U28" s="1">
        <v>3072</v>
      </c>
      <c r="V28" s="1">
        <v>191044</v>
      </c>
      <c r="W28" s="1">
        <v>24</v>
      </c>
      <c r="X28" s="1">
        <v>1314</v>
      </c>
      <c r="Y28" s="1" t="s">
        <v>202</v>
      </c>
      <c r="Z28" s="1">
        <v>0</v>
      </c>
      <c r="AA28" s="1">
        <v>990370000</v>
      </c>
      <c r="AB28" s="1">
        <v>1</v>
      </c>
      <c r="AC28" s="1">
        <v>312</v>
      </c>
      <c r="AD28" s="1">
        <v>400</v>
      </c>
      <c r="AE28" s="1">
        <v>87668</v>
      </c>
      <c r="AF28" s="1">
        <v>2656</v>
      </c>
      <c r="AG28" s="1">
        <v>1152</v>
      </c>
      <c r="AH28" s="1" t="s">
        <v>201</v>
      </c>
      <c r="AI28" s="1" t="s">
        <v>127</v>
      </c>
    </row>
    <row r="29" spans="1:35" x14ac:dyDescent="0.2">
      <c r="A29" s="3" t="s">
        <v>207</v>
      </c>
      <c r="B29" s="1">
        <v>2376</v>
      </c>
      <c r="C29" s="2" t="s">
        <v>205</v>
      </c>
      <c r="D29" s="1" t="s">
        <v>206</v>
      </c>
      <c r="E29" s="1">
        <v>0</v>
      </c>
      <c r="F29" s="1">
        <v>0</v>
      </c>
      <c r="G29" s="1">
        <v>17</v>
      </c>
      <c r="H29" s="1">
        <v>12493</v>
      </c>
      <c r="I29" s="1">
        <v>13382</v>
      </c>
      <c r="J29" s="1">
        <v>12352</v>
      </c>
      <c r="K29" s="1">
        <v>13347</v>
      </c>
      <c r="L29" s="1">
        <v>6167</v>
      </c>
      <c r="M29" s="1">
        <v>11708</v>
      </c>
      <c r="N29" s="1">
        <v>12625</v>
      </c>
      <c r="O29" s="1">
        <v>1569</v>
      </c>
      <c r="P29" s="1">
        <v>1514</v>
      </c>
      <c r="Q29" s="1">
        <v>1771</v>
      </c>
      <c r="R29" s="1">
        <v>1708</v>
      </c>
      <c r="S29" s="1">
        <v>0</v>
      </c>
      <c r="T29" s="1" t="s">
        <v>103</v>
      </c>
      <c r="U29" s="1">
        <v>2181</v>
      </c>
      <c r="V29" s="1">
        <v>1230</v>
      </c>
      <c r="W29" s="1">
        <v>0</v>
      </c>
      <c r="X29" s="1">
        <v>6420</v>
      </c>
      <c r="Y29" s="1">
        <v>106938</v>
      </c>
      <c r="Z29" s="1">
        <v>0</v>
      </c>
      <c r="AA29" s="1">
        <v>6376</v>
      </c>
      <c r="AB29" s="1">
        <v>1</v>
      </c>
      <c r="AC29" s="1">
        <v>843</v>
      </c>
      <c r="AD29" s="1">
        <v>909</v>
      </c>
      <c r="AE29" s="1">
        <v>136032</v>
      </c>
      <c r="AF29" s="1">
        <v>1514</v>
      </c>
      <c r="AG29" s="1">
        <v>1037</v>
      </c>
      <c r="AH29" s="1" t="s">
        <v>204</v>
      </c>
      <c r="AI29" s="1">
        <v>1000</v>
      </c>
    </row>
    <row r="30" spans="1:35" x14ac:dyDescent="0.2">
      <c r="A30" s="5" t="s">
        <v>185</v>
      </c>
      <c r="B30" s="2">
        <v>2216</v>
      </c>
      <c r="C30" s="2">
        <v>12916</v>
      </c>
      <c r="D30" s="2">
        <v>6383</v>
      </c>
      <c r="E30" s="1">
        <v>11</v>
      </c>
      <c r="F30" s="1">
        <v>1</v>
      </c>
      <c r="G30" s="1">
        <v>43</v>
      </c>
      <c r="H30" s="2">
        <v>14667</v>
      </c>
      <c r="I30" s="2">
        <v>3077</v>
      </c>
      <c r="J30" s="2">
        <v>14678</v>
      </c>
      <c r="K30" s="2">
        <v>3044</v>
      </c>
      <c r="L30" s="2">
        <v>5383</v>
      </c>
      <c r="M30" s="2">
        <v>13833</v>
      </c>
      <c r="N30" s="2">
        <v>2222</v>
      </c>
      <c r="O30" s="2">
        <v>1653</v>
      </c>
      <c r="P30" s="2">
        <v>1736</v>
      </c>
      <c r="Q30" s="2">
        <v>1746</v>
      </c>
      <c r="R30" s="2">
        <v>1615</v>
      </c>
      <c r="S30" s="2">
        <v>107023</v>
      </c>
      <c r="T30" s="1" t="s">
        <v>439</v>
      </c>
      <c r="U30" s="2">
        <v>1788</v>
      </c>
      <c r="V30" s="2">
        <v>28621</v>
      </c>
      <c r="W30" s="1">
        <v>13</v>
      </c>
      <c r="X30" s="1" t="s">
        <v>456</v>
      </c>
      <c r="Y30" s="1" t="s">
        <v>487</v>
      </c>
      <c r="Z30" s="1">
        <v>0</v>
      </c>
      <c r="AA30" s="1">
        <v>148371</v>
      </c>
      <c r="AB30" s="1">
        <v>1</v>
      </c>
      <c r="AC30" s="1">
        <v>1009</v>
      </c>
      <c r="AD30" s="1">
        <v>177</v>
      </c>
      <c r="AE30" s="2">
        <v>135630</v>
      </c>
      <c r="AF30" s="2">
        <v>1589</v>
      </c>
      <c r="AG30" s="2">
        <v>1081</v>
      </c>
      <c r="AH30" s="1" t="s">
        <v>624</v>
      </c>
      <c r="AI30" s="2">
        <v>1001</v>
      </c>
    </row>
    <row r="31" spans="1:35" x14ac:dyDescent="0.2">
      <c r="A31" s="5" t="s">
        <v>186</v>
      </c>
      <c r="B31" s="2">
        <v>2216</v>
      </c>
      <c r="C31" s="2">
        <v>20351</v>
      </c>
      <c r="D31" s="2">
        <v>9581</v>
      </c>
      <c r="E31" s="1">
        <v>17</v>
      </c>
      <c r="F31" s="1">
        <v>1</v>
      </c>
      <c r="G31" s="1">
        <v>68</v>
      </c>
      <c r="H31" s="2">
        <v>14667</v>
      </c>
      <c r="I31" s="2">
        <v>3077</v>
      </c>
      <c r="J31" s="2">
        <v>14678</v>
      </c>
      <c r="K31" s="2">
        <v>2982</v>
      </c>
      <c r="L31" s="2">
        <v>5383</v>
      </c>
      <c r="M31" s="2">
        <v>13833</v>
      </c>
      <c r="N31" s="2">
        <v>2222</v>
      </c>
      <c r="O31" s="2">
        <v>1653</v>
      </c>
      <c r="P31" s="2">
        <v>1736</v>
      </c>
      <c r="Q31" s="2">
        <v>1746</v>
      </c>
      <c r="R31" s="2">
        <v>1615</v>
      </c>
      <c r="S31" s="2">
        <v>107023</v>
      </c>
      <c r="T31" s="1" t="s">
        <v>439</v>
      </c>
      <c r="U31" s="2">
        <v>1788</v>
      </c>
      <c r="V31" s="2">
        <v>45094</v>
      </c>
      <c r="W31" s="1">
        <v>19</v>
      </c>
      <c r="X31" s="1" t="s">
        <v>191</v>
      </c>
      <c r="Y31" s="1" t="s">
        <v>524</v>
      </c>
      <c r="Z31" s="1">
        <v>0</v>
      </c>
      <c r="AA31" s="1">
        <v>233767</v>
      </c>
      <c r="AB31" s="1">
        <v>1</v>
      </c>
      <c r="AC31" s="1">
        <v>1009</v>
      </c>
      <c r="AD31" s="1">
        <v>177</v>
      </c>
      <c r="AE31" s="2">
        <v>135630</v>
      </c>
      <c r="AF31" s="2">
        <v>1589</v>
      </c>
      <c r="AG31" s="2">
        <v>1081</v>
      </c>
      <c r="AH31" s="1" t="s">
        <v>624</v>
      </c>
      <c r="AI31" s="2">
        <v>1001</v>
      </c>
    </row>
    <row r="32" spans="1:35" x14ac:dyDescent="0.2">
      <c r="A32" s="5" t="s">
        <v>187</v>
      </c>
      <c r="B32" s="2">
        <v>1533</v>
      </c>
      <c r="C32" s="2">
        <v>14558</v>
      </c>
      <c r="D32" s="2">
        <v>9152</v>
      </c>
      <c r="E32" s="1">
        <v>4</v>
      </c>
      <c r="F32" s="1">
        <v>3</v>
      </c>
      <c r="G32" s="1">
        <v>57</v>
      </c>
      <c r="H32" s="2">
        <v>11133</v>
      </c>
      <c r="I32" s="2">
        <v>12657</v>
      </c>
      <c r="J32" s="2">
        <v>11103</v>
      </c>
      <c r="K32" s="2">
        <v>12672</v>
      </c>
      <c r="L32" s="2">
        <v>4565</v>
      </c>
      <c r="M32" s="2">
        <v>10375</v>
      </c>
      <c r="N32" s="2">
        <v>11875</v>
      </c>
      <c r="O32" s="2">
        <v>1556</v>
      </c>
      <c r="P32" s="2">
        <v>1472</v>
      </c>
      <c r="Q32" s="2">
        <v>1467</v>
      </c>
      <c r="R32" s="2">
        <v>1331</v>
      </c>
      <c r="S32" s="2">
        <v>142203</v>
      </c>
      <c r="T32" s="1" t="s">
        <v>624</v>
      </c>
      <c r="U32" s="2">
        <v>1569</v>
      </c>
      <c r="V32" s="2">
        <v>22322</v>
      </c>
      <c r="W32" s="1">
        <v>13</v>
      </c>
      <c r="X32" s="1" t="s">
        <v>422</v>
      </c>
      <c r="Y32" s="1" t="s">
        <v>625</v>
      </c>
      <c r="Z32" s="1">
        <v>0</v>
      </c>
      <c r="AA32" s="1">
        <v>115718</v>
      </c>
      <c r="AB32" s="1">
        <v>1</v>
      </c>
      <c r="AC32" s="1">
        <v>753</v>
      </c>
      <c r="AD32" s="1">
        <v>892</v>
      </c>
      <c r="AE32" s="2">
        <v>159800</v>
      </c>
      <c r="AF32" s="2">
        <v>1278</v>
      </c>
      <c r="AG32" s="2">
        <v>1103</v>
      </c>
      <c r="AH32" s="1" t="s">
        <v>87</v>
      </c>
      <c r="AI32" s="2">
        <v>1001</v>
      </c>
    </row>
    <row r="33" spans="1:35" x14ac:dyDescent="0.2">
      <c r="A33" s="5" t="s">
        <v>188</v>
      </c>
      <c r="B33" s="2">
        <v>1533</v>
      </c>
      <c r="C33" s="2">
        <v>27395</v>
      </c>
      <c r="D33" s="2">
        <v>13526</v>
      </c>
      <c r="E33" s="1">
        <v>19</v>
      </c>
      <c r="F33" s="1">
        <v>3</v>
      </c>
      <c r="G33" s="1">
        <v>85</v>
      </c>
      <c r="H33" s="2">
        <v>11133</v>
      </c>
      <c r="I33" s="2">
        <v>12657</v>
      </c>
      <c r="J33" s="2">
        <v>11161</v>
      </c>
      <c r="K33" s="2">
        <v>12673</v>
      </c>
      <c r="L33" s="2">
        <v>4565</v>
      </c>
      <c r="M33" s="2">
        <v>10375</v>
      </c>
      <c r="N33" s="2">
        <v>11875</v>
      </c>
      <c r="O33" s="2">
        <v>1556</v>
      </c>
      <c r="P33" s="2">
        <v>1472</v>
      </c>
      <c r="Q33" s="2">
        <v>1467</v>
      </c>
      <c r="R33" s="2">
        <v>1331</v>
      </c>
      <c r="S33" s="2">
        <v>142203</v>
      </c>
      <c r="T33" s="1" t="s">
        <v>624</v>
      </c>
      <c r="U33" s="2">
        <v>1569</v>
      </c>
      <c r="V33" s="2">
        <v>42007</v>
      </c>
      <c r="W33" s="1">
        <v>26</v>
      </c>
      <c r="X33" s="2">
        <v>1311</v>
      </c>
      <c r="Y33" s="2">
        <v>3249</v>
      </c>
      <c r="Z33" s="1">
        <v>0</v>
      </c>
      <c r="AA33" s="1">
        <v>217765</v>
      </c>
      <c r="AB33" s="1">
        <v>1</v>
      </c>
      <c r="AC33" s="1">
        <v>753</v>
      </c>
      <c r="AD33" s="1">
        <v>892</v>
      </c>
      <c r="AE33" s="2">
        <v>159800</v>
      </c>
      <c r="AF33" s="2">
        <v>1278</v>
      </c>
      <c r="AG33" s="2">
        <v>1103</v>
      </c>
      <c r="AH33" s="1" t="s">
        <v>87</v>
      </c>
      <c r="AI33" s="2">
        <v>1001</v>
      </c>
    </row>
    <row r="34" spans="1:35" x14ac:dyDescent="0.2">
      <c r="A34" s="3" t="s">
        <v>219</v>
      </c>
      <c r="B34" s="1">
        <v>2292</v>
      </c>
      <c r="C34" s="2" t="s">
        <v>212</v>
      </c>
      <c r="D34" s="1" t="s">
        <v>218</v>
      </c>
      <c r="E34" s="1">
        <v>0</v>
      </c>
      <c r="F34" s="1">
        <v>0</v>
      </c>
      <c r="G34" s="1">
        <v>5</v>
      </c>
      <c r="H34" s="1">
        <v>1861</v>
      </c>
      <c r="I34" s="1">
        <v>1514</v>
      </c>
      <c r="J34" s="1">
        <v>1893</v>
      </c>
      <c r="K34" s="1">
        <v>1562</v>
      </c>
      <c r="L34" s="1">
        <v>6056</v>
      </c>
      <c r="M34" s="1">
        <v>1111</v>
      </c>
      <c r="N34" s="1" t="s">
        <v>217</v>
      </c>
      <c r="O34" s="1">
        <v>1500</v>
      </c>
      <c r="P34" s="1">
        <v>1528</v>
      </c>
      <c r="Q34" s="1">
        <v>1724</v>
      </c>
      <c r="R34" s="1">
        <v>1693</v>
      </c>
      <c r="S34" s="1">
        <v>90</v>
      </c>
      <c r="T34" s="1" t="s">
        <v>103</v>
      </c>
      <c r="U34" s="1">
        <v>2141</v>
      </c>
      <c r="V34" s="1">
        <v>1149</v>
      </c>
      <c r="W34" s="1">
        <v>0</v>
      </c>
      <c r="X34" s="1">
        <v>1626</v>
      </c>
      <c r="Y34" s="1">
        <v>7377</v>
      </c>
      <c r="Z34" s="1">
        <v>0</v>
      </c>
      <c r="AA34" s="1">
        <v>5955</v>
      </c>
      <c r="AB34" s="1">
        <v>1</v>
      </c>
      <c r="AC34" s="1">
        <v>80</v>
      </c>
      <c r="AD34" s="1">
        <v>54</v>
      </c>
      <c r="AE34" s="1">
        <v>134474</v>
      </c>
      <c r="AF34" s="1">
        <v>1500</v>
      </c>
      <c r="AG34" s="1">
        <v>1019</v>
      </c>
      <c r="AH34" s="1" t="s">
        <v>118</v>
      </c>
      <c r="AI34" s="1">
        <v>1000</v>
      </c>
    </row>
    <row r="35" spans="1:35" x14ac:dyDescent="0.2">
      <c r="A35" s="5" t="s">
        <v>192</v>
      </c>
      <c r="B35" s="2">
        <v>7108</v>
      </c>
      <c r="C35" s="2">
        <v>26754</v>
      </c>
      <c r="D35" s="2">
        <v>8886</v>
      </c>
      <c r="E35" s="1">
        <v>23</v>
      </c>
      <c r="F35" s="1">
        <v>6</v>
      </c>
      <c r="G35" s="1">
        <v>69</v>
      </c>
      <c r="H35" s="2">
        <v>9108</v>
      </c>
      <c r="I35" s="2">
        <v>4506</v>
      </c>
      <c r="J35" s="2">
        <v>9160</v>
      </c>
      <c r="K35" s="2">
        <v>4597</v>
      </c>
      <c r="L35" s="2">
        <v>11269</v>
      </c>
      <c r="M35" s="2">
        <v>7708</v>
      </c>
      <c r="N35" s="2">
        <v>2319</v>
      </c>
      <c r="O35" s="2">
        <v>3014</v>
      </c>
      <c r="P35" s="2">
        <v>3917</v>
      </c>
      <c r="Q35" s="2">
        <v>4015</v>
      </c>
      <c r="R35" s="2">
        <v>2254</v>
      </c>
      <c r="S35" s="2">
        <v>119277</v>
      </c>
      <c r="T35" s="1" t="s">
        <v>446</v>
      </c>
      <c r="U35" s="2">
        <v>4403</v>
      </c>
      <c r="V35" s="2">
        <v>190161</v>
      </c>
      <c r="W35" s="1">
        <v>26</v>
      </c>
      <c r="X35" s="2" t="s">
        <v>627</v>
      </c>
      <c r="Y35" s="2" t="s">
        <v>400</v>
      </c>
      <c r="Z35" s="1">
        <v>0</v>
      </c>
      <c r="AA35" s="1">
        <v>985795</v>
      </c>
      <c r="AB35" s="1">
        <v>1</v>
      </c>
      <c r="AC35" s="1">
        <v>561</v>
      </c>
      <c r="AD35" s="1">
        <v>171</v>
      </c>
      <c r="AE35" s="2">
        <v>124592</v>
      </c>
      <c r="AF35" s="2">
        <v>2498</v>
      </c>
      <c r="AG35" s="2">
        <v>1782</v>
      </c>
      <c r="AH35" s="1" t="s">
        <v>390</v>
      </c>
      <c r="AI35" s="1" t="s">
        <v>624</v>
      </c>
    </row>
    <row r="36" spans="1:35" x14ac:dyDescent="0.2">
      <c r="A36" s="5" t="s">
        <v>193</v>
      </c>
      <c r="B36" s="2">
        <v>7108</v>
      </c>
      <c r="C36" s="2">
        <v>29457</v>
      </c>
      <c r="D36" s="2">
        <v>19992</v>
      </c>
      <c r="E36" s="1">
        <v>11</v>
      </c>
      <c r="F36" s="1">
        <v>5</v>
      </c>
      <c r="G36" s="1">
        <v>85</v>
      </c>
      <c r="H36" s="2">
        <v>9108</v>
      </c>
      <c r="I36" s="2">
        <v>4506</v>
      </c>
      <c r="J36" s="2">
        <v>9361</v>
      </c>
      <c r="K36" s="2">
        <v>4421</v>
      </c>
      <c r="L36" s="2">
        <v>11269</v>
      </c>
      <c r="M36" s="2">
        <v>7708</v>
      </c>
      <c r="N36" s="2">
        <v>2319</v>
      </c>
      <c r="O36" s="2">
        <v>3014</v>
      </c>
      <c r="P36" s="2">
        <v>3917</v>
      </c>
      <c r="Q36" s="2">
        <v>4015</v>
      </c>
      <c r="R36" s="2">
        <v>2254</v>
      </c>
      <c r="S36" s="2">
        <v>119277</v>
      </c>
      <c r="T36" s="1" t="s">
        <v>446</v>
      </c>
      <c r="U36" s="2">
        <v>4403</v>
      </c>
      <c r="V36" s="2">
        <v>209378</v>
      </c>
      <c r="W36" s="1">
        <v>24</v>
      </c>
      <c r="X36" s="2">
        <v>1224</v>
      </c>
      <c r="Y36" s="2" t="s">
        <v>405</v>
      </c>
      <c r="Z36" s="1">
        <v>0</v>
      </c>
      <c r="AA36" s="1">
        <v>1085414</v>
      </c>
      <c r="AB36" s="1">
        <v>1</v>
      </c>
      <c r="AC36" s="1">
        <v>561</v>
      </c>
      <c r="AD36" s="1">
        <v>171</v>
      </c>
      <c r="AE36" s="2">
        <v>124592</v>
      </c>
      <c r="AF36" s="2">
        <v>2498</v>
      </c>
      <c r="AG36" s="2">
        <v>1782</v>
      </c>
      <c r="AH36" s="1" t="s">
        <v>390</v>
      </c>
      <c r="AI36" s="1" t="s">
        <v>624</v>
      </c>
    </row>
    <row r="37" spans="1:35" x14ac:dyDescent="0.2">
      <c r="A37" s="5" t="s">
        <v>196</v>
      </c>
      <c r="B37" s="2">
        <v>22724</v>
      </c>
      <c r="C37" s="2">
        <v>26234</v>
      </c>
      <c r="D37" s="2">
        <v>7010</v>
      </c>
      <c r="E37" s="1">
        <v>23</v>
      </c>
      <c r="F37" s="1">
        <v>6</v>
      </c>
      <c r="G37" s="1">
        <v>63</v>
      </c>
      <c r="H37" s="2">
        <v>4967</v>
      </c>
      <c r="I37" s="2">
        <v>6721</v>
      </c>
      <c r="J37" s="2">
        <v>5079</v>
      </c>
      <c r="K37" s="2">
        <v>6719</v>
      </c>
      <c r="L37" s="2">
        <v>18739</v>
      </c>
      <c r="M37" s="1" t="s">
        <v>146</v>
      </c>
      <c r="N37" s="2">
        <v>4514</v>
      </c>
      <c r="O37" s="2">
        <v>7694</v>
      </c>
      <c r="P37" s="2">
        <v>4333</v>
      </c>
      <c r="Q37" s="2">
        <v>7295</v>
      </c>
      <c r="R37" s="2">
        <v>3966</v>
      </c>
      <c r="S37" s="2">
        <v>5461</v>
      </c>
      <c r="T37" s="1" t="s">
        <v>174</v>
      </c>
      <c r="U37" s="2">
        <v>7723</v>
      </c>
      <c r="V37" s="2">
        <v>596131</v>
      </c>
      <c r="W37" s="1">
        <v>25</v>
      </c>
      <c r="X37" s="2" t="s">
        <v>386</v>
      </c>
      <c r="Y37" s="2">
        <v>1740</v>
      </c>
      <c r="Z37" s="1">
        <v>0</v>
      </c>
      <c r="AA37" s="1">
        <v>3090345</v>
      </c>
      <c r="AB37" s="1">
        <v>1</v>
      </c>
      <c r="AC37" s="1">
        <v>69</v>
      </c>
      <c r="AD37" s="1">
        <v>495</v>
      </c>
      <c r="AE37" s="2">
        <v>4952</v>
      </c>
      <c r="AF37" s="2">
        <v>4210</v>
      </c>
      <c r="AG37" s="2">
        <v>1839</v>
      </c>
      <c r="AH37" s="1" t="s">
        <v>478</v>
      </c>
      <c r="AI37" s="1" t="s">
        <v>477</v>
      </c>
    </row>
    <row r="38" spans="1:35" x14ac:dyDescent="0.2">
      <c r="A38" s="5" t="s">
        <v>197</v>
      </c>
      <c r="B38" s="2">
        <v>22724</v>
      </c>
      <c r="C38" s="2">
        <v>9735</v>
      </c>
      <c r="D38" s="2">
        <v>4548</v>
      </c>
      <c r="E38" s="1">
        <v>10</v>
      </c>
      <c r="F38" s="1">
        <v>4</v>
      </c>
      <c r="G38" s="1">
        <v>85</v>
      </c>
      <c r="H38" s="2">
        <v>4967</v>
      </c>
      <c r="I38" s="2">
        <v>6721</v>
      </c>
      <c r="J38" s="2">
        <v>5286</v>
      </c>
      <c r="K38" s="2">
        <v>6764</v>
      </c>
      <c r="L38" s="2">
        <v>18739</v>
      </c>
      <c r="M38" s="2" t="s">
        <v>146</v>
      </c>
      <c r="N38" s="2">
        <v>4514</v>
      </c>
      <c r="O38" s="2">
        <v>7694</v>
      </c>
      <c r="P38" s="2">
        <v>4333</v>
      </c>
      <c r="Q38" s="2">
        <v>7295</v>
      </c>
      <c r="R38" s="2">
        <v>3966</v>
      </c>
      <c r="S38" s="2">
        <v>5461</v>
      </c>
      <c r="T38" s="1" t="s">
        <v>174</v>
      </c>
      <c r="U38" s="2">
        <v>7723</v>
      </c>
      <c r="V38" s="2">
        <v>221224</v>
      </c>
      <c r="W38" s="1">
        <v>9</v>
      </c>
      <c r="X38" s="2">
        <v>3838</v>
      </c>
      <c r="Y38" s="2">
        <v>32822</v>
      </c>
      <c r="Z38" s="1">
        <v>0</v>
      </c>
      <c r="AA38" s="1">
        <v>1146826</v>
      </c>
      <c r="AB38" s="1">
        <v>1</v>
      </c>
      <c r="AC38" s="1">
        <v>69</v>
      </c>
      <c r="AD38" s="1">
        <v>495</v>
      </c>
      <c r="AE38" s="2">
        <v>4952</v>
      </c>
      <c r="AF38" s="2">
        <v>4210</v>
      </c>
      <c r="AG38" s="2">
        <v>1839</v>
      </c>
      <c r="AH38" s="1" t="s">
        <v>478</v>
      </c>
      <c r="AI38" s="1" t="s">
        <v>477</v>
      </c>
    </row>
    <row r="39" spans="1:35" x14ac:dyDescent="0.2">
      <c r="A39" s="5" t="s">
        <v>208</v>
      </c>
      <c r="B39" s="2">
        <v>4117</v>
      </c>
      <c r="C39" s="2">
        <v>35454</v>
      </c>
      <c r="D39" s="2">
        <v>12303</v>
      </c>
      <c r="E39" s="1">
        <v>37</v>
      </c>
      <c r="F39" s="1">
        <v>8</v>
      </c>
      <c r="G39" s="1">
        <v>85</v>
      </c>
      <c r="H39" s="2">
        <v>16457</v>
      </c>
      <c r="I39" s="2">
        <v>12627</v>
      </c>
      <c r="J39" s="2">
        <v>16435</v>
      </c>
      <c r="K39" s="2">
        <v>12574</v>
      </c>
      <c r="L39" s="2">
        <v>7423</v>
      </c>
      <c r="M39" s="2">
        <v>15389</v>
      </c>
      <c r="N39" s="2">
        <v>11375</v>
      </c>
      <c r="O39" s="2">
        <v>2181</v>
      </c>
      <c r="P39" s="2">
        <v>2514</v>
      </c>
      <c r="Q39" s="2">
        <v>2540</v>
      </c>
      <c r="R39" s="2">
        <v>2064</v>
      </c>
      <c r="S39" s="2">
        <v>104482</v>
      </c>
      <c r="T39" s="1" t="s">
        <v>124</v>
      </c>
      <c r="U39" s="2">
        <v>2517</v>
      </c>
      <c r="V39" s="2">
        <v>145967</v>
      </c>
      <c r="W39" s="1">
        <v>35</v>
      </c>
      <c r="X39" s="1" t="s">
        <v>628</v>
      </c>
      <c r="Y39" s="1" t="s">
        <v>251</v>
      </c>
      <c r="Z39" s="1">
        <v>0</v>
      </c>
      <c r="AA39" s="2">
        <v>756691000</v>
      </c>
      <c r="AB39" s="1">
        <v>1</v>
      </c>
      <c r="AC39" s="1">
        <v>1151</v>
      </c>
      <c r="AD39" s="1">
        <v>825</v>
      </c>
      <c r="AE39" s="2">
        <v>112036</v>
      </c>
      <c r="AF39" s="2">
        <v>1983</v>
      </c>
      <c r="AG39" s="2">
        <v>1231</v>
      </c>
      <c r="AH39" s="1" t="s">
        <v>629</v>
      </c>
      <c r="AI39" s="2" t="s">
        <v>144</v>
      </c>
    </row>
    <row r="40" spans="1:35" x14ac:dyDescent="0.2">
      <c r="A40" s="5" t="s">
        <v>209</v>
      </c>
      <c r="B40" s="2">
        <v>4117</v>
      </c>
      <c r="C40" s="2">
        <v>12150</v>
      </c>
      <c r="D40" s="2">
        <v>5176</v>
      </c>
      <c r="E40" s="1">
        <v>11</v>
      </c>
      <c r="F40" s="1">
        <v>4</v>
      </c>
      <c r="G40" s="1">
        <v>82</v>
      </c>
      <c r="H40" s="2">
        <v>16457</v>
      </c>
      <c r="I40" s="2">
        <v>12627</v>
      </c>
      <c r="J40" s="2">
        <v>16533</v>
      </c>
      <c r="K40" s="2">
        <v>12580</v>
      </c>
      <c r="L40" s="2">
        <v>7423</v>
      </c>
      <c r="M40" s="2">
        <v>15389</v>
      </c>
      <c r="N40" s="2">
        <v>11375</v>
      </c>
      <c r="O40" s="2">
        <v>2181</v>
      </c>
      <c r="P40" s="2">
        <v>2514</v>
      </c>
      <c r="Q40" s="2">
        <v>2540</v>
      </c>
      <c r="R40" s="2">
        <v>2064</v>
      </c>
      <c r="S40" s="2">
        <v>104482</v>
      </c>
      <c r="T40" s="1" t="s">
        <v>124</v>
      </c>
      <c r="U40" s="2">
        <v>2517</v>
      </c>
      <c r="V40" s="2">
        <v>50022</v>
      </c>
      <c r="W40" s="1">
        <v>11</v>
      </c>
      <c r="X40" s="2">
        <v>2531</v>
      </c>
      <c r="Y40" s="2">
        <v>14090</v>
      </c>
      <c r="Z40" s="1">
        <v>0</v>
      </c>
      <c r="AA40" s="2">
        <v>259314000</v>
      </c>
      <c r="AB40" s="1">
        <v>1</v>
      </c>
      <c r="AC40" s="1">
        <v>1151</v>
      </c>
      <c r="AD40" s="1">
        <v>825</v>
      </c>
      <c r="AE40" s="2">
        <v>112036</v>
      </c>
      <c r="AF40" s="2">
        <v>1983</v>
      </c>
      <c r="AG40" s="2">
        <v>1231</v>
      </c>
      <c r="AH40" s="1" t="s">
        <v>629</v>
      </c>
      <c r="AI40" s="2" t="s">
        <v>144</v>
      </c>
    </row>
    <row r="41" spans="1:35" x14ac:dyDescent="0.2">
      <c r="A41" s="1" t="s">
        <v>213</v>
      </c>
      <c r="B41" s="2">
        <v>1667</v>
      </c>
      <c r="C41" s="2">
        <v>25827</v>
      </c>
      <c r="D41" s="2">
        <v>9242</v>
      </c>
      <c r="E41" s="1">
        <v>21</v>
      </c>
      <c r="F41" s="1">
        <v>7</v>
      </c>
      <c r="G41" s="1">
        <v>67</v>
      </c>
      <c r="H41" s="2">
        <v>14847</v>
      </c>
      <c r="I41" s="2">
        <v>12902</v>
      </c>
      <c r="J41" s="2">
        <v>14877</v>
      </c>
      <c r="K41" s="2">
        <v>12871</v>
      </c>
      <c r="L41" s="2">
        <v>4678</v>
      </c>
      <c r="M41" s="2">
        <v>14097</v>
      </c>
      <c r="N41" s="2">
        <v>12153</v>
      </c>
      <c r="O41" s="2">
        <v>1500</v>
      </c>
      <c r="P41" s="2">
        <v>1458</v>
      </c>
      <c r="Q41" s="2">
        <v>1564</v>
      </c>
      <c r="R41" s="2">
        <v>1357</v>
      </c>
      <c r="S41" s="2">
        <v>140289</v>
      </c>
      <c r="T41" s="1" t="s">
        <v>96</v>
      </c>
      <c r="U41" s="2">
        <v>1603</v>
      </c>
      <c r="V41" s="2">
        <v>43065</v>
      </c>
      <c r="W41" s="1">
        <v>24</v>
      </c>
      <c r="X41" s="1" t="s">
        <v>630</v>
      </c>
      <c r="Y41" s="1" t="s">
        <v>496</v>
      </c>
      <c r="Z41" s="1">
        <v>0</v>
      </c>
      <c r="AA41" s="2">
        <v>223250000</v>
      </c>
      <c r="AB41" s="1">
        <v>1</v>
      </c>
      <c r="AC41" s="1">
        <v>1037</v>
      </c>
      <c r="AD41" s="1">
        <v>883</v>
      </c>
      <c r="AE41" s="2">
        <v>125480</v>
      </c>
      <c r="AF41" s="2">
        <v>1361</v>
      </c>
      <c r="AG41" s="2">
        <v>1152</v>
      </c>
      <c r="AH41" s="1" t="s">
        <v>201</v>
      </c>
      <c r="AI41" s="2">
        <v>1001</v>
      </c>
    </row>
    <row r="42" spans="1:35" x14ac:dyDescent="0.2">
      <c r="A42" s="1" t="s">
        <v>214</v>
      </c>
      <c r="B42" s="2">
        <v>1667</v>
      </c>
      <c r="C42" s="2">
        <v>3323</v>
      </c>
      <c r="D42" s="1" t="s">
        <v>297</v>
      </c>
      <c r="E42" s="1">
        <v>3</v>
      </c>
      <c r="F42" s="1">
        <v>1</v>
      </c>
      <c r="G42" s="1">
        <v>15</v>
      </c>
      <c r="H42" s="2">
        <v>14847</v>
      </c>
      <c r="I42" s="2">
        <v>12902</v>
      </c>
      <c r="J42" s="2">
        <v>14888</v>
      </c>
      <c r="K42" s="2">
        <v>12904</v>
      </c>
      <c r="L42" s="2">
        <v>4678</v>
      </c>
      <c r="M42" s="2">
        <v>14097</v>
      </c>
      <c r="N42" s="2">
        <v>12153</v>
      </c>
      <c r="O42" s="2">
        <v>1500</v>
      </c>
      <c r="P42" s="2">
        <v>1458</v>
      </c>
      <c r="Q42" s="2">
        <v>1564</v>
      </c>
      <c r="R42" s="2">
        <v>1357</v>
      </c>
      <c r="S42" s="2">
        <v>140289</v>
      </c>
      <c r="T42" s="1" t="s">
        <v>96</v>
      </c>
      <c r="U42" s="2">
        <v>1603</v>
      </c>
      <c r="V42" s="2">
        <v>5542</v>
      </c>
      <c r="W42" s="1">
        <v>3</v>
      </c>
      <c r="X42" s="2">
        <v>2361</v>
      </c>
      <c r="Y42" s="2">
        <v>18584</v>
      </c>
      <c r="Z42" s="1">
        <v>0</v>
      </c>
      <c r="AA42" s="2">
        <v>28728000</v>
      </c>
      <c r="AB42" s="1">
        <v>1</v>
      </c>
      <c r="AC42" s="1">
        <v>1037</v>
      </c>
      <c r="AD42" s="1">
        <v>883</v>
      </c>
      <c r="AE42" s="2">
        <v>125480</v>
      </c>
      <c r="AF42" s="2">
        <v>1361</v>
      </c>
      <c r="AG42" s="2">
        <v>1152</v>
      </c>
      <c r="AH42" s="1" t="s">
        <v>201</v>
      </c>
      <c r="AI42" s="2">
        <v>1001</v>
      </c>
    </row>
    <row r="43" spans="1:35" x14ac:dyDescent="0.2">
      <c r="A43" s="3" t="s">
        <v>233</v>
      </c>
      <c r="B43" s="1">
        <v>2271</v>
      </c>
      <c r="C43" s="2">
        <v>1046</v>
      </c>
      <c r="D43" s="1" t="s">
        <v>232</v>
      </c>
      <c r="E43" s="1">
        <v>1</v>
      </c>
      <c r="F43" s="1">
        <v>1</v>
      </c>
      <c r="G43" s="1">
        <v>3</v>
      </c>
      <c r="H43" s="1">
        <v>9167</v>
      </c>
      <c r="I43" s="1">
        <v>1076</v>
      </c>
      <c r="J43" s="1">
        <v>9150</v>
      </c>
      <c r="K43" s="1">
        <v>1120</v>
      </c>
      <c r="L43" s="1">
        <v>6028</v>
      </c>
      <c r="M43" s="1">
        <v>8417</v>
      </c>
      <c r="N43" s="1" t="s">
        <v>231</v>
      </c>
      <c r="O43" s="1">
        <v>1500</v>
      </c>
      <c r="P43" s="1">
        <v>1514</v>
      </c>
      <c r="Q43" s="1">
        <v>1708</v>
      </c>
      <c r="R43" s="1">
        <v>1693</v>
      </c>
      <c r="S43" s="1">
        <v>90</v>
      </c>
      <c r="T43" s="1" t="s">
        <v>103</v>
      </c>
      <c r="U43" s="1">
        <v>2131</v>
      </c>
      <c r="V43" s="1">
        <v>2376</v>
      </c>
      <c r="W43" s="1">
        <v>1</v>
      </c>
      <c r="X43" s="1">
        <v>-1537</v>
      </c>
      <c r="Y43" s="1">
        <v>8577</v>
      </c>
      <c r="Z43" s="1">
        <v>0</v>
      </c>
      <c r="AA43" s="1">
        <v>12318000</v>
      </c>
      <c r="AB43" s="1">
        <v>1</v>
      </c>
      <c r="AC43" s="1">
        <v>606</v>
      </c>
      <c r="AD43" s="1">
        <v>23</v>
      </c>
      <c r="AE43" s="1">
        <v>134736</v>
      </c>
      <c r="AF43" s="1">
        <v>1500</v>
      </c>
      <c r="AG43" s="1">
        <v>1009</v>
      </c>
      <c r="AH43" s="1" t="s">
        <v>145</v>
      </c>
      <c r="AI43" s="1">
        <v>1000</v>
      </c>
    </row>
    <row r="44" spans="1:35" x14ac:dyDescent="0.2">
      <c r="A44" s="5" t="s">
        <v>215</v>
      </c>
      <c r="B44" s="2">
        <v>7292</v>
      </c>
      <c r="C44" s="2">
        <v>14847</v>
      </c>
      <c r="D44" s="2">
        <v>6151</v>
      </c>
      <c r="E44" s="1">
        <v>11</v>
      </c>
      <c r="F44" s="1">
        <v>1</v>
      </c>
      <c r="G44" s="1">
        <v>44</v>
      </c>
      <c r="H44" s="2">
        <v>3278</v>
      </c>
      <c r="I44" s="2">
        <v>4830</v>
      </c>
      <c r="J44" s="2">
        <v>3233</v>
      </c>
      <c r="K44" s="2">
        <v>4807</v>
      </c>
      <c r="L44" s="2">
        <v>9904</v>
      </c>
      <c r="M44" s="2">
        <v>1611</v>
      </c>
      <c r="N44" s="2">
        <v>3389</v>
      </c>
      <c r="O44" s="2">
        <v>3181</v>
      </c>
      <c r="P44" s="2">
        <v>2986</v>
      </c>
      <c r="Q44" s="2">
        <v>3247</v>
      </c>
      <c r="R44" s="2">
        <v>2860</v>
      </c>
      <c r="S44" s="2">
        <v>149700</v>
      </c>
      <c r="T44" s="1" t="s">
        <v>297</v>
      </c>
      <c r="U44" s="2">
        <v>3410</v>
      </c>
      <c r="V44" s="2">
        <v>108261</v>
      </c>
      <c r="W44" s="1">
        <v>15</v>
      </c>
      <c r="X44" s="1" t="s">
        <v>631</v>
      </c>
      <c r="Y44" s="1" t="s">
        <v>632</v>
      </c>
      <c r="Z44" s="1">
        <v>0</v>
      </c>
      <c r="AA44" s="1">
        <v>561226</v>
      </c>
      <c r="AB44" s="1">
        <v>1</v>
      </c>
      <c r="AC44" s="1">
        <v>116</v>
      </c>
      <c r="AD44" s="1">
        <v>299</v>
      </c>
      <c r="AE44" s="2">
        <v>153644</v>
      </c>
      <c r="AF44" s="2">
        <v>2931</v>
      </c>
      <c r="AG44" s="2">
        <v>1135</v>
      </c>
      <c r="AH44" s="1" t="s">
        <v>457</v>
      </c>
      <c r="AI44" s="1" t="s">
        <v>403</v>
      </c>
    </row>
    <row r="45" spans="1:35" x14ac:dyDescent="0.2">
      <c r="A45" s="5" t="s">
        <v>216</v>
      </c>
      <c r="B45" s="2">
        <v>7292</v>
      </c>
      <c r="C45" s="2">
        <v>11077</v>
      </c>
      <c r="D45" s="2">
        <v>4021</v>
      </c>
      <c r="E45" s="1">
        <v>11</v>
      </c>
      <c r="F45" s="1">
        <v>2</v>
      </c>
      <c r="G45" s="1">
        <v>45</v>
      </c>
      <c r="H45" s="2">
        <v>3278</v>
      </c>
      <c r="I45" s="2">
        <v>4830</v>
      </c>
      <c r="J45" s="2">
        <v>3251</v>
      </c>
      <c r="K45" s="2">
        <v>4889</v>
      </c>
      <c r="L45" s="2">
        <v>9904</v>
      </c>
      <c r="M45" s="2">
        <v>1611</v>
      </c>
      <c r="N45" s="2">
        <v>3389</v>
      </c>
      <c r="O45" s="2">
        <v>3181</v>
      </c>
      <c r="P45" s="2">
        <v>2986</v>
      </c>
      <c r="Q45" s="2">
        <v>3247</v>
      </c>
      <c r="R45" s="2">
        <v>2860</v>
      </c>
      <c r="S45" s="2">
        <v>149700</v>
      </c>
      <c r="T45" s="1" t="s">
        <v>297</v>
      </c>
      <c r="U45" s="2">
        <v>3410</v>
      </c>
      <c r="V45" s="2">
        <v>80767</v>
      </c>
      <c r="W45" s="1">
        <v>11</v>
      </c>
      <c r="X45" s="1" t="s">
        <v>297</v>
      </c>
      <c r="Y45" s="2">
        <v>3669</v>
      </c>
      <c r="Z45" s="1">
        <v>0</v>
      </c>
      <c r="AA45" s="1">
        <v>418698</v>
      </c>
      <c r="AB45" s="1">
        <v>1</v>
      </c>
      <c r="AC45" s="1">
        <v>116</v>
      </c>
      <c r="AD45" s="1">
        <v>299</v>
      </c>
      <c r="AE45" s="2">
        <v>153644</v>
      </c>
      <c r="AF45" s="2">
        <v>2931</v>
      </c>
      <c r="AG45" s="2">
        <v>1135</v>
      </c>
      <c r="AH45" s="1" t="s">
        <v>457</v>
      </c>
      <c r="AI45" s="1" t="s">
        <v>403</v>
      </c>
    </row>
    <row r="46" spans="1:35" x14ac:dyDescent="0.2">
      <c r="A46" s="5" t="s">
        <v>222</v>
      </c>
      <c r="B46" s="2">
        <v>4208</v>
      </c>
      <c r="C46" s="2">
        <v>13755</v>
      </c>
      <c r="D46" s="2">
        <v>5400</v>
      </c>
      <c r="E46" s="1">
        <v>11</v>
      </c>
      <c r="F46" s="1">
        <v>1</v>
      </c>
      <c r="G46" s="1">
        <v>39</v>
      </c>
      <c r="H46" s="2">
        <v>1700</v>
      </c>
      <c r="I46" s="2">
        <v>8657</v>
      </c>
      <c r="J46" s="2">
        <v>1687</v>
      </c>
      <c r="K46" s="2">
        <v>8625</v>
      </c>
      <c r="L46" s="2">
        <v>7495</v>
      </c>
      <c r="M46" s="1" t="s">
        <v>633</v>
      </c>
      <c r="N46" s="2">
        <v>7611</v>
      </c>
      <c r="O46" s="2">
        <v>2514</v>
      </c>
      <c r="P46" s="2">
        <v>2111</v>
      </c>
      <c r="Q46" s="2">
        <v>2516</v>
      </c>
      <c r="R46" s="2">
        <v>2129</v>
      </c>
      <c r="S46" s="2">
        <v>165944</v>
      </c>
      <c r="T46" s="1" t="s">
        <v>210</v>
      </c>
      <c r="U46" s="2">
        <v>2587</v>
      </c>
      <c r="V46" s="2">
        <v>57884</v>
      </c>
      <c r="W46" s="1">
        <v>13</v>
      </c>
      <c r="X46" s="1" t="s">
        <v>634</v>
      </c>
      <c r="Y46" s="1" t="s">
        <v>635</v>
      </c>
      <c r="Z46" s="1">
        <v>0</v>
      </c>
      <c r="AA46" s="1">
        <v>300070</v>
      </c>
      <c r="AB46" s="1">
        <v>1</v>
      </c>
      <c r="AC46" s="1">
        <v>53</v>
      </c>
      <c r="AD46" s="1">
        <v>564</v>
      </c>
      <c r="AE46" s="2">
        <v>138264</v>
      </c>
      <c r="AF46" s="2">
        <v>2063</v>
      </c>
      <c r="AG46" s="2">
        <v>1182</v>
      </c>
      <c r="AH46" s="1" t="s">
        <v>239</v>
      </c>
      <c r="AI46" s="1" t="s">
        <v>294</v>
      </c>
    </row>
    <row r="47" spans="1:35" x14ac:dyDescent="0.2">
      <c r="A47" s="5" t="s">
        <v>223</v>
      </c>
      <c r="B47" s="2">
        <v>4208</v>
      </c>
      <c r="C47" s="2">
        <v>12346</v>
      </c>
      <c r="D47" s="2">
        <v>6084</v>
      </c>
      <c r="E47" s="1">
        <v>11</v>
      </c>
      <c r="F47" s="1">
        <v>1</v>
      </c>
      <c r="G47" s="1">
        <v>63</v>
      </c>
      <c r="H47" s="2">
        <v>1700</v>
      </c>
      <c r="I47" s="2">
        <v>8657</v>
      </c>
      <c r="J47" s="2">
        <v>1632</v>
      </c>
      <c r="K47" s="2">
        <v>8516</v>
      </c>
      <c r="L47" s="2">
        <v>7495</v>
      </c>
      <c r="M47" s="1" t="s">
        <v>633</v>
      </c>
      <c r="N47" s="2">
        <v>7611</v>
      </c>
      <c r="O47" s="2">
        <v>2514</v>
      </c>
      <c r="P47" s="2">
        <v>2111</v>
      </c>
      <c r="Q47" s="2">
        <v>2516</v>
      </c>
      <c r="R47" s="2">
        <v>2129</v>
      </c>
      <c r="S47" s="2">
        <v>165944</v>
      </c>
      <c r="T47" s="1" t="s">
        <v>210</v>
      </c>
      <c r="U47" s="2">
        <v>2587</v>
      </c>
      <c r="V47" s="2">
        <v>51952</v>
      </c>
      <c r="W47" s="1">
        <v>11</v>
      </c>
      <c r="X47" s="2">
        <v>1651</v>
      </c>
      <c r="Y47" s="2">
        <v>4881</v>
      </c>
      <c r="Z47" s="1">
        <v>0</v>
      </c>
      <c r="AA47" s="1">
        <v>269320</v>
      </c>
      <c r="AB47" s="1">
        <v>1</v>
      </c>
      <c r="AC47" s="1">
        <v>53</v>
      </c>
      <c r="AD47" s="1">
        <v>564</v>
      </c>
      <c r="AE47" s="2">
        <v>138264</v>
      </c>
      <c r="AF47" s="2">
        <v>2063</v>
      </c>
      <c r="AG47" s="2">
        <v>1182</v>
      </c>
      <c r="AH47" s="1" t="s">
        <v>239</v>
      </c>
      <c r="AI47" s="1" t="s">
        <v>294</v>
      </c>
    </row>
    <row r="48" spans="1:35" x14ac:dyDescent="0.2">
      <c r="A48" s="1" t="s">
        <v>224</v>
      </c>
      <c r="B48" s="2">
        <v>3143</v>
      </c>
      <c r="C48" s="2">
        <v>7780</v>
      </c>
      <c r="D48" s="2">
        <v>3253</v>
      </c>
      <c r="E48" s="1">
        <v>9</v>
      </c>
      <c r="F48" s="1">
        <v>1</v>
      </c>
      <c r="G48" s="1">
        <v>22</v>
      </c>
      <c r="H48" s="2">
        <v>16696</v>
      </c>
      <c r="I48" s="2">
        <v>6696</v>
      </c>
      <c r="J48" s="2">
        <v>16735</v>
      </c>
      <c r="K48" s="2">
        <v>6706</v>
      </c>
      <c r="L48" s="2">
        <v>6549</v>
      </c>
      <c r="M48" s="2">
        <v>15722</v>
      </c>
      <c r="N48" s="2">
        <v>5764</v>
      </c>
      <c r="O48" s="2">
        <v>2111</v>
      </c>
      <c r="P48" s="2">
        <v>1972</v>
      </c>
      <c r="Q48" s="2">
        <v>2045</v>
      </c>
      <c r="R48" s="2">
        <v>1957</v>
      </c>
      <c r="S48" s="2">
        <v>155608</v>
      </c>
      <c r="T48" s="1" t="s">
        <v>636</v>
      </c>
      <c r="U48" s="2">
        <v>2221</v>
      </c>
      <c r="V48" s="2">
        <v>24451</v>
      </c>
      <c r="W48" s="1">
        <v>8</v>
      </c>
      <c r="X48" s="1" t="s">
        <v>637</v>
      </c>
      <c r="Y48" s="1" t="s">
        <v>638</v>
      </c>
      <c r="Z48" s="1">
        <v>0</v>
      </c>
      <c r="AA48" s="1">
        <v>126753</v>
      </c>
      <c r="AB48" s="1">
        <v>1</v>
      </c>
      <c r="AC48" s="1">
        <v>1132</v>
      </c>
      <c r="AD48" s="1">
        <v>431</v>
      </c>
      <c r="AE48" s="2">
        <v>140837</v>
      </c>
      <c r="AF48" s="2">
        <v>1964</v>
      </c>
      <c r="AG48" s="2">
        <v>1045</v>
      </c>
      <c r="AH48" s="1" t="s">
        <v>96</v>
      </c>
      <c r="AI48" s="1" t="s">
        <v>92</v>
      </c>
    </row>
    <row r="49" spans="1:35" x14ac:dyDescent="0.2">
      <c r="A49" s="1" t="s">
        <v>225</v>
      </c>
      <c r="B49" s="2">
        <v>3143</v>
      </c>
      <c r="C49" s="2">
        <v>6657</v>
      </c>
      <c r="D49" s="2">
        <v>3530</v>
      </c>
      <c r="E49" s="1">
        <v>7</v>
      </c>
      <c r="F49" s="1">
        <v>1</v>
      </c>
      <c r="G49" s="1">
        <v>63</v>
      </c>
      <c r="H49" s="2">
        <v>16696</v>
      </c>
      <c r="I49" s="2">
        <v>6696</v>
      </c>
      <c r="J49" s="2">
        <v>16790</v>
      </c>
      <c r="K49" s="2">
        <v>6742</v>
      </c>
      <c r="L49" s="2">
        <v>6549</v>
      </c>
      <c r="M49" s="2">
        <v>15722</v>
      </c>
      <c r="N49" s="2">
        <v>5764</v>
      </c>
      <c r="O49" s="2">
        <v>2111</v>
      </c>
      <c r="P49" s="2">
        <v>1972</v>
      </c>
      <c r="Q49" s="2">
        <v>2045</v>
      </c>
      <c r="R49" s="2">
        <v>1957</v>
      </c>
      <c r="S49" s="2">
        <v>155608</v>
      </c>
      <c r="T49" s="1" t="s">
        <v>636</v>
      </c>
      <c r="U49" s="2">
        <v>2221</v>
      </c>
      <c r="V49" s="2">
        <v>20921</v>
      </c>
      <c r="W49" s="1">
        <v>6</v>
      </c>
      <c r="X49" s="2">
        <v>3165</v>
      </c>
      <c r="Y49" s="2">
        <v>28699</v>
      </c>
      <c r="Z49" s="1">
        <v>0</v>
      </c>
      <c r="AA49" s="1">
        <v>108455</v>
      </c>
      <c r="AB49" s="1">
        <v>1</v>
      </c>
      <c r="AC49" s="1">
        <v>1132</v>
      </c>
      <c r="AD49" s="1">
        <v>431</v>
      </c>
      <c r="AE49" s="2">
        <v>140837</v>
      </c>
      <c r="AF49" s="2">
        <v>1964</v>
      </c>
      <c r="AG49" s="2">
        <v>1045</v>
      </c>
      <c r="AH49" s="1" t="s">
        <v>96</v>
      </c>
      <c r="AI49" s="1" t="s">
        <v>92</v>
      </c>
    </row>
    <row r="50" spans="1:35" x14ac:dyDescent="0.2">
      <c r="A50" s="1" t="s">
        <v>226</v>
      </c>
      <c r="B50" s="2">
        <v>1282</v>
      </c>
      <c r="C50" s="2">
        <v>10078</v>
      </c>
      <c r="D50" s="2">
        <v>5102</v>
      </c>
      <c r="E50" s="1">
        <v>9</v>
      </c>
      <c r="F50" s="1">
        <v>2</v>
      </c>
      <c r="G50" s="1">
        <v>40</v>
      </c>
      <c r="H50" s="2">
        <v>2312</v>
      </c>
      <c r="I50" s="2">
        <v>6519</v>
      </c>
      <c r="J50" s="2">
        <v>2295</v>
      </c>
      <c r="K50" s="2">
        <v>6434</v>
      </c>
      <c r="L50" s="2">
        <v>4210</v>
      </c>
      <c r="M50" s="2">
        <v>1653</v>
      </c>
      <c r="N50" s="2">
        <v>5889</v>
      </c>
      <c r="O50" s="2">
        <v>1417</v>
      </c>
      <c r="P50" s="2">
        <v>1278</v>
      </c>
      <c r="Q50" s="2">
        <v>1405</v>
      </c>
      <c r="R50" s="2">
        <v>1161</v>
      </c>
      <c r="S50" s="2">
        <v>172493</v>
      </c>
      <c r="T50" s="1" t="s">
        <v>376</v>
      </c>
      <c r="U50" s="2">
        <v>1465</v>
      </c>
      <c r="V50" s="2">
        <v>12918</v>
      </c>
      <c r="W50" s="1">
        <v>9</v>
      </c>
      <c r="X50" s="2">
        <v>2392</v>
      </c>
      <c r="Y50" s="2">
        <v>7943</v>
      </c>
      <c r="Z50" s="1">
        <v>0</v>
      </c>
      <c r="AA50" s="1">
        <v>66969</v>
      </c>
      <c r="AB50" s="1">
        <v>1</v>
      </c>
      <c r="AC50" s="1">
        <v>119</v>
      </c>
      <c r="AD50" s="1">
        <v>491</v>
      </c>
      <c r="AE50" s="2">
        <v>14826</v>
      </c>
      <c r="AF50" s="2">
        <v>1165</v>
      </c>
      <c r="AG50" s="2">
        <v>1210</v>
      </c>
      <c r="AH50" s="1" t="s">
        <v>626</v>
      </c>
      <c r="AI50" s="2">
        <v>1000</v>
      </c>
    </row>
    <row r="51" spans="1:35" x14ac:dyDescent="0.2">
      <c r="A51" s="1" t="s">
        <v>227</v>
      </c>
      <c r="B51" s="2">
        <v>3143</v>
      </c>
      <c r="C51" s="2">
        <v>6657</v>
      </c>
      <c r="D51" s="2">
        <v>3530</v>
      </c>
      <c r="E51" s="1">
        <v>7</v>
      </c>
      <c r="F51" s="1">
        <v>1</v>
      </c>
      <c r="G51" s="1">
        <v>63</v>
      </c>
      <c r="H51" s="2">
        <v>16696</v>
      </c>
      <c r="I51" s="2">
        <v>6696</v>
      </c>
      <c r="J51" s="2">
        <v>16790</v>
      </c>
      <c r="K51" s="2">
        <v>6742</v>
      </c>
      <c r="L51" s="2">
        <v>6549</v>
      </c>
      <c r="M51" s="2">
        <v>15722</v>
      </c>
      <c r="N51" s="2">
        <v>5764</v>
      </c>
      <c r="O51" s="2">
        <v>2111</v>
      </c>
      <c r="P51" s="2">
        <v>1972</v>
      </c>
      <c r="Q51" s="2">
        <v>2045</v>
      </c>
      <c r="R51" s="2">
        <v>1957</v>
      </c>
      <c r="S51" s="2">
        <v>155608</v>
      </c>
      <c r="T51" s="1" t="s">
        <v>636</v>
      </c>
      <c r="U51" s="2">
        <v>2221</v>
      </c>
      <c r="V51" s="2">
        <v>20921</v>
      </c>
      <c r="W51" s="1">
        <v>6</v>
      </c>
      <c r="X51" s="2">
        <v>3165</v>
      </c>
      <c r="Y51" s="2">
        <v>28699</v>
      </c>
      <c r="Z51" s="1">
        <v>0</v>
      </c>
      <c r="AA51" s="1">
        <v>108455</v>
      </c>
      <c r="AB51" s="1">
        <v>1</v>
      </c>
      <c r="AC51" s="1">
        <v>1132</v>
      </c>
      <c r="AD51" s="1">
        <v>431</v>
      </c>
      <c r="AE51" s="2">
        <v>140837</v>
      </c>
      <c r="AF51" s="2">
        <v>1964</v>
      </c>
      <c r="AG51" s="2">
        <v>1045</v>
      </c>
      <c r="AH51" s="1" t="s">
        <v>96</v>
      </c>
      <c r="AI51" s="1" t="s">
        <v>92</v>
      </c>
    </row>
    <row r="52" spans="1:35" x14ac:dyDescent="0.2">
      <c r="A52" s="3" t="s">
        <v>252</v>
      </c>
      <c r="B52" s="1">
        <v>2250</v>
      </c>
      <c r="C52" s="2" t="s">
        <v>250</v>
      </c>
      <c r="D52" s="1" t="s">
        <v>251</v>
      </c>
      <c r="E52" s="1">
        <v>0</v>
      </c>
      <c r="F52" s="1">
        <v>0</v>
      </c>
      <c r="G52" s="1">
        <v>5</v>
      </c>
      <c r="H52" s="1">
        <v>14951</v>
      </c>
      <c r="I52" s="1">
        <v>12757</v>
      </c>
      <c r="J52" s="1">
        <v>14884</v>
      </c>
      <c r="K52" s="1">
        <v>12851</v>
      </c>
      <c r="L52" s="1">
        <v>6000</v>
      </c>
      <c r="M52" s="1">
        <v>14194</v>
      </c>
      <c r="N52" s="1">
        <v>12014</v>
      </c>
      <c r="O52" s="1">
        <v>1514</v>
      </c>
      <c r="P52" s="1">
        <v>1486</v>
      </c>
      <c r="Q52" s="1">
        <v>1708</v>
      </c>
      <c r="R52" s="1">
        <v>1677</v>
      </c>
      <c r="S52" s="1">
        <v>0</v>
      </c>
      <c r="T52" s="1" t="s">
        <v>103</v>
      </c>
      <c r="U52" s="1">
        <v>2121</v>
      </c>
      <c r="V52" s="1">
        <v>1186</v>
      </c>
      <c r="W52" s="1">
        <v>0</v>
      </c>
      <c r="X52" s="1">
        <v>2208</v>
      </c>
      <c r="Y52" s="1">
        <v>11259</v>
      </c>
      <c r="Z52" s="1">
        <v>0</v>
      </c>
      <c r="AA52" s="1">
        <v>6147</v>
      </c>
      <c r="AB52" s="1">
        <v>1</v>
      </c>
      <c r="AC52" s="1">
        <v>1022</v>
      </c>
      <c r="AD52" s="1">
        <v>865</v>
      </c>
      <c r="AE52" s="1">
        <v>135531</v>
      </c>
      <c r="AF52" s="1">
        <v>1486</v>
      </c>
      <c r="AG52" s="1">
        <v>1019</v>
      </c>
      <c r="AH52" s="1" t="s">
        <v>118</v>
      </c>
      <c r="AI52" s="1">
        <v>1000</v>
      </c>
    </row>
    <row r="53" spans="1:35" x14ac:dyDescent="0.2">
      <c r="A53" s="5" t="s">
        <v>229</v>
      </c>
      <c r="B53" s="2">
        <v>3566</v>
      </c>
      <c r="C53" s="2">
        <v>33554</v>
      </c>
      <c r="D53" s="2">
        <v>13513</v>
      </c>
      <c r="E53" s="1">
        <v>26</v>
      </c>
      <c r="F53" s="1">
        <v>6</v>
      </c>
      <c r="G53" s="1">
        <v>85</v>
      </c>
      <c r="H53" s="2">
        <v>17421</v>
      </c>
      <c r="I53" s="2">
        <v>4863</v>
      </c>
      <c r="J53" s="2">
        <v>17418</v>
      </c>
      <c r="K53" s="2">
        <v>4887</v>
      </c>
      <c r="L53" s="2">
        <v>7338</v>
      </c>
      <c r="M53" s="2">
        <v>16292</v>
      </c>
      <c r="N53" s="2">
        <v>3875</v>
      </c>
      <c r="O53" s="2">
        <v>2361</v>
      </c>
      <c r="P53" s="2">
        <v>1944</v>
      </c>
      <c r="Q53" s="2">
        <v>2455</v>
      </c>
      <c r="R53" s="2">
        <v>1849</v>
      </c>
      <c r="S53" s="2">
        <v>169185</v>
      </c>
      <c r="T53" s="1" t="s">
        <v>284</v>
      </c>
      <c r="U53" s="2">
        <v>2567</v>
      </c>
      <c r="V53" s="2">
        <v>119658</v>
      </c>
      <c r="W53" s="1">
        <v>31</v>
      </c>
      <c r="X53" s="1" t="s">
        <v>639</v>
      </c>
      <c r="Y53" s="1" t="s">
        <v>620</v>
      </c>
      <c r="Z53" s="1">
        <v>0</v>
      </c>
      <c r="AA53" s="1">
        <v>620305</v>
      </c>
      <c r="AB53" s="1">
        <v>1</v>
      </c>
      <c r="AC53" s="1">
        <v>1187</v>
      </c>
      <c r="AD53" s="1">
        <v>285</v>
      </c>
      <c r="AE53" s="2">
        <v>138289</v>
      </c>
      <c r="AF53" s="2">
        <v>1921</v>
      </c>
      <c r="AG53" s="2">
        <v>1328</v>
      </c>
      <c r="AH53" s="1" t="s">
        <v>183</v>
      </c>
      <c r="AI53" s="1" t="s">
        <v>600</v>
      </c>
    </row>
    <row r="54" spans="1:35" x14ac:dyDescent="0.2">
      <c r="A54" s="5" t="s">
        <v>230</v>
      </c>
      <c r="B54" s="2">
        <v>3566</v>
      </c>
      <c r="C54" s="2">
        <v>41042</v>
      </c>
      <c r="D54" s="2">
        <v>14979</v>
      </c>
      <c r="E54" s="1">
        <v>34</v>
      </c>
      <c r="F54" s="1">
        <v>8</v>
      </c>
      <c r="G54" s="1">
        <v>85</v>
      </c>
      <c r="H54" s="2">
        <v>17421</v>
      </c>
      <c r="I54" s="2">
        <v>4863</v>
      </c>
      <c r="J54" s="2">
        <v>17377</v>
      </c>
      <c r="K54" s="2">
        <v>4856</v>
      </c>
      <c r="L54" s="2">
        <v>7338</v>
      </c>
      <c r="M54" s="2">
        <v>16292</v>
      </c>
      <c r="N54" s="2">
        <v>3875</v>
      </c>
      <c r="O54" s="2">
        <v>2361</v>
      </c>
      <c r="P54" s="2">
        <v>1944</v>
      </c>
      <c r="Q54" s="2">
        <v>2455</v>
      </c>
      <c r="R54" s="2">
        <v>1849</v>
      </c>
      <c r="S54" s="2">
        <v>169185</v>
      </c>
      <c r="T54" s="1" t="s">
        <v>284</v>
      </c>
      <c r="U54" s="2">
        <v>2567</v>
      </c>
      <c r="V54" s="2">
        <v>146363</v>
      </c>
      <c r="W54" s="1">
        <v>39</v>
      </c>
      <c r="X54" s="1" t="s">
        <v>640</v>
      </c>
      <c r="Y54" s="1" t="s">
        <v>459</v>
      </c>
      <c r="Z54" s="1">
        <v>0</v>
      </c>
      <c r="AA54" s="1">
        <v>758747</v>
      </c>
      <c r="AB54" s="1">
        <v>1</v>
      </c>
      <c r="AC54" s="1">
        <v>1187</v>
      </c>
      <c r="AD54" s="1">
        <v>285</v>
      </c>
      <c r="AE54" s="2">
        <v>138289</v>
      </c>
      <c r="AF54" s="2">
        <v>1921</v>
      </c>
      <c r="AG54" s="2">
        <v>1328</v>
      </c>
      <c r="AH54" s="1" t="s">
        <v>183</v>
      </c>
      <c r="AI54" s="1" t="s">
        <v>600</v>
      </c>
    </row>
    <row r="55" spans="1:35" x14ac:dyDescent="0.2">
      <c r="A55" s="5" t="s">
        <v>236</v>
      </c>
      <c r="B55" s="2">
        <v>12458</v>
      </c>
      <c r="C55" s="2">
        <v>36192</v>
      </c>
      <c r="D55" s="2">
        <v>12213</v>
      </c>
      <c r="E55" s="1">
        <v>38</v>
      </c>
      <c r="F55" s="1">
        <v>4</v>
      </c>
      <c r="G55" s="1">
        <v>79</v>
      </c>
      <c r="H55" s="2">
        <v>2463</v>
      </c>
      <c r="I55" s="2">
        <v>10571</v>
      </c>
      <c r="J55" s="2">
        <v>2497</v>
      </c>
      <c r="K55" s="2">
        <v>10480</v>
      </c>
      <c r="L55" s="2">
        <v>13972</v>
      </c>
      <c r="M55" s="1" t="s">
        <v>275</v>
      </c>
      <c r="N55" s="2">
        <v>8847</v>
      </c>
      <c r="O55" s="2">
        <v>4500</v>
      </c>
      <c r="P55" s="2">
        <v>3889</v>
      </c>
      <c r="Q55" s="2">
        <v>4619</v>
      </c>
      <c r="R55" s="2">
        <v>3434</v>
      </c>
      <c r="S55" s="2">
        <v>33412</v>
      </c>
      <c r="T55" s="1" t="s">
        <v>641</v>
      </c>
      <c r="U55" s="2">
        <v>5207</v>
      </c>
      <c r="V55" s="2">
        <v>450866</v>
      </c>
      <c r="W55" s="1">
        <v>37</v>
      </c>
      <c r="X55" s="1" t="s">
        <v>642</v>
      </c>
      <c r="Y55" s="1" t="s">
        <v>643</v>
      </c>
      <c r="Z55" s="1">
        <v>0</v>
      </c>
      <c r="AA55" s="1">
        <v>2337288</v>
      </c>
      <c r="AB55" s="1">
        <v>1</v>
      </c>
      <c r="AC55" s="1">
        <v>71</v>
      </c>
      <c r="AD55" s="1">
        <v>917</v>
      </c>
      <c r="AE55" s="2">
        <v>43487</v>
      </c>
      <c r="AF55" s="2">
        <v>3532</v>
      </c>
      <c r="AG55" s="2">
        <v>1345</v>
      </c>
      <c r="AH55" s="1" t="s">
        <v>577</v>
      </c>
      <c r="AI55" s="1" t="s">
        <v>319</v>
      </c>
    </row>
    <row r="56" spans="1:35" x14ac:dyDescent="0.2">
      <c r="A56" s="5" t="s">
        <v>237</v>
      </c>
      <c r="B56" s="2">
        <v>12458</v>
      </c>
      <c r="C56" s="2">
        <v>17460</v>
      </c>
      <c r="D56" s="2">
        <v>9377</v>
      </c>
      <c r="E56" s="1">
        <v>11</v>
      </c>
      <c r="F56" s="1">
        <v>3</v>
      </c>
      <c r="G56" s="1">
        <v>85</v>
      </c>
      <c r="H56" s="2">
        <v>2463</v>
      </c>
      <c r="I56" s="2">
        <v>10571</v>
      </c>
      <c r="J56" s="2">
        <v>2238</v>
      </c>
      <c r="K56" s="2">
        <v>10618</v>
      </c>
      <c r="L56" s="2">
        <v>13972</v>
      </c>
      <c r="M56" s="1" t="s">
        <v>275</v>
      </c>
      <c r="N56" s="2">
        <v>8847</v>
      </c>
      <c r="O56" s="2">
        <v>4500</v>
      </c>
      <c r="P56" s="2">
        <v>3889</v>
      </c>
      <c r="Q56" s="2">
        <v>4619</v>
      </c>
      <c r="R56" s="2">
        <v>3434</v>
      </c>
      <c r="S56" s="2">
        <v>33412</v>
      </c>
      <c r="T56" s="1" t="s">
        <v>641</v>
      </c>
      <c r="U56" s="2">
        <v>5207</v>
      </c>
      <c r="V56" s="2">
        <v>217514</v>
      </c>
      <c r="W56" s="1">
        <v>15</v>
      </c>
      <c r="X56" s="2">
        <v>2670</v>
      </c>
      <c r="Y56" s="2">
        <v>10315</v>
      </c>
      <c r="Z56" s="1">
        <v>0</v>
      </c>
      <c r="AA56" s="1">
        <v>1127592</v>
      </c>
      <c r="AB56" s="1">
        <v>1</v>
      </c>
      <c r="AC56" s="1">
        <v>71</v>
      </c>
      <c r="AD56" s="1">
        <v>917</v>
      </c>
      <c r="AE56" s="2">
        <v>43487</v>
      </c>
      <c r="AF56" s="2">
        <v>3532</v>
      </c>
      <c r="AG56" s="2">
        <v>1345</v>
      </c>
      <c r="AH56" s="1" t="s">
        <v>577</v>
      </c>
      <c r="AI56" s="1" t="s">
        <v>319</v>
      </c>
    </row>
    <row r="57" spans="1:35" x14ac:dyDescent="0.2">
      <c r="A57" s="1" t="s">
        <v>240</v>
      </c>
      <c r="B57" s="2">
        <v>8172</v>
      </c>
      <c r="C57" s="2">
        <v>41967</v>
      </c>
      <c r="D57" s="2">
        <v>16002</v>
      </c>
      <c r="E57" s="1">
        <v>36</v>
      </c>
      <c r="F57" s="1">
        <v>5</v>
      </c>
      <c r="G57" s="1">
        <v>85</v>
      </c>
      <c r="H57" s="2">
        <v>13091</v>
      </c>
      <c r="I57" s="2">
        <v>8748</v>
      </c>
      <c r="J57" s="2">
        <v>13067</v>
      </c>
      <c r="K57" s="2">
        <v>8695</v>
      </c>
      <c r="L57" s="2">
        <v>10876</v>
      </c>
      <c r="M57" s="2">
        <v>11097</v>
      </c>
      <c r="N57" s="2">
        <v>7069</v>
      </c>
      <c r="O57" s="2">
        <v>3889</v>
      </c>
      <c r="P57" s="2">
        <v>3153</v>
      </c>
      <c r="Q57" s="2">
        <v>4017</v>
      </c>
      <c r="R57" s="2">
        <v>2590</v>
      </c>
      <c r="S57" s="2">
        <v>22916</v>
      </c>
      <c r="T57" s="1" t="s">
        <v>201</v>
      </c>
      <c r="U57" s="2">
        <v>3947</v>
      </c>
      <c r="V57" s="2">
        <v>342941</v>
      </c>
      <c r="W57" s="1">
        <v>41</v>
      </c>
      <c r="X57" s="1" t="s">
        <v>644</v>
      </c>
      <c r="Y57" s="1" t="s">
        <v>645</v>
      </c>
      <c r="Z57" s="1">
        <v>0</v>
      </c>
      <c r="AA57" s="2">
        <v>1777807000</v>
      </c>
      <c r="AB57" s="1">
        <v>1</v>
      </c>
      <c r="AC57" s="1">
        <v>799</v>
      </c>
      <c r="AD57" s="1">
        <v>671</v>
      </c>
      <c r="AE57" s="2">
        <v>22775</v>
      </c>
      <c r="AF57" s="2">
        <v>2580</v>
      </c>
      <c r="AG57" s="2">
        <v>1551</v>
      </c>
      <c r="AH57" s="1" t="s">
        <v>646</v>
      </c>
      <c r="AI57" s="1" t="s">
        <v>647</v>
      </c>
    </row>
    <row r="58" spans="1:35" x14ac:dyDescent="0.2">
      <c r="A58" s="1" t="s">
        <v>241</v>
      </c>
      <c r="B58" s="2">
        <v>8172</v>
      </c>
      <c r="C58" s="2">
        <v>4658</v>
      </c>
      <c r="D58" s="2">
        <v>1538</v>
      </c>
      <c r="E58" s="1">
        <v>5</v>
      </c>
      <c r="F58" s="1">
        <v>1</v>
      </c>
      <c r="G58" s="1">
        <v>62</v>
      </c>
      <c r="H58" s="2">
        <v>13091</v>
      </c>
      <c r="I58" s="2">
        <v>8748</v>
      </c>
      <c r="J58" s="2">
        <v>13067</v>
      </c>
      <c r="K58" s="2">
        <v>8699</v>
      </c>
      <c r="L58" s="2">
        <v>10876</v>
      </c>
      <c r="M58" s="2">
        <v>11097</v>
      </c>
      <c r="N58" s="2">
        <v>7069</v>
      </c>
      <c r="O58" s="2">
        <v>3889</v>
      </c>
      <c r="P58" s="2">
        <v>3153</v>
      </c>
      <c r="Q58" s="2">
        <v>4017</v>
      </c>
      <c r="R58" s="2">
        <v>2590</v>
      </c>
      <c r="S58" s="2">
        <v>22916</v>
      </c>
      <c r="T58" s="1" t="s">
        <v>201</v>
      </c>
      <c r="U58" s="2">
        <v>3947</v>
      </c>
      <c r="V58" s="2">
        <v>38068</v>
      </c>
      <c r="W58" s="1">
        <v>5</v>
      </c>
      <c r="X58" s="2">
        <v>5106</v>
      </c>
      <c r="Y58" s="2">
        <v>134286</v>
      </c>
      <c r="Z58" s="1">
        <v>0</v>
      </c>
      <c r="AA58" s="2">
        <v>197343000</v>
      </c>
      <c r="AB58" s="1">
        <v>1</v>
      </c>
      <c r="AC58" s="1">
        <v>799</v>
      </c>
      <c r="AD58" s="1">
        <v>671</v>
      </c>
      <c r="AE58" s="2">
        <v>22775</v>
      </c>
      <c r="AF58" s="2">
        <v>2580</v>
      </c>
      <c r="AG58" s="2">
        <v>1551</v>
      </c>
      <c r="AH58" s="1" t="s">
        <v>646</v>
      </c>
      <c r="AI58" s="1" t="s">
        <v>647</v>
      </c>
    </row>
    <row r="59" spans="1:35" x14ac:dyDescent="0.2">
      <c r="A59" s="3" t="s">
        <v>269</v>
      </c>
      <c r="B59" s="1">
        <v>2398</v>
      </c>
      <c r="C59" s="2" t="s">
        <v>212</v>
      </c>
      <c r="D59" s="1" t="s">
        <v>268</v>
      </c>
      <c r="E59" s="1">
        <v>0</v>
      </c>
      <c r="F59" s="1">
        <v>0</v>
      </c>
      <c r="G59" s="1">
        <v>4</v>
      </c>
      <c r="H59" s="1">
        <v>2750</v>
      </c>
      <c r="I59" s="1">
        <v>1243</v>
      </c>
      <c r="J59" s="1">
        <v>2668</v>
      </c>
      <c r="K59" s="1">
        <v>1188</v>
      </c>
      <c r="L59" s="1">
        <v>6194</v>
      </c>
      <c r="M59" s="1">
        <v>1972</v>
      </c>
      <c r="N59" s="1" t="s">
        <v>267</v>
      </c>
      <c r="O59" s="1">
        <v>1556</v>
      </c>
      <c r="P59" s="1">
        <v>1542</v>
      </c>
      <c r="Q59" s="1">
        <v>1755</v>
      </c>
      <c r="R59" s="1">
        <v>1740</v>
      </c>
      <c r="S59" s="1" t="s">
        <v>135</v>
      </c>
      <c r="T59" s="1" t="s">
        <v>103</v>
      </c>
      <c r="U59" s="1">
        <v>2190</v>
      </c>
      <c r="V59" s="1">
        <v>1200</v>
      </c>
      <c r="W59" s="1">
        <v>0</v>
      </c>
      <c r="X59" s="1">
        <v>2240</v>
      </c>
      <c r="Y59" s="1">
        <v>10420</v>
      </c>
      <c r="Z59" s="1">
        <v>0</v>
      </c>
      <c r="AA59" s="1">
        <v>6223</v>
      </c>
      <c r="AB59" s="1">
        <v>1</v>
      </c>
      <c r="AC59" s="1">
        <v>142</v>
      </c>
      <c r="AD59" s="1">
        <v>34</v>
      </c>
      <c r="AE59" s="1">
        <v>135257</v>
      </c>
      <c r="AF59" s="1">
        <v>1542</v>
      </c>
      <c r="AG59" s="1">
        <v>1009</v>
      </c>
      <c r="AH59" s="1" t="s">
        <v>145</v>
      </c>
      <c r="AI59" s="1">
        <v>1000</v>
      </c>
    </row>
    <row r="60" spans="1:35" x14ac:dyDescent="0.2">
      <c r="A60" s="5" t="s">
        <v>244</v>
      </c>
      <c r="B60" s="2">
        <v>3129</v>
      </c>
      <c r="C60" s="2">
        <v>25703</v>
      </c>
      <c r="D60" s="2">
        <v>10582</v>
      </c>
      <c r="E60" s="1">
        <v>27</v>
      </c>
      <c r="F60" s="1">
        <v>5</v>
      </c>
      <c r="G60" s="1">
        <v>66</v>
      </c>
      <c r="H60" s="2">
        <v>10852</v>
      </c>
      <c r="I60" s="2">
        <v>1584</v>
      </c>
      <c r="J60" s="2">
        <v>10875</v>
      </c>
      <c r="K60" s="2">
        <v>1617</v>
      </c>
      <c r="L60" s="2">
        <v>6815</v>
      </c>
      <c r="M60" s="2">
        <v>9556</v>
      </c>
      <c r="N60" s="1" t="s">
        <v>368</v>
      </c>
      <c r="O60" s="2">
        <v>2375</v>
      </c>
      <c r="P60" s="2">
        <v>1903</v>
      </c>
      <c r="Q60" s="2">
        <v>2319</v>
      </c>
      <c r="R60" s="2">
        <v>1719</v>
      </c>
      <c r="S60" s="2">
        <v>163269</v>
      </c>
      <c r="T60" s="1" t="s">
        <v>147</v>
      </c>
      <c r="U60" s="2">
        <v>2378</v>
      </c>
      <c r="V60" s="2">
        <v>80436</v>
      </c>
      <c r="W60" s="1">
        <v>26</v>
      </c>
      <c r="X60" s="1" t="s">
        <v>97</v>
      </c>
      <c r="Y60" s="1" t="s">
        <v>648</v>
      </c>
      <c r="Z60" s="1">
        <v>0</v>
      </c>
      <c r="AA60" s="1">
        <v>416982</v>
      </c>
      <c r="AB60" s="1">
        <v>1</v>
      </c>
      <c r="AC60" s="1">
        <v>688</v>
      </c>
      <c r="AD60" s="1">
        <v>109</v>
      </c>
      <c r="AE60" s="2">
        <v>2679</v>
      </c>
      <c r="AF60" s="2">
        <v>1884</v>
      </c>
      <c r="AG60" s="2">
        <v>1349</v>
      </c>
      <c r="AH60" s="1" t="s">
        <v>649</v>
      </c>
      <c r="AI60" s="1" t="s">
        <v>243</v>
      </c>
    </row>
    <row r="61" spans="1:35" x14ac:dyDescent="0.2">
      <c r="A61" s="5" t="s">
        <v>245</v>
      </c>
      <c r="B61" s="2">
        <v>3129</v>
      </c>
      <c r="C61" s="2">
        <v>55649</v>
      </c>
      <c r="D61" s="2">
        <v>16033</v>
      </c>
      <c r="E61" s="1">
        <v>85</v>
      </c>
      <c r="F61" s="1">
        <v>14</v>
      </c>
      <c r="G61" s="1">
        <v>85</v>
      </c>
      <c r="H61" s="2">
        <v>10852</v>
      </c>
      <c r="I61" s="2">
        <v>1584</v>
      </c>
      <c r="J61" s="2">
        <v>10800</v>
      </c>
      <c r="K61" s="2">
        <v>1580</v>
      </c>
      <c r="L61" s="2">
        <v>6815</v>
      </c>
      <c r="M61" s="2">
        <v>9556</v>
      </c>
      <c r="N61" s="1" t="s">
        <v>368</v>
      </c>
      <c r="O61" s="2">
        <v>2375</v>
      </c>
      <c r="P61" s="2">
        <v>1903</v>
      </c>
      <c r="Q61" s="2">
        <v>2319</v>
      </c>
      <c r="R61" s="2">
        <v>1719</v>
      </c>
      <c r="S61" s="2">
        <v>163269</v>
      </c>
      <c r="T61" s="1" t="s">
        <v>147</v>
      </c>
      <c r="U61" s="2">
        <v>2378</v>
      </c>
      <c r="V61" s="2">
        <v>174150</v>
      </c>
      <c r="W61" s="1">
        <v>54</v>
      </c>
      <c r="X61" s="1" t="s">
        <v>650</v>
      </c>
      <c r="Y61" s="1" t="s">
        <v>651</v>
      </c>
      <c r="Z61" s="1">
        <v>0</v>
      </c>
      <c r="AA61" s="1">
        <v>902793</v>
      </c>
      <c r="AB61" s="1">
        <v>1</v>
      </c>
      <c r="AC61" s="1">
        <v>688</v>
      </c>
      <c r="AD61" s="1">
        <v>109</v>
      </c>
      <c r="AE61" s="2">
        <v>2679</v>
      </c>
      <c r="AF61" s="2">
        <v>1884</v>
      </c>
      <c r="AG61" s="2">
        <v>1349</v>
      </c>
      <c r="AH61" s="1" t="s">
        <v>649</v>
      </c>
      <c r="AI61" s="1" t="s">
        <v>243</v>
      </c>
    </row>
    <row r="62" spans="1:35" x14ac:dyDescent="0.2">
      <c r="A62" s="5" t="s">
        <v>248</v>
      </c>
      <c r="B62" s="2">
        <v>2028</v>
      </c>
      <c r="C62" s="2">
        <v>20322</v>
      </c>
      <c r="D62" s="2">
        <v>8519</v>
      </c>
      <c r="E62" s="1">
        <v>18</v>
      </c>
      <c r="F62" s="1">
        <v>6</v>
      </c>
      <c r="G62" s="1">
        <v>65</v>
      </c>
      <c r="H62" s="2">
        <v>8825</v>
      </c>
      <c r="I62" s="2">
        <v>12399</v>
      </c>
      <c r="J62" s="2">
        <v>8820</v>
      </c>
      <c r="K62" s="2">
        <v>12434</v>
      </c>
      <c r="L62" s="2">
        <v>5360</v>
      </c>
      <c r="M62" s="2">
        <v>7903</v>
      </c>
      <c r="N62" s="2">
        <v>11611</v>
      </c>
      <c r="O62" s="2">
        <v>1875</v>
      </c>
      <c r="P62" s="2">
        <v>1542</v>
      </c>
      <c r="Q62" s="2">
        <v>1775</v>
      </c>
      <c r="R62" s="2">
        <v>1455</v>
      </c>
      <c r="S62" s="2">
        <v>170170</v>
      </c>
      <c r="T62" s="1" t="s">
        <v>107</v>
      </c>
      <c r="U62" s="2">
        <v>1878</v>
      </c>
      <c r="V62" s="2">
        <v>41204</v>
      </c>
      <c r="W62" s="1">
        <v>20</v>
      </c>
      <c r="X62" s="1" t="s">
        <v>387</v>
      </c>
      <c r="Y62" s="2">
        <v>2023</v>
      </c>
      <c r="Z62" s="1">
        <v>0</v>
      </c>
      <c r="AA62" s="1">
        <v>213602</v>
      </c>
      <c r="AB62" s="1">
        <v>1</v>
      </c>
      <c r="AC62" s="1">
        <v>569</v>
      </c>
      <c r="AD62" s="1">
        <v>913</v>
      </c>
      <c r="AE62" s="2">
        <v>3391</v>
      </c>
      <c r="AF62" s="2">
        <v>1444</v>
      </c>
      <c r="AG62" s="2">
        <v>1220</v>
      </c>
      <c r="AH62" s="1" t="s">
        <v>157</v>
      </c>
      <c r="AI62" s="1" t="s">
        <v>221</v>
      </c>
    </row>
    <row r="63" spans="1:35" x14ac:dyDescent="0.2">
      <c r="A63" s="5" t="s">
        <v>249</v>
      </c>
      <c r="B63" s="2">
        <v>2028</v>
      </c>
      <c r="C63" s="2">
        <v>21151</v>
      </c>
      <c r="D63" s="2">
        <v>14271</v>
      </c>
      <c r="E63" s="1">
        <v>14</v>
      </c>
      <c r="F63" s="1">
        <v>4</v>
      </c>
      <c r="G63" s="1">
        <v>85</v>
      </c>
      <c r="H63" s="2">
        <v>8825</v>
      </c>
      <c r="I63" s="2">
        <v>12399</v>
      </c>
      <c r="J63" s="2">
        <v>8929</v>
      </c>
      <c r="K63" s="2">
        <v>12501</v>
      </c>
      <c r="L63" s="2">
        <v>5360</v>
      </c>
      <c r="M63" s="2">
        <v>7903</v>
      </c>
      <c r="N63" s="2">
        <v>11611</v>
      </c>
      <c r="O63" s="2">
        <v>1875</v>
      </c>
      <c r="P63" s="2">
        <v>1542</v>
      </c>
      <c r="Q63" s="2">
        <v>1775</v>
      </c>
      <c r="R63" s="2">
        <v>1455</v>
      </c>
      <c r="S63" s="2">
        <v>170170</v>
      </c>
      <c r="T63" s="1" t="s">
        <v>107</v>
      </c>
      <c r="U63" s="2">
        <v>1878</v>
      </c>
      <c r="V63" s="2">
        <v>42885</v>
      </c>
      <c r="W63" s="1">
        <v>16</v>
      </c>
      <c r="X63" s="2">
        <v>2190</v>
      </c>
      <c r="Y63" s="2">
        <v>5522</v>
      </c>
      <c r="Z63" s="1">
        <v>0</v>
      </c>
      <c r="AA63" s="1">
        <v>222315</v>
      </c>
      <c r="AB63" s="1">
        <v>1</v>
      </c>
      <c r="AC63" s="1">
        <v>569</v>
      </c>
      <c r="AD63" s="1">
        <v>913</v>
      </c>
      <c r="AE63" s="2">
        <v>3391</v>
      </c>
      <c r="AF63" s="2">
        <v>1444</v>
      </c>
      <c r="AG63" s="2">
        <v>1220</v>
      </c>
      <c r="AH63" s="1" t="s">
        <v>157</v>
      </c>
      <c r="AI63" s="1" t="s">
        <v>221</v>
      </c>
    </row>
    <row r="64" spans="1:35" x14ac:dyDescent="0.2">
      <c r="A64" s="1" t="s">
        <v>256</v>
      </c>
      <c r="B64" s="2">
        <v>3367</v>
      </c>
      <c r="C64" s="2">
        <v>26413</v>
      </c>
      <c r="D64" s="2">
        <v>11931</v>
      </c>
      <c r="E64" s="1">
        <v>24</v>
      </c>
      <c r="F64" s="1">
        <v>3</v>
      </c>
      <c r="G64" s="1">
        <v>68</v>
      </c>
      <c r="H64" s="2">
        <v>12833</v>
      </c>
      <c r="I64" s="2">
        <v>1279</v>
      </c>
      <c r="J64" s="2">
        <v>12777</v>
      </c>
      <c r="K64" s="2">
        <v>1287</v>
      </c>
      <c r="L64" s="2">
        <v>6772</v>
      </c>
      <c r="M64" s="2">
        <v>11708</v>
      </c>
      <c r="N64" s="1" t="s">
        <v>231</v>
      </c>
      <c r="O64" s="2">
        <v>2194</v>
      </c>
      <c r="P64" s="2">
        <v>1889</v>
      </c>
      <c r="Q64" s="2">
        <v>2208</v>
      </c>
      <c r="R64" s="2">
        <v>1941</v>
      </c>
      <c r="S64" s="2">
        <v>176971</v>
      </c>
      <c r="T64" s="1" t="s">
        <v>211</v>
      </c>
      <c r="U64" s="2">
        <v>2312</v>
      </c>
      <c r="V64" s="2">
        <v>88920</v>
      </c>
      <c r="W64" s="1">
        <v>26</v>
      </c>
      <c r="X64" s="1" t="s">
        <v>652</v>
      </c>
      <c r="Y64" s="1" t="s">
        <v>653</v>
      </c>
      <c r="Z64" s="1">
        <v>0</v>
      </c>
      <c r="AA64" s="1">
        <v>460963</v>
      </c>
      <c r="AB64" s="1">
        <v>1</v>
      </c>
      <c r="AC64" s="1">
        <v>843</v>
      </c>
      <c r="AD64" s="1">
        <v>71</v>
      </c>
      <c r="AE64" s="2">
        <v>151280</v>
      </c>
      <c r="AF64" s="2">
        <v>1859</v>
      </c>
      <c r="AG64" s="2">
        <v>1137</v>
      </c>
      <c r="AH64" s="1" t="s">
        <v>654</v>
      </c>
      <c r="AI64" s="2">
        <v>1000</v>
      </c>
    </row>
    <row r="65" spans="1:35" x14ac:dyDescent="0.2">
      <c r="A65" s="1" t="s">
        <v>257</v>
      </c>
      <c r="B65" s="2">
        <v>3367</v>
      </c>
      <c r="C65" s="2">
        <v>6888</v>
      </c>
      <c r="D65" s="2">
        <v>4749</v>
      </c>
      <c r="E65" s="1">
        <v>5</v>
      </c>
      <c r="F65" s="1">
        <v>1</v>
      </c>
      <c r="G65" s="1">
        <v>85</v>
      </c>
      <c r="H65" s="2">
        <v>12833</v>
      </c>
      <c r="I65" s="2">
        <v>1279</v>
      </c>
      <c r="J65" s="2">
        <v>12584</v>
      </c>
      <c r="K65" s="2">
        <v>1298</v>
      </c>
      <c r="L65" s="2">
        <v>6772</v>
      </c>
      <c r="M65" s="2">
        <v>11708</v>
      </c>
      <c r="N65" s="1" t="s">
        <v>231</v>
      </c>
      <c r="O65" s="2">
        <v>2194</v>
      </c>
      <c r="P65" s="2">
        <v>1889</v>
      </c>
      <c r="Q65" s="2">
        <v>2208</v>
      </c>
      <c r="R65" s="2">
        <v>1941</v>
      </c>
      <c r="S65" s="2">
        <v>176971</v>
      </c>
      <c r="T65" s="1" t="s">
        <v>211</v>
      </c>
      <c r="U65" s="2">
        <v>2312</v>
      </c>
      <c r="V65" s="2">
        <v>23188</v>
      </c>
      <c r="W65" s="1">
        <v>6</v>
      </c>
      <c r="X65" s="2">
        <v>3590</v>
      </c>
      <c r="Y65" s="2">
        <v>23105</v>
      </c>
      <c r="Z65" s="1">
        <v>0</v>
      </c>
      <c r="AA65" s="1">
        <v>120205</v>
      </c>
      <c r="AB65" s="1">
        <v>1</v>
      </c>
      <c r="AC65" s="1">
        <v>843</v>
      </c>
      <c r="AD65" s="1">
        <v>71</v>
      </c>
      <c r="AE65" s="2">
        <v>151280</v>
      </c>
      <c r="AF65" s="2">
        <v>1859</v>
      </c>
      <c r="AG65" s="2">
        <v>1137</v>
      </c>
      <c r="AH65" s="1" t="s">
        <v>654</v>
      </c>
      <c r="AI65" s="2">
        <v>1000</v>
      </c>
    </row>
    <row r="66" spans="1:35" x14ac:dyDescent="0.2">
      <c r="A66" s="1" t="s">
        <v>262</v>
      </c>
      <c r="B66" s="2">
        <v>5296</v>
      </c>
      <c r="C66" s="2">
        <v>29306</v>
      </c>
      <c r="D66" s="2">
        <v>9234</v>
      </c>
      <c r="E66" s="1">
        <v>29</v>
      </c>
      <c r="F66" s="1">
        <v>6</v>
      </c>
      <c r="G66" s="1">
        <v>67</v>
      </c>
      <c r="H66" s="2">
        <v>6478</v>
      </c>
      <c r="I66" s="2">
        <v>6133</v>
      </c>
      <c r="J66" s="2">
        <v>6441</v>
      </c>
      <c r="K66" s="2">
        <v>6087</v>
      </c>
      <c r="L66" s="2">
        <v>8555</v>
      </c>
      <c r="M66" s="2">
        <v>4944</v>
      </c>
      <c r="N66" s="2">
        <v>4958</v>
      </c>
      <c r="O66" s="2">
        <v>3056</v>
      </c>
      <c r="P66" s="2">
        <v>2333</v>
      </c>
      <c r="Q66" s="2">
        <v>2958</v>
      </c>
      <c r="R66" s="2">
        <v>2279</v>
      </c>
      <c r="S66" s="2">
        <v>167802</v>
      </c>
      <c r="T66" s="1" t="s">
        <v>376</v>
      </c>
      <c r="U66" s="2">
        <v>3064</v>
      </c>
      <c r="V66" s="2">
        <v>155195</v>
      </c>
      <c r="W66" s="1">
        <v>29</v>
      </c>
      <c r="X66" s="1" t="s">
        <v>655</v>
      </c>
      <c r="Y66" s="1" t="s">
        <v>408</v>
      </c>
      <c r="Z66" s="1">
        <v>0</v>
      </c>
      <c r="AA66" s="1">
        <v>804532</v>
      </c>
      <c r="AB66" s="1">
        <v>1</v>
      </c>
      <c r="AC66" s="1">
        <v>356</v>
      </c>
      <c r="AD66" s="1">
        <v>460</v>
      </c>
      <c r="AE66" s="2">
        <v>4160</v>
      </c>
      <c r="AF66" s="2">
        <v>2321</v>
      </c>
      <c r="AG66" s="2">
        <v>1298</v>
      </c>
      <c r="AH66" s="1" t="s">
        <v>656</v>
      </c>
      <c r="AI66" s="1" t="s">
        <v>127</v>
      </c>
    </row>
    <row r="67" spans="1:35" x14ac:dyDescent="0.2">
      <c r="A67" s="1" t="s">
        <v>263</v>
      </c>
      <c r="B67" s="2">
        <v>5296</v>
      </c>
      <c r="C67" s="2">
        <v>4914</v>
      </c>
      <c r="D67" s="2">
        <v>1874</v>
      </c>
      <c r="E67" s="1">
        <v>4</v>
      </c>
      <c r="F67" s="1">
        <v>1</v>
      </c>
      <c r="G67" s="1">
        <v>22</v>
      </c>
      <c r="H67" s="2">
        <v>6478</v>
      </c>
      <c r="I67" s="2">
        <v>6133</v>
      </c>
      <c r="J67" s="2">
        <v>6312</v>
      </c>
      <c r="K67" s="2">
        <v>6098</v>
      </c>
      <c r="L67" s="2">
        <v>8555</v>
      </c>
      <c r="M67" s="2">
        <v>4944</v>
      </c>
      <c r="N67" s="2">
        <v>4958</v>
      </c>
      <c r="O67" s="2">
        <v>3056</v>
      </c>
      <c r="P67" s="2">
        <v>2333</v>
      </c>
      <c r="Q67" s="2">
        <v>2958</v>
      </c>
      <c r="R67" s="2">
        <v>2279</v>
      </c>
      <c r="S67" s="2">
        <v>167802</v>
      </c>
      <c r="T67" s="1" t="s">
        <v>376</v>
      </c>
      <c r="U67" s="2">
        <v>3064</v>
      </c>
      <c r="V67" s="2">
        <v>26024</v>
      </c>
      <c r="W67" s="1">
        <v>4</v>
      </c>
      <c r="X67" s="2">
        <v>1435</v>
      </c>
      <c r="Y67" s="2">
        <v>3605</v>
      </c>
      <c r="Z67" s="1">
        <v>0</v>
      </c>
      <c r="AA67" s="1">
        <v>134908</v>
      </c>
      <c r="AB67" s="1">
        <v>1</v>
      </c>
      <c r="AC67" s="1">
        <v>356</v>
      </c>
      <c r="AD67" s="1">
        <v>460</v>
      </c>
      <c r="AE67" s="2">
        <v>4160</v>
      </c>
      <c r="AF67" s="2">
        <v>2321</v>
      </c>
      <c r="AG67" s="2">
        <v>1298</v>
      </c>
      <c r="AH67" s="1" t="s">
        <v>656</v>
      </c>
      <c r="AI67" s="1" t="s">
        <v>127</v>
      </c>
    </row>
    <row r="68" spans="1:35" x14ac:dyDescent="0.2">
      <c r="A68" s="1" t="s">
        <v>264</v>
      </c>
      <c r="B68" s="2">
        <v>8725</v>
      </c>
      <c r="C68" s="2">
        <v>34206</v>
      </c>
      <c r="D68" s="2">
        <v>8324</v>
      </c>
      <c r="E68" s="1">
        <v>31</v>
      </c>
      <c r="F68" s="1">
        <v>9</v>
      </c>
      <c r="G68" s="1">
        <v>78</v>
      </c>
      <c r="H68" s="2">
        <v>3263</v>
      </c>
      <c r="I68" s="2">
        <v>5874</v>
      </c>
      <c r="J68" s="2">
        <v>3229</v>
      </c>
      <c r="K68" s="2">
        <v>5853</v>
      </c>
      <c r="L68" s="2">
        <v>10797</v>
      </c>
      <c r="M68" s="2">
        <v>1458</v>
      </c>
      <c r="N68" s="2">
        <v>4278</v>
      </c>
      <c r="O68" s="2">
        <v>3611</v>
      </c>
      <c r="P68" s="2">
        <v>3153</v>
      </c>
      <c r="Q68" s="2">
        <v>3757</v>
      </c>
      <c r="R68" s="2">
        <v>2957</v>
      </c>
      <c r="S68" s="2">
        <v>30767</v>
      </c>
      <c r="T68" s="1" t="s">
        <v>198</v>
      </c>
      <c r="U68" s="2">
        <v>4016</v>
      </c>
      <c r="V68" s="2">
        <v>298450</v>
      </c>
      <c r="W68" s="1">
        <v>33</v>
      </c>
      <c r="X68" s="1" t="s">
        <v>657</v>
      </c>
      <c r="Y68" s="2">
        <v>1279</v>
      </c>
      <c r="Z68" s="1">
        <v>0</v>
      </c>
      <c r="AA68" s="1">
        <v>1547166</v>
      </c>
      <c r="AB68" s="1">
        <v>1</v>
      </c>
      <c r="AC68" s="1">
        <v>119</v>
      </c>
      <c r="AD68" s="1">
        <v>501</v>
      </c>
      <c r="AE68" s="2">
        <v>31711</v>
      </c>
      <c r="AF68" s="2">
        <v>3029</v>
      </c>
      <c r="AG68" s="2">
        <v>1271</v>
      </c>
      <c r="AH68" s="1" t="s">
        <v>466</v>
      </c>
      <c r="AI68" s="2">
        <v>1000</v>
      </c>
    </row>
    <row r="69" spans="1:35" x14ac:dyDescent="0.2">
      <c r="A69" s="1" t="s">
        <v>265</v>
      </c>
      <c r="B69" s="2">
        <v>8725</v>
      </c>
      <c r="C69" s="2">
        <v>6574</v>
      </c>
      <c r="D69" s="2">
        <v>6703</v>
      </c>
      <c r="E69" s="1">
        <v>4</v>
      </c>
      <c r="F69" s="1">
        <v>1</v>
      </c>
      <c r="G69" s="1">
        <v>85</v>
      </c>
      <c r="H69" s="2">
        <v>3263</v>
      </c>
      <c r="I69" s="2">
        <v>5874</v>
      </c>
      <c r="J69" s="2">
        <v>3176</v>
      </c>
      <c r="K69" s="2">
        <v>5423</v>
      </c>
      <c r="L69" s="2">
        <v>10797</v>
      </c>
      <c r="M69" s="2">
        <v>1458</v>
      </c>
      <c r="N69" s="2">
        <v>4278</v>
      </c>
      <c r="O69" s="2">
        <v>3611</v>
      </c>
      <c r="P69" s="2">
        <v>3153</v>
      </c>
      <c r="Q69" s="2">
        <v>3757</v>
      </c>
      <c r="R69" s="2">
        <v>2957</v>
      </c>
      <c r="S69" s="2">
        <v>30767</v>
      </c>
      <c r="T69" s="1" t="s">
        <v>198</v>
      </c>
      <c r="U69" s="2">
        <v>4016</v>
      </c>
      <c r="V69" s="2">
        <v>57356</v>
      </c>
      <c r="W69" s="1">
        <v>4</v>
      </c>
      <c r="X69" s="2">
        <v>4421</v>
      </c>
      <c r="Y69" s="2">
        <v>26529</v>
      </c>
      <c r="Z69" s="1">
        <v>0</v>
      </c>
      <c r="AA69" s="1">
        <v>297331</v>
      </c>
      <c r="AB69" s="1">
        <v>1</v>
      </c>
      <c r="AC69" s="1">
        <v>119</v>
      </c>
      <c r="AD69" s="1">
        <v>501</v>
      </c>
      <c r="AE69" s="2">
        <v>31711</v>
      </c>
      <c r="AF69" s="2">
        <v>3029</v>
      </c>
      <c r="AG69" s="2">
        <v>1271</v>
      </c>
      <c r="AH69" s="1" t="s">
        <v>466</v>
      </c>
      <c r="AI69" s="2">
        <v>1000</v>
      </c>
    </row>
    <row r="70" spans="1:35" x14ac:dyDescent="0.2">
      <c r="A70" s="3" t="s">
        <v>289</v>
      </c>
      <c r="B70" s="1">
        <v>2208</v>
      </c>
      <c r="C70" s="2">
        <v>1049</v>
      </c>
      <c r="D70" s="1" t="s">
        <v>231</v>
      </c>
      <c r="E70" s="1">
        <v>1</v>
      </c>
      <c r="F70" s="1">
        <v>0</v>
      </c>
      <c r="G70" s="1">
        <v>7</v>
      </c>
      <c r="H70" s="1">
        <v>1368</v>
      </c>
      <c r="I70" s="1">
        <v>13563</v>
      </c>
      <c r="J70" s="1">
        <v>1343</v>
      </c>
      <c r="K70" s="1">
        <v>13524</v>
      </c>
      <c r="L70" s="1">
        <v>5944</v>
      </c>
      <c r="M70" s="1" t="s">
        <v>288</v>
      </c>
      <c r="N70" s="1">
        <v>12806</v>
      </c>
      <c r="O70" s="1">
        <v>1458</v>
      </c>
      <c r="P70" s="1">
        <v>1514</v>
      </c>
      <c r="Q70" s="1">
        <v>1708</v>
      </c>
      <c r="R70" s="1">
        <v>1646</v>
      </c>
      <c r="S70" s="1">
        <v>90</v>
      </c>
      <c r="T70" s="1" t="s">
        <v>103</v>
      </c>
      <c r="U70" s="1">
        <v>2102</v>
      </c>
      <c r="V70" s="1">
        <v>2316</v>
      </c>
      <c r="W70" s="1">
        <v>1</v>
      </c>
      <c r="X70" s="1" t="s">
        <v>56</v>
      </c>
      <c r="Y70" s="1">
        <v>-6540</v>
      </c>
      <c r="Z70" s="1">
        <v>0</v>
      </c>
      <c r="AA70" s="1">
        <v>12007</v>
      </c>
      <c r="AB70" s="1">
        <v>1</v>
      </c>
      <c r="AC70" s="1">
        <v>46</v>
      </c>
      <c r="AD70" s="1">
        <v>922</v>
      </c>
      <c r="AE70" s="1">
        <v>133929</v>
      </c>
      <c r="AF70" s="1">
        <v>1458</v>
      </c>
      <c r="AG70" s="1">
        <v>1038</v>
      </c>
      <c r="AH70" s="1" t="s">
        <v>133</v>
      </c>
      <c r="AI70" s="1">
        <v>1000</v>
      </c>
    </row>
    <row r="71" spans="1:35" x14ac:dyDescent="0.2">
      <c r="A71" s="5" t="s">
        <v>271</v>
      </c>
      <c r="B71" s="1">
        <v>4380</v>
      </c>
      <c r="C71" s="2">
        <v>34431</v>
      </c>
      <c r="D71" s="1">
        <v>11691</v>
      </c>
      <c r="E71" s="1">
        <v>32</v>
      </c>
      <c r="F71" s="1">
        <v>8</v>
      </c>
      <c r="G71" s="1">
        <v>85</v>
      </c>
      <c r="H71" s="1">
        <v>3425</v>
      </c>
      <c r="I71" s="1">
        <v>1714</v>
      </c>
      <c r="J71" s="1">
        <v>3430</v>
      </c>
      <c r="K71" s="1">
        <v>1751</v>
      </c>
      <c r="L71" s="1">
        <v>7542</v>
      </c>
      <c r="M71" s="1">
        <v>2167</v>
      </c>
      <c r="N71" s="1" t="s">
        <v>290</v>
      </c>
      <c r="O71" s="1">
        <v>2514</v>
      </c>
      <c r="P71" s="1">
        <v>2264</v>
      </c>
      <c r="Q71" s="1">
        <v>2528</v>
      </c>
      <c r="R71" s="1">
        <v>2206</v>
      </c>
      <c r="S71" s="1">
        <v>27060</v>
      </c>
      <c r="T71" s="1" t="s">
        <v>35</v>
      </c>
      <c r="U71" s="1">
        <v>2603</v>
      </c>
      <c r="V71" s="1">
        <v>150822</v>
      </c>
      <c r="W71" s="1">
        <v>33</v>
      </c>
      <c r="X71" s="1" t="s">
        <v>291</v>
      </c>
      <c r="Y71" s="1" t="s">
        <v>292</v>
      </c>
      <c r="Z71" s="1">
        <v>0</v>
      </c>
      <c r="AA71" s="1">
        <v>781863</v>
      </c>
      <c r="AB71" s="1">
        <v>1</v>
      </c>
      <c r="AC71" s="1">
        <v>166</v>
      </c>
      <c r="AD71" s="1">
        <v>173</v>
      </c>
      <c r="AE71" s="1">
        <v>26975</v>
      </c>
      <c r="AF71" s="1">
        <v>2200</v>
      </c>
      <c r="AG71" s="1">
        <v>1146</v>
      </c>
      <c r="AH71" s="1" t="s">
        <v>293</v>
      </c>
      <c r="AI71" s="1" t="s">
        <v>294</v>
      </c>
    </row>
    <row r="72" spans="1:35" x14ac:dyDescent="0.2">
      <c r="A72" s="5" t="s">
        <v>272</v>
      </c>
      <c r="B72" s="1">
        <v>4380</v>
      </c>
      <c r="C72" s="2">
        <v>13089</v>
      </c>
      <c r="D72" s="1">
        <v>5143</v>
      </c>
      <c r="E72" s="1">
        <v>11</v>
      </c>
      <c r="F72" s="1">
        <v>5</v>
      </c>
      <c r="G72" s="1">
        <v>68</v>
      </c>
      <c r="H72" s="1">
        <v>3425</v>
      </c>
      <c r="I72" s="1">
        <v>1714</v>
      </c>
      <c r="J72" s="1">
        <v>3348</v>
      </c>
      <c r="K72" s="1">
        <v>1683</v>
      </c>
      <c r="L72" s="1">
        <v>7542</v>
      </c>
      <c r="M72" s="1">
        <v>2167</v>
      </c>
      <c r="N72" s="1" t="s">
        <v>290</v>
      </c>
      <c r="O72" s="1">
        <v>2514</v>
      </c>
      <c r="P72" s="1">
        <v>2264</v>
      </c>
      <c r="Q72" s="1">
        <v>2528</v>
      </c>
      <c r="R72" s="1">
        <v>2206</v>
      </c>
      <c r="S72" s="1">
        <v>27060</v>
      </c>
      <c r="T72" s="1" t="s">
        <v>35</v>
      </c>
      <c r="U72" s="1">
        <v>2603</v>
      </c>
      <c r="V72" s="1">
        <v>57335</v>
      </c>
      <c r="W72" s="1">
        <v>12</v>
      </c>
      <c r="X72" s="1">
        <v>3579</v>
      </c>
      <c r="Y72" s="1">
        <v>18558</v>
      </c>
      <c r="Z72" s="1">
        <v>0</v>
      </c>
      <c r="AA72" s="1">
        <v>297226</v>
      </c>
      <c r="AB72" s="1">
        <v>1</v>
      </c>
      <c r="AC72" s="1">
        <v>166</v>
      </c>
      <c r="AD72" s="1">
        <v>173</v>
      </c>
      <c r="AE72" s="1">
        <v>26975</v>
      </c>
      <c r="AF72" s="1">
        <v>2200</v>
      </c>
      <c r="AG72" s="1">
        <v>1146</v>
      </c>
      <c r="AH72" s="1" t="s">
        <v>293</v>
      </c>
      <c r="AI72" s="1" t="s">
        <v>294</v>
      </c>
    </row>
    <row r="73" spans="1:35" x14ac:dyDescent="0.2">
      <c r="A73" s="5" t="s">
        <v>273</v>
      </c>
      <c r="B73" s="1">
        <v>3316</v>
      </c>
      <c r="C73" s="2">
        <v>31930</v>
      </c>
      <c r="D73" s="1">
        <v>11859</v>
      </c>
      <c r="E73" s="1">
        <v>29</v>
      </c>
      <c r="F73" s="1">
        <v>7</v>
      </c>
      <c r="G73" s="1">
        <v>82</v>
      </c>
      <c r="H73" s="1">
        <v>16213</v>
      </c>
      <c r="I73" s="1">
        <v>4404</v>
      </c>
      <c r="J73" s="1">
        <v>16153</v>
      </c>
      <c r="K73" s="1">
        <v>4401</v>
      </c>
      <c r="L73" s="1">
        <v>6680</v>
      </c>
      <c r="M73" s="1">
        <v>15069</v>
      </c>
      <c r="N73" s="1">
        <v>3375</v>
      </c>
      <c r="O73" s="1">
        <v>2375</v>
      </c>
      <c r="P73" s="1">
        <v>1944</v>
      </c>
      <c r="Q73" s="1">
        <v>2290</v>
      </c>
      <c r="R73" s="1">
        <v>1844</v>
      </c>
      <c r="S73" s="1">
        <v>168369</v>
      </c>
      <c r="T73" s="1" t="s">
        <v>297</v>
      </c>
      <c r="U73" s="1">
        <v>2375</v>
      </c>
      <c r="V73" s="1">
        <v>105886</v>
      </c>
      <c r="W73" s="1">
        <v>31</v>
      </c>
      <c r="X73" s="1" t="s">
        <v>298</v>
      </c>
      <c r="Y73" s="1" t="s">
        <v>299</v>
      </c>
      <c r="Z73" s="1">
        <v>0</v>
      </c>
      <c r="AA73" s="1">
        <v>548914</v>
      </c>
      <c r="AB73" s="1">
        <v>1</v>
      </c>
      <c r="AC73" s="1">
        <v>1085</v>
      </c>
      <c r="AD73" s="1">
        <v>332</v>
      </c>
      <c r="AE73" s="1" t="s">
        <v>300</v>
      </c>
      <c r="AF73" s="1">
        <v>1906</v>
      </c>
      <c r="AG73" s="1">
        <v>1242</v>
      </c>
      <c r="AH73" s="1" t="s">
        <v>301</v>
      </c>
      <c r="AI73" s="1">
        <v>1000</v>
      </c>
    </row>
    <row r="74" spans="1:35" x14ac:dyDescent="0.2">
      <c r="A74" s="5" t="s">
        <v>274</v>
      </c>
      <c r="B74" s="1">
        <v>3316</v>
      </c>
      <c r="C74" s="2">
        <v>21780</v>
      </c>
      <c r="D74" s="1">
        <v>8070</v>
      </c>
      <c r="E74" s="1">
        <v>20</v>
      </c>
      <c r="F74" s="1">
        <v>4</v>
      </c>
      <c r="G74" s="1">
        <v>79</v>
      </c>
      <c r="H74" s="1">
        <v>16213</v>
      </c>
      <c r="I74" s="1">
        <v>4404</v>
      </c>
      <c r="J74" s="1">
        <v>16199</v>
      </c>
      <c r="K74" s="1">
        <v>4464</v>
      </c>
      <c r="L74" s="1">
        <v>6680</v>
      </c>
      <c r="M74" s="1">
        <v>15069</v>
      </c>
      <c r="N74" s="1">
        <v>3375</v>
      </c>
      <c r="O74" s="1">
        <v>2375</v>
      </c>
      <c r="P74" s="1">
        <v>1944</v>
      </c>
      <c r="Q74" s="1">
        <v>2290</v>
      </c>
      <c r="R74" s="1">
        <v>1844</v>
      </c>
      <c r="S74" s="1">
        <v>168369</v>
      </c>
      <c r="T74" s="1" t="s">
        <v>297</v>
      </c>
      <c r="U74" s="1">
        <v>2375</v>
      </c>
      <c r="V74" s="1">
        <v>72225</v>
      </c>
      <c r="W74" s="1">
        <v>20</v>
      </c>
      <c r="X74" s="1">
        <v>1218</v>
      </c>
      <c r="Y74" s="1">
        <v>3672</v>
      </c>
      <c r="Z74" s="1">
        <v>0</v>
      </c>
      <c r="AA74" s="1">
        <v>374416</v>
      </c>
      <c r="AB74" s="1">
        <v>1</v>
      </c>
      <c r="AC74" s="1">
        <v>1085</v>
      </c>
      <c r="AD74" s="1">
        <v>332</v>
      </c>
      <c r="AE74" s="1" t="s">
        <v>300</v>
      </c>
      <c r="AF74" s="1">
        <v>1906</v>
      </c>
      <c r="AG74" s="1">
        <v>1242</v>
      </c>
      <c r="AH74" s="1" t="s">
        <v>301</v>
      </c>
      <c r="AI74" s="1">
        <v>1000</v>
      </c>
    </row>
    <row r="75" spans="1:35" x14ac:dyDescent="0.2">
      <c r="A75" s="1" t="s">
        <v>276</v>
      </c>
      <c r="B75" s="1">
        <v>4394</v>
      </c>
      <c r="C75" s="2">
        <v>24891</v>
      </c>
      <c r="D75" s="1">
        <v>9223</v>
      </c>
      <c r="E75" s="1">
        <v>24</v>
      </c>
      <c r="F75" s="1">
        <v>4</v>
      </c>
      <c r="G75" s="1">
        <v>70</v>
      </c>
      <c r="H75" s="1">
        <v>11379</v>
      </c>
      <c r="I75" s="1">
        <v>12935</v>
      </c>
      <c r="J75" s="1">
        <v>11369</v>
      </c>
      <c r="K75" s="1">
        <v>12937</v>
      </c>
      <c r="L75" s="1">
        <v>7586</v>
      </c>
      <c r="M75" s="1">
        <v>10181</v>
      </c>
      <c r="N75" s="1">
        <v>11861</v>
      </c>
      <c r="O75" s="1">
        <v>2472</v>
      </c>
      <c r="P75" s="1">
        <v>2236</v>
      </c>
      <c r="Q75" s="1">
        <v>2463</v>
      </c>
      <c r="R75" s="1">
        <v>2271</v>
      </c>
      <c r="S75" s="1" t="s">
        <v>304</v>
      </c>
      <c r="T75" s="1" t="s">
        <v>305</v>
      </c>
      <c r="U75" s="1">
        <v>2541</v>
      </c>
      <c r="V75" s="1">
        <v>109357</v>
      </c>
      <c r="W75" s="1">
        <v>24</v>
      </c>
      <c r="X75" s="1" t="s">
        <v>306</v>
      </c>
      <c r="Y75" s="1">
        <v>1373</v>
      </c>
      <c r="Z75" s="1">
        <v>0</v>
      </c>
      <c r="AA75" s="1">
        <v>566908</v>
      </c>
      <c r="AB75" s="1">
        <v>1</v>
      </c>
      <c r="AC75" s="1">
        <v>744</v>
      </c>
      <c r="AD75" s="1">
        <v>982</v>
      </c>
      <c r="AE75" s="1">
        <v>27686</v>
      </c>
      <c r="AF75" s="1">
        <v>2233</v>
      </c>
      <c r="AG75" s="1">
        <v>1084</v>
      </c>
      <c r="AH75" s="1" t="s">
        <v>189</v>
      </c>
      <c r="AI75" s="1">
        <v>1000</v>
      </c>
    </row>
    <row r="76" spans="1:35" x14ac:dyDescent="0.2">
      <c r="A76" s="1" t="s">
        <v>277</v>
      </c>
      <c r="B76" s="1">
        <v>4394</v>
      </c>
      <c r="C76" s="2">
        <v>2692</v>
      </c>
      <c r="D76" s="1" t="s">
        <v>308</v>
      </c>
      <c r="E76" s="1">
        <v>3</v>
      </c>
      <c r="F76" s="1">
        <v>1</v>
      </c>
      <c r="G76" s="1">
        <v>26</v>
      </c>
      <c r="H76" s="1">
        <v>11379</v>
      </c>
      <c r="I76" s="1">
        <v>12935</v>
      </c>
      <c r="J76" s="1">
        <v>11358</v>
      </c>
      <c r="K76" s="1">
        <v>12956</v>
      </c>
      <c r="L76" s="1">
        <v>7586</v>
      </c>
      <c r="M76" s="1">
        <v>10181</v>
      </c>
      <c r="N76" s="1">
        <v>11861</v>
      </c>
      <c r="O76" s="1">
        <v>2472</v>
      </c>
      <c r="P76" s="1">
        <v>2236</v>
      </c>
      <c r="Q76" s="1">
        <v>2463</v>
      </c>
      <c r="R76" s="1">
        <v>2271</v>
      </c>
      <c r="S76" s="1" t="s">
        <v>304</v>
      </c>
      <c r="T76" s="1" t="s">
        <v>305</v>
      </c>
      <c r="U76" s="1">
        <v>2541</v>
      </c>
      <c r="V76" s="1">
        <v>11828</v>
      </c>
      <c r="W76" s="1">
        <v>3</v>
      </c>
      <c r="X76" s="1">
        <v>30772</v>
      </c>
      <c r="Y76" s="1">
        <v>590516</v>
      </c>
      <c r="Z76" s="1">
        <v>0</v>
      </c>
      <c r="AA76" s="1">
        <v>61314</v>
      </c>
      <c r="AB76" s="1">
        <v>1</v>
      </c>
      <c r="AC76" s="1">
        <v>744</v>
      </c>
      <c r="AD76" s="1">
        <v>982</v>
      </c>
      <c r="AE76" s="1">
        <v>27686</v>
      </c>
      <c r="AF76" s="1">
        <v>2233</v>
      </c>
      <c r="AG76" s="1">
        <v>1084</v>
      </c>
      <c r="AH76" s="1" t="s">
        <v>189</v>
      </c>
      <c r="AI76" s="1">
        <v>1000</v>
      </c>
    </row>
    <row r="77" spans="1:35" x14ac:dyDescent="0.2">
      <c r="A77" s="3" t="s">
        <v>314</v>
      </c>
      <c r="B77" s="1">
        <v>2313</v>
      </c>
      <c r="C77" s="2" t="s">
        <v>312</v>
      </c>
      <c r="D77" s="1" t="s">
        <v>313</v>
      </c>
      <c r="E77" s="1">
        <v>1</v>
      </c>
      <c r="F77" s="1">
        <v>0</v>
      </c>
      <c r="G77" s="1">
        <v>12</v>
      </c>
      <c r="H77" s="1">
        <v>1389</v>
      </c>
      <c r="I77" s="1">
        <v>11410</v>
      </c>
      <c r="J77" s="1">
        <v>1360</v>
      </c>
      <c r="K77" s="1">
        <v>11362</v>
      </c>
      <c r="L77" s="1">
        <v>6083</v>
      </c>
      <c r="M77" s="1" t="s">
        <v>152</v>
      </c>
      <c r="N77" s="1">
        <v>10653</v>
      </c>
      <c r="O77" s="1">
        <v>1528</v>
      </c>
      <c r="P77" s="1">
        <v>1514</v>
      </c>
      <c r="Q77" s="1">
        <v>1724</v>
      </c>
      <c r="R77" s="1">
        <v>1708</v>
      </c>
      <c r="S77" s="1">
        <v>0</v>
      </c>
      <c r="T77" s="1" t="s">
        <v>103</v>
      </c>
      <c r="U77" s="1">
        <v>2151</v>
      </c>
      <c r="V77" s="1">
        <v>2144</v>
      </c>
      <c r="W77" s="1">
        <v>1</v>
      </c>
      <c r="X77" s="1" t="s">
        <v>56</v>
      </c>
      <c r="Y77" s="1">
        <v>94643</v>
      </c>
      <c r="Z77" s="1">
        <v>0</v>
      </c>
      <c r="AA77" s="1">
        <v>11116</v>
      </c>
      <c r="AB77" s="1">
        <v>1</v>
      </c>
      <c r="AC77" s="1">
        <v>45</v>
      </c>
      <c r="AD77" s="1">
        <v>767</v>
      </c>
      <c r="AE77" s="1">
        <v>135262</v>
      </c>
      <c r="AF77" s="1">
        <v>1514</v>
      </c>
      <c r="AG77" s="1">
        <v>1009</v>
      </c>
      <c r="AH77" s="1" t="s">
        <v>145</v>
      </c>
      <c r="AI77" s="1">
        <v>1000</v>
      </c>
    </row>
    <row r="78" spans="1:35" x14ac:dyDescent="0.2">
      <c r="A78" s="5" t="s">
        <v>279</v>
      </c>
      <c r="B78" s="2">
        <v>2447</v>
      </c>
      <c r="C78" s="2">
        <v>11790</v>
      </c>
      <c r="D78" s="2">
        <v>4445</v>
      </c>
      <c r="E78" s="1">
        <v>11</v>
      </c>
      <c r="F78" s="1">
        <v>2</v>
      </c>
      <c r="G78" s="1">
        <v>36</v>
      </c>
      <c r="H78" s="2">
        <v>1761</v>
      </c>
      <c r="I78" s="2">
        <v>4575</v>
      </c>
      <c r="J78" s="2">
        <v>1746</v>
      </c>
      <c r="K78" s="2">
        <v>4538</v>
      </c>
      <c r="L78" s="2">
        <v>5981</v>
      </c>
      <c r="M78" s="1" t="s">
        <v>83</v>
      </c>
      <c r="N78" s="2">
        <v>3667</v>
      </c>
      <c r="O78" s="2">
        <v>1778</v>
      </c>
      <c r="P78" s="2">
        <v>1806</v>
      </c>
      <c r="Q78" s="2">
        <v>1948</v>
      </c>
      <c r="R78" s="2">
        <v>1599</v>
      </c>
      <c r="S78" s="2">
        <v>63429</v>
      </c>
      <c r="T78" s="1" t="s">
        <v>322</v>
      </c>
      <c r="U78" s="2">
        <v>2089</v>
      </c>
      <c r="V78" s="2">
        <v>28847</v>
      </c>
      <c r="W78" s="1">
        <v>11</v>
      </c>
      <c r="X78" s="2">
        <v>1103</v>
      </c>
      <c r="Y78" s="2">
        <v>1815</v>
      </c>
      <c r="Z78" s="1">
        <v>0</v>
      </c>
      <c r="AA78" s="1">
        <v>149543</v>
      </c>
      <c r="AB78" s="1">
        <v>1</v>
      </c>
      <c r="AC78" s="1">
        <v>70</v>
      </c>
      <c r="AD78" s="1">
        <v>374</v>
      </c>
      <c r="AE78" s="2">
        <v>35803</v>
      </c>
      <c r="AF78" s="2">
        <v>1642</v>
      </c>
      <c r="AG78" s="2">
        <v>1218</v>
      </c>
      <c r="AH78" s="1" t="s">
        <v>372</v>
      </c>
      <c r="AI78" s="1" t="s">
        <v>439</v>
      </c>
    </row>
    <row r="79" spans="1:35" x14ac:dyDescent="0.2">
      <c r="A79" s="5" t="s">
        <v>280</v>
      </c>
      <c r="B79" s="2">
        <v>2447</v>
      </c>
      <c r="C79" s="2">
        <v>37816</v>
      </c>
      <c r="D79" s="2">
        <v>15192</v>
      </c>
      <c r="E79" s="1">
        <v>25</v>
      </c>
      <c r="F79" s="1">
        <v>11</v>
      </c>
      <c r="G79" s="1">
        <v>85</v>
      </c>
      <c r="H79" s="2">
        <v>1761</v>
      </c>
      <c r="I79" s="2">
        <v>4575</v>
      </c>
      <c r="J79" s="2">
        <v>1806</v>
      </c>
      <c r="K79" s="2">
        <v>4597</v>
      </c>
      <c r="L79" s="2">
        <v>5981</v>
      </c>
      <c r="M79" s="1" t="s">
        <v>83</v>
      </c>
      <c r="N79" s="2">
        <v>3667</v>
      </c>
      <c r="O79" s="2">
        <v>1778</v>
      </c>
      <c r="P79" s="2">
        <v>1806</v>
      </c>
      <c r="Q79" s="2">
        <v>1948</v>
      </c>
      <c r="R79" s="2">
        <v>1599</v>
      </c>
      <c r="S79" s="2">
        <v>63429</v>
      </c>
      <c r="T79" s="1" t="s">
        <v>322</v>
      </c>
      <c r="U79" s="2">
        <v>2089</v>
      </c>
      <c r="V79" s="2">
        <v>92526</v>
      </c>
      <c r="W79" s="1">
        <v>34</v>
      </c>
      <c r="X79" s="2">
        <v>1187</v>
      </c>
      <c r="Y79" s="2">
        <v>1302</v>
      </c>
      <c r="Z79" s="1">
        <v>0</v>
      </c>
      <c r="AA79" s="1">
        <v>479654</v>
      </c>
      <c r="AB79" s="1">
        <v>1</v>
      </c>
      <c r="AC79" s="1">
        <v>70</v>
      </c>
      <c r="AD79" s="1">
        <v>374</v>
      </c>
      <c r="AE79" s="2">
        <v>35803</v>
      </c>
      <c r="AF79" s="2">
        <v>1642</v>
      </c>
      <c r="AG79" s="2">
        <v>1218</v>
      </c>
      <c r="AH79" s="1" t="s">
        <v>372</v>
      </c>
      <c r="AI79" s="1" t="s">
        <v>439</v>
      </c>
    </row>
    <row r="80" spans="1:35" x14ac:dyDescent="0.2">
      <c r="A80" s="5" t="s">
        <v>285</v>
      </c>
      <c r="B80" s="2">
        <v>10254</v>
      </c>
      <c r="C80" s="2">
        <v>29688</v>
      </c>
      <c r="D80" s="2">
        <v>12140</v>
      </c>
      <c r="E80" s="1">
        <v>32</v>
      </c>
      <c r="F80" s="1">
        <v>4</v>
      </c>
      <c r="G80" s="1">
        <v>83</v>
      </c>
      <c r="H80" s="2">
        <v>7477</v>
      </c>
      <c r="I80" s="2">
        <v>10832</v>
      </c>
      <c r="J80" s="2">
        <v>7536</v>
      </c>
      <c r="K80" s="2">
        <v>10831</v>
      </c>
      <c r="L80" s="2">
        <v>12996</v>
      </c>
      <c r="M80" s="2">
        <v>5556</v>
      </c>
      <c r="N80" s="2">
        <v>8750</v>
      </c>
      <c r="O80" s="2">
        <v>4000</v>
      </c>
      <c r="P80" s="2">
        <v>3944</v>
      </c>
      <c r="Q80" s="2">
        <v>3689</v>
      </c>
      <c r="R80" s="2">
        <v>3539</v>
      </c>
      <c r="S80" s="2">
        <v>27355</v>
      </c>
      <c r="T80" s="1" t="s">
        <v>658</v>
      </c>
      <c r="U80" s="2">
        <v>4042</v>
      </c>
      <c r="V80" s="2">
        <v>304427</v>
      </c>
      <c r="W80" s="1">
        <v>31</v>
      </c>
      <c r="X80" s="1" t="s">
        <v>659</v>
      </c>
      <c r="Y80" s="1" t="s">
        <v>660</v>
      </c>
      <c r="Z80" s="1">
        <v>0</v>
      </c>
      <c r="AA80" s="1">
        <v>1578152</v>
      </c>
      <c r="AB80" s="1">
        <v>1</v>
      </c>
      <c r="AC80" s="1">
        <v>426</v>
      </c>
      <c r="AD80" s="1">
        <v>868</v>
      </c>
      <c r="AE80" s="2">
        <v>29208</v>
      </c>
      <c r="AF80" s="2">
        <v>3678</v>
      </c>
      <c r="AG80" s="2">
        <v>1042</v>
      </c>
      <c r="AH80" s="1" t="s">
        <v>305</v>
      </c>
      <c r="AI80" s="1" t="s">
        <v>344</v>
      </c>
    </row>
    <row r="81" spans="1:35" x14ac:dyDescent="0.2">
      <c r="A81" s="5" t="s">
        <v>286</v>
      </c>
      <c r="B81" s="2">
        <v>10254</v>
      </c>
      <c r="C81" s="2">
        <v>15806</v>
      </c>
      <c r="D81" s="2">
        <v>8015</v>
      </c>
      <c r="E81" s="1">
        <v>11</v>
      </c>
      <c r="F81" s="1">
        <v>3</v>
      </c>
      <c r="G81" s="1">
        <v>85</v>
      </c>
      <c r="H81" s="2">
        <v>7477</v>
      </c>
      <c r="I81" s="2">
        <v>10832</v>
      </c>
      <c r="J81" s="2">
        <v>7361</v>
      </c>
      <c r="K81" s="2">
        <v>10989</v>
      </c>
      <c r="L81" s="2">
        <v>12996</v>
      </c>
      <c r="M81" s="2">
        <v>5556</v>
      </c>
      <c r="N81" s="2">
        <v>8750</v>
      </c>
      <c r="O81" s="2">
        <v>4000</v>
      </c>
      <c r="P81" s="2">
        <v>3944</v>
      </c>
      <c r="Q81" s="2">
        <v>3689</v>
      </c>
      <c r="R81" s="2">
        <v>3539</v>
      </c>
      <c r="S81" s="2">
        <v>27355</v>
      </c>
      <c r="T81" s="1" t="s">
        <v>658</v>
      </c>
      <c r="U81" s="2">
        <v>4042</v>
      </c>
      <c r="V81" s="2">
        <v>162079</v>
      </c>
      <c r="W81" s="1">
        <v>13</v>
      </c>
      <c r="X81" s="2">
        <v>2795</v>
      </c>
      <c r="Y81" s="2">
        <v>12420</v>
      </c>
      <c r="Z81" s="1">
        <v>0</v>
      </c>
      <c r="AA81" s="1">
        <v>840215</v>
      </c>
      <c r="AB81" s="1">
        <v>1</v>
      </c>
      <c r="AC81" s="1">
        <v>426</v>
      </c>
      <c r="AD81" s="1">
        <v>868</v>
      </c>
      <c r="AE81" s="2">
        <v>29208</v>
      </c>
      <c r="AF81" s="2">
        <v>3678</v>
      </c>
      <c r="AG81" s="2">
        <v>1042</v>
      </c>
      <c r="AH81" s="1" t="s">
        <v>305</v>
      </c>
      <c r="AI81" s="1" t="s">
        <v>344</v>
      </c>
    </row>
    <row r="82" spans="1:35" x14ac:dyDescent="0.2">
      <c r="A82" s="1" t="s">
        <v>295</v>
      </c>
      <c r="B82" s="2">
        <v>4182</v>
      </c>
      <c r="C82" s="2">
        <v>21758</v>
      </c>
      <c r="D82" s="2">
        <v>8418</v>
      </c>
      <c r="E82" s="1">
        <v>19</v>
      </c>
      <c r="F82" s="1">
        <v>4</v>
      </c>
      <c r="G82" s="1">
        <v>64</v>
      </c>
      <c r="H82" s="2">
        <v>13434</v>
      </c>
      <c r="I82" s="2">
        <v>10542</v>
      </c>
      <c r="J82" s="2">
        <v>13425</v>
      </c>
      <c r="K82" s="2">
        <v>10551</v>
      </c>
      <c r="L82" s="2">
        <v>7567</v>
      </c>
      <c r="M82" s="2">
        <v>12139</v>
      </c>
      <c r="N82" s="2">
        <v>9556</v>
      </c>
      <c r="O82" s="2">
        <v>2583</v>
      </c>
      <c r="P82" s="2">
        <v>2139</v>
      </c>
      <c r="Q82" s="2">
        <v>2632</v>
      </c>
      <c r="R82" s="2">
        <v>2023</v>
      </c>
      <c r="S82" s="2">
        <v>15628</v>
      </c>
      <c r="T82" s="1" t="s">
        <v>143</v>
      </c>
      <c r="U82" s="2">
        <v>2747</v>
      </c>
      <c r="V82" s="2">
        <v>91004</v>
      </c>
      <c r="W82" s="1">
        <v>20</v>
      </c>
      <c r="X82" s="1" t="s">
        <v>626</v>
      </c>
      <c r="Y82" s="1" t="s">
        <v>126</v>
      </c>
      <c r="Z82" s="1">
        <v>0</v>
      </c>
      <c r="AA82" s="2">
        <v>471764000</v>
      </c>
      <c r="AB82" s="1">
        <v>1</v>
      </c>
      <c r="AC82" s="1">
        <v>880</v>
      </c>
      <c r="AD82" s="1">
        <v>792</v>
      </c>
      <c r="AE82" s="2">
        <v>24492</v>
      </c>
      <c r="AF82" s="2">
        <v>2093</v>
      </c>
      <c r="AG82" s="2">
        <v>1301</v>
      </c>
      <c r="AH82" s="1" t="s">
        <v>234</v>
      </c>
      <c r="AI82" s="2">
        <v>1000</v>
      </c>
    </row>
    <row r="83" spans="1:35" x14ac:dyDescent="0.2">
      <c r="A83" s="1" t="s">
        <v>296</v>
      </c>
      <c r="B83" s="2">
        <v>4182</v>
      </c>
      <c r="C83" s="2">
        <v>9242</v>
      </c>
      <c r="D83" s="2">
        <v>3052</v>
      </c>
      <c r="E83" s="1">
        <v>10</v>
      </c>
      <c r="F83" s="1">
        <v>3</v>
      </c>
      <c r="G83" s="1">
        <v>53</v>
      </c>
      <c r="H83" s="2">
        <v>13434</v>
      </c>
      <c r="I83" s="2">
        <v>10542</v>
      </c>
      <c r="J83" s="2">
        <v>13419</v>
      </c>
      <c r="K83" s="2">
        <v>10534</v>
      </c>
      <c r="L83" s="2">
        <v>7567</v>
      </c>
      <c r="M83" s="2">
        <v>12139</v>
      </c>
      <c r="N83" s="2">
        <v>9556</v>
      </c>
      <c r="O83" s="2">
        <v>2583</v>
      </c>
      <c r="P83" s="2">
        <v>2139</v>
      </c>
      <c r="Q83" s="2">
        <v>2632</v>
      </c>
      <c r="R83" s="2">
        <v>2023</v>
      </c>
      <c r="S83" s="2">
        <v>15628</v>
      </c>
      <c r="T83" s="1" t="s">
        <v>143</v>
      </c>
      <c r="U83" s="2">
        <v>2747</v>
      </c>
      <c r="V83" s="2">
        <v>38653</v>
      </c>
      <c r="W83" s="1">
        <v>9</v>
      </c>
      <c r="X83" s="2">
        <v>4349</v>
      </c>
      <c r="Y83" s="2">
        <v>40152</v>
      </c>
      <c r="Z83" s="1">
        <v>0</v>
      </c>
      <c r="AA83" s="2">
        <v>200376000</v>
      </c>
      <c r="AB83" s="1">
        <v>1</v>
      </c>
      <c r="AC83" s="1">
        <v>880</v>
      </c>
      <c r="AD83" s="1">
        <v>792</v>
      </c>
      <c r="AE83" s="2">
        <v>24492</v>
      </c>
      <c r="AF83" s="2">
        <v>2093</v>
      </c>
      <c r="AG83" s="2">
        <v>1301</v>
      </c>
      <c r="AH83" s="1" t="s">
        <v>234</v>
      </c>
      <c r="AI83" s="2">
        <v>1000</v>
      </c>
    </row>
    <row r="84" spans="1:35" x14ac:dyDescent="0.2">
      <c r="A84" s="3" t="s">
        <v>328</v>
      </c>
      <c r="B84" s="1">
        <v>2333</v>
      </c>
      <c r="C84" s="2">
        <v>1024</v>
      </c>
      <c r="D84" s="1" t="s">
        <v>327</v>
      </c>
      <c r="E84" s="1">
        <v>1</v>
      </c>
      <c r="F84" s="1">
        <v>1</v>
      </c>
      <c r="G84" s="1">
        <v>12</v>
      </c>
      <c r="H84" s="1">
        <v>14194</v>
      </c>
      <c r="I84" s="1" t="s">
        <v>173</v>
      </c>
      <c r="J84" s="1">
        <v>14210</v>
      </c>
      <c r="K84" s="1" t="s">
        <v>301</v>
      </c>
      <c r="L84" s="1">
        <v>6111</v>
      </c>
      <c r="M84" s="1">
        <v>13417</v>
      </c>
      <c r="N84" s="1" t="s">
        <v>253</v>
      </c>
      <c r="O84" s="1">
        <v>1556</v>
      </c>
      <c r="P84" s="1">
        <v>1500</v>
      </c>
      <c r="Q84" s="1">
        <v>1755</v>
      </c>
      <c r="R84" s="1">
        <v>1693</v>
      </c>
      <c r="S84" s="1" t="s">
        <v>135</v>
      </c>
      <c r="T84" s="1" t="s">
        <v>103</v>
      </c>
      <c r="U84" s="1">
        <v>2161</v>
      </c>
      <c r="V84" s="1">
        <v>2389</v>
      </c>
      <c r="W84" s="1">
        <v>1</v>
      </c>
      <c r="X84" s="1" t="s">
        <v>56</v>
      </c>
      <c r="Y84" s="1">
        <v>3416</v>
      </c>
      <c r="Z84" s="1">
        <v>0</v>
      </c>
      <c r="AA84" s="1">
        <v>12383000</v>
      </c>
      <c r="AB84" s="1">
        <v>1</v>
      </c>
      <c r="AC84" s="1">
        <v>966</v>
      </c>
      <c r="AD84" s="1">
        <v>4</v>
      </c>
      <c r="AE84" s="1">
        <v>136042</v>
      </c>
      <c r="AF84" s="1">
        <v>1500</v>
      </c>
      <c r="AG84" s="1">
        <v>1037</v>
      </c>
      <c r="AH84" s="1" t="s">
        <v>142</v>
      </c>
      <c r="AI84" s="1">
        <v>1000</v>
      </c>
    </row>
    <row r="85" spans="1:35" x14ac:dyDescent="0.2">
      <c r="A85" s="1" t="s">
        <v>302</v>
      </c>
      <c r="B85" s="2">
        <v>7791</v>
      </c>
      <c r="C85" s="2">
        <v>23891</v>
      </c>
      <c r="D85" s="2">
        <v>8706</v>
      </c>
      <c r="E85" s="1">
        <v>21</v>
      </c>
      <c r="F85" s="1">
        <v>2</v>
      </c>
      <c r="G85" s="1">
        <v>64</v>
      </c>
      <c r="H85" s="2">
        <v>4551</v>
      </c>
      <c r="I85" s="2">
        <v>9237</v>
      </c>
      <c r="J85" s="2">
        <v>4569</v>
      </c>
      <c r="K85" s="2">
        <v>9163</v>
      </c>
      <c r="L85" s="2">
        <v>10649</v>
      </c>
      <c r="M85" s="2">
        <v>2542</v>
      </c>
      <c r="N85" s="2">
        <v>7597</v>
      </c>
      <c r="O85" s="2">
        <v>3861</v>
      </c>
      <c r="P85" s="2">
        <v>3069</v>
      </c>
      <c r="Q85" s="2">
        <v>3899</v>
      </c>
      <c r="R85" s="2">
        <v>2544</v>
      </c>
      <c r="S85" s="2">
        <v>23030</v>
      </c>
      <c r="T85" s="1" t="s">
        <v>153</v>
      </c>
      <c r="U85" s="2">
        <v>3893</v>
      </c>
      <c r="V85" s="2">
        <v>186134</v>
      </c>
      <c r="W85" s="1">
        <v>23</v>
      </c>
      <c r="X85" s="1" t="s">
        <v>246</v>
      </c>
      <c r="Y85" s="1" t="s">
        <v>661</v>
      </c>
      <c r="Z85" s="1">
        <v>0</v>
      </c>
      <c r="AA85" s="1">
        <v>964919</v>
      </c>
      <c r="AB85" s="1">
        <v>1</v>
      </c>
      <c r="AC85" s="1">
        <v>183</v>
      </c>
      <c r="AD85" s="1">
        <v>701</v>
      </c>
      <c r="AE85" s="2">
        <v>7379</v>
      </c>
      <c r="AF85" s="2">
        <v>2604</v>
      </c>
      <c r="AG85" s="2">
        <v>1533</v>
      </c>
      <c r="AH85" s="1" t="s">
        <v>238</v>
      </c>
      <c r="AI85" s="1" t="s">
        <v>145</v>
      </c>
    </row>
    <row r="86" spans="1:35" x14ac:dyDescent="0.2">
      <c r="A86" s="1" t="s">
        <v>303</v>
      </c>
      <c r="B86" s="2">
        <v>7791</v>
      </c>
      <c r="C86" s="2">
        <v>3645</v>
      </c>
      <c r="D86" s="2">
        <v>1031</v>
      </c>
      <c r="E86" s="1">
        <v>4</v>
      </c>
      <c r="F86" s="1">
        <v>1</v>
      </c>
      <c r="G86" s="1">
        <v>37</v>
      </c>
      <c r="H86" s="2">
        <v>4551</v>
      </c>
      <c r="I86" s="2">
        <v>9237</v>
      </c>
      <c r="J86" s="2">
        <v>4579</v>
      </c>
      <c r="K86" s="2">
        <v>9171</v>
      </c>
      <c r="L86" s="2">
        <v>10649</v>
      </c>
      <c r="M86" s="2">
        <v>2542</v>
      </c>
      <c r="N86" s="2">
        <v>7597</v>
      </c>
      <c r="O86" s="2">
        <v>3861</v>
      </c>
      <c r="P86" s="2">
        <v>3069</v>
      </c>
      <c r="Q86" s="2">
        <v>3899</v>
      </c>
      <c r="R86" s="2">
        <v>2544</v>
      </c>
      <c r="S86" s="2">
        <v>23030</v>
      </c>
      <c r="T86" s="1" t="s">
        <v>153</v>
      </c>
      <c r="U86" s="2">
        <v>3893</v>
      </c>
      <c r="V86" s="2">
        <v>28398</v>
      </c>
      <c r="W86" s="1">
        <v>4</v>
      </c>
      <c r="X86" s="2">
        <v>3014</v>
      </c>
      <c r="Y86" s="2">
        <v>66202</v>
      </c>
      <c r="Z86" s="1">
        <v>0</v>
      </c>
      <c r="AA86" s="1">
        <v>147215</v>
      </c>
      <c r="AB86" s="1">
        <v>1</v>
      </c>
      <c r="AC86" s="1">
        <v>183</v>
      </c>
      <c r="AD86" s="1">
        <v>701</v>
      </c>
      <c r="AE86" s="2">
        <v>7379</v>
      </c>
      <c r="AF86" s="2">
        <v>2604</v>
      </c>
      <c r="AG86" s="2">
        <v>1533</v>
      </c>
      <c r="AH86" s="1" t="s">
        <v>238</v>
      </c>
      <c r="AI86" s="1" t="s">
        <v>145</v>
      </c>
    </row>
    <row r="87" spans="1:35" x14ac:dyDescent="0.2">
      <c r="A87" s="5" t="s">
        <v>309</v>
      </c>
      <c r="B87" s="2">
        <v>3349</v>
      </c>
      <c r="C87" s="2">
        <v>23828</v>
      </c>
      <c r="D87" s="2">
        <v>9309</v>
      </c>
      <c r="E87" s="1">
        <v>18</v>
      </c>
      <c r="F87" s="1">
        <v>6</v>
      </c>
      <c r="G87" s="1">
        <v>77</v>
      </c>
      <c r="H87" s="2">
        <v>8940</v>
      </c>
      <c r="I87" s="2">
        <v>5337</v>
      </c>
      <c r="J87" s="2">
        <v>8949</v>
      </c>
      <c r="K87" s="2">
        <v>5359</v>
      </c>
      <c r="L87" s="2">
        <v>6999</v>
      </c>
      <c r="M87" s="2">
        <v>7764</v>
      </c>
      <c r="N87" s="2">
        <v>4403</v>
      </c>
      <c r="O87" s="2">
        <v>2347</v>
      </c>
      <c r="P87" s="2">
        <v>1778</v>
      </c>
      <c r="Q87" s="2">
        <v>2468</v>
      </c>
      <c r="R87" s="2">
        <v>1727</v>
      </c>
      <c r="S87" s="2">
        <v>171308</v>
      </c>
      <c r="T87" s="1" t="s">
        <v>260</v>
      </c>
      <c r="U87" s="2">
        <v>2436</v>
      </c>
      <c r="V87" s="2">
        <v>79794</v>
      </c>
      <c r="W87" s="1">
        <v>22</v>
      </c>
      <c r="X87" s="1" t="s">
        <v>459</v>
      </c>
      <c r="Y87" s="2">
        <v>1065</v>
      </c>
      <c r="Z87" s="1">
        <v>0</v>
      </c>
      <c r="AA87" s="1">
        <v>413654</v>
      </c>
      <c r="AB87" s="1">
        <v>1</v>
      </c>
      <c r="AC87" s="1">
        <v>559</v>
      </c>
      <c r="AD87" s="1">
        <v>403</v>
      </c>
      <c r="AE87" s="2">
        <v>15542</v>
      </c>
      <c r="AF87" s="2">
        <v>1734</v>
      </c>
      <c r="AG87" s="2">
        <v>1429</v>
      </c>
      <c r="AH87" s="1" t="s">
        <v>467</v>
      </c>
      <c r="AI87" s="1" t="s">
        <v>472</v>
      </c>
    </row>
    <row r="88" spans="1:35" x14ac:dyDescent="0.2">
      <c r="A88" s="5" t="s">
        <v>310</v>
      </c>
      <c r="B88" s="2">
        <v>3349</v>
      </c>
      <c r="C88" s="2">
        <v>36943</v>
      </c>
      <c r="D88" s="2">
        <v>13737</v>
      </c>
      <c r="E88" s="1">
        <v>29</v>
      </c>
      <c r="F88" s="1">
        <v>10</v>
      </c>
      <c r="G88" s="1">
        <v>85</v>
      </c>
      <c r="H88" s="2">
        <v>8940</v>
      </c>
      <c r="I88" s="2">
        <v>5337</v>
      </c>
      <c r="J88" s="2">
        <v>8907</v>
      </c>
      <c r="K88" s="2">
        <v>5330</v>
      </c>
      <c r="L88" s="2">
        <v>6999</v>
      </c>
      <c r="M88" s="2">
        <v>7764</v>
      </c>
      <c r="N88" s="2">
        <v>4403</v>
      </c>
      <c r="O88" s="2">
        <v>2347</v>
      </c>
      <c r="P88" s="2">
        <v>1778</v>
      </c>
      <c r="Q88" s="2">
        <v>2468</v>
      </c>
      <c r="R88" s="2">
        <v>1727</v>
      </c>
      <c r="S88" s="2">
        <v>171308</v>
      </c>
      <c r="T88" s="1" t="s">
        <v>260</v>
      </c>
      <c r="U88" s="2">
        <v>2436</v>
      </c>
      <c r="V88" s="2">
        <v>123713</v>
      </c>
      <c r="W88" s="1">
        <v>34</v>
      </c>
      <c r="X88" s="2">
        <v>1314</v>
      </c>
      <c r="Y88" s="2">
        <v>2137</v>
      </c>
      <c r="Z88" s="1">
        <v>0</v>
      </c>
      <c r="AA88" s="1">
        <v>641327</v>
      </c>
      <c r="AB88" s="1">
        <v>1</v>
      </c>
      <c r="AC88" s="1">
        <v>559</v>
      </c>
      <c r="AD88" s="1">
        <v>403</v>
      </c>
      <c r="AE88" s="2">
        <v>15542</v>
      </c>
      <c r="AF88" s="2">
        <v>1734</v>
      </c>
      <c r="AG88" s="2">
        <v>1429</v>
      </c>
      <c r="AH88" s="1" t="s">
        <v>467</v>
      </c>
      <c r="AI88" s="1" t="s">
        <v>472</v>
      </c>
    </row>
    <row r="89" spans="1:35" x14ac:dyDescent="0.2">
      <c r="A89" s="5" t="s">
        <v>317</v>
      </c>
      <c r="B89" s="2">
        <v>5343</v>
      </c>
      <c r="C89" s="2">
        <v>33019</v>
      </c>
      <c r="D89" s="2">
        <v>19067</v>
      </c>
      <c r="E89" s="1">
        <v>11</v>
      </c>
      <c r="F89" s="1">
        <v>2</v>
      </c>
      <c r="G89" s="1">
        <v>85</v>
      </c>
      <c r="H89" s="2">
        <v>11993</v>
      </c>
      <c r="I89" s="2">
        <v>3563</v>
      </c>
      <c r="J89" s="2">
        <v>11884</v>
      </c>
      <c r="K89" s="2">
        <v>3783</v>
      </c>
      <c r="L89" s="2">
        <v>8612</v>
      </c>
      <c r="M89" s="2">
        <v>10792</v>
      </c>
      <c r="N89" s="2">
        <v>2236</v>
      </c>
      <c r="O89" s="2">
        <v>2694</v>
      </c>
      <c r="P89" s="2">
        <v>2778</v>
      </c>
      <c r="Q89" s="2">
        <v>2812</v>
      </c>
      <c r="R89" s="2">
        <v>2419</v>
      </c>
      <c r="S89" s="2">
        <v>50533</v>
      </c>
      <c r="T89" s="1" t="s">
        <v>160</v>
      </c>
      <c r="U89" s="2">
        <v>2982</v>
      </c>
      <c r="V89" s="2">
        <v>176414</v>
      </c>
      <c r="W89" s="1">
        <v>31</v>
      </c>
      <c r="X89" s="1" t="s">
        <v>326</v>
      </c>
      <c r="Y89" s="1" t="s">
        <v>473</v>
      </c>
      <c r="Z89" s="1">
        <v>0</v>
      </c>
      <c r="AA89" s="2">
        <v>914532000</v>
      </c>
      <c r="AB89" s="1">
        <v>1</v>
      </c>
      <c r="AC89" s="1">
        <v>793</v>
      </c>
      <c r="AD89" s="1">
        <v>337</v>
      </c>
      <c r="AE89" s="2">
        <v>33986</v>
      </c>
      <c r="AF89" s="2">
        <v>2508</v>
      </c>
      <c r="AG89" s="2">
        <v>1163</v>
      </c>
      <c r="AH89" s="1" t="s">
        <v>322</v>
      </c>
      <c r="AI89" s="1" t="s">
        <v>180</v>
      </c>
    </row>
    <row r="90" spans="1:35" x14ac:dyDescent="0.2">
      <c r="A90" s="5" t="s">
        <v>318</v>
      </c>
      <c r="B90" s="2">
        <v>5343</v>
      </c>
      <c r="C90" s="2">
        <v>38220</v>
      </c>
      <c r="D90" s="2">
        <v>19840</v>
      </c>
      <c r="E90" s="1">
        <v>85</v>
      </c>
      <c r="F90" s="1">
        <v>5</v>
      </c>
      <c r="G90" s="1">
        <v>85</v>
      </c>
      <c r="H90" s="2">
        <v>11993</v>
      </c>
      <c r="I90" s="2">
        <v>3563</v>
      </c>
      <c r="J90" s="2">
        <v>11795</v>
      </c>
      <c r="K90" s="2">
        <v>3749</v>
      </c>
      <c r="L90" s="2">
        <v>8612</v>
      </c>
      <c r="M90" s="2">
        <v>10792</v>
      </c>
      <c r="N90" s="2">
        <v>2236</v>
      </c>
      <c r="O90" s="2">
        <v>2694</v>
      </c>
      <c r="P90" s="2">
        <v>2778</v>
      </c>
      <c r="Q90" s="2">
        <v>2812</v>
      </c>
      <c r="R90" s="2">
        <v>2419</v>
      </c>
      <c r="S90" s="2">
        <v>50533</v>
      </c>
      <c r="T90" s="1" t="s">
        <v>160</v>
      </c>
      <c r="U90" s="2">
        <v>2982</v>
      </c>
      <c r="V90" s="2">
        <v>204199</v>
      </c>
      <c r="W90" s="1">
        <v>34</v>
      </c>
      <c r="X90" s="1" t="s">
        <v>148</v>
      </c>
      <c r="Y90" s="1" t="s">
        <v>662</v>
      </c>
      <c r="Z90" s="1">
        <v>0</v>
      </c>
      <c r="AA90" s="2">
        <v>1058568000</v>
      </c>
      <c r="AB90" s="1">
        <v>1</v>
      </c>
      <c r="AC90" s="1">
        <v>793</v>
      </c>
      <c r="AD90" s="1">
        <v>337</v>
      </c>
      <c r="AE90" s="2">
        <v>33986</v>
      </c>
      <c r="AF90" s="2">
        <v>2508</v>
      </c>
      <c r="AG90" s="2">
        <v>1163</v>
      </c>
      <c r="AH90" s="1" t="s">
        <v>322</v>
      </c>
      <c r="AI90" s="1" t="s">
        <v>180</v>
      </c>
    </row>
    <row r="91" spans="1:35" x14ac:dyDescent="0.2">
      <c r="A91" s="5" t="s">
        <v>320</v>
      </c>
      <c r="B91" s="2">
        <v>5575</v>
      </c>
      <c r="C91" s="2">
        <v>36394</v>
      </c>
      <c r="D91" s="2">
        <v>16254</v>
      </c>
      <c r="E91" s="1">
        <v>41</v>
      </c>
      <c r="F91" s="1">
        <v>4</v>
      </c>
      <c r="G91" s="1">
        <v>85</v>
      </c>
      <c r="H91" s="2">
        <v>12755</v>
      </c>
      <c r="I91" s="2">
        <v>5812</v>
      </c>
      <c r="J91" s="2">
        <v>12649</v>
      </c>
      <c r="K91" s="2">
        <v>5708</v>
      </c>
      <c r="L91" s="2">
        <v>9522</v>
      </c>
      <c r="M91" s="2">
        <v>11319</v>
      </c>
      <c r="N91" s="2">
        <v>4375</v>
      </c>
      <c r="O91" s="2">
        <v>2778</v>
      </c>
      <c r="P91" s="2">
        <v>3125</v>
      </c>
      <c r="Q91" s="2">
        <v>2812</v>
      </c>
      <c r="R91" s="2">
        <v>2524</v>
      </c>
      <c r="S91" s="2">
        <v>74681</v>
      </c>
      <c r="T91" s="1" t="s">
        <v>663</v>
      </c>
      <c r="U91" s="2">
        <v>3273</v>
      </c>
      <c r="V91" s="2">
        <v>202891</v>
      </c>
      <c r="W91" s="1">
        <v>37</v>
      </c>
      <c r="X91" s="1" t="s">
        <v>117</v>
      </c>
      <c r="Y91" s="1" t="s">
        <v>664</v>
      </c>
      <c r="Z91" s="1">
        <v>0</v>
      </c>
      <c r="AA91" s="2">
        <v>1051785000</v>
      </c>
      <c r="AB91" s="1">
        <v>1</v>
      </c>
      <c r="AC91" s="1">
        <v>919</v>
      </c>
      <c r="AD91" s="1">
        <v>540</v>
      </c>
      <c r="AE91" s="2">
        <v>72719</v>
      </c>
      <c r="AF91" s="2">
        <v>2647</v>
      </c>
      <c r="AG91" s="2">
        <v>1114</v>
      </c>
      <c r="AH91" s="1" t="s">
        <v>604</v>
      </c>
      <c r="AI91" s="1" t="s">
        <v>247</v>
      </c>
    </row>
    <row r="92" spans="1:35" x14ac:dyDescent="0.2">
      <c r="A92" s="5" t="s">
        <v>321</v>
      </c>
      <c r="B92" s="2">
        <v>5575</v>
      </c>
      <c r="C92" s="2">
        <v>22915</v>
      </c>
      <c r="D92" s="2">
        <v>15462</v>
      </c>
      <c r="E92" s="1">
        <v>12</v>
      </c>
      <c r="F92" s="1">
        <v>3</v>
      </c>
      <c r="G92" s="1">
        <v>85</v>
      </c>
      <c r="H92" s="2">
        <v>12755</v>
      </c>
      <c r="I92" s="2">
        <v>5812</v>
      </c>
      <c r="J92" s="2">
        <v>12640</v>
      </c>
      <c r="K92" s="2">
        <v>5670</v>
      </c>
      <c r="L92" s="2">
        <v>9522</v>
      </c>
      <c r="M92" s="2">
        <v>11319</v>
      </c>
      <c r="N92" s="2">
        <v>4375</v>
      </c>
      <c r="O92" s="2">
        <v>2778</v>
      </c>
      <c r="P92" s="2">
        <v>3125</v>
      </c>
      <c r="Q92" s="2">
        <v>2812</v>
      </c>
      <c r="R92" s="2">
        <v>2524</v>
      </c>
      <c r="S92" s="2">
        <v>74681</v>
      </c>
      <c r="T92" s="1" t="s">
        <v>663</v>
      </c>
      <c r="U92" s="2">
        <v>3273</v>
      </c>
      <c r="V92" s="2">
        <v>127749</v>
      </c>
      <c r="W92" s="1">
        <v>17</v>
      </c>
      <c r="X92" s="2">
        <v>2264</v>
      </c>
      <c r="Y92" s="2">
        <v>5299</v>
      </c>
      <c r="Z92" s="1">
        <v>0</v>
      </c>
      <c r="AA92" s="2">
        <v>662253000</v>
      </c>
      <c r="AB92" s="1">
        <v>1</v>
      </c>
      <c r="AC92" s="1">
        <v>919</v>
      </c>
      <c r="AD92" s="1">
        <v>540</v>
      </c>
      <c r="AE92" s="2">
        <v>72719</v>
      </c>
      <c r="AF92" s="2">
        <v>2647</v>
      </c>
      <c r="AG92" s="2">
        <v>1114</v>
      </c>
      <c r="AH92" s="1" t="s">
        <v>604</v>
      </c>
      <c r="AI92" s="1" t="s">
        <v>247</v>
      </c>
    </row>
    <row r="93" spans="1:35" x14ac:dyDescent="0.2">
      <c r="A93" s="3" t="s">
        <v>346</v>
      </c>
      <c r="B93" s="1">
        <v>2250</v>
      </c>
      <c r="C93" s="2" t="s">
        <v>311</v>
      </c>
      <c r="D93" s="1" t="s">
        <v>343</v>
      </c>
      <c r="E93" s="1">
        <v>0</v>
      </c>
      <c r="F93" s="1">
        <v>0</v>
      </c>
      <c r="G93" s="1">
        <v>3</v>
      </c>
      <c r="H93" s="1">
        <v>12514</v>
      </c>
      <c r="I93" s="1">
        <v>13667</v>
      </c>
      <c r="J93" s="1">
        <v>12462</v>
      </c>
      <c r="K93" s="1">
        <v>13657</v>
      </c>
      <c r="L93" s="1">
        <v>6000</v>
      </c>
      <c r="M93" s="1">
        <v>11764</v>
      </c>
      <c r="N93" s="1">
        <v>12917</v>
      </c>
      <c r="O93" s="1">
        <v>1500</v>
      </c>
      <c r="P93" s="1">
        <v>1500</v>
      </c>
      <c r="Q93" s="1">
        <v>1693</v>
      </c>
      <c r="R93" s="1">
        <v>1693</v>
      </c>
      <c r="S93" s="1">
        <v>0</v>
      </c>
      <c r="T93" s="1" t="s">
        <v>103</v>
      </c>
      <c r="U93" s="1">
        <v>2121</v>
      </c>
      <c r="V93" s="1" t="s">
        <v>344</v>
      </c>
      <c r="W93" s="1">
        <v>0</v>
      </c>
      <c r="X93" s="1" t="s">
        <v>345</v>
      </c>
      <c r="Y93" s="1" t="s">
        <v>281</v>
      </c>
      <c r="Z93" s="1">
        <v>0</v>
      </c>
      <c r="AA93" s="1">
        <v>4835</v>
      </c>
      <c r="AB93" s="1">
        <v>1</v>
      </c>
      <c r="AC93" s="1">
        <v>847</v>
      </c>
      <c r="AD93" s="1">
        <v>930</v>
      </c>
      <c r="AE93" s="1">
        <v>135</v>
      </c>
      <c r="AF93" s="1">
        <v>1500</v>
      </c>
      <c r="AG93" s="1">
        <v>1000</v>
      </c>
      <c r="AH93" s="1">
        <v>1000</v>
      </c>
      <c r="AI93" s="1">
        <v>1000</v>
      </c>
    </row>
    <row r="94" spans="1:35" x14ac:dyDescent="0.2">
      <c r="A94" s="1" t="s">
        <v>324</v>
      </c>
      <c r="B94" s="1">
        <v>6339</v>
      </c>
      <c r="C94" s="2">
        <v>30094</v>
      </c>
      <c r="D94" s="1">
        <v>10547</v>
      </c>
      <c r="E94" s="1">
        <v>29</v>
      </c>
      <c r="F94" s="1">
        <v>3</v>
      </c>
      <c r="G94" s="1">
        <v>75</v>
      </c>
      <c r="H94" s="1">
        <v>5704</v>
      </c>
      <c r="I94" s="1">
        <v>7581</v>
      </c>
      <c r="J94" s="1">
        <v>5669</v>
      </c>
      <c r="K94" s="1">
        <v>7553</v>
      </c>
      <c r="L94" s="1">
        <v>9243</v>
      </c>
      <c r="M94" s="1">
        <v>4181</v>
      </c>
      <c r="N94" s="1">
        <v>6333</v>
      </c>
      <c r="O94" s="1">
        <v>3056</v>
      </c>
      <c r="P94" s="1">
        <v>2583</v>
      </c>
      <c r="Q94" s="1">
        <v>3112</v>
      </c>
      <c r="R94" s="1">
        <v>2593</v>
      </c>
      <c r="S94" s="1">
        <v>18601</v>
      </c>
      <c r="T94" s="1" t="s">
        <v>37</v>
      </c>
      <c r="U94" s="1">
        <v>3218</v>
      </c>
      <c r="V94" s="1">
        <v>190764</v>
      </c>
      <c r="W94" s="1">
        <v>30</v>
      </c>
      <c r="X94" s="1" t="s">
        <v>347</v>
      </c>
      <c r="Y94" s="1" t="s">
        <v>348</v>
      </c>
      <c r="Z94" s="1">
        <v>0</v>
      </c>
      <c r="AA94" s="1">
        <v>988921</v>
      </c>
      <c r="AB94" s="1">
        <v>1</v>
      </c>
      <c r="AC94" s="1">
        <v>311</v>
      </c>
      <c r="AD94" s="1">
        <v>595</v>
      </c>
      <c r="AE94" s="1">
        <v>27782</v>
      </c>
      <c r="AF94" s="1">
        <v>2567</v>
      </c>
      <c r="AG94" s="1">
        <v>1200</v>
      </c>
      <c r="AH94" s="1" t="s">
        <v>349</v>
      </c>
      <c r="AI94" s="1" t="s">
        <v>294</v>
      </c>
    </row>
    <row r="95" spans="1:35" x14ac:dyDescent="0.2">
      <c r="A95" s="1" t="s">
        <v>325</v>
      </c>
      <c r="B95" s="1">
        <v>6339</v>
      </c>
      <c r="C95" s="2">
        <v>6737</v>
      </c>
      <c r="D95" s="1">
        <v>4101</v>
      </c>
      <c r="E95" s="1">
        <v>6</v>
      </c>
      <c r="F95" s="1">
        <v>1</v>
      </c>
      <c r="G95" s="1">
        <v>85</v>
      </c>
      <c r="H95" s="1">
        <v>5704</v>
      </c>
      <c r="I95" s="1">
        <v>7581</v>
      </c>
      <c r="J95" s="1">
        <v>5528</v>
      </c>
      <c r="K95" s="1">
        <v>7542</v>
      </c>
      <c r="L95" s="1">
        <v>9243</v>
      </c>
      <c r="M95" s="1">
        <v>4181</v>
      </c>
      <c r="N95" s="1">
        <v>6333</v>
      </c>
      <c r="O95" s="1">
        <v>3056</v>
      </c>
      <c r="P95" s="1">
        <v>2583</v>
      </c>
      <c r="Q95" s="1">
        <v>3112</v>
      </c>
      <c r="R95" s="1">
        <v>2593</v>
      </c>
      <c r="S95" s="1">
        <v>18601</v>
      </c>
      <c r="T95" s="1" t="s">
        <v>37</v>
      </c>
      <c r="U95" s="1">
        <v>3218</v>
      </c>
      <c r="V95" s="1">
        <v>42703</v>
      </c>
      <c r="W95" s="1">
        <v>6</v>
      </c>
      <c r="X95" s="1">
        <v>7667</v>
      </c>
      <c r="Y95" s="1">
        <v>100975</v>
      </c>
      <c r="Z95" s="1">
        <v>0</v>
      </c>
      <c r="AA95" s="1">
        <v>221371</v>
      </c>
      <c r="AB95" s="1">
        <v>1</v>
      </c>
      <c r="AC95" s="1">
        <v>311</v>
      </c>
      <c r="AD95" s="1">
        <v>595</v>
      </c>
      <c r="AE95" s="1">
        <v>27782</v>
      </c>
      <c r="AF95" s="1">
        <v>2567</v>
      </c>
      <c r="AG95" s="1">
        <v>1200</v>
      </c>
      <c r="AH95" s="1" t="s">
        <v>349</v>
      </c>
      <c r="AI95" s="1" t="s">
        <v>294</v>
      </c>
    </row>
    <row r="96" spans="1:35" x14ac:dyDescent="0.2">
      <c r="A96" s="1" t="s">
        <v>329</v>
      </c>
      <c r="B96" s="1">
        <v>3228</v>
      </c>
      <c r="C96" s="2">
        <v>25377</v>
      </c>
      <c r="D96" s="1">
        <v>8501</v>
      </c>
      <c r="E96" s="1">
        <v>28</v>
      </c>
      <c r="F96" s="1">
        <v>5</v>
      </c>
      <c r="G96" s="1">
        <v>61</v>
      </c>
      <c r="H96" s="1">
        <v>14944</v>
      </c>
      <c r="I96" s="1">
        <v>12691</v>
      </c>
      <c r="J96" s="1">
        <v>14951</v>
      </c>
      <c r="K96" s="1">
        <v>12669</v>
      </c>
      <c r="L96" s="1">
        <v>6517</v>
      </c>
      <c r="M96" s="1">
        <v>13833</v>
      </c>
      <c r="N96" s="1">
        <v>11653</v>
      </c>
      <c r="O96" s="1">
        <v>2236</v>
      </c>
      <c r="P96" s="1">
        <v>2028</v>
      </c>
      <c r="Q96" s="1">
        <v>2187</v>
      </c>
      <c r="R96" s="1">
        <v>1880</v>
      </c>
      <c r="S96" s="1">
        <v>24120</v>
      </c>
      <c r="T96" s="1" t="s">
        <v>194</v>
      </c>
      <c r="U96" s="1">
        <v>2236</v>
      </c>
      <c r="V96" s="1">
        <v>81921</v>
      </c>
      <c r="W96" s="1">
        <v>26</v>
      </c>
      <c r="X96" s="1" t="s">
        <v>352</v>
      </c>
      <c r="Y96" s="1" t="s">
        <v>353</v>
      </c>
      <c r="Z96" s="1">
        <v>0</v>
      </c>
      <c r="AA96" s="1">
        <v>424679</v>
      </c>
      <c r="AB96" s="1">
        <v>1</v>
      </c>
      <c r="AC96" s="1">
        <v>996</v>
      </c>
      <c r="AD96" s="1">
        <v>911</v>
      </c>
      <c r="AE96" s="1" t="s">
        <v>354</v>
      </c>
      <c r="AF96" s="1">
        <v>1877</v>
      </c>
      <c r="AG96" s="1">
        <v>1163</v>
      </c>
      <c r="AH96" s="1" t="s">
        <v>322</v>
      </c>
      <c r="AI96" s="1">
        <v>1000</v>
      </c>
    </row>
    <row r="97" spans="1:35" x14ac:dyDescent="0.2">
      <c r="A97" s="1" t="s">
        <v>330</v>
      </c>
      <c r="B97" s="1">
        <v>3228</v>
      </c>
      <c r="C97" s="2">
        <v>3716</v>
      </c>
      <c r="D97" s="1" t="s">
        <v>355</v>
      </c>
      <c r="E97" s="1">
        <v>4</v>
      </c>
      <c r="F97" s="1">
        <v>1</v>
      </c>
      <c r="G97" s="1">
        <v>13</v>
      </c>
      <c r="H97" s="1">
        <v>14944</v>
      </c>
      <c r="I97" s="1">
        <v>12691</v>
      </c>
      <c r="J97" s="1">
        <v>14925</v>
      </c>
      <c r="K97" s="1">
        <v>12710</v>
      </c>
      <c r="L97" s="1">
        <v>6517</v>
      </c>
      <c r="M97" s="1">
        <v>13833</v>
      </c>
      <c r="N97" s="1">
        <v>11653</v>
      </c>
      <c r="O97" s="1">
        <v>2236</v>
      </c>
      <c r="P97" s="1">
        <v>2028</v>
      </c>
      <c r="Q97" s="1">
        <v>2187</v>
      </c>
      <c r="R97" s="1">
        <v>1880</v>
      </c>
      <c r="S97" s="1">
        <v>24120</v>
      </c>
      <c r="T97" s="1" t="s">
        <v>194</v>
      </c>
      <c r="U97" s="1">
        <v>2236</v>
      </c>
      <c r="V97" s="1">
        <v>11997</v>
      </c>
      <c r="W97" s="1">
        <v>4</v>
      </c>
      <c r="X97" s="1">
        <v>-1094</v>
      </c>
      <c r="Y97" s="1">
        <v>7725</v>
      </c>
      <c r="Z97" s="1">
        <v>0</v>
      </c>
      <c r="AA97" s="1">
        <v>62190</v>
      </c>
      <c r="AB97" s="1">
        <v>1</v>
      </c>
      <c r="AC97" s="1">
        <v>996</v>
      </c>
      <c r="AD97" s="1">
        <v>911</v>
      </c>
      <c r="AE97" s="1" t="s">
        <v>354</v>
      </c>
      <c r="AF97" s="1">
        <v>1877</v>
      </c>
      <c r="AG97" s="1">
        <v>1163</v>
      </c>
      <c r="AH97" s="1" t="s">
        <v>322</v>
      </c>
      <c r="AI97" s="1">
        <v>1000</v>
      </c>
    </row>
    <row r="98" spans="1:35" x14ac:dyDescent="0.2">
      <c r="A98" s="3" t="s">
        <v>359</v>
      </c>
      <c r="B98" s="1">
        <v>2333</v>
      </c>
      <c r="C98" s="2" t="s">
        <v>358</v>
      </c>
      <c r="D98" s="1" t="s">
        <v>151</v>
      </c>
      <c r="E98" s="1">
        <v>0</v>
      </c>
      <c r="F98" s="1">
        <v>0</v>
      </c>
      <c r="G98" s="1">
        <v>13</v>
      </c>
      <c r="H98" s="1">
        <v>9681</v>
      </c>
      <c r="I98" s="1">
        <v>13569</v>
      </c>
      <c r="J98" s="1">
        <v>9730</v>
      </c>
      <c r="K98" s="1">
        <v>13682</v>
      </c>
      <c r="L98" s="1">
        <v>6111</v>
      </c>
      <c r="M98" s="1">
        <v>8903</v>
      </c>
      <c r="N98" s="1">
        <v>12819</v>
      </c>
      <c r="O98" s="1">
        <v>1556</v>
      </c>
      <c r="P98" s="1">
        <v>1500</v>
      </c>
      <c r="Q98" s="1">
        <v>1755</v>
      </c>
      <c r="R98" s="1">
        <v>1693</v>
      </c>
      <c r="S98" s="1">
        <v>0</v>
      </c>
      <c r="T98" s="1" t="s">
        <v>103</v>
      </c>
      <c r="U98" s="1">
        <v>2161</v>
      </c>
      <c r="V98" s="1" t="s">
        <v>44</v>
      </c>
      <c r="W98" s="1">
        <v>0</v>
      </c>
      <c r="X98" s="1">
        <v>3559</v>
      </c>
      <c r="Y98" s="1">
        <v>35603</v>
      </c>
      <c r="Z98" s="1">
        <v>0</v>
      </c>
      <c r="AA98" s="1">
        <v>4636</v>
      </c>
      <c r="AB98" s="1">
        <v>1</v>
      </c>
      <c r="AC98" s="1">
        <v>641</v>
      </c>
      <c r="AD98" s="1">
        <v>923</v>
      </c>
      <c r="AE98" s="1">
        <v>136042</v>
      </c>
      <c r="AF98" s="1">
        <v>1500</v>
      </c>
      <c r="AG98" s="1">
        <v>1037</v>
      </c>
      <c r="AH98" s="1" t="s">
        <v>142</v>
      </c>
      <c r="AI98" s="1">
        <v>1000</v>
      </c>
    </row>
    <row r="99" spans="1:35" x14ac:dyDescent="0.2">
      <c r="A99" s="5" t="s">
        <v>331</v>
      </c>
      <c r="B99" s="2">
        <v>2024</v>
      </c>
      <c r="C99" s="2">
        <v>21522</v>
      </c>
      <c r="D99" s="2">
        <v>10282</v>
      </c>
      <c r="E99" s="1">
        <v>17</v>
      </c>
      <c r="F99" s="1">
        <v>6</v>
      </c>
      <c r="G99" s="1">
        <v>71</v>
      </c>
      <c r="H99" s="2">
        <v>14227</v>
      </c>
      <c r="I99" s="2">
        <v>4682</v>
      </c>
      <c r="J99" s="2">
        <v>14215</v>
      </c>
      <c r="K99" s="2">
        <v>4662</v>
      </c>
      <c r="L99" s="2">
        <v>5511</v>
      </c>
      <c r="M99" s="2">
        <v>13222</v>
      </c>
      <c r="N99" s="2">
        <v>3750</v>
      </c>
      <c r="O99" s="2">
        <v>1917</v>
      </c>
      <c r="P99" s="2">
        <v>1750</v>
      </c>
      <c r="Q99" s="2">
        <v>2131</v>
      </c>
      <c r="R99" s="2">
        <v>1209</v>
      </c>
      <c r="S99" s="2">
        <v>37382</v>
      </c>
      <c r="T99" s="1" t="s">
        <v>70</v>
      </c>
      <c r="U99" s="2">
        <v>2103</v>
      </c>
      <c r="V99" s="2">
        <v>43550</v>
      </c>
      <c r="W99" s="1">
        <v>19</v>
      </c>
      <c r="X99" s="2">
        <v>1220</v>
      </c>
      <c r="Y99" s="2">
        <v>1698</v>
      </c>
      <c r="Z99" s="1">
        <v>0</v>
      </c>
      <c r="AA99" s="2">
        <v>225763000</v>
      </c>
      <c r="AB99" s="1">
        <v>1</v>
      </c>
      <c r="AC99" s="1">
        <v>970</v>
      </c>
      <c r="AD99" s="1">
        <v>392</v>
      </c>
      <c r="AE99" s="2">
        <v>46606</v>
      </c>
      <c r="AF99" s="2">
        <v>1240</v>
      </c>
      <c r="AG99" s="2">
        <v>1763</v>
      </c>
      <c r="AH99" s="1" t="s">
        <v>571</v>
      </c>
      <c r="AI99" s="1" t="s">
        <v>220</v>
      </c>
    </row>
    <row r="100" spans="1:35" x14ac:dyDescent="0.2">
      <c r="A100" s="5" t="s">
        <v>332</v>
      </c>
      <c r="B100" s="2">
        <v>2024</v>
      </c>
      <c r="C100" s="2">
        <v>70141</v>
      </c>
      <c r="D100" s="2">
        <v>20267</v>
      </c>
      <c r="E100" s="1">
        <v>85</v>
      </c>
      <c r="F100" s="1">
        <v>14</v>
      </c>
      <c r="G100" s="1">
        <v>85</v>
      </c>
      <c r="H100" s="2">
        <v>14227</v>
      </c>
      <c r="I100" s="2">
        <v>4682</v>
      </c>
      <c r="J100" s="2">
        <v>14243</v>
      </c>
      <c r="K100" s="2">
        <v>4690</v>
      </c>
      <c r="L100" s="2">
        <v>5511</v>
      </c>
      <c r="M100" s="2">
        <v>13222</v>
      </c>
      <c r="N100" s="2">
        <v>3750</v>
      </c>
      <c r="O100" s="2">
        <v>1917</v>
      </c>
      <c r="P100" s="2">
        <v>1750</v>
      </c>
      <c r="Q100" s="2">
        <v>2131</v>
      </c>
      <c r="R100" s="2">
        <v>1209</v>
      </c>
      <c r="S100" s="2">
        <v>37382</v>
      </c>
      <c r="T100" s="1" t="s">
        <v>70</v>
      </c>
      <c r="U100" s="2">
        <v>2103</v>
      </c>
      <c r="V100" s="2">
        <v>141933</v>
      </c>
      <c r="W100" s="1">
        <v>85</v>
      </c>
      <c r="X100" s="2">
        <v>-1086</v>
      </c>
      <c r="Y100" s="1" t="s">
        <v>665</v>
      </c>
      <c r="Z100" s="1">
        <v>0</v>
      </c>
      <c r="AA100" s="2">
        <v>735781000</v>
      </c>
      <c r="AB100" s="1">
        <v>1</v>
      </c>
      <c r="AC100" s="1">
        <v>970</v>
      </c>
      <c r="AD100" s="1">
        <v>392</v>
      </c>
      <c r="AE100" s="2">
        <v>46606</v>
      </c>
      <c r="AF100" s="2">
        <v>1240</v>
      </c>
      <c r="AG100" s="2">
        <v>1763</v>
      </c>
      <c r="AH100" s="1" t="s">
        <v>571</v>
      </c>
      <c r="AI100" s="1" t="s">
        <v>220</v>
      </c>
    </row>
    <row r="101" spans="1:35" x14ac:dyDescent="0.2">
      <c r="A101" s="5" t="s">
        <v>336</v>
      </c>
      <c r="B101" s="2">
        <v>4953</v>
      </c>
      <c r="C101" s="2">
        <v>34039</v>
      </c>
      <c r="D101" s="2">
        <v>15582</v>
      </c>
      <c r="E101" s="1">
        <v>36</v>
      </c>
      <c r="F101" s="1">
        <v>2</v>
      </c>
      <c r="G101" s="1">
        <v>85</v>
      </c>
      <c r="H101" s="2">
        <v>12794</v>
      </c>
      <c r="I101" s="2">
        <v>11864</v>
      </c>
      <c r="J101" s="2">
        <v>12797</v>
      </c>
      <c r="K101" s="2">
        <v>11889</v>
      </c>
      <c r="L101" s="2">
        <v>8625</v>
      </c>
      <c r="M101" s="2">
        <v>11472</v>
      </c>
      <c r="N101" s="2">
        <v>10417</v>
      </c>
      <c r="O101" s="2">
        <v>2472</v>
      </c>
      <c r="P101" s="2">
        <v>2861</v>
      </c>
      <c r="Q101" s="2">
        <v>2788</v>
      </c>
      <c r="R101" s="2">
        <v>2262</v>
      </c>
      <c r="S101" s="2">
        <v>106725</v>
      </c>
      <c r="T101" s="1" t="s">
        <v>70</v>
      </c>
      <c r="U101" s="2">
        <v>2958</v>
      </c>
      <c r="V101" s="2">
        <v>168591</v>
      </c>
      <c r="W101" s="1">
        <v>36</v>
      </c>
      <c r="X101" s="1" t="s">
        <v>666</v>
      </c>
      <c r="Y101" s="1" t="s">
        <v>667</v>
      </c>
      <c r="Z101" s="1">
        <v>0</v>
      </c>
      <c r="AA101" s="2">
        <v>873974000</v>
      </c>
      <c r="AB101" s="1">
        <v>1</v>
      </c>
      <c r="AC101" s="1">
        <v>888</v>
      </c>
      <c r="AD101" s="1">
        <v>752</v>
      </c>
      <c r="AE101" s="2">
        <v>118009</v>
      </c>
      <c r="AF101" s="2">
        <v>2383</v>
      </c>
      <c r="AG101" s="2">
        <v>1233</v>
      </c>
      <c r="AH101" s="1" t="s">
        <v>396</v>
      </c>
      <c r="AI101" s="1" t="s">
        <v>270</v>
      </c>
    </row>
    <row r="102" spans="1:35" x14ac:dyDescent="0.2">
      <c r="A102" s="5" t="s">
        <v>337</v>
      </c>
      <c r="B102" s="2">
        <v>4953</v>
      </c>
      <c r="C102" s="2">
        <v>18094</v>
      </c>
      <c r="D102" s="2">
        <v>13143</v>
      </c>
      <c r="E102" s="1">
        <v>8</v>
      </c>
      <c r="F102" s="1">
        <v>3</v>
      </c>
      <c r="G102" s="1">
        <v>85</v>
      </c>
      <c r="H102" s="2">
        <v>12794</v>
      </c>
      <c r="I102" s="2">
        <v>11864</v>
      </c>
      <c r="J102" s="2">
        <v>12793</v>
      </c>
      <c r="K102" s="2">
        <v>11858</v>
      </c>
      <c r="L102" s="2">
        <v>8625</v>
      </c>
      <c r="M102" s="2">
        <v>11472</v>
      </c>
      <c r="N102" s="2">
        <v>10417</v>
      </c>
      <c r="O102" s="2">
        <v>2472</v>
      </c>
      <c r="P102" s="2">
        <v>2861</v>
      </c>
      <c r="Q102" s="2">
        <v>2788</v>
      </c>
      <c r="R102" s="2">
        <v>2262</v>
      </c>
      <c r="S102" s="2">
        <v>106725</v>
      </c>
      <c r="T102" s="1" t="s">
        <v>70</v>
      </c>
      <c r="U102" s="2">
        <v>2958</v>
      </c>
      <c r="V102" s="2">
        <v>89619</v>
      </c>
      <c r="W102" s="1">
        <v>14</v>
      </c>
      <c r="X102" s="2">
        <v>2347</v>
      </c>
      <c r="Y102" s="2">
        <v>6880</v>
      </c>
      <c r="Z102" s="1">
        <v>0</v>
      </c>
      <c r="AA102" s="2">
        <v>464586000</v>
      </c>
      <c r="AB102" s="1">
        <v>1</v>
      </c>
      <c r="AC102" s="1">
        <v>888</v>
      </c>
      <c r="AD102" s="1">
        <v>752</v>
      </c>
      <c r="AE102" s="2">
        <v>118009</v>
      </c>
      <c r="AF102" s="2">
        <v>2383</v>
      </c>
      <c r="AG102" s="2">
        <v>1233</v>
      </c>
      <c r="AH102" s="1" t="s">
        <v>396</v>
      </c>
      <c r="AI102" s="1" t="s">
        <v>270</v>
      </c>
    </row>
    <row r="103" spans="1:35" x14ac:dyDescent="0.2">
      <c r="A103" s="1" t="s">
        <v>340</v>
      </c>
      <c r="B103" s="2">
        <v>4134</v>
      </c>
      <c r="C103" s="2">
        <v>29575</v>
      </c>
      <c r="D103" s="2">
        <v>10650</v>
      </c>
      <c r="E103" s="1">
        <v>29</v>
      </c>
      <c r="F103" s="1">
        <v>3</v>
      </c>
      <c r="G103" s="1">
        <v>74</v>
      </c>
      <c r="H103" s="2">
        <v>6948</v>
      </c>
      <c r="I103" s="2">
        <v>2391</v>
      </c>
      <c r="J103" s="2">
        <v>6969</v>
      </c>
      <c r="K103" s="2">
        <v>2471</v>
      </c>
      <c r="L103" s="2">
        <v>7750</v>
      </c>
      <c r="M103" s="2">
        <v>5694</v>
      </c>
      <c r="N103" s="2">
        <v>1083</v>
      </c>
      <c r="O103" s="2">
        <v>2583</v>
      </c>
      <c r="P103" s="2">
        <v>2528</v>
      </c>
      <c r="Q103" s="2">
        <v>2906</v>
      </c>
      <c r="R103" s="2">
        <v>1811</v>
      </c>
      <c r="S103" s="2">
        <v>136236</v>
      </c>
      <c r="T103" s="1" t="s">
        <v>548</v>
      </c>
      <c r="U103" s="2">
        <v>3010</v>
      </c>
      <c r="V103" s="2">
        <v>122272</v>
      </c>
      <c r="W103" s="1">
        <v>29</v>
      </c>
      <c r="X103" s="1" t="s">
        <v>668</v>
      </c>
      <c r="Y103" s="1" t="s">
        <v>460</v>
      </c>
      <c r="Z103" s="1">
        <v>0</v>
      </c>
      <c r="AA103" s="2">
        <v>633860000</v>
      </c>
      <c r="AB103" s="1">
        <v>1</v>
      </c>
      <c r="AC103" s="1">
        <v>432</v>
      </c>
      <c r="AD103" s="1">
        <v>78</v>
      </c>
      <c r="AE103" s="2">
        <v>131634</v>
      </c>
      <c r="AF103" s="2">
        <v>1875</v>
      </c>
      <c r="AG103" s="2">
        <v>1605</v>
      </c>
      <c r="AH103" s="1" t="s">
        <v>669</v>
      </c>
      <c r="AI103" s="2">
        <v>1000</v>
      </c>
    </row>
    <row r="104" spans="1:35" x14ac:dyDescent="0.2">
      <c r="A104" s="1" t="s">
        <v>341</v>
      </c>
      <c r="B104" s="2">
        <v>4953</v>
      </c>
      <c r="C104" s="2">
        <v>18094</v>
      </c>
      <c r="D104" s="2">
        <v>13143</v>
      </c>
      <c r="E104" s="1">
        <v>8</v>
      </c>
      <c r="F104" s="1">
        <v>3</v>
      </c>
      <c r="G104" s="1">
        <v>85</v>
      </c>
      <c r="H104" s="2">
        <v>12794</v>
      </c>
      <c r="I104" s="2">
        <v>11864</v>
      </c>
      <c r="J104" s="2">
        <v>12793</v>
      </c>
      <c r="K104" s="2">
        <v>11858</v>
      </c>
      <c r="L104" s="2">
        <v>8625</v>
      </c>
      <c r="M104" s="2">
        <v>11472</v>
      </c>
      <c r="N104" s="2">
        <v>10417</v>
      </c>
      <c r="O104" s="2">
        <v>2472</v>
      </c>
      <c r="P104" s="2">
        <v>2861</v>
      </c>
      <c r="Q104" s="2">
        <v>2788</v>
      </c>
      <c r="R104" s="2">
        <v>2262</v>
      </c>
      <c r="S104" s="2">
        <v>106725</v>
      </c>
      <c r="T104" s="1" t="s">
        <v>70</v>
      </c>
      <c r="U104" s="2">
        <v>2958</v>
      </c>
      <c r="V104" s="2">
        <v>89619</v>
      </c>
      <c r="W104" s="1">
        <v>14</v>
      </c>
      <c r="X104" s="2">
        <v>2347</v>
      </c>
      <c r="Y104" s="2">
        <v>6880</v>
      </c>
      <c r="Z104" s="1">
        <v>0</v>
      </c>
      <c r="AA104" s="2">
        <v>464586000</v>
      </c>
      <c r="AB104" s="1">
        <v>1</v>
      </c>
      <c r="AC104" s="1">
        <v>888</v>
      </c>
      <c r="AD104" s="1">
        <v>752</v>
      </c>
      <c r="AE104" s="2">
        <v>118009</v>
      </c>
      <c r="AF104" s="2">
        <v>2383</v>
      </c>
      <c r="AG104" s="2">
        <v>1233</v>
      </c>
      <c r="AH104" s="1" t="s">
        <v>396</v>
      </c>
      <c r="AI104" s="1" t="s">
        <v>270</v>
      </c>
    </row>
    <row r="105" spans="1:35" x14ac:dyDescent="0.2">
      <c r="A105" s="3" t="s">
        <v>373</v>
      </c>
      <c r="B105" s="1">
        <v>2271</v>
      </c>
      <c r="C105" s="2" t="s">
        <v>371</v>
      </c>
      <c r="D105" s="1" t="s">
        <v>370</v>
      </c>
      <c r="E105" s="1">
        <v>0</v>
      </c>
      <c r="F105" s="1">
        <v>0</v>
      </c>
      <c r="G105" s="1">
        <v>4</v>
      </c>
      <c r="H105" s="1">
        <v>1986</v>
      </c>
      <c r="I105" s="1" t="s">
        <v>201</v>
      </c>
      <c r="J105" s="1">
        <v>2023</v>
      </c>
      <c r="K105" s="1" t="s">
        <v>372</v>
      </c>
      <c r="L105" s="1">
        <v>6028</v>
      </c>
      <c r="M105" s="1">
        <v>1236</v>
      </c>
      <c r="N105" s="1" t="s">
        <v>369</v>
      </c>
      <c r="O105" s="1">
        <v>1500</v>
      </c>
      <c r="P105" s="1">
        <v>1514</v>
      </c>
      <c r="Q105" s="1">
        <v>1708</v>
      </c>
      <c r="R105" s="1">
        <v>1693</v>
      </c>
      <c r="S105" s="1">
        <v>90</v>
      </c>
      <c r="T105" s="1" t="s">
        <v>103</v>
      </c>
      <c r="U105" s="1">
        <v>2131</v>
      </c>
      <c r="V105" s="1" t="s">
        <v>119</v>
      </c>
      <c r="W105" s="1">
        <v>0</v>
      </c>
      <c r="X105" s="1">
        <v>1212</v>
      </c>
      <c r="Y105" s="1">
        <v>4003</v>
      </c>
      <c r="Z105" s="1">
        <v>0</v>
      </c>
      <c r="AA105" s="1">
        <v>2903</v>
      </c>
      <c r="AB105" s="1">
        <v>1</v>
      </c>
      <c r="AC105" s="1">
        <v>89</v>
      </c>
      <c r="AD105" s="1">
        <v>8</v>
      </c>
      <c r="AE105" s="1">
        <v>134736</v>
      </c>
      <c r="AF105" s="1">
        <v>1500</v>
      </c>
      <c r="AG105" s="1">
        <v>1009</v>
      </c>
      <c r="AH105" s="1" t="s">
        <v>145</v>
      </c>
      <c r="AI105" s="1">
        <v>1000</v>
      </c>
    </row>
    <row r="106" spans="1:35" x14ac:dyDescent="0.2">
      <c r="A106" s="5" t="s">
        <v>350</v>
      </c>
      <c r="B106" s="2">
        <v>3971</v>
      </c>
      <c r="C106" s="2">
        <v>25381</v>
      </c>
      <c r="D106" s="2">
        <v>9491</v>
      </c>
      <c r="E106" s="1">
        <v>25</v>
      </c>
      <c r="F106" s="1">
        <v>3</v>
      </c>
      <c r="G106" s="1">
        <v>61</v>
      </c>
      <c r="H106" s="2">
        <v>11755</v>
      </c>
      <c r="I106" s="2">
        <v>7633</v>
      </c>
      <c r="J106" s="2">
        <v>11814</v>
      </c>
      <c r="K106" s="2">
        <v>7602</v>
      </c>
      <c r="L106" s="2">
        <v>7276</v>
      </c>
      <c r="M106" s="2">
        <v>10611</v>
      </c>
      <c r="N106" s="2">
        <v>6500</v>
      </c>
      <c r="O106" s="2">
        <v>2250</v>
      </c>
      <c r="P106" s="2">
        <v>2417</v>
      </c>
      <c r="Q106" s="2">
        <v>2327</v>
      </c>
      <c r="R106" s="2">
        <v>2173</v>
      </c>
      <c r="S106" s="2">
        <v>66985</v>
      </c>
      <c r="T106" s="1" t="s">
        <v>360</v>
      </c>
      <c r="U106" s="2">
        <v>2452</v>
      </c>
      <c r="V106" s="2">
        <v>100791</v>
      </c>
      <c r="W106" s="1">
        <v>26</v>
      </c>
      <c r="X106" s="1" t="s">
        <v>62</v>
      </c>
      <c r="Y106" s="1" t="s">
        <v>670</v>
      </c>
      <c r="Z106" s="1">
        <v>0</v>
      </c>
      <c r="AA106" s="2">
        <v>522500000</v>
      </c>
      <c r="AB106" s="1">
        <v>1</v>
      </c>
      <c r="AC106" s="1">
        <v>822</v>
      </c>
      <c r="AD106" s="1">
        <v>468</v>
      </c>
      <c r="AE106" s="2">
        <v>99782</v>
      </c>
      <c r="AF106" s="2">
        <v>2134</v>
      </c>
      <c r="AG106" s="2">
        <v>1071</v>
      </c>
      <c r="AH106" s="1" t="s">
        <v>297</v>
      </c>
      <c r="AI106" s="1" t="s">
        <v>36</v>
      </c>
    </row>
    <row r="107" spans="1:35" x14ac:dyDescent="0.2">
      <c r="A107" s="5" t="s">
        <v>351</v>
      </c>
      <c r="B107" s="2">
        <v>3971</v>
      </c>
      <c r="C107" s="2">
        <v>22886</v>
      </c>
      <c r="D107" s="2">
        <v>12074</v>
      </c>
      <c r="E107" s="1">
        <v>16</v>
      </c>
      <c r="F107" s="1">
        <v>4</v>
      </c>
      <c r="G107" s="1">
        <v>85</v>
      </c>
      <c r="H107" s="2">
        <v>11755</v>
      </c>
      <c r="I107" s="2">
        <v>7633</v>
      </c>
      <c r="J107" s="2">
        <v>11808</v>
      </c>
      <c r="K107" s="2">
        <v>7524</v>
      </c>
      <c r="L107" s="2">
        <v>7276</v>
      </c>
      <c r="M107" s="2">
        <v>10611</v>
      </c>
      <c r="N107" s="2">
        <v>6500</v>
      </c>
      <c r="O107" s="2">
        <v>2250</v>
      </c>
      <c r="P107" s="2">
        <v>2417</v>
      </c>
      <c r="Q107" s="2">
        <v>2327</v>
      </c>
      <c r="R107" s="2">
        <v>2173</v>
      </c>
      <c r="S107" s="2">
        <v>66985</v>
      </c>
      <c r="T107" s="1" t="s">
        <v>360</v>
      </c>
      <c r="U107" s="2">
        <v>2452</v>
      </c>
      <c r="V107" s="2">
        <v>90882</v>
      </c>
      <c r="W107" s="1">
        <v>20</v>
      </c>
      <c r="X107" s="2">
        <v>2447</v>
      </c>
      <c r="Y107" s="2">
        <v>8100</v>
      </c>
      <c r="Z107" s="1">
        <v>0</v>
      </c>
      <c r="AA107" s="2">
        <v>471134000</v>
      </c>
      <c r="AB107" s="1">
        <v>1</v>
      </c>
      <c r="AC107" s="1">
        <v>822</v>
      </c>
      <c r="AD107" s="1">
        <v>468</v>
      </c>
      <c r="AE107" s="2">
        <v>99782</v>
      </c>
      <c r="AF107" s="2">
        <v>2134</v>
      </c>
      <c r="AG107" s="2">
        <v>1071</v>
      </c>
      <c r="AH107" s="1" t="s">
        <v>297</v>
      </c>
      <c r="AI107" s="1" t="s">
        <v>36</v>
      </c>
    </row>
    <row r="108" spans="1:35" x14ac:dyDescent="0.2">
      <c r="A108" s="1" t="s">
        <v>356</v>
      </c>
      <c r="B108" s="2">
        <v>5576</v>
      </c>
      <c r="C108" s="2">
        <v>27467</v>
      </c>
      <c r="D108" s="2">
        <v>14131</v>
      </c>
      <c r="E108" s="1">
        <v>31</v>
      </c>
      <c r="F108" s="1">
        <v>2</v>
      </c>
      <c r="G108" s="1">
        <v>85</v>
      </c>
      <c r="H108" s="2">
        <v>5392</v>
      </c>
      <c r="I108" s="2">
        <v>7709</v>
      </c>
      <c r="J108" s="2">
        <v>5302</v>
      </c>
      <c r="K108" s="2">
        <v>7728</v>
      </c>
      <c r="L108" s="2">
        <v>8703</v>
      </c>
      <c r="M108" s="2">
        <v>3833</v>
      </c>
      <c r="N108" s="2">
        <v>6472</v>
      </c>
      <c r="O108" s="2">
        <v>3028</v>
      </c>
      <c r="P108" s="2">
        <v>2444</v>
      </c>
      <c r="Q108" s="2">
        <v>3069</v>
      </c>
      <c r="R108" s="2">
        <v>2313</v>
      </c>
      <c r="S108" s="2">
        <v>14706</v>
      </c>
      <c r="T108" s="1" t="s">
        <v>624</v>
      </c>
      <c r="U108" s="2">
        <v>3106</v>
      </c>
      <c r="V108" s="2">
        <v>153155</v>
      </c>
      <c r="W108" s="1">
        <v>27</v>
      </c>
      <c r="X108" s="1" t="s">
        <v>671</v>
      </c>
      <c r="Y108" s="1" t="s">
        <v>672</v>
      </c>
      <c r="Z108" s="1">
        <v>0</v>
      </c>
      <c r="AA108" s="2">
        <v>793957000</v>
      </c>
      <c r="AB108" s="1">
        <v>1</v>
      </c>
      <c r="AC108" s="1">
        <v>276</v>
      </c>
      <c r="AD108" s="1">
        <v>530</v>
      </c>
      <c r="AE108" s="2">
        <v>167082</v>
      </c>
      <c r="AF108" s="2">
        <v>2317</v>
      </c>
      <c r="AG108" s="2">
        <v>1327</v>
      </c>
      <c r="AH108" s="1" t="s">
        <v>673</v>
      </c>
      <c r="AI108" s="2">
        <v>1000</v>
      </c>
    </row>
    <row r="109" spans="1:35" x14ac:dyDescent="0.2">
      <c r="A109" s="1" t="s">
        <v>357</v>
      </c>
      <c r="B109" s="2">
        <v>5576</v>
      </c>
      <c r="C109" s="2">
        <v>8376</v>
      </c>
      <c r="D109" s="2">
        <v>4229</v>
      </c>
      <c r="E109" s="1">
        <v>7</v>
      </c>
      <c r="F109" s="1">
        <v>1</v>
      </c>
      <c r="G109" s="1">
        <v>52</v>
      </c>
      <c r="H109" s="2">
        <v>5392</v>
      </c>
      <c r="I109" s="2">
        <v>7709</v>
      </c>
      <c r="J109" s="2">
        <v>5254</v>
      </c>
      <c r="K109" s="2">
        <v>7787</v>
      </c>
      <c r="L109" s="2">
        <v>8703</v>
      </c>
      <c r="M109" s="2">
        <v>3833</v>
      </c>
      <c r="N109" s="2">
        <v>6472</v>
      </c>
      <c r="O109" s="2">
        <v>3028</v>
      </c>
      <c r="P109" s="2">
        <v>2444</v>
      </c>
      <c r="Q109" s="2">
        <v>3069</v>
      </c>
      <c r="R109" s="2">
        <v>2313</v>
      </c>
      <c r="S109" s="2">
        <v>14706</v>
      </c>
      <c r="T109" s="1" t="s">
        <v>624</v>
      </c>
      <c r="U109" s="2">
        <v>3106</v>
      </c>
      <c r="V109" s="2">
        <v>46703</v>
      </c>
      <c r="W109" s="1">
        <v>8</v>
      </c>
      <c r="X109" s="2">
        <v>2207</v>
      </c>
      <c r="Y109" s="2">
        <v>9845</v>
      </c>
      <c r="Z109" s="1">
        <v>0</v>
      </c>
      <c r="AA109" s="2">
        <v>242108000</v>
      </c>
      <c r="AB109" s="1">
        <v>1</v>
      </c>
      <c r="AC109" s="1">
        <v>276</v>
      </c>
      <c r="AD109" s="1">
        <v>530</v>
      </c>
      <c r="AE109" s="2">
        <v>167082</v>
      </c>
      <c r="AF109" s="2">
        <v>2317</v>
      </c>
      <c r="AG109" s="2">
        <v>1327</v>
      </c>
      <c r="AH109" s="1" t="s">
        <v>673</v>
      </c>
      <c r="AI109" s="2">
        <v>1000</v>
      </c>
    </row>
    <row r="110" spans="1:35" x14ac:dyDescent="0.2">
      <c r="A110" s="3" t="s">
        <v>381</v>
      </c>
      <c r="B110" s="1">
        <v>2271</v>
      </c>
      <c r="C110" s="2" t="s">
        <v>379</v>
      </c>
      <c r="D110" s="1" t="s">
        <v>380</v>
      </c>
      <c r="E110" s="1">
        <v>0</v>
      </c>
      <c r="F110" s="1">
        <v>0</v>
      </c>
      <c r="G110" s="1">
        <v>7</v>
      </c>
      <c r="H110" s="1">
        <v>2722</v>
      </c>
      <c r="I110" s="1">
        <v>13257</v>
      </c>
      <c r="J110" s="1">
        <v>2764</v>
      </c>
      <c r="K110" s="1">
        <v>13250</v>
      </c>
      <c r="L110" s="1">
        <v>6028</v>
      </c>
      <c r="M110" s="1">
        <v>1972</v>
      </c>
      <c r="N110" s="1">
        <v>12500</v>
      </c>
      <c r="O110" s="1">
        <v>1500</v>
      </c>
      <c r="P110" s="1">
        <v>1514</v>
      </c>
      <c r="Q110" s="1">
        <v>1708</v>
      </c>
      <c r="R110" s="1">
        <v>1693</v>
      </c>
      <c r="S110" s="1">
        <v>90</v>
      </c>
      <c r="T110" s="1" t="s">
        <v>103</v>
      </c>
      <c r="U110" s="1">
        <v>2131</v>
      </c>
      <c r="V110" s="1">
        <v>1242</v>
      </c>
      <c r="W110" s="1">
        <v>0</v>
      </c>
      <c r="X110" s="1">
        <v>2124</v>
      </c>
      <c r="Y110" s="1">
        <v>11630</v>
      </c>
      <c r="Z110" s="1">
        <v>0</v>
      </c>
      <c r="AA110" s="1">
        <v>6439</v>
      </c>
      <c r="AB110" s="1">
        <v>1</v>
      </c>
      <c r="AC110" s="1">
        <v>142</v>
      </c>
      <c r="AD110" s="1">
        <v>900</v>
      </c>
      <c r="AE110" s="1">
        <v>134736</v>
      </c>
      <c r="AF110" s="1">
        <v>1500</v>
      </c>
      <c r="AG110" s="1">
        <v>1009</v>
      </c>
      <c r="AH110" s="1" t="s">
        <v>145</v>
      </c>
      <c r="AI110" s="1">
        <v>1000</v>
      </c>
    </row>
    <row r="111" spans="1:35" x14ac:dyDescent="0.2">
      <c r="A111" s="5" t="s">
        <v>362</v>
      </c>
      <c r="B111" s="1" t="s">
        <v>127</v>
      </c>
      <c r="C111" s="2">
        <v>12021</v>
      </c>
      <c r="D111" s="2">
        <v>6264</v>
      </c>
      <c r="E111" s="1">
        <v>11</v>
      </c>
      <c r="F111" s="1">
        <v>3</v>
      </c>
      <c r="G111" s="1">
        <v>45</v>
      </c>
      <c r="H111" s="2">
        <v>9285</v>
      </c>
      <c r="I111" s="2">
        <v>3690</v>
      </c>
      <c r="J111" s="2">
        <v>9265</v>
      </c>
      <c r="K111" s="2">
        <v>3681</v>
      </c>
      <c r="L111" s="2">
        <v>3748</v>
      </c>
      <c r="M111" s="2">
        <v>8556</v>
      </c>
      <c r="N111" s="2">
        <v>3167</v>
      </c>
      <c r="O111" s="2">
        <v>1375</v>
      </c>
      <c r="P111" s="2">
        <v>1056</v>
      </c>
      <c r="Q111" s="2">
        <v>1322</v>
      </c>
      <c r="R111" s="1" t="s">
        <v>146</v>
      </c>
      <c r="S111" s="2">
        <v>14663</v>
      </c>
      <c r="T111" s="1" t="s">
        <v>613</v>
      </c>
      <c r="U111" s="2">
        <v>1375</v>
      </c>
      <c r="V111" s="2">
        <v>11960</v>
      </c>
      <c r="W111" s="1">
        <v>11</v>
      </c>
      <c r="X111" s="2">
        <v>1400</v>
      </c>
      <c r="Y111" s="2">
        <v>3542</v>
      </c>
      <c r="Z111" s="1">
        <v>0</v>
      </c>
      <c r="AA111" s="2">
        <v>62002000</v>
      </c>
      <c r="AB111" s="1">
        <v>1</v>
      </c>
      <c r="AC111" s="1">
        <v>616</v>
      </c>
      <c r="AD111" s="1">
        <v>261</v>
      </c>
      <c r="AE111" s="2">
        <v>178843</v>
      </c>
      <c r="AF111" s="1" t="s">
        <v>442</v>
      </c>
      <c r="AG111" s="2">
        <v>1379</v>
      </c>
      <c r="AH111" s="1" t="s">
        <v>674</v>
      </c>
      <c r="AI111" s="1" t="s">
        <v>294</v>
      </c>
    </row>
    <row r="112" spans="1:35" x14ac:dyDescent="0.2">
      <c r="A112" s="5" t="s">
        <v>363</v>
      </c>
      <c r="B112" s="1" t="s">
        <v>127</v>
      </c>
      <c r="C112" s="2">
        <v>29239</v>
      </c>
      <c r="D112" s="2">
        <v>10855</v>
      </c>
      <c r="E112" s="1">
        <v>24</v>
      </c>
      <c r="F112" s="1">
        <v>8</v>
      </c>
      <c r="G112" s="1">
        <v>81</v>
      </c>
      <c r="H112" s="2">
        <v>9285</v>
      </c>
      <c r="I112" s="2">
        <v>3690</v>
      </c>
      <c r="J112" s="2">
        <v>9239</v>
      </c>
      <c r="K112" s="2">
        <v>3722</v>
      </c>
      <c r="L112" s="2">
        <v>3748</v>
      </c>
      <c r="M112" s="2">
        <v>8556</v>
      </c>
      <c r="N112" s="2">
        <v>3167</v>
      </c>
      <c r="O112" s="2">
        <v>1375</v>
      </c>
      <c r="P112" s="2">
        <v>1056</v>
      </c>
      <c r="Q112" s="2">
        <v>1322</v>
      </c>
      <c r="R112" s="1" t="s">
        <v>146</v>
      </c>
      <c r="S112" s="2">
        <v>14663</v>
      </c>
      <c r="T112" s="1" t="s">
        <v>613</v>
      </c>
      <c r="U112" s="2">
        <v>1375</v>
      </c>
      <c r="V112" s="2">
        <v>29093</v>
      </c>
      <c r="W112" s="1">
        <v>28</v>
      </c>
      <c r="X112" s="1" t="s">
        <v>567</v>
      </c>
      <c r="Y112" s="1" t="s">
        <v>573</v>
      </c>
      <c r="Z112" s="1">
        <v>0</v>
      </c>
      <c r="AA112" s="2">
        <v>150816000</v>
      </c>
      <c r="AB112" s="1">
        <v>1</v>
      </c>
      <c r="AC112" s="1">
        <v>616</v>
      </c>
      <c r="AD112" s="1">
        <v>261</v>
      </c>
      <c r="AE112" s="2">
        <v>178843</v>
      </c>
      <c r="AF112" s="1" t="s">
        <v>442</v>
      </c>
      <c r="AG112" s="2">
        <v>1379</v>
      </c>
      <c r="AH112" s="1" t="s">
        <v>674</v>
      </c>
      <c r="AI112" s="1" t="s">
        <v>294</v>
      </c>
    </row>
    <row r="113" spans="1:35" x14ac:dyDescent="0.2">
      <c r="A113" s="5" t="s">
        <v>364</v>
      </c>
      <c r="B113" s="2">
        <v>10667</v>
      </c>
      <c r="C113" s="2">
        <v>35580</v>
      </c>
      <c r="D113" s="2">
        <v>12280</v>
      </c>
      <c r="E113" s="1">
        <v>39</v>
      </c>
      <c r="F113" s="1">
        <v>3</v>
      </c>
      <c r="G113" s="1">
        <v>77</v>
      </c>
      <c r="H113" s="2">
        <v>11242</v>
      </c>
      <c r="I113" s="2">
        <v>9154</v>
      </c>
      <c r="J113" s="2">
        <v>11360</v>
      </c>
      <c r="K113" s="2">
        <v>9062</v>
      </c>
      <c r="L113" s="2">
        <v>13330</v>
      </c>
      <c r="M113" s="2">
        <v>8833</v>
      </c>
      <c r="N113" s="2">
        <v>7208</v>
      </c>
      <c r="O113" s="2">
        <v>4597</v>
      </c>
      <c r="P113" s="2">
        <v>3833</v>
      </c>
      <c r="Q113" s="2">
        <v>4881</v>
      </c>
      <c r="R113" s="2">
        <v>2783</v>
      </c>
      <c r="S113" s="2">
        <v>32206</v>
      </c>
      <c r="T113" s="1" t="s">
        <v>673</v>
      </c>
      <c r="U113" s="2">
        <v>4962</v>
      </c>
      <c r="V113" s="2">
        <v>379546</v>
      </c>
      <c r="W113" s="1">
        <v>37</v>
      </c>
      <c r="X113" s="1" t="s">
        <v>675</v>
      </c>
      <c r="Y113" s="1" t="s">
        <v>676</v>
      </c>
      <c r="Z113" s="1">
        <v>0</v>
      </c>
      <c r="AA113" s="2">
        <v>1967565000</v>
      </c>
      <c r="AB113" s="1">
        <v>1</v>
      </c>
      <c r="AC113" s="1">
        <v>653</v>
      </c>
      <c r="AD113" s="1">
        <v>777</v>
      </c>
      <c r="AE113" s="2">
        <v>32889</v>
      </c>
      <c r="AF113" s="2">
        <v>3068</v>
      </c>
      <c r="AG113" s="2">
        <v>1754</v>
      </c>
      <c r="AH113" s="1" t="s">
        <v>424</v>
      </c>
      <c r="AI113" s="1" t="s">
        <v>146</v>
      </c>
    </row>
    <row r="114" spans="1:35" x14ac:dyDescent="0.2">
      <c r="A114" s="5" t="s">
        <v>365</v>
      </c>
      <c r="B114" s="2">
        <v>10667</v>
      </c>
      <c r="C114" s="2">
        <v>16374</v>
      </c>
      <c r="D114" s="2">
        <v>8059</v>
      </c>
      <c r="E114" s="1">
        <v>14</v>
      </c>
      <c r="F114" s="1">
        <v>3</v>
      </c>
      <c r="G114" s="1">
        <v>85</v>
      </c>
      <c r="H114" s="2">
        <v>11242</v>
      </c>
      <c r="I114" s="2">
        <v>9154</v>
      </c>
      <c r="J114" s="2">
        <v>11363</v>
      </c>
      <c r="K114" s="2">
        <v>9188</v>
      </c>
      <c r="L114" s="2">
        <v>13330</v>
      </c>
      <c r="M114" s="2">
        <v>8833</v>
      </c>
      <c r="N114" s="2">
        <v>7208</v>
      </c>
      <c r="O114" s="2">
        <v>4597</v>
      </c>
      <c r="P114" s="2">
        <v>3833</v>
      </c>
      <c r="Q114" s="2">
        <v>4881</v>
      </c>
      <c r="R114" s="2">
        <v>2783</v>
      </c>
      <c r="S114" s="2">
        <v>32206</v>
      </c>
      <c r="T114" s="1" t="s">
        <v>673</v>
      </c>
      <c r="U114" s="2">
        <v>4962</v>
      </c>
      <c r="V114" s="2">
        <v>174666</v>
      </c>
      <c r="W114" s="1">
        <v>15</v>
      </c>
      <c r="X114" s="2">
        <v>3947</v>
      </c>
      <c r="Y114" s="2">
        <v>26210</v>
      </c>
      <c r="Z114" s="1">
        <v>0</v>
      </c>
      <c r="AA114" s="2">
        <v>905467000</v>
      </c>
      <c r="AB114" s="1">
        <v>1</v>
      </c>
      <c r="AC114" s="1">
        <v>653</v>
      </c>
      <c r="AD114" s="1">
        <v>777</v>
      </c>
      <c r="AE114" s="2">
        <v>32889</v>
      </c>
      <c r="AF114" s="2">
        <v>3068</v>
      </c>
      <c r="AG114" s="2">
        <v>1754</v>
      </c>
      <c r="AH114" s="1" t="s">
        <v>424</v>
      </c>
      <c r="AI114" s="1" t="s">
        <v>146</v>
      </c>
    </row>
    <row r="115" spans="1:35" x14ac:dyDescent="0.2">
      <c r="A115" s="1" t="s">
        <v>366</v>
      </c>
      <c r="B115" s="2">
        <v>1838</v>
      </c>
      <c r="C115" s="2">
        <v>16057</v>
      </c>
      <c r="D115" s="2">
        <v>5338</v>
      </c>
      <c r="E115" s="1">
        <v>15</v>
      </c>
      <c r="F115" s="1">
        <v>4</v>
      </c>
      <c r="G115" s="1">
        <v>38</v>
      </c>
      <c r="H115" s="2">
        <v>4367</v>
      </c>
      <c r="I115" s="2">
        <v>7394</v>
      </c>
      <c r="J115" s="2">
        <v>4363</v>
      </c>
      <c r="K115" s="2">
        <v>7375</v>
      </c>
      <c r="L115" s="2">
        <v>5078</v>
      </c>
      <c r="M115" s="2">
        <v>3486</v>
      </c>
      <c r="N115" s="2">
        <v>6597</v>
      </c>
      <c r="O115" s="2">
        <v>1750</v>
      </c>
      <c r="P115" s="2">
        <v>1556</v>
      </c>
      <c r="Q115" s="2">
        <v>1816</v>
      </c>
      <c r="R115" s="2">
        <v>1289</v>
      </c>
      <c r="S115" s="2">
        <v>141056</v>
      </c>
      <c r="T115" s="1" t="s">
        <v>677</v>
      </c>
      <c r="U115" s="2">
        <v>1848</v>
      </c>
      <c r="V115" s="2">
        <v>29519</v>
      </c>
      <c r="W115" s="1">
        <v>15</v>
      </c>
      <c r="X115" s="1" t="s">
        <v>431</v>
      </c>
      <c r="Y115" s="1" t="s">
        <v>678</v>
      </c>
      <c r="Z115" s="1">
        <v>0</v>
      </c>
      <c r="AA115" s="2">
        <v>153026000</v>
      </c>
      <c r="AB115" s="1">
        <v>1</v>
      </c>
      <c r="AC115" s="1">
        <v>276</v>
      </c>
      <c r="AD115" s="1">
        <v>480</v>
      </c>
      <c r="AE115" s="2">
        <v>128593</v>
      </c>
      <c r="AF115" s="2">
        <v>1333</v>
      </c>
      <c r="AG115" s="2">
        <v>1409</v>
      </c>
      <c r="AH115" s="1" t="s">
        <v>283</v>
      </c>
      <c r="AI115" s="1" t="s">
        <v>127</v>
      </c>
    </row>
    <row r="116" spans="1:35" x14ac:dyDescent="0.2">
      <c r="A116" s="1" t="s">
        <v>367</v>
      </c>
      <c r="B116" s="2">
        <v>1838</v>
      </c>
      <c r="C116" s="2">
        <v>3467</v>
      </c>
      <c r="D116" s="1" t="s">
        <v>156</v>
      </c>
      <c r="E116" s="1">
        <v>3</v>
      </c>
      <c r="F116" s="1">
        <v>1</v>
      </c>
      <c r="G116" s="1">
        <v>18</v>
      </c>
      <c r="H116" s="2">
        <v>4367</v>
      </c>
      <c r="I116" s="2">
        <v>7394</v>
      </c>
      <c r="J116" s="2">
        <v>4414</v>
      </c>
      <c r="K116" s="2">
        <v>7386</v>
      </c>
      <c r="L116" s="2">
        <v>5078</v>
      </c>
      <c r="M116" s="2">
        <v>3486</v>
      </c>
      <c r="N116" s="2">
        <v>6597</v>
      </c>
      <c r="O116" s="2">
        <v>1750</v>
      </c>
      <c r="P116" s="2">
        <v>1556</v>
      </c>
      <c r="Q116" s="2">
        <v>1816</v>
      </c>
      <c r="R116" s="2">
        <v>1289</v>
      </c>
      <c r="S116" s="2">
        <v>141056</v>
      </c>
      <c r="T116" s="1" t="s">
        <v>677</v>
      </c>
      <c r="U116" s="2">
        <v>1848</v>
      </c>
      <c r="V116" s="2">
        <v>6373</v>
      </c>
      <c r="W116" s="1">
        <v>3</v>
      </c>
      <c r="X116" s="2">
        <v>2337</v>
      </c>
      <c r="Y116" s="2">
        <v>14815</v>
      </c>
      <c r="Z116" s="1">
        <v>0</v>
      </c>
      <c r="AA116" s="2">
        <v>33037000</v>
      </c>
      <c r="AB116" s="1">
        <v>1</v>
      </c>
      <c r="AC116" s="1">
        <v>276</v>
      </c>
      <c r="AD116" s="1">
        <v>480</v>
      </c>
      <c r="AE116" s="2">
        <v>128593</v>
      </c>
      <c r="AF116" s="2">
        <v>1333</v>
      </c>
      <c r="AG116" s="2">
        <v>1409</v>
      </c>
      <c r="AH116" s="1" t="s">
        <v>283</v>
      </c>
      <c r="AI116" s="1" t="s">
        <v>127</v>
      </c>
    </row>
    <row r="117" spans="1:35" x14ac:dyDescent="0.2">
      <c r="A117" s="1" t="s">
        <v>374</v>
      </c>
      <c r="B117" s="2">
        <v>1730</v>
      </c>
      <c r="C117" s="2">
        <v>15347</v>
      </c>
      <c r="D117" s="2">
        <v>5721</v>
      </c>
      <c r="E117" s="1">
        <v>13</v>
      </c>
      <c r="F117" s="1">
        <v>3</v>
      </c>
      <c r="G117" s="1">
        <v>50</v>
      </c>
      <c r="H117" s="2">
        <v>8773</v>
      </c>
      <c r="I117" s="2">
        <v>2658</v>
      </c>
      <c r="J117" s="2">
        <v>8779</v>
      </c>
      <c r="K117" s="2">
        <v>2685</v>
      </c>
      <c r="L117" s="2">
        <v>4929</v>
      </c>
      <c r="M117" s="2">
        <v>8069</v>
      </c>
      <c r="N117" s="2">
        <v>1889</v>
      </c>
      <c r="O117" s="2">
        <v>1486</v>
      </c>
      <c r="P117" s="2">
        <v>1556</v>
      </c>
      <c r="Q117" s="2">
        <v>1559</v>
      </c>
      <c r="R117" s="2">
        <v>1413</v>
      </c>
      <c r="S117" s="2">
        <v>38487</v>
      </c>
      <c r="T117" s="1" t="s">
        <v>167</v>
      </c>
      <c r="U117" s="2">
        <v>1677</v>
      </c>
      <c r="V117" s="2">
        <v>26549</v>
      </c>
      <c r="W117" s="1">
        <v>15</v>
      </c>
      <c r="X117" s="2">
        <v>1315</v>
      </c>
      <c r="Y117" s="2">
        <v>4355</v>
      </c>
      <c r="Z117" s="1">
        <v>0</v>
      </c>
      <c r="AA117" s="2">
        <v>137629</v>
      </c>
      <c r="AB117" s="1">
        <v>1</v>
      </c>
      <c r="AC117" s="1">
        <v>583</v>
      </c>
      <c r="AD117" s="1">
        <v>228</v>
      </c>
      <c r="AE117" s="2">
        <v>39623</v>
      </c>
      <c r="AF117" s="2">
        <v>1332</v>
      </c>
      <c r="AG117" s="2">
        <v>1104</v>
      </c>
      <c r="AH117" s="1" t="s">
        <v>382</v>
      </c>
      <c r="AI117" s="2">
        <v>1000</v>
      </c>
    </row>
    <row r="118" spans="1:35" x14ac:dyDescent="0.2">
      <c r="A118" s="1" t="s">
        <v>375</v>
      </c>
      <c r="B118" s="2">
        <v>1730</v>
      </c>
      <c r="C118" s="2">
        <v>8101</v>
      </c>
      <c r="D118" s="2">
        <v>2006</v>
      </c>
      <c r="E118" s="1">
        <v>8</v>
      </c>
      <c r="F118" s="1">
        <v>2</v>
      </c>
      <c r="G118" s="1">
        <v>28</v>
      </c>
      <c r="H118" s="2">
        <v>8773</v>
      </c>
      <c r="I118" s="2">
        <v>2658</v>
      </c>
      <c r="J118" s="2">
        <v>8784</v>
      </c>
      <c r="K118" s="2">
        <v>2654</v>
      </c>
      <c r="L118" s="2">
        <v>4929</v>
      </c>
      <c r="M118" s="2">
        <v>8069</v>
      </c>
      <c r="N118" s="2">
        <v>1889</v>
      </c>
      <c r="O118" s="2">
        <v>1486</v>
      </c>
      <c r="P118" s="2">
        <v>1556</v>
      </c>
      <c r="Q118" s="2">
        <v>1559</v>
      </c>
      <c r="R118" s="2">
        <v>1413</v>
      </c>
      <c r="S118" s="2">
        <v>38487</v>
      </c>
      <c r="T118" s="1" t="s">
        <v>167</v>
      </c>
      <c r="U118" s="2">
        <v>1677</v>
      </c>
      <c r="V118" s="2">
        <v>14015</v>
      </c>
      <c r="W118" s="1">
        <v>8</v>
      </c>
      <c r="X118" s="2" t="s">
        <v>679</v>
      </c>
      <c r="Y118" s="2">
        <v>4366</v>
      </c>
      <c r="Z118" s="1">
        <v>0</v>
      </c>
      <c r="AA118" s="2">
        <v>72653</v>
      </c>
      <c r="AB118" s="1">
        <v>1</v>
      </c>
      <c r="AC118" s="1">
        <v>583</v>
      </c>
      <c r="AD118" s="1">
        <v>228</v>
      </c>
      <c r="AE118" s="2">
        <v>39623</v>
      </c>
      <c r="AF118" s="2">
        <v>1332</v>
      </c>
      <c r="AG118" s="2">
        <v>1104</v>
      </c>
      <c r="AH118" s="1" t="s">
        <v>382</v>
      </c>
      <c r="AI118" s="2">
        <v>1000</v>
      </c>
    </row>
    <row r="119" spans="1:35" x14ac:dyDescent="0.2">
      <c r="A119" s="3" t="s">
        <v>392</v>
      </c>
      <c r="B119" s="1">
        <v>2250</v>
      </c>
      <c r="C119" s="2">
        <v>1037</v>
      </c>
      <c r="D119" s="1" t="s">
        <v>391</v>
      </c>
      <c r="E119" s="1">
        <v>1</v>
      </c>
      <c r="F119" s="1">
        <v>0</v>
      </c>
      <c r="G119" s="1">
        <v>4</v>
      </c>
      <c r="H119" s="1">
        <v>17083</v>
      </c>
      <c r="I119" s="1">
        <v>3028</v>
      </c>
      <c r="J119" s="1">
        <v>17120</v>
      </c>
      <c r="K119" s="1">
        <v>2985</v>
      </c>
      <c r="L119" s="1">
        <v>6000</v>
      </c>
      <c r="M119" s="1">
        <v>16333</v>
      </c>
      <c r="N119" s="1">
        <v>2278</v>
      </c>
      <c r="O119" s="1">
        <v>1500</v>
      </c>
      <c r="P119" s="1">
        <v>1500</v>
      </c>
      <c r="Q119" s="1">
        <v>1693</v>
      </c>
      <c r="R119" s="1">
        <v>1693</v>
      </c>
      <c r="S119" s="1">
        <v>0</v>
      </c>
      <c r="T119" s="1" t="s">
        <v>103</v>
      </c>
      <c r="U119" s="1">
        <v>2121</v>
      </c>
      <c r="V119" s="1">
        <v>2334</v>
      </c>
      <c r="W119" s="1">
        <v>1</v>
      </c>
      <c r="X119" s="1" t="s">
        <v>56</v>
      </c>
      <c r="Y119" s="1">
        <v>-8705</v>
      </c>
      <c r="Z119" s="1">
        <v>0</v>
      </c>
      <c r="AA119" s="1">
        <v>12098000</v>
      </c>
      <c r="AB119" s="1">
        <v>1</v>
      </c>
      <c r="AC119" s="1">
        <v>1176</v>
      </c>
      <c r="AD119" s="1">
        <v>164</v>
      </c>
      <c r="AE119" s="1">
        <v>135</v>
      </c>
      <c r="AF119" s="1">
        <v>1500</v>
      </c>
      <c r="AG119" s="1">
        <v>1000</v>
      </c>
      <c r="AH119" s="1">
        <v>1000</v>
      </c>
      <c r="AI119" s="1">
        <v>1000</v>
      </c>
    </row>
    <row r="120" spans="1:35" x14ac:dyDescent="0.2">
      <c r="A120" s="5" t="s">
        <v>377</v>
      </c>
      <c r="B120" s="2">
        <v>6386</v>
      </c>
      <c r="C120" s="2">
        <v>34350</v>
      </c>
      <c r="D120" s="2">
        <v>8586</v>
      </c>
      <c r="E120" s="1">
        <v>37</v>
      </c>
      <c r="F120" s="1">
        <v>11</v>
      </c>
      <c r="G120" s="1">
        <v>54</v>
      </c>
      <c r="H120" s="2">
        <v>14303</v>
      </c>
      <c r="I120" s="2">
        <v>9265</v>
      </c>
      <c r="J120" s="2">
        <v>14360</v>
      </c>
      <c r="K120" s="2">
        <v>9254</v>
      </c>
      <c r="L120" s="2">
        <v>9223</v>
      </c>
      <c r="M120" s="2">
        <v>13014</v>
      </c>
      <c r="N120" s="2">
        <v>7708</v>
      </c>
      <c r="O120" s="2">
        <v>2653</v>
      </c>
      <c r="P120" s="2">
        <v>3111</v>
      </c>
      <c r="Q120" s="2">
        <v>3127</v>
      </c>
      <c r="R120" s="2">
        <v>2600</v>
      </c>
      <c r="S120" s="2">
        <v>83825</v>
      </c>
      <c r="T120" s="1" t="s">
        <v>360</v>
      </c>
      <c r="U120" s="2">
        <v>3232</v>
      </c>
      <c r="V120" s="2">
        <v>219349</v>
      </c>
      <c r="W120" s="1">
        <v>36</v>
      </c>
      <c r="X120" s="1" t="s">
        <v>680</v>
      </c>
      <c r="Y120" s="1" t="s">
        <v>681</v>
      </c>
      <c r="Z120" s="1">
        <v>0</v>
      </c>
      <c r="AA120" s="1">
        <v>1137107</v>
      </c>
      <c r="AB120" s="1">
        <v>1</v>
      </c>
      <c r="AC120" s="1">
        <v>976</v>
      </c>
      <c r="AD120" s="1">
        <v>772</v>
      </c>
      <c r="AE120" s="2">
        <v>68839</v>
      </c>
      <c r="AF120" s="2">
        <v>2644</v>
      </c>
      <c r="AG120" s="2">
        <v>1202</v>
      </c>
      <c r="AH120" s="1" t="s">
        <v>284</v>
      </c>
      <c r="AI120" s="1" t="s">
        <v>127</v>
      </c>
    </row>
    <row r="121" spans="1:35" x14ac:dyDescent="0.2">
      <c r="A121" s="5" t="s">
        <v>378</v>
      </c>
      <c r="B121" s="2">
        <v>6386</v>
      </c>
      <c r="C121" s="2">
        <v>22172</v>
      </c>
      <c r="D121" s="2">
        <v>10839</v>
      </c>
      <c r="E121" s="1">
        <v>16</v>
      </c>
      <c r="F121" s="1">
        <v>4</v>
      </c>
      <c r="G121" s="1">
        <v>52</v>
      </c>
      <c r="H121" s="2">
        <v>14303</v>
      </c>
      <c r="I121" s="2">
        <v>9265</v>
      </c>
      <c r="J121" s="2">
        <v>14111</v>
      </c>
      <c r="K121" s="2">
        <v>9518</v>
      </c>
      <c r="L121" s="2">
        <v>9223</v>
      </c>
      <c r="M121" s="2">
        <v>13014</v>
      </c>
      <c r="N121" s="2">
        <v>7708</v>
      </c>
      <c r="O121" s="2">
        <v>2653</v>
      </c>
      <c r="P121" s="2">
        <v>3111</v>
      </c>
      <c r="Q121" s="2">
        <v>3127</v>
      </c>
      <c r="R121" s="2">
        <v>2600</v>
      </c>
      <c r="S121" s="2">
        <v>83825</v>
      </c>
      <c r="T121" s="1" t="s">
        <v>360</v>
      </c>
      <c r="U121" s="2">
        <v>3232</v>
      </c>
      <c r="V121" s="2">
        <v>141584</v>
      </c>
      <c r="W121" s="1">
        <v>19</v>
      </c>
      <c r="X121" s="1" t="s">
        <v>308</v>
      </c>
      <c r="Y121" s="1" t="s">
        <v>682</v>
      </c>
      <c r="Z121" s="1">
        <v>0</v>
      </c>
      <c r="AA121" s="1">
        <v>733970</v>
      </c>
      <c r="AB121" s="1">
        <v>1</v>
      </c>
      <c r="AC121" s="1">
        <v>976</v>
      </c>
      <c r="AD121" s="1">
        <v>772</v>
      </c>
      <c r="AE121" s="2">
        <v>68839</v>
      </c>
      <c r="AF121" s="2">
        <v>2644</v>
      </c>
      <c r="AG121" s="2">
        <v>1202</v>
      </c>
      <c r="AH121" s="1" t="s">
        <v>284</v>
      </c>
      <c r="AI121" s="1" t="s">
        <v>127</v>
      </c>
    </row>
    <row r="122" spans="1:35" x14ac:dyDescent="0.2">
      <c r="A122" s="5" t="s">
        <v>388</v>
      </c>
      <c r="B122" s="2">
        <v>2945</v>
      </c>
      <c r="C122" s="2">
        <v>23968</v>
      </c>
      <c r="D122" s="2">
        <v>6186</v>
      </c>
      <c r="E122" s="1">
        <v>27</v>
      </c>
      <c r="F122" s="1">
        <v>9</v>
      </c>
      <c r="G122" s="1">
        <v>41</v>
      </c>
      <c r="H122" s="2">
        <v>2635</v>
      </c>
      <c r="I122" s="2">
        <v>7052</v>
      </c>
      <c r="J122" s="2">
        <v>2637</v>
      </c>
      <c r="K122" s="2">
        <v>7054</v>
      </c>
      <c r="L122" s="2">
        <v>6295</v>
      </c>
      <c r="M122" s="2">
        <v>1708</v>
      </c>
      <c r="N122" s="2">
        <v>6014</v>
      </c>
      <c r="O122" s="2">
        <v>1903</v>
      </c>
      <c r="P122" s="2">
        <v>1986</v>
      </c>
      <c r="Q122" s="2">
        <v>2146</v>
      </c>
      <c r="R122" s="2">
        <v>1747</v>
      </c>
      <c r="S122" s="2">
        <v>129857</v>
      </c>
      <c r="T122" s="1" t="s">
        <v>297</v>
      </c>
      <c r="U122" s="2">
        <v>2250</v>
      </c>
      <c r="V122" s="2">
        <v>70587</v>
      </c>
      <c r="W122" s="1">
        <v>24</v>
      </c>
      <c r="X122" s="1" t="s">
        <v>683</v>
      </c>
      <c r="Y122" s="1" t="s">
        <v>114</v>
      </c>
      <c r="Z122" s="1">
        <v>0</v>
      </c>
      <c r="AA122" s="1">
        <v>365924</v>
      </c>
      <c r="AB122" s="1">
        <v>1</v>
      </c>
      <c r="AC122" s="1">
        <v>140</v>
      </c>
      <c r="AD122" s="1">
        <v>439</v>
      </c>
      <c r="AE122" s="2">
        <v>136251</v>
      </c>
      <c r="AF122" s="2">
        <v>1799</v>
      </c>
      <c r="AG122" s="2">
        <v>1229</v>
      </c>
      <c r="AH122" s="1" t="s">
        <v>445</v>
      </c>
      <c r="AI122" s="2">
        <v>1000</v>
      </c>
    </row>
    <row r="123" spans="1:35" x14ac:dyDescent="0.2">
      <c r="A123" s="5" t="s">
        <v>389</v>
      </c>
      <c r="B123" s="2">
        <v>2945</v>
      </c>
      <c r="C123" s="2">
        <v>33801</v>
      </c>
      <c r="D123" s="2">
        <v>7163</v>
      </c>
      <c r="E123" s="1">
        <v>38</v>
      </c>
      <c r="F123" s="1">
        <v>14</v>
      </c>
      <c r="G123" s="1">
        <v>54</v>
      </c>
      <c r="H123" s="2">
        <v>2635</v>
      </c>
      <c r="I123" s="2">
        <v>7052</v>
      </c>
      <c r="J123" s="2">
        <v>2645</v>
      </c>
      <c r="K123" s="2">
        <v>7031</v>
      </c>
      <c r="L123" s="2">
        <v>6295</v>
      </c>
      <c r="M123" s="2">
        <v>1708</v>
      </c>
      <c r="N123" s="2">
        <v>6014</v>
      </c>
      <c r="O123" s="2">
        <v>1903</v>
      </c>
      <c r="P123" s="2">
        <v>1986</v>
      </c>
      <c r="Q123" s="2">
        <v>2146</v>
      </c>
      <c r="R123" s="2">
        <v>1747</v>
      </c>
      <c r="S123" s="2">
        <v>129857</v>
      </c>
      <c r="T123" s="1" t="s">
        <v>297</v>
      </c>
      <c r="U123" s="2">
        <v>2250</v>
      </c>
      <c r="V123" s="2">
        <v>99545</v>
      </c>
      <c r="W123" s="1">
        <v>35</v>
      </c>
      <c r="X123" s="1" t="s">
        <v>684</v>
      </c>
      <c r="Y123" s="1" t="s">
        <v>149</v>
      </c>
      <c r="Z123" s="1">
        <v>0</v>
      </c>
      <c r="AA123" s="1">
        <v>516039</v>
      </c>
      <c r="AB123" s="1">
        <v>1</v>
      </c>
      <c r="AC123" s="1">
        <v>140</v>
      </c>
      <c r="AD123" s="1">
        <v>439</v>
      </c>
      <c r="AE123" s="2">
        <v>136251</v>
      </c>
      <c r="AF123" s="2">
        <v>1799</v>
      </c>
      <c r="AG123" s="2">
        <v>1229</v>
      </c>
      <c r="AH123" s="1" t="s">
        <v>445</v>
      </c>
      <c r="AI123" s="2">
        <v>1000</v>
      </c>
    </row>
    <row r="124" spans="1:35" x14ac:dyDescent="0.2">
      <c r="A124" s="3" t="s">
        <v>395</v>
      </c>
      <c r="B124" s="1">
        <v>2250</v>
      </c>
      <c r="C124" s="2" t="s">
        <v>293</v>
      </c>
      <c r="D124" s="1" t="s">
        <v>394</v>
      </c>
      <c r="E124" s="1">
        <v>1</v>
      </c>
      <c r="F124" s="1">
        <v>0</v>
      </c>
      <c r="G124" s="1">
        <v>6</v>
      </c>
      <c r="H124" s="1">
        <v>8042</v>
      </c>
      <c r="I124" s="1">
        <v>13347</v>
      </c>
      <c r="J124" s="1">
        <v>7829</v>
      </c>
      <c r="K124" s="1">
        <v>13458</v>
      </c>
      <c r="L124" s="1">
        <v>6000</v>
      </c>
      <c r="M124" s="1">
        <v>7292</v>
      </c>
      <c r="N124" s="1">
        <v>12597</v>
      </c>
      <c r="O124" s="1">
        <v>1500</v>
      </c>
      <c r="P124" s="1">
        <v>1500</v>
      </c>
      <c r="Q124" s="1">
        <v>1693</v>
      </c>
      <c r="R124" s="1">
        <v>1693</v>
      </c>
      <c r="S124" s="1">
        <v>0</v>
      </c>
      <c r="T124" s="1" t="s">
        <v>103</v>
      </c>
      <c r="U124" s="1">
        <v>2121</v>
      </c>
      <c r="V124" s="1">
        <v>1961</v>
      </c>
      <c r="W124" s="1">
        <v>1</v>
      </c>
      <c r="X124" s="1">
        <v>3327</v>
      </c>
      <c r="Y124" s="1">
        <v>13766</v>
      </c>
      <c r="Z124" s="1">
        <v>0</v>
      </c>
      <c r="AA124" s="1">
        <v>10167000</v>
      </c>
      <c r="AB124" s="1">
        <v>1</v>
      </c>
      <c r="AC124" s="1">
        <v>525</v>
      </c>
      <c r="AD124" s="1">
        <v>907</v>
      </c>
      <c r="AE124" s="1">
        <v>135</v>
      </c>
      <c r="AF124" s="1">
        <v>1500</v>
      </c>
      <c r="AG124" s="1">
        <v>1000</v>
      </c>
      <c r="AH124" s="1">
        <v>1000</v>
      </c>
      <c r="AI124" s="1">
        <v>1000</v>
      </c>
    </row>
    <row r="126" spans="1:35" x14ac:dyDescent="0.2">
      <c r="A126" s="6" t="s">
        <v>406</v>
      </c>
    </row>
    <row r="128" spans="1:35" x14ac:dyDescent="0.2">
      <c r="A128" s="5"/>
      <c r="D128" s="5"/>
      <c r="G128" s="5"/>
    </row>
    <row r="129" spans="1:7" x14ac:dyDescent="0.2">
      <c r="A129" s="1" t="s">
        <v>43</v>
      </c>
      <c r="B129" s="12">
        <f>10.219-0.253</f>
        <v>9.9659999999999993</v>
      </c>
      <c r="D129" s="3"/>
      <c r="G129" s="5"/>
    </row>
    <row r="130" spans="1:7" x14ac:dyDescent="0.2">
      <c r="A130" s="1" t="s">
        <v>51</v>
      </c>
      <c r="B130" s="12">
        <f>7.048-0.253</f>
        <v>6.7949999999999999</v>
      </c>
      <c r="G130" s="5"/>
    </row>
    <row r="131" spans="1:7" x14ac:dyDescent="0.2">
      <c r="A131" s="5" t="s">
        <v>65</v>
      </c>
      <c r="B131" s="2">
        <f>55986-1060</f>
        <v>54926</v>
      </c>
      <c r="G131" s="5"/>
    </row>
    <row r="132" spans="1:7" x14ac:dyDescent="0.2">
      <c r="A132" s="5" t="s">
        <v>73</v>
      </c>
      <c r="B132" s="2">
        <f>26404-1060</f>
        <v>25344</v>
      </c>
    </row>
    <row r="133" spans="1:7" x14ac:dyDescent="0.2">
      <c r="A133" s="5" t="s">
        <v>82</v>
      </c>
      <c r="B133" s="2">
        <f>38532-1060</f>
        <v>37472</v>
      </c>
    </row>
    <row r="134" spans="1:7" x14ac:dyDescent="0.2">
      <c r="A134" s="5" t="s">
        <v>90</v>
      </c>
      <c r="B134" s="2">
        <f>46511-1060</f>
        <v>45451</v>
      </c>
    </row>
    <row r="135" spans="1:7" x14ac:dyDescent="0.2">
      <c r="A135" s="5" t="s">
        <v>95</v>
      </c>
      <c r="B135" s="2">
        <f>15656-1060</f>
        <v>14596</v>
      </c>
      <c r="G135" s="3"/>
    </row>
    <row r="136" spans="1:7" x14ac:dyDescent="0.2">
      <c r="A136" s="1" t="s">
        <v>101</v>
      </c>
      <c r="B136" s="2">
        <f>4134-1060</f>
        <v>3074</v>
      </c>
    </row>
    <row r="137" spans="1:7" x14ac:dyDescent="0.2">
      <c r="A137" s="1" t="s">
        <v>110</v>
      </c>
      <c r="B137" s="2">
        <f>3373-1243</f>
        <v>2130</v>
      </c>
    </row>
    <row r="138" spans="1:7" x14ac:dyDescent="0.2">
      <c r="A138" s="1" t="s">
        <v>116</v>
      </c>
      <c r="B138" s="2">
        <f>6664-1243</f>
        <v>5421</v>
      </c>
    </row>
    <row r="139" spans="1:7" x14ac:dyDescent="0.2">
      <c r="A139" s="5" t="s">
        <v>137</v>
      </c>
      <c r="B139" s="2">
        <f>58680-1243</f>
        <v>57437</v>
      </c>
    </row>
    <row r="140" spans="1:7" x14ac:dyDescent="0.2">
      <c r="A140" s="5" t="s">
        <v>138</v>
      </c>
      <c r="B140" s="12">
        <f>31.738-0.518</f>
        <v>31.22</v>
      </c>
    </row>
    <row r="141" spans="1:7" x14ac:dyDescent="0.2">
      <c r="A141" s="5" t="s">
        <v>186</v>
      </c>
      <c r="B141" s="12">
        <f>20.351-0.501</f>
        <v>19.849999999999998</v>
      </c>
    </row>
    <row r="142" spans="1:7" x14ac:dyDescent="0.2">
      <c r="A142" s="5" t="s">
        <v>188</v>
      </c>
      <c r="B142" s="12">
        <f>27.395-0.501</f>
        <v>26.893999999999998</v>
      </c>
    </row>
    <row r="143" spans="1:7" x14ac:dyDescent="0.2">
      <c r="A143" s="5" t="s">
        <v>193</v>
      </c>
      <c r="B143" s="2">
        <f>29457-1046</f>
        <v>28411</v>
      </c>
    </row>
    <row r="144" spans="1:7" x14ac:dyDescent="0.2">
      <c r="A144" s="5" t="s">
        <v>197</v>
      </c>
      <c r="B144" s="2">
        <f>9735-1046</f>
        <v>8689</v>
      </c>
    </row>
    <row r="145" spans="1:2" x14ac:dyDescent="0.2">
      <c r="A145" s="5" t="s">
        <v>209</v>
      </c>
      <c r="B145" s="2">
        <f>12150-1046</f>
        <v>11104</v>
      </c>
    </row>
    <row r="146" spans="1:2" x14ac:dyDescent="0.2">
      <c r="A146" s="1" t="s">
        <v>214</v>
      </c>
      <c r="B146" s="2">
        <f>3323-1046</f>
        <v>2277</v>
      </c>
    </row>
    <row r="147" spans="1:2" x14ac:dyDescent="0.2">
      <c r="A147" s="5" t="s">
        <v>216</v>
      </c>
      <c r="B147" s="12">
        <f>11.077-0.527</f>
        <v>10.55</v>
      </c>
    </row>
    <row r="148" spans="1:2" x14ac:dyDescent="0.2">
      <c r="A148" s="5" t="s">
        <v>223</v>
      </c>
      <c r="B148" s="12">
        <f>12.346-0.527</f>
        <v>11.819000000000001</v>
      </c>
    </row>
    <row r="149" spans="1:2" x14ac:dyDescent="0.2">
      <c r="A149" s="1" t="s">
        <v>225</v>
      </c>
      <c r="B149" s="12">
        <f>6.657-0.527</f>
        <v>6.13</v>
      </c>
    </row>
    <row r="150" spans="1:2" x14ac:dyDescent="0.2">
      <c r="A150" s="1" t="s">
        <v>227</v>
      </c>
      <c r="B150" s="12">
        <f>6.657-0.527</f>
        <v>6.13</v>
      </c>
    </row>
    <row r="151" spans="1:2" x14ac:dyDescent="0.2">
      <c r="A151" s="5" t="s">
        <v>230</v>
      </c>
      <c r="B151" s="12">
        <f>41.042-0.501</f>
        <v>40.541000000000004</v>
      </c>
    </row>
    <row r="152" spans="1:2" x14ac:dyDescent="0.2">
      <c r="A152" s="5" t="s">
        <v>237</v>
      </c>
      <c r="B152" s="12">
        <f>17.46-0.501</f>
        <v>16.959</v>
      </c>
    </row>
    <row r="153" spans="1:2" x14ac:dyDescent="0.2">
      <c r="A153" s="1" t="s">
        <v>241</v>
      </c>
      <c r="B153" s="12">
        <f>4.658-0.501</f>
        <v>4.157</v>
      </c>
    </row>
    <row r="154" spans="1:2" x14ac:dyDescent="0.2">
      <c r="A154" s="5" t="s">
        <v>245</v>
      </c>
      <c r="B154" s="2">
        <f>55649-1049</f>
        <v>54600</v>
      </c>
    </row>
    <row r="155" spans="1:2" x14ac:dyDescent="0.2">
      <c r="A155" s="5" t="s">
        <v>249</v>
      </c>
      <c r="B155" s="2">
        <f>21151-1049</f>
        <v>20102</v>
      </c>
    </row>
    <row r="156" spans="1:2" x14ac:dyDescent="0.2">
      <c r="A156" s="1" t="s">
        <v>257</v>
      </c>
      <c r="B156" s="2">
        <f>6888-1049</f>
        <v>5839</v>
      </c>
    </row>
    <row r="157" spans="1:2" x14ac:dyDescent="0.2">
      <c r="A157" s="1" t="s">
        <v>263</v>
      </c>
      <c r="B157" s="2">
        <f>4914-1049</f>
        <v>3865</v>
      </c>
    </row>
    <row r="158" spans="1:2" x14ac:dyDescent="0.2">
      <c r="A158" s="1" t="s">
        <v>265</v>
      </c>
      <c r="B158" s="2">
        <f>6574-1049</f>
        <v>5525</v>
      </c>
    </row>
    <row r="159" spans="1:2" x14ac:dyDescent="0.2">
      <c r="A159" s="5" t="s">
        <v>272</v>
      </c>
      <c r="B159" s="12">
        <f>13.089-0.927</f>
        <v>12.162000000000001</v>
      </c>
    </row>
    <row r="160" spans="1:2" x14ac:dyDescent="0.2">
      <c r="A160" s="5" t="s">
        <v>274</v>
      </c>
      <c r="B160" s="12">
        <f>21.78-0.927</f>
        <v>20.853000000000002</v>
      </c>
    </row>
    <row r="161" spans="1:2" x14ac:dyDescent="0.2">
      <c r="A161" s="1" t="s">
        <v>277</v>
      </c>
      <c r="B161" s="12">
        <f>2.692-0.927</f>
        <v>1.7650000000000001</v>
      </c>
    </row>
    <row r="162" spans="1:2" x14ac:dyDescent="0.2">
      <c r="A162" s="5" t="s">
        <v>280</v>
      </c>
      <c r="B162" s="2">
        <f>37816-1024</f>
        <v>36792</v>
      </c>
    </row>
    <row r="163" spans="1:2" x14ac:dyDescent="0.2">
      <c r="A163" s="5" t="s">
        <v>286</v>
      </c>
      <c r="B163" s="2">
        <f>15806-1024</f>
        <v>14782</v>
      </c>
    </row>
    <row r="164" spans="1:2" x14ac:dyDescent="0.2">
      <c r="A164" s="1" t="s">
        <v>296</v>
      </c>
      <c r="B164" s="2">
        <f>9242-1024</f>
        <v>8218</v>
      </c>
    </row>
    <row r="165" spans="1:2" x14ac:dyDescent="0.2">
      <c r="A165" s="1" t="s">
        <v>303</v>
      </c>
      <c r="B165" s="12">
        <f>3.645-0.415</f>
        <v>3.23</v>
      </c>
    </row>
    <row r="166" spans="1:2" x14ac:dyDescent="0.2">
      <c r="A166" s="5" t="s">
        <v>310</v>
      </c>
      <c r="B166" s="12">
        <f>36.943-0.415</f>
        <v>36.527999999999999</v>
      </c>
    </row>
    <row r="167" spans="1:2" x14ac:dyDescent="0.2">
      <c r="A167" s="5" t="s">
        <v>318</v>
      </c>
      <c r="B167" s="12">
        <f>38.22-0.415</f>
        <v>37.805</v>
      </c>
    </row>
    <row r="168" spans="1:2" x14ac:dyDescent="0.2">
      <c r="A168" s="5" t="s">
        <v>321</v>
      </c>
      <c r="B168" s="12">
        <f>22.915-0.415</f>
        <v>22.5</v>
      </c>
    </row>
    <row r="169" spans="1:2" x14ac:dyDescent="0.2">
      <c r="A169" s="1" t="s">
        <v>325</v>
      </c>
      <c r="B169" s="12">
        <f>6.737-0.383</f>
        <v>6.3540000000000001</v>
      </c>
    </row>
    <row r="170" spans="1:2" x14ac:dyDescent="0.2">
      <c r="A170" s="1" t="s">
        <v>330</v>
      </c>
      <c r="B170" s="12">
        <f>3.716-0.383</f>
        <v>3.3330000000000002</v>
      </c>
    </row>
    <row r="171" spans="1:2" x14ac:dyDescent="0.2">
      <c r="A171" s="5" t="s">
        <v>332</v>
      </c>
      <c r="B171" s="12">
        <f>70.141-0.247</f>
        <v>69.894000000000005</v>
      </c>
    </row>
    <row r="172" spans="1:2" x14ac:dyDescent="0.2">
      <c r="A172" s="5" t="s">
        <v>337</v>
      </c>
      <c r="B172" s="12">
        <f>18.094-0.247</f>
        <v>17.847000000000001</v>
      </c>
    </row>
    <row r="173" spans="1:2" x14ac:dyDescent="0.2">
      <c r="A173" s="1" t="s">
        <v>341</v>
      </c>
      <c r="B173" s="12">
        <f>18.094-0.247</f>
        <v>17.847000000000001</v>
      </c>
    </row>
    <row r="174" spans="1:2" x14ac:dyDescent="0.2">
      <c r="A174" s="5" t="s">
        <v>351</v>
      </c>
      <c r="B174" s="12">
        <f>22.886-0.547</f>
        <v>22.338999999999999</v>
      </c>
    </row>
    <row r="175" spans="1:2" x14ac:dyDescent="0.2">
      <c r="A175" s="1" t="s">
        <v>357</v>
      </c>
      <c r="B175" s="12">
        <f>8.376-0.547</f>
        <v>7.8289999999999997</v>
      </c>
    </row>
    <row r="176" spans="1:2" x14ac:dyDescent="0.2">
      <c r="A176" s="5" t="s">
        <v>363</v>
      </c>
      <c r="B176" s="2">
        <f>29239-1037</f>
        <v>28202</v>
      </c>
    </row>
    <row r="177" spans="1:2" x14ac:dyDescent="0.2">
      <c r="A177" s="5" t="s">
        <v>365</v>
      </c>
      <c r="B177" s="2">
        <f>16374-1037</f>
        <v>15337</v>
      </c>
    </row>
    <row r="178" spans="1:2" x14ac:dyDescent="0.2">
      <c r="A178" s="1" t="s">
        <v>367</v>
      </c>
      <c r="B178" s="2">
        <f>3467-1037</f>
        <v>2430</v>
      </c>
    </row>
    <row r="179" spans="1:2" x14ac:dyDescent="0.2">
      <c r="A179" s="1" t="s">
        <v>375</v>
      </c>
      <c r="B179" s="2">
        <f>8101-1037</f>
        <v>7064</v>
      </c>
    </row>
    <row r="180" spans="1:2" x14ac:dyDescent="0.2">
      <c r="A180" s="5" t="s">
        <v>378</v>
      </c>
      <c r="B180" s="12">
        <f>22.172-0.872</f>
        <v>21.3</v>
      </c>
    </row>
    <row r="181" spans="1:2" x14ac:dyDescent="0.2">
      <c r="A181" s="5" t="s">
        <v>389</v>
      </c>
      <c r="B181" s="12">
        <f>33.801-0.872</f>
        <v>32.929000000000002</v>
      </c>
    </row>
    <row r="183" spans="1:2" x14ac:dyDescent="0.2">
      <c r="A183" s="3"/>
      <c r="B183" s="2"/>
    </row>
    <row r="190" spans="1:2" x14ac:dyDescent="0.2">
      <c r="A190" s="3"/>
      <c r="B190" s="2"/>
    </row>
    <row r="198" spans="1:2" x14ac:dyDescent="0.2">
      <c r="A198" s="3"/>
      <c r="B198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Ctl negativo</vt:lpstr>
      <vt:lpstr>ctl_neuro</vt:lpstr>
      <vt:lpstr>diff fbs1%</vt:lpstr>
      <vt:lpstr>diff 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Gabrieli Bovi</dc:creator>
  <cp:lastModifiedBy>Gabrieli Bovi</cp:lastModifiedBy>
  <dcterms:created xsi:type="dcterms:W3CDTF">2024-03-20T18:13:38Z</dcterms:created>
  <dcterms:modified xsi:type="dcterms:W3CDTF">2024-04-14T22:32:33Z</dcterms:modified>
</cp:coreProperties>
</file>