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Dell\Downloads\"/>
    </mc:Choice>
  </mc:AlternateContent>
  <xr:revisionPtr revIDLastSave="0" documentId="13_ncr:1_{39151FBB-EB62-4881-8770-4D600ADC3A54}" xr6:coauthVersionLast="47" xr6:coauthVersionMax="47" xr10:uidLastSave="{00000000-0000-0000-0000-000000000000}"/>
  <bookViews>
    <workbookView xWindow="-120" yWindow="-120" windowWidth="20730" windowHeight="11760" tabRatio="651" firstSheet="1" activeTab="1" xr2:uid="{BADAAF1E-83BF-45B4-8E71-CCAC7E398F6C}"/>
  </bookViews>
  <sheets>
    <sheet name="Apresentação" sheetId="1" r:id="rId1"/>
    <sheet name="Custos por hectare" sheetId="2" r:id="rId2"/>
    <sheet name="Insumos" sheetId="3" r:id="rId3"/>
    <sheet name="Máquinas" sheetId="4" r:id="rId4"/>
    <sheet name="Investimentos" sheetId="6" r:id="rId5"/>
    <sheet name=" Colheita, Transporte e Armaz."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 i="6" l="1"/>
  <c r="F8" i="4"/>
  <c r="F7" i="4"/>
  <c r="F6" i="4"/>
  <c r="F5" i="4"/>
  <c r="F12" i="3"/>
  <c r="F9" i="3"/>
  <c r="F7" i="3"/>
  <c r="F6" i="3"/>
  <c r="F5" i="3"/>
  <c r="H11" i="4"/>
  <c r="G15" i="5" l="1"/>
  <c r="G19" i="5" s="1"/>
  <c r="F17" i="4"/>
  <c r="F16" i="4"/>
  <c r="F18" i="4"/>
  <c r="F6" i="6"/>
  <c r="H6" i="6" s="1"/>
  <c r="F5" i="6"/>
  <c r="F19" i="4"/>
  <c r="F20" i="4"/>
  <c r="F21" i="4"/>
  <c r="F22" i="4"/>
  <c r="F23" i="4"/>
  <c r="F33" i="4"/>
  <c r="F34" i="4"/>
  <c r="F11" i="4"/>
  <c r="F35" i="4" l="1"/>
  <c r="F28" i="4"/>
  <c r="F42" i="4" s="1"/>
  <c r="C11" i="2" s="1"/>
  <c r="C14" i="2"/>
  <c r="H5" i="6"/>
  <c r="H9" i="6" s="1"/>
  <c r="C12" i="2" s="1"/>
  <c r="F5" i="5"/>
  <c r="F9" i="5" s="1"/>
  <c r="F19" i="3"/>
  <c r="F18" i="3"/>
  <c r="F20" i="3"/>
  <c r="F17" i="3"/>
  <c r="F21" i="3"/>
  <c r="F22" i="3"/>
  <c r="F16" i="3"/>
  <c r="F15" i="3"/>
  <c r="F14" i="3"/>
  <c r="F13" i="3"/>
  <c r="F11" i="3"/>
  <c r="F10" i="3"/>
  <c r="F8" i="3"/>
  <c r="F23" i="3" l="1"/>
  <c r="C10" i="2" s="1"/>
  <c r="C16" i="2" s="1"/>
  <c r="D10" i="2" l="1"/>
  <c r="C17" i="2"/>
  <c r="D12" i="2"/>
  <c r="D16" i="2" l="1"/>
  <c r="D11" i="2"/>
  <c r="D13" i="2"/>
  <c r="D14" i="2"/>
</calcChain>
</file>

<file path=xl/sharedStrings.xml><?xml version="1.0" encoding="utf-8"?>
<sst xmlns="http://schemas.openxmlformats.org/spreadsheetml/2006/main" count="141" uniqueCount="88">
  <si>
    <t>ton</t>
  </si>
  <si>
    <t>litro</t>
  </si>
  <si>
    <t>horas/hectare</t>
  </si>
  <si>
    <t xml:space="preserve">R$/ha </t>
  </si>
  <si>
    <t>Partc. Custo</t>
  </si>
  <si>
    <t>Frete</t>
  </si>
  <si>
    <t>Silos</t>
  </si>
  <si>
    <t>R$/ton</t>
  </si>
  <si>
    <t>Juros do custeio da safra</t>
  </si>
  <si>
    <t>Depreciação máquinas</t>
  </si>
  <si>
    <t>Descrição do insumo</t>
  </si>
  <si>
    <t>Unidade</t>
  </si>
  <si>
    <t>Quantidade</t>
  </si>
  <si>
    <t>Subtotal</t>
  </si>
  <si>
    <t>Preço unitário</t>
  </si>
  <si>
    <t>sacos</t>
  </si>
  <si>
    <t>Categorias</t>
  </si>
  <si>
    <t>Insumos</t>
  </si>
  <si>
    <t>Investimentos</t>
  </si>
  <si>
    <t>Máquinas</t>
  </si>
  <si>
    <t>Transporte e Armazenamento</t>
  </si>
  <si>
    <t>Preparo de solo</t>
  </si>
  <si>
    <t>Plantio e Tratos Culturais</t>
  </si>
  <si>
    <t>1ª pulverização de inseticida</t>
  </si>
  <si>
    <t>2ª pulverização de inseticida</t>
  </si>
  <si>
    <t>1ª pulverização de fungicida</t>
  </si>
  <si>
    <t>2ª pulverização de fungicida</t>
  </si>
  <si>
    <t>Descrição da atividade com máquinas</t>
  </si>
  <si>
    <t>Descrição dos investimentos</t>
  </si>
  <si>
    <t>Preço total (R$/ha)</t>
  </si>
  <si>
    <t>Quantidade por hectare</t>
  </si>
  <si>
    <t>R$/ano ou safra</t>
  </si>
  <si>
    <t>Valor total do investimento</t>
  </si>
  <si>
    <t>Alíquota</t>
  </si>
  <si>
    <t>Custo por ano ou safra</t>
  </si>
  <si>
    <t>Total de ha utilizados no ano ou safra</t>
  </si>
  <si>
    <t>Custo (R$/ha)</t>
  </si>
  <si>
    <t>Manutenção de máquinas</t>
  </si>
  <si>
    <t>Descrição</t>
  </si>
  <si>
    <t xml:space="preserve">Descrição </t>
  </si>
  <si>
    <t>Exemplo:</t>
  </si>
  <si>
    <t>h/ha</t>
  </si>
  <si>
    <t>(1ha/1 horas) / [((10 m * 5,5)/10) *0,75)]</t>
  </si>
  <si>
    <t>Sugestão para estimar as horas por hectare do seu maquinário com melhor precisão</t>
  </si>
  <si>
    <t>1 / [((largura x velocidade)/10)* eficiência] (em geral, pode ser utilizado 0,7 ou 0,75)</t>
  </si>
  <si>
    <t>Preço unitário da hora/hectare das máquinas</t>
  </si>
  <si>
    <t>Aqui você pode considerar o custo por hora do diesel, operador de máquinas, etc.</t>
  </si>
  <si>
    <t>Subtotal Máquinas</t>
  </si>
  <si>
    <t>Produtividade (ton/ha)</t>
  </si>
  <si>
    <t>Colheita terceirizada</t>
  </si>
  <si>
    <t>Transporte com caminhão</t>
  </si>
  <si>
    <t>Inseticida contato - Piretróide</t>
  </si>
  <si>
    <t>Inseticida fisiológico</t>
  </si>
  <si>
    <t>Sementes</t>
  </si>
  <si>
    <t>Transporte interno</t>
  </si>
  <si>
    <t>Colhedora</t>
  </si>
  <si>
    <t>Aplicação de herbicida</t>
  </si>
  <si>
    <t>Plantio e adubação de base</t>
  </si>
  <si>
    <t>Manutenção de máquinas*</t>
  </si>
  <si>
    <t xml:space="preserve">*Manutenção de máquinas: Aqui foi sugerido que você utilize uma média da quantidade de manutenções de máquinas (quantidade) e o custo médio dessas manutenções (preço unitário) feitas na safra (importante separar por safras caso você faça mais que uma safra por ano), ou por ano agrícola, caso você faça apenas uma safra no ano. </t>
  </si>
  <si>
    <t>Não se aplica</t>
  </si>
  <si>
    <t>Atenção! Não é recomendado que você edite esta primeira tabela. Adicione os dados da sua fazenda nas próximas abas e as participapações das categoria no custo total da sua safra por hectare atualizarão automaticamente!</t>
  </si>
  <si>
    <t>ha</t>
  </si>
  <si>
    <t>Escreva à direita a sua área:</t>
  </si>
  <si>
    <t>Custo total por hectare</t>
  </si>
  <si>
    <t>Custo total da safra</t>
  </si>
  <si>
    <t>INSUMOS</t>
  </si>
  <si>
    <t>MÁQUINAS</t>
  </si>
  <si>
    <t>INVESTIMENTOS</t>
  </si>
  <si>
    <t>COLHEITA</t>
  </si>
  <si>
    <t>TRANSPORTE E ARMAZENAMENTO</t>
  </si>
  <si>
    <t>Data Plantio:</t>
  </si>
  <si>
    <t>Cultura: Soja</t>
  </si>
  <si>
    <t>Safa: 2024/24</t>
  </si>
  <si>
    <t>SE SUPER CaO 31% S13,5% BAG 1.000KG (cobertura)</t>
  </si>
  <si>
    <t>01-19-14 TOP PHOS 14 K TIMAC AG SC 50KG (adubo plantio)</t>
  </si>
  <si>
    <t>Esterco de frango (1 cobertura)</t>
  </si>
  <si>
    <t>Herbicida pré-emergente - Zapp QI</t>
  </si>
  <si>
    <t>Micronutrientes (BOROSOL B17%)</t>
  </si>
  <si>
    <t>kg</t>
  </si>
  <si>
    <t>PRODUBOR 10% BORO BAG 1.000KG</t>
  </si>
  <si>
    <t>Herbicida pré-emergente  - Triclon</t>
  </si>
  <si>
    <t>LI 700 (19) GL 5L (Adjuvante anti deriva)</t>
  </si>
  <si>
    <t>Tratamento de sementes - Inoculante</t>
  </si>
  <si>
    <t>Espalhação de Boro</t>
  </si>
  <si>
    <t>Espalhação de Super Simples</t>
  </si>
  <si>
    <t>Espalhação esterco de frango</t>
  </si>
  <si>
    <t>Correção dse curvas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</si>
</sst>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font>
      <sz val="11"/>
      <color theme="1"/>
      <name val="Roboto REGULAR"/>
      <family val="2"/>
      <scheme val="minor"/>
    </font>
    <font>
      <sz val="11"/>
      <color theme="1"/>
      <name val="Roboto REGULAR"/>
      <family val="2"/>
      <scheme val="minor"/>
    </font>
    <font>
      <b/>
      <sz val="10"/>
      <name val="Times New Roman"/>
      <family val="1"/>
    </font>
    <font>
      <sz val="10"/>
      <name val="Times New Roman"/>
      <family val="1"/>
    </font>
    <font>
      <b/>
      <sz val="12"/>
      <color theme="1"/>
      <name val="Roboto REGULAR"/>
      <family val="2"/>
      <scheme val="minor"/>
    </font>
    <font>
      <sz val="11"/>
      <color theme="1"/>
      <name val="Roboto"/>
    </font>
    <font>
      <sz val="11"/>
      <color theme="1" tint="0.249977111117893"/>
      <name val="Roboto"/>
    </font>
    <font>
      <b/>
      <sz val="12"/>
      <color rgb="FF00B147"/>
      <name val="Roboto"/>
    </font>
    <font>
      <b/>
      <sz val="12"/>
      <color rgb="FF00B147"/>
      <name val="Roboto REGULAR"/>
      <family val="2"/>
      <scheme val="minor"/>
    </font>
    <font>
      <sz val="11"/>
      <color theme="1"/>
      <name val="Roboto "/>
    </font>
    <font>
      <sz val="10"/>
      <color theme="1"/>
      <name val="Roboto "/>
    </font>
    <font>
      <b/>
      <sz val="16"/>
      <color rgb="FF00B147"/>
      <name val="Roboto REGULAR"/>
      <scheme val="minor"/>
    </font>
    <font>
      <b/>
      <i/>
      <sz val="10"/>
      <color rgb="FF505050"/>
      <name val="Roboto REGULAR"/>
      <scheme val="minor"/>
    </font>
    <font>
      <b/>
      <i/>
      <sz val="10"/>
      <color rgb="FFC00000"/>
      <name val="Roboto REGULAR"/>
      <scheme val="minor"/>
    </font>
    <font>
      <u/>
      <sz val="11"/>
      <color theme="1"/>
      <name val="Roboto REGULAR"/>
      <family val="2"/>
      <scheme val="minor"/>
    </font>
    <font>
      <b/>
      <sz val="18"/>
      <color rgb="FF005F61"/>
      <name val="Calibri"/>
      <family val="2"/>
    </font>
    <font>
      <sz val="18"/>
      <color rgb="FF005F61"/>
      <name val="Calibri"/>
      <family val="2"/>
    </font>
    <font>
      <sz val="9"/>
      <color rgb="FFFF0000"/>
      <name val="Calibri"/>
      <family val="2"/>
    </font>
    <font>
      <sz val="9"/>
      <color theme="1"/>
      <name val="Calibri"/>
      <family val="2"/>
    </font>
    <font>
      <b/>
      <sz val="12"/>
      <color theme="0"/>
      <name val="Calibri"/>
      <family val="2"/>
    </font>
    <font>
      <sz val="12"/>
      <color rgb="FF505050"/>
      <name val="Calibri"/>
      <family val="2"/>
    </font>
    <font>
      <b/>
      <sz val="12"/>
      <color rgb="FF505050"/>
      <name val="Calibri"/>
      <family val="2"/>
    </font>
    <font>
      <b/>
      <sz val="12"/>
      <color theme="1"/>
      <name val="Calibri"/>
      <family val="2"/>
    </font>
    <font>
      <b/>
      <sz val="12"/>
      <color rgb="FF005F61"/>
      <name val="Calibri"/>
      <family val="2"/>
    </font>
    <font>
      <b/>
      <sz val="13"/>
      <color rgb="FF005F61"/>
      <name val="Calibri"/>
      <family val="2"/>
    </font>
    <font>
      <sz val="12"/>
      <color theme="1"/>
      <name val="Calibri"/>
      <family val="2"/>
    </font>
    <font>
      <i/>
      <sz val="11"/>
      <color rgb="FF505050"/>
      <name val="Calibri"/>
      <family val="2"/>
    </font>
  </fonts>
  <fills count="13">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rgb="FF005F61"/>
        <bgColor indexed="64"/>
      </patternFill>
    </fill>
    <fill>
      <patternFill patternType="solid">
        <fgColor rgb="FFF5F5F5"/>
        <bgColor indexed="64"/>
      </patternFill>
    </fill>
    <fill>
      <patternFill patternType="solid">
        <fgColor rgb="FFFEEDCB"/>
        <bgColor indexed="64"/>
      </patternFill>
    </fill>
    <fill>
      <patternFill patternType="solid">
        <fgColor rgb="FF459331"/>
        <bgColor indexed="64"/>
      </patternFill>
    </fill>
    <fill>
      <patternFill patternType="solid">
        <fgColor rgb="FFF29D38"/>
        <bgColor indexed="64"/>
      </patternFill>
    </fill>
    <fill>
      <patternFill patternType="solid">
        <fgColor rgb="FFCC4727"/>
        <bgColor indexed="64"/>
      </patternFill>
    </fill>
    <fill>
      <patternFill patternType="solid">
        <fgColor rgb="FFFFC700"/>
        <bgColor indexed="64"/>
      </patternFill>
    </fill>
    <fill>
      <patternFill patternType="solid">
        <fgColor rgb="FF8C2094"/>
        <bgColor indexed="64"/>
      </patternFill>
    </fill>
    <fill>
      <patternFill patternType="solid">
        <fgColor rgb="FF3D67C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81">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6" fillId="2" borderId="0" xfId="0" applyFont="1" applyFill="1"/>
    <xf numFmtId="0" fontId="6" fillId="3" borderId="0" xfId="0" applyFont="1" applyFill="1"/>
    <xf numFmtId="0" fontId="7" fillId="0" borderId="0" xfId="0" applyFont="1"/>
    <xf numFmtId="0" fontId="8" fillId="0" borderId="0" xfId="0" applyFont="1"/>
    <xf numFmtId="0" fontId="9" fillId="0" borderId="0" xfId="0" applyFont="1"/>
    <xf numFmtId="0" fontId="9" fillId="3" borderId="0" xfId="0" applyFont="1" applyFill="1"/>
    <xf numFmtId="0" fontId="10" fillId="0" borderId="0" xfId="0" applyFont="1" applyAlignment="1">
      <alignment wrapText="1"/>
    </xf>
    <xf numFmtId="0" fontId="10" fillId="0" borderId="0" xfId="0" applyFont="1"/>
    <xf numFmtId="2" fontId="0" fillId="0" borderId="0" xfId="0" applyNumberFormat="1"/>
    <xf numFmtId="0" fontId="0" fillId="0" borderId="0" xfId="0" applyAlignment="1">
      <alignment horizontal="center" vertical="center"/>
    </xf>
    <xf numFmtId="0" fontId="11" fillId="0" borderId="0" xfId="0" applyFont="1"/>
    <xf numFmtId="0" fontId="12" fillId="0" borderId="0" xfId="0" applyFont="1"/>
    <xf numFmtId="0" fontId="13" fillId="0" borderId="0" xfId="0" applyFont="1"/>
    <xf numFmtId="0" fontId="14" fillId="0" borderId="0" xfId="0" applyFont="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15" fillId="0" borderId="0" xfId="0" applyFont="1"/>
    <xf numFmtId="0" fontId="16" fillId="0" borderId="0" xfId="0" applyFont="1"/>
    <xf numFmtId="0" fontId="15" fillId="0" borderId="0" xfId="0" applyFont="1" applyAlignment="1">
      <alignment horizontal="left"/>
    </xf>
    <xf numFmtId="0" fontId="19" fillId="4" borderId="0" xfId="0" applyFont="1" applyFill="1"/>
    <xf numFmtId="0" fontId="19" fillId="4" borderId="0" xfId="0" applyFont="1" applyFill="1" applyAlignment="1">
      <alignment horizontal="center"/>
    </xf>
    <xf numFmtId="0" fontId="20" fillId="5" borderId="0" xfId="0" applyFont="1" applyFill="1"/>
    <xf numFmtId="2" fontId="20" fillId="5" borderId="0" xfId="0" applyNumberFormat="1" applyFont="1" applyFill="1" applyAlignment="1">
      <alignment horizontal="center"/>
    </xf>
    <xf numFmtId="10" fontId="20" fillId="5" borderId="0" xfId="1" applyNumberFormat="1" applyFont="1" applyFill="1" applyAlignment="1">
      <alignment horizontal="center"/>
    </xf>
    <xf numFmtId="0" fontId="20" fillId="3" borderId="0" xfId="0" applyFont="1" applyFill="1"/>
    <xf numFmtId="2" fontId="20" fillId="3" borderId="0" xfId="0" applyNumberFormat="1" applyFont="1" applyFill="1" applyAlignment="1">
      <alignment horizontal="center"/>
    </xf>
    <xf numFmtId="10" fontId="20" fillId="3" borderId="0" xfId="1" applyNumberFormat="1" applyFont="1" applyFill="1" applyAlignment="1">
      <alignment horizontal="center"/>
    </xf>
    <xf numFmtId="0" fontId="21" fillId="5" borderId="0" xfId="0" applyFont="1" applyFill="1"/>
    <xf numFmtId="2" fontId="21" fillId="5" borderId="0" xfId="0" applyNumberFormat="1" applyFont="1" applyFill="1" applyAlignment="1">
      <alignment horizontal="center"/>
    </xf>
    <xf numFmtId="10" fontId="21" fillId="5" borderId="0" xfId="1" applyNumberFormat="1" applyFont="1" applyFill="1" applyAlignment="1">
      <alignment horizontal="center"/>
    </xf>
    <xf numFmtId="0" fontId="21" fillId="3" borderId="0" xfId="0" applyFont="1" applyFill="1"/>
    <xf numFmtId="4" fontId="21" fillId="0" borderId="0" xfId="0" applyNumberFormat="1" applyFont="1" applyAlignment="1">
      <alignment horizontal="center"/>
    </xf>
    <xf numFmtId="0" fontId="22" fillId="0" borderId="0" xfId="0" applyFont="1"/>
    <xf numFmtId="0" fontId="20" fillId="5" borderId="0" xfId="0" applyFont="1" applyFill="1" applyAlignment="1">
      <alignment horizontal="center"/>
    </xf>
    <xf numFmtId="4" fontId="20" fillId="5" borderId="0" xfId="0" applyNumberFormat="1" applyFont="1" applyFill="1" applyAlignment="1">
      <alignment horizontal="center"/>
    </xf>
    <xf numFmtId="0" fontId="20" fillId="3" borderId="0" xfId="0" applyFont="1" applyFill="1" applyAlignment="1">
      <alignment horizontal="center"/>
    </xf>
    <xf numFmtId="4" fontId="20" fillId="3" borderId="0" xfId="0" applyNumberFormat="1" applyFont="1" applyFill="1" applyAlignment="1">
      <alignment horizontal="center"/>
    </xf>
    <xf numFmtId="164" fontId="20" fillId="5" borderId="0" xfId="0" applyNumberFormat="1" applyFont="1" applyFill="1"/>
    <xf numFmtId="164" fontId="20" fillId="3" borderId="0" xfId="0" applyNumberFormat="1" applyFont="1" applyFill="1"/>
    <xf numFmtId="0" fontId="23" fillId="6" borderId="0" xfId="0" applyFont="1" applyFill="1"/>
    <xf numFmtId="2" fontId="23" fillId="6" borderId="0" xfId="0" applyNumberFormat="1" applyFont="1" applyFill="1" applyAlignment="1">
      <alignment horizontal="center"/>
    </xf>
    <xf numFmtId="0" fontId="25" fillId="5" borderId="0" xfId="0" applyFont="1" applyFill="1"/>
    <xf numFmtId="2" fontId="25" fillId="5" borderId="0" xfId="0" applyNumberFormat="1" applyFont="1" applyFill="1" applyAlignment="1">
      <alignment horizontal="center"/>
    </xf>
    <xf numFmtId="2" fontId="25" fillId="5" borderId="0" xfId="0" applyNumberFormat="1" applyFont="1" applyFill="1"/>
    <xf numFmtId="0" fontId="25" fillId="3" borderId="0" xfId="0" applyFont="1" applyFill="1"/>
    <xf numFmtId="2" fontId="25" fillId="3" borderId="0" xfId="0" applyNumberFormat="1" applyFont="1" applyFill="1" applyAlignment="1">
      <alignment horizontal="center"/>
    </xf>
    <xf numFmtId="2" fontId="25" fillId="3" borderId="0" xfId="0" applyNumberFormat="1" applyFont="1" applyFill="1"/>
    <xf numFmtId="2" fontId="23" fillId="6" borderId="0" xfId="0" applyNumberFormat="1" applyFont="1" applyFill="1"/>
    <xf numFmtId="0" fontId="25" fillId="0" borderId="0" xfId="0" applyFont="1"/>
    <xf numFmtId="2" fontId="25" fillId="0" borderId="0" xfId="0" applyNumberFormat="1" applyFont="1"/>
    <xf numFmtId="0" fontId="20" fillId="5" borderId="0" xfId="0" applyFont="1" applyFill="1" applyAlignment="1">
      <alignment horizontal="center" vertical="center"/>
    </xf>
    <xf numFmtId="0" fontId="20" fillId="3" borderId="0" xfId="0" applyFont="1" applyFill="1" applyAlignment="1">
      <alignment horizontal="center" vertical="center"/>
    </xf>
    <xf numFmtId="2" fontId="20" fillId="3" borderId="0" xfId="0" applyNumberFormat="1" applyFont="1" applyFill="1" applyAlignment="1">
      <alignment horizontal="center" vertical="center"/>
    </xf>
    <xf numFmtId="2" fontId="20" fillId="5" borderId="0" xfId="0" applyNumberFormat="1" applyFont="1" applyFill="1" applyAlignment="1">
      <alignment horizontal="center" vertical="center"/>
    </xf>
    <xf numFmtId="2" fontId="23" fillId="6" borderId="0" xfId="0" applyNumberFormat="1" applyFont="1" applyFill="1" applyAlignment="1">
      <alignment horizontal="center" vertical="center"/>
    </xf>
    <xf numFmtId="2" fontId="25" fillId="0" borderId="0" xfId="0" applyNumberFormat="1" applyFont="1" applyAlignment="1">
      <alignment horizontal="center"/>
    </xf>
    <xf numFmtId="2" fontId="20" fillId="3" borderId="0" xfId="0" applyNumberFormat="1" applyFont="1" applyFill="1"/>
    <xf numFmtId="2" fontId="20" fillId="5" borderId="0" xfId="0" applyNumberFormat="1" applyFont="1" applyFill="1"/>
    <xf numFmtId="0" fontId="20" fillId="0" borderId="0" xfId="0" applyFont="1"/>
    <xf numFmtId="10" fontId="20" fillId="5" borderId="0" xfId="1" applyNumberFormat="1" applyFont="1" applyFill="1" applyAlignment="1">
      <alignment horizontal="center" vertical="center"/>
    </xf>
    <xf numFmtId="10" fontId="20" fillId="3" borderId="0" xfId="1" applyNumberFormat="1" applyFont="1" applyFill="1" applyAlignment="1">
      <alignment horizontal="center" vertical="center"/>
    </xf>
    <xf numFmtId="0" fontId="23" fillId="6" borderId="0" xfId="0" applyFont="1" applyFill="1" applyAlignment="1">
      <alignment horizontal="center" vertical="center"/>
    </xf>
    <xf numFmtId="0" fontId="23" fillId="6" borderId="0" xfId="0" applyFont="1" applyFill="1" applyAlignment="1">
      <alignment horizontal="center"/>
    </xf>
    <xf numFmtId="0" fontId="17" fillId="0" borderId="0" xfId="0" applyFont="1" applyAlignment="1">
      <alignment vertical="top" wrapText="1"/>
    </xf>
    <xf numFmtId="0" fontId="18" fillId="0" borderId="0" xfId="0" applyFont="1" applyAlignment="1">
      <alignment vertical="top" wrapText="1"/>
    </xf>
    <xf numFmtId="0" fontId="24" fillId="0" borderId="0" xfId="0" applyFont="1" applyAlignment="1">
      <alignment horizontal="center"/>
    </xf>
    <xf numFmtId="0" fontId="26" fillId="3" borderId="0" xfId="0" applyFont="1" applyFill="1" applyAlignment="1">
      <alignment horizontal="left" vertical="center" wrapText="1"/>
    </xf>
    <xf numFmtId="0" fontId="20" fillId="5" borderId="0" xfId="0" applyFont="1" applyFill="1" applyAlignment="1">
      <alignment horizontal="center" vertical="center" wrapText="1"/>
    </xf>
    <xf numFmtId="0" fontId="19" fillId="4" borderId="0" xfId="0" applyFont="1" applyFill="1" applyAlignment="1">
      <alignment horizontal="center" vertical="center" wrapText="1"/>
    </xf>
    <xf numFmtId="0" fontId="20" fillId="5" borderId="0" xfId="0" applyFont="1" applyFill="1" applyAlignment="1">
      <alignment horizontal="center"/>
    </xf>
    <xf numFmtId="0" fontId="20" fillId="5" borderId="0" xfId="0" applyFont="1" applyFill="1"/>
  </cellXfs>
  <cellStyles count="2">
    <cellStyle name="Normal" xfId="0" builtinId="0"/>
    <cellStyle name="Porcentagem" xfId="1" builtinId="5"/>
  </cellStyles>
  <dxfs count="0"/>
  <tableStyles count="0" defaultTableStyle="TableStyleMedium2" defaultPivotStyle="PivotStyleLight16"/>
  <colors>
    <mruColors>
      <color rgb="FF3D67C5"/>
      <color rgb="FFFFC700"/>
      <color rgb="FFCC4727"/>
      <color rgb="FF459331"/>
      <color rgb="FF8C2094"/>
      <color rgb="FFF29D38"/>
      <color rgb="FF005F61"/>
      <color rgb="FFFEEDCB"/>
      <color rgb="FFF5F5F5"/>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4.8611309949892635E-2"/>
          <c:y val="5.1569235663723845E-2"/>
          <c:w val="0.89484126984126988"/>
          <c:h val="0.91111111111111109"/>
        </c:manualLayout>
      </c:layout>
      <c:pieChart>
        <c:varyColors val="1"/>
        <c:ser>
          <c:idx val="0"/>
          <c:order val="0"/>
          <c:spPr>
            <a:solidFill>
              <a:srgbClr val="FFC000"/>
            </a:solidFill>
            <a:effectLst/>
          </c:spPr>
          <c:dPt>
            <c:idx val="0"/>
            <c:bubble3D val="0"/>
            <c:spPr>
              <a:solidFill>
                <a:srgbClr val="459331"/>
              </a:solidFill>
              <a:ln>
                <a:noFill/>
              </a:ln>
              <a:effectLst/>
            </c:spPr>
            <c:extLst>
              <c:ext xmlns:c16="http://schemas.microsoft.com/office/drawing/2014/chart" uri="{C3380CC4-5D6E-409C-BE32-E72D297353CC}">
                <c16:uniqueId val="{00000002-D5D8-43D9-8545-46111D6FAA06}"/>
              </c:ext>
            </c:extLst>
          </c:dPt>
          <c:dPt>
            <c:idx val="1"/>
            <c:bubble3D val="0"/>
            <c:spPr>
              <a:solidFill>
                <a:srgbClr val="F29D38"/>
              </a:solidFill>
              <a:ln>
                <a:noFill/>
              </a:ln>
              <a:effectLst/>
            </c:spPr>
            <c:extLst>
              <c:ext xmlns:c16="http://schemas.microsoft.com/office/drawing/2014/chart" uri="{C3380CC4-5D6E-409C-BE32-E72D297353CC}">
                <c16:uniqueId val="{00000003-D5D8-43D9-8545-46111D6FAA06}"/>
              </c:ext>
            </c:extLst>
          </c:dPt>
          <c:dPt>
            <c:idx val="2"/>
            <c:bubble3D val="0"/>
            <c:spPr>
              <a:solidFill>
                <a:srgbClr val="CC4727"/>
              </a:solidFill>
              <a:ln>
                <a:noFill/>
              </a:ln>
              <a:effectLst/>
            </c:spPr>
            <c:extLst>
              <c:ext xmlns:c16="http://schemas.microsoft.com/office/drawing/2014/chart" uri="{C3380CC4-5D6E-409C-BE32-E72D297353CC}">
                <c16:uniqueId val="{00000006-D5D8-43D9-8545-46111D6FAA06}"/>
              </c:ext>
            </c:extLst>
          </c:dPt>
          <c:dPt>
            <c:idx val="3"/>
            <c:bubble3D val="0"/>
            <c:spPr>
              <a:solidFill>
                <a:srgbClr val="FFC700"/>
              </a:solidFill>
              <a:ln>
                <a:noFill/>
              </a:ln>
              <a:effectLst/>
            </c:spPr>
            <c:extLst>
              <c:ext xmlns:c16="http://schemas.microsoft.com/office/drawing/2014/chart" uri="{C3380CC4-5D6E-409C-BE32-E72D297353CC}">
                <c16:uniqueId val="{00000004-D5D8-43D9-8545-46111D6FAA06}"/>
              </c:ext>
            </c:extLst>
          </c:dPt>
          <c:dPt>
            <c:idx val="4"/>
            <c:bubble3D val="0"/>
            <c:spPr>
              <a:solidFill>
                <a:srgbClr val="8C2094"/>
              </a:solidFill>
              <a:ln>
                <a:noFill/>
              </a:ln>
              <a:effectLst/>
            </c:spPr>
            <c:extLst>
              <c:ext xmlns:c16="http://schemas.microsoft.com/office/drawing/2014/chart" uri="{C3380CC4-5D6E-409C-BE32-E72D297353CC}">
                <c16:uniqueId val="{00000005-D5D8-43D9-8545-46111D6FAA06}"/>
              </c:ext>
            </c:extLst>
          </c:dPt>
          <c:dPt>
            <c:idx val="5"/>
            <c:bubble3D val="0"/>
            <c:spPr>
              <a:solidFill>
                <a:srgbClr val="3D67C5"/>
              </a:solidFill>
              <a:ln>
                <a:noFill/>
              </a:ln>
              <a:effectLst/>
            </c:spPr>
            <c:extLst>
              <c:ext xmlns:c16="http://schemas.microsoft.com/office/drawing/2014/chart" uri="{C3380CC4-5D6E-409C-BE32-E72D297353CC}">
                <c16:uniqueId val="{00000008-D5D8-43D9-8545-46111D6FAA06}"/>
              </c:ext>
            </c:extLst>
          </c:dPt>
          <c:cat>
            <c:strRef>
              <c:f>'Custos por hectare'!$B$10:$B$15</c:f>
              <c:strCache>
                <c:ptCount val="5"/>
                <c:pt idx="0">
                  <c:v>Insumos</c:v>
                </c:pt>
                <c:pt idx="1">
                  <c:v>Máquinas</c:v>
                </c:pt>
                <c:pt idx="2">
                  <c:v>Investimentos</c:v>
                </c:pt>
                <c:pt idx="3">
                  <c:v>Colheita terceirizada</c:v>
                </c:pt>
                <c:pt idx="4">
                  <c:v>Transporte e Armazenamento</c:v>
                </c:pt>
              </c:strCache>
            </c:strRef>
          </c:cat>
          <c:val>
            <c:numRef>
              <c:f>'Custos por hectare'!$C$10:$C$15</c:f>
              <c:numCache>
                <c:formatCode>0.00</c:formatCode>
                <c:ptCount val="6"/>
                <c:pt idx="0">
                  <c:v>3895.8261319999997</c:v>
                </c:pt>
                <c:pt idx="1">
                  <c:v>380</c:v>
                </c:pt>
                <c:pt idx="2">
                  <c:v>2384.8333333333335</c:v>
                </c:pt>
                <c:pt idx="3">
                  <c:v>0</c:v>
                </c:pt>
                <c:pt idx="4">
                  <c:v>0</c:v>
                </c:pt>
              </c:numCache>
            </c:numRef>
          </c:val>
          <c:extLst>
            <c:ext xmlns:c16="http://schemas.microsoft.com/office/drawing/2014/chart" uri="{C3380CC4-5D6E-409C-BE32-E72D297353CC}">
              <c16:uniqueId val="{00000000-D5D8-43D9-8545-46111D6FAA06}"/>
            </c:ext>
          </c:extLst>
        </c:ser>
        <c:ser>
          <c:idx val="1"/>
          <c:order val="1"/>
          <c:dPt>
            <c:idx val="0"/>
            <c:bubble3D val="0"/>
            <c:spPr>
              <a:gradFill rotWithShape="1">
                <a:gsLst>
                  <a:gs pos="0">
                    <a:schemeClr val="accent4">
                      <a:tint val="48000"/>
                      <a:satMod val="103000"/>
                      <a:lumMod val="102000"/>
                      <a:tint val="94000"/>
                    </a:schemeClr>
                  </a:gs>
                  <a:gs pos="50000">
                    <a:schemeClr val="accent4">
                      <a:tint val="48000"/>
                      <a:satMod val="110000"/>
                      <a:lumMod val="100000"/>
                      <a:shade val="100000"/>
                    </a:schemeClr>
                  </a:gs>
                  <a:gs pos="100000">
                    <a:schemeClr val="accent4">
                      <a:tint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2AB1-4145-BB7F-8A28FAF5AA15}"/>
              </c:ext>
            </c:extLst>
          </c:dPt>
          <c:dPt>
            <c:idx val="1"/>
            <c:bubble3D val="0"/>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2AB1-4145-BB7F-8A28FAF5AA15}"/>
              </c:ext>
            </c:extLst>
          </c:dPt>
          <c:dPt>
            <c:idx val="2"/>
            <c:bubble3D val="0"/>
            <c:spPr>
              <a:gradFill rotWithShape="1">
                <a:gsLst>
                  <a:gs pos="0">
                    <a:schemeClr val="accent4">
                      <a:tint val="83000"/>
                      <a:satMod val="103000"/>
                      <a:lumMod val="102000"/>
                      <a:tint val="94000"/>
                    </a:schemeClr>
                  </a:gs>
                  <a:gs pos="50000">
                    <a:schemeClr val="accent4">
                      <a:tint val="83000"/>
                      <a:satMod val="110000"/>
                      <a:lumMod val="100000"/>
                      <a:shade val="100000"/>
                    </a:schemeClr>
                  </a:gs>
                  <a:gs pos="100000">
                    <a:schemeClr val="accent4">
                      <a:tint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2AB1-4145-BB7F-8A28FAF5AA1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2AB1-4145-BB7F-8A28FAF5AA15}"/>
              </c:ext>
            </c:extLst>
          </c:dPt>
          <c:dPt>
            <c:idx val="4"/>
            <c:bubble3D val="0"/>
            <c:spPr>
              <a:gradFill rotWithShape="1">
                <a:gsLst>
                  <a:gs pos="0">
                    <a:schemeClr val="accent4">
                      <a:shade val="82000"/>
                      <a:satMod val="103000"/>
                      <a:lumMod val="102000"/>
                      <a:tint val="94000"/>
                    </a:schemeClr>
                  </a:gs>
                  <a:gs pos="50000">
                    <a:schemeClr val="accent4">
                      <a:shade val="82000"/>
                      <a:satMod val="110000"/>
                      <a:lumMod val="100000"/>
                      <a:shade val="100000"/>
                    </a:schemeClr>
                  </a:gs>
                  <a:gs pos="100000">
                    <a:schemeClr val="accent4">
                      <a:shade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2AB1-4145-BB7F-8A28FAF5AA15}"/>
              </c:ext>
            </c:extLst>
          </c:dPt>
          <c:dPt>
            <c:idx val="5"/>
            <c:bubble3D val="0"/>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2AB1-4145-BB7F-8A28FAF5AA15}"/>
              </c:ext>
            </c:extLst>
          </c:dPt>
          <c:dPt>
            <c:idx val="6"/>
            <c:bubble3D val="0"/>
            <c:spPr>
              <a:gradFill rotWithShape="1">
                <a:gsLst>
                  <a:gs pos="0">
                    <a:schemeClr val="accent4">
                      <a:shade val="47000"/>
                      <a:satMod val="103000"/>
                      <a:lumMod val="102000"/>
                      <a:tint val="94000"/>
                    </a:schemeClr>
                  </a:gs>
                  <a:gs pos="50000">
                    <a:schemeClr val="accent4">
                      <a:shade val="47000"/>
                      <a:satMod val="110000"/>
                      <a:lumMod val="100000"/>
                      <a:shade val="100000"/>
                    </a:schemeClr>
                  </a:gs>
                  <a:gs pos="100000">
                    <a:schemeClr val="accent4">
                      <a:shade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2AB1-4145-BB7F-8A28FAF5AA15}"/>
              </c:ext>
            </c:extLst>
          </c:dPt>
          <c:cat>
            <c:strRef>
              <c:f>'Custos por hectare'!$B$10:$B$15</c:f>
              <c:strCache>
                <c:ptCount val="5"/>
                <c:pt idx="0">
                  <c:v>Insumos</c:v>
                </c:pt>
                <c:pt idx="1">
                  <c:v>Máquinas</c:v>
                </c:pt>
                <c:pt idx="2">
                  <c:v>Investimentos</c:v>
                </c:pt>
                <c:pt idx="3">
                  <c:v>Colheita terceirizada</c:v>
                </c:pt>
                <c:pt idx="4">
                  <c:v>Transporte e Armazenamento</c:v>
                </c:pt>
              </c:strCache>
            </c:strRef>
          </c:cat>
          <c:val>
            <c:numRef>
              <c:f>'Custos por hectare'!$D$10:$D$16</c:f>
              <c:numCache>
                <c:formatCode>0.00%</c:formatCode>
                <c:ptCount val="7"/>
                <c:pt idx="0">
                  <c:v>0.58490096247624823</c:v>
                </c:pt>
                <c:pt idx="1">
                  <c:v>5.7051407894035434E-2</c:v>
                </c:pt>
                <c:pt idx="2">
                  <c:v>0.35804762962971626</c:v>
                </c:pt>
                <c:pt idx="3">
                  <c:v>0</c:v>
                </c:pt>
                <c:pt idx="4">
                  <c:v>0</c:v>
                </c:pt>
                <c:pt idx="6">
                  <c:v>1</c:v>
                </c:pt>
              </c:numCache>
            </c:numRef>
          </c:val>
          <c:extLst>
            <c:ext xmlns:c16="http://schemas.microsoft.com/office/drawing/2014/chart" uri="{C3380CC4-5D6E-409C-BE32-E72D297353CC}">
              <c16:uniqueId val="{00000001-D5D8-43D9-8545-46111D6FAA06}"/>
            </c:ext>
          </c:extLst>
        </c:ser>
        <c:dLbls>
          <c:dLblPos val="bestFit"/>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10</xdr:col>
      <xdr:colOff>430541</xdr:colOff>
      <xdr:row>0</xdr:row>
      <xdr:rowOff>133350</xdr:rowOff>
    </xdr:from>
    <xdr:ext cx="552853" cy="367946"/>
    <xdr:pic>
      <xdr:nvPicPr>
        <xdr:cNvPr id="6" name="image2.png">
          <a:extLst>
            <a:ext uri="{FF2B5EF4-FFF2-40B4-BE49-F238E27FC236}">
              <a16:creationId xmlns:a16="http://schemas.microsoft.com/office/drawing/2014/main" id="{A3977ACF-65C0-4988-8382-C2057043BDC2}"/>
            </a:ext>
          </a:extLst>
        </xdr:cNvPr>
        <xdr:cNvPicPr preferRelativeResize="0"/>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288541" y="133350"/>
          <a:ext cx="552853" cy="367946"/>
        </a:xfrm>
        <a:prstGeom prst="rect">
          <a:avLst/>
        </a:prstGeom>
        <a:noFill/>
      </xdr:spPr>
    </xdr:pic>
    <xdr:clientData/>
  </xdr:oneCellAnchor>
  <xdr:oneCellAnchor>
    <xdr:from>
      <xdr:col>0</xdr:col>
      <xdr:colOff>209550</xdr:colOff>
      <xdr:row>0</xdr:row>
      <xdr:rowOff>183106</xdr:rowOff>
    </xdr:from>
    <xdr:ext cx="1098578" cy="283504"/>
    <xdr:pic>
      <xdr:nvPicPr>
        <xdr:cNvPr id="7" name="image2.png">
          <a:extLst>
            <a:ext uri="{FF2B5EF4-FFF2-40B4-BE49-F238E27FC236}">
              <a16:creationId xmlns:a16="http://schemas.microsoft.com/office/drawing/2014/main" id="{E324EBB1-FD2F-4181-A5AA-D5660EBBCA37}"/>
            </a:ext>
          </a:extLst>
        </xdr:cNvPr>
        <xdr:cNvPicPr preferRelativeResize="0"/>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209550" y="183106"/>
          <a:ext cx="1098578" cy="283504"/>
        </a:xfrm>
        <a:prstGeom prst="rect">
          <a:avLst/>
        </a:prstGeom>
        <a:noFill/>
      </xdr:spPr>
    </xdr:pic>
    <xdr:clientData/>
  </xdr:oneCellAnchor>
  <xdr:twoCellAnchor>
    <xdr:from>
      <xdr:col>0</xdr:col>
      <xdr:colOff>133350</xdr:colOff>
      <xdr:row>5</xdr:row>
      <xdr:rowOff>23336</xdr:rowOff>
    </xdr:from>
    <xdr:to>
      <xdr:col>12</xdr:col>
      <xdr:colOff>666750</xdr:colOff>
      <xdr:row>27</xdr:row>
      <xdr:rowOff>95249</xdr:rowOff>
    </xdr:to>
    <xdr:sp macro="" textlink="">
      <xdr:nvSpPr>
        <xdr:cNvPr id="8" name="CaixaDeTexto 7">
          <a:extLst>
            <a:ext uri="{FF2B5EF4-FFF2-40B4-BE49-F238E27FC236}">
              <a16:creationId xmlns:a16="http://schemas.microsoft.com/office/drawing/2014/main" id="{76A8CFDC-5980-496B-91BC-B5BF3227425D}"/>
            </a:ext>
          </a:extLst>
        </xdr:cNvPr>
        <xdr:cNvSpPr txBox="1"/>
      </xdr:nvSpPr>
      <xdr:spPr>
        <a:xfrm>
          <a:off x="133350" y="1071086"/>
          <a:ext cx="8829675" cy="4682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numCol="2" spcCol="360000" rtlCol="0" anchor="t"/>
        <a:lstStyle/>
        <a:p>
          <a:pPr rtl="0"/>
          <a:r>
            <a:rPr lang="pt-BR" sz="1300" b="1" i="0" baseline="0">
              <a:solidFill>
                <a:srgbClr val="005F61"/>
              </a:solidFill>
              <a:effectLst/>
              <a:latin typeface="Calibri" panose="020F0502020204030204" pitchFamily="34" charset="0"/>
              <a:ea typeface="Roboto" panose="02000000000000000000" pitchFamily="2" charset="0"/>
              <a:cs typeface="Calibri" panose="020F0502020204030204" pitchFamily="34" charset="0"/>
            </a:rPr>
            <a:t>Insumos, investimentos, maquinário... Tudo isso está envolvido nos custos de produção de uma lavoura. Mas anotar tudo isso em papel é a certeza de confusão no fechamento da safra.</a:t>
          </a:r>
        </a:p>
        <a:p>
          <a:pPr rtl="0"/>
          <a:endParaRPr lang="pt-BR" sz="1300" b="0" i="0" baseline="0">
            <a:solidFill>
              <a:srgbClr val="333333"/>
            </a:solidFill>
            <a:effectLst/>
            <a:latin typeface="Calibri" panose="020F0502020204030204" pitchFamily="34" charset="0"/>
            <a:ea typeface="Roboto" panose="02000000000000000000" pitchFamily="2" charset="0"/>
            <a:cs typeface="Calibri" panose="020F0502020204030204" pitchFamily="34" charset="0"/>
          </a:endParaRPr>
        </a:p>
        <a:p>
          <a:pPr rtl="0"/>
          <a:r>
            <a:rPr lang="pt-BR" sz="1300" b="0" i="0" baseline="0">
              <a:solidFill>
                <a:srgbClr val="333333"/>
              </a:solidFill>
              <a:effectLst/>
              <a:latin typeface="Calibri" panose="020F0502020204030204" pitchFamily="34" charset="0"/>
              <a:ea typeface="Roboto" panose="02000000000000000000" pitchFamily="2" charset="0"/>
              <a:cs typeface="Calibri" panose="020F0502020204030204" pitchFamily="34" charset="0"/>
            </a:rPr>
            <a:t>O custo de produção por hectare é um ponto essencial da sua gestão. É com ele que sabemos como está a saúde financeira da fazenda, por quanto devemos vender a produção, em quais categoriais estamos gastando mais ou menos, e muitas outras análises.</a:t>
          </a:r>
        </a:p>
        <a:p>
          <a:pPr rtl="0"/>
          <a:endParaRPr lang="pt-BR" sz="1300" b="0" i="0" baseline="0">
            <a:solidFill>
              <a:srgbClr val="333333"/>
            </a:solidFill>
            <a:effectLst/>
            <a:latin typeface="Calibri" panose="020F0502020204030204" pitchFamily="34" charset="0"/>
            <a:ea typeface="Roboto" panose="02000000000000000000" pitchFamily="2" charset="0"/>
            <a:cs typeface="Calibri" panose="020F0502020204030204" pitchFamily="34" charset="0"/>
          </a:endParaRPr>
        </a:p>
        <a:p>
          <a:pPr rtl="0"/>
          <a:r>
            <a:rPr lang="pt-BR" sz="1300" b="1" i="0" baseline="0">
              <a:solidFill>
                <a:srgbClr val="333333"/>
              </a:solidFill>
              <a:effectLst/>
              <a:latin typeface="Calibri" panose="020F0502020204030204" pitchFamily="34" charset="0"/>
              <a:ea typeface="Roboto" panose="02000000000000000000" pitchFamily="2" charset="0"/>
              <a:cs typeface="Calibri" panose="020F0502020204030204" pitchFamily="34" charset="0"/>
            </a:rPr>
            <a:t>Esta planilha é exatamente para isso! Com ela, você pode ter um melhor controle dos custos da sua cultura por hectare, permitindo identificar como melhorar sua rentabilidade.</a:t>
          </a:r>
        </a:p>
        <a:p>
          <a:pPr rtl="0"/>
          <a:endParaRPr lang="pt-BR" sz="1300" b="0" i="0" baseline="0">
            <a:solidFill>
              <a:srgbClr val="333333"/>
            </a:solidFill>
            <a:effectLst/>
            <a:latin typeface="Calibri" panose="020F0502020204030204" pitchFamily="34" charset="0"/>
            <a:ea typeface="Roboto" panose="02000000000000000000" pitchFamily="2" charset="0"/>
            <a:cs typeface="Calibri" panose="020F0502020204030204" pitchFamily="34" charset="0"/>
          </a:endParaRPr>
        </a:p>
        <a:p>
          <a:pPr rtl="0"/>
          <a:r>
            <a:rPr lang="pt-BR" sz="1300" b="0" i="0" baseline="0">
              <a:solidFill>
                <a:srgbClr val="333333"/>
              </a:solidFill>
              <a:effectLst/>
              <a:latin typeface="Calibri" panose="020F0502020204030204" pitchFamily="34" charset="0"/>
              <a:ea typeface="Roboto" panose="02000000000000000000" pitchFamily="2" charset="0"/>
              <a:cs typeface="Calibri" panose="020F0502020204030204" pitchFamily="34" charset="0"/>
            </a:rPr>
            <a:t>Na primeira aba, "custos por hectare", você encontrará os campos para colocar as informações gerais da cultura em questão, além dos resultados das informações inseridas ao longo da planilha, como a participação de cada categoria no custo total.</a:t>
          </a:r>
        </a:p>
        <a:p>
          <a:pPr rtl="0"/>
          <a:endParaRPr lang="pt-BR" sz="1300" b="0" i="0" baseline="0">
            <a:solidFill>
              <a:srgbClr val="333333"/>
            </a:solidFill>
            <a:effectLst/>
            <a:latin typeface="Calibri" panose="020F0502020204030204" pitchFamily="34" charset="0"/>
            <a:ea typeface="Roboto" panose="02000000000000000000" pitchFamily="2" charset="0"/>
            <a:cs typeface="Calibri" panose="020F0502020204030204" pitchFamily="34" charset="0"/>
          </a:endParaRPr>
        </a:p>
        <a:p>
          <a:pPr rtl="0"/>
          <a:r>
            <a:rPr lang="pt-BR" sz="1300" b="0" i="0" baseline="0">
              <a:solidFill>
                <a:srgbClr val="333333"/>
              </a:solidFill>
              <a:effectLst/>
              <a:latin typeface="Calibri" panose="020F0502020204030204" pitchFamily="34" charset="0"/>
              <a:ea typeface="Roboto" panose="02000000000000000000" pitchFamily="2" charset="0"/>
              <a:cs typeface="Calibri" panose="020F0502020204030204" pitchFamily="34" charset="0"/>
            </a:rPr>
            <a:t>Aqui fizemos sugestões de cálculos e algumas fórmulas, além do arredondamento de alguns dados. Ressaltamos que existem diversas formas para esses cálculos, e esta planilha está desbloqueada para que você possa fazer a sua personalização da maneira que achar melhor.</a:t>
          </a:r>
        </a:p>
        <a:p>
          <a:pPr rtl="0"/>
          <a:endParaRPr lang="pt-BR" sz="1300" b="0" i="0" baseline="0">
            <a:solidFill>
              <a:srgbClr val="333333"/>
            </a:solidFill>
            <a:effectLst/>
            <a:latin typeface="Calibri" panose="020F0502020204030204" pitchFamily="34" charset="0"/>
            <a:ea typeface="Roboto" panose="02000000000000000000" pitchFamily="2" charset="0"/>
            <a:cs typeface="Calibri" panose="020F0502020204030204" pitchFamily="34" charset="0"/>
          </a:endParaRPr>
        </a:p>
        <a:p>
          <a:pPr rtl="0"/>
          <a:r>
            <a:rPr lang="pt-BR" sz="1300" b="0" i="0" baseline="0">
              <a:solidFill>
                <a:srgbClr val="333333"/>
              </a:solidFill>
              <a:effectLst/>
              <a:latin typeface="Calibri" panose="020F0502020204030204" pitchFamily="34" charset="0"/>
              <a:ea typeface="Roboto" panose="02000000000000000000" pitchFamily="2" charset="0"/>
              <a:cs typeface="Calibri" panose="020F0502020204030204" pitchFamily="34" charset="0"/>
            </a:rPr>
            <a:t>Também ressaltamos que para análises melhores e mais precisas é preciso evitar o arredondamento e acompanhar a safra no detalhe. Para isso, uma planilha como essa não comportaria a quantidade de dados e de seus processamentos. </a:t>
          </a:r>
        </a:p>
      </xdr:txBody>
    </xdr:sp>
    <xdr:clientData/>
  </xdr:twoCellAnchor>
  <xdr:twoCellAnchor>
    <xdr:from>
      <xdr:col>0</xdr:col>
      <xdr:colOff>133350</xdr:colOff>
      <xdr:row>3</xdr:row>
      <xdr:rowOff>0</xdr:rowOff>
    </xdr:from>
    <xdr:to>
      <xdr:col>10</xdr:col>
      <xdr:colOff>590550</xdr:colOff>
      <xdr:row>4</xdr:row>
      <xdr:rowOff>194310</xdr:rowOff>
    </xdr:to>
    <xdr:sp macro="" textlink="">
      <xdr:nvSpPr>
        <xdr:cNvPr id="9" name="CaixaDeTexto 8">
          <a:extLst>
            <a:ext uri="{FF2B5EF4-FFF2-40B4-BE49-F238E27FC236}">
              <a16:creationId xmlns:a16="http://schemas.microsoft.com/office/drawing/2014/main" id="{FFD5EEA9-F925-49D8-A8BE-341DB1A30519}"/>
            </a:ext>
          </a:extLst>
        </xdr:cNvPr>
        <xdr:cNvSpPr txBox="1"/>
      </xdr:nvSpPr>
      <xdr:spPr>
        <a:xfrm>
          <a:off x="133350" y="628650"/>
          <a:ext cx="7315200" cy="4038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0">
              <a:solidFill>
                <a:srgbClr val="005F61"/>
              </a:solidFill>
              <a:latin typeface="Calibri Light" panose="020F0302020204030204" pitchFamily="34" charset="0"/>
              <a:ea typeface="Roboto" panose="02000000000000000000" pitchFamily="2" charset="0"/>
              <a:cs typeface="Calibri Light" panose="020F0302020204030204" pitchFamily="34" charset="0"/>
            </a:rPr>
            <a:t>OLÁ</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209550</xdr:colOff>
      <xdr:row>7</xdr:row>
      <xdr:rowOff>0</xdr:rowOff>
    </xdr:from>
    <xdr:to>
      <xdr:col>7</xdr:col>
      <xdr:colOff>19050</xdr:colOff>
      <xdr:row>17</xdr:row>
      <xdr:rowOff>95250</xdr:rowOff>
    </xdr:to>
    <xdr:graphicFrame macro="">
      <xdr:nvGraphicFramePr>
        <xdr:cNvPr id="4" name="Gráfico 3">
          <a:extLst>
            <a:ext uri="{FF2B5EF4-FFF2-40B4-BE49-F238E27FC236}">
              <a16:creationId xmlns:a16="http://schemas.microsoft.com/office/drawing/2014/main" id="{6E6819E4-3718-42A8-869A-756C19D7A1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0</xdr:colOff>
      <xdr:row>7</xdr:row>
      <xdr:rowOff>38100</xdr:rowOff>
    </xdr:from>
    <xdr:to>
      <xdr:col>6</xdr:col>
      <xdr:colOff>304800</xdr:colOff>
      <xdr:row>8</xdr:row>
      <xdr:rowOff>85725</xdr:rowOff>
    </xdr:to>
    <xdr:sp macro="" textlink="">
      <xdr:nvSpPr>
        <xdr:cNvPr id="1025" name="AutoShape 1">
          <a:extLst>
            <a:ext uri="{FF2B5EF4-FFF2-40B4-BE49-F238E27FC236}">
              <a16:creationId xmlns:a16="http://schemas.microsoft.com/office/drawing/2014/main" id="{9DFD5AF4-D521-4F7C-A69E-8EF8F31B602B}"/>
            </a:ext>
          </a:extLst>
        </xdr:cNvPr>
        <xdr:cNvSpPr>
          <a:spLocks noChangeAspect="1" noChangeArrowheads="1"/>
        </xdr:cNvSpPr>
      </xdr:nvSpPr>
      <xdr:spPr bwMode="auto">
        <a:xfrm>
          <a:off x="9124950" y="1524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ersonalizada 1">
      <a:majorFont>
        <a:latin typeface="Roboto Black"/>
        <a:ea typeface=""/>
        <a:cs typeface=""/>
      </a:majorFont>
      <a:minorFont>
        <a:latin typeface="Roboto REGULAR"/>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0A47D-4E29-44D5-84F2-118EB26AB659}">
  <dimension ref="P21:S26"/>
  <sheetViews>
    <sheetView showGridLines="0" workbookViewId="0">
      <selection activeCell="P18" sqref="P18"/>
    </sheetView>
  </sheetViews>
  <sheetFormatPr defaultRowHeight="14.25"/>
  <cols>
    <col min="6" max="6" width="9.875" customWidth="1"/>
  </cols>
  <sheetData>
    <row r="21" spans="16:19">
      <c r="P21" s="19"/>
    </row>
    <row r="25" spans="16:19">
      <c r="Q25" s="19"/>
    </row>
    <row r="26" spans="16:19">
      <c r="S26" s="19"/>
    </row>
  </sheetData>
  <pageMargins left="0.511811024" right="0.511811024" top="0.78740157499999996" bottom="0.78740157499999996" header="0.31496062000000002" footer="0.31496062000000002"/>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EE111-10E0-4B1D-A94C-8CC3E58C4ECB}">
  <dimension ref="A1:G21"/>
  <sheetViews>
    <sheetView showGridLines="0" tabSelected="1" topLeftCell="A4" workbookViewId="0">
      <selection activeCell="I15" sqref="I15"/>
    </sheetView>
  </sheetViews>
  <sheetFormatPr defaultRowHeight="14.25"/>
  <cols>
    <col min="1" max="1" width="19.375" customWidth="1"/>
    <col min="2" max="2" width="46.375" customWidth="1"/>
    <col min="3" max="3" width="11.625" customWidth="1"/>
    <col min="4" max="4" width="13.375" customWidth="1"/>
    <col min="5" max="5" width="11.875" customWidth="1"/>
    <col min="6" max="6" width="12.375" customWidth="1"/>
    <col min="7" max="7" width="11.25" customWidth="1"/>
  </cols>
  <sheetData>
    <row r="1" spans="1:7" ht="23.25">
      <c r="B1" s="26" t="s">
        <v>72</v>
      </c>
      <c r="C1" s="27"/>
      <c r="D1" s="27"/>
      <c r="F1" s="1"/>
      <c r="G1" s="1"/>
    </row>
    <row r="2" spans="1:7" ht="23.25">
      <c r="B2" s="26" t="s">
        <v>73</v>
      </c>
      <c r="C2" s="27"/>
      <c r="D2" s="27"/>
      <c r="F2" s="1"/>
      <c r="G2" s="1"/>
    </row>
    <row r="3" spans="1:7" ht="23.25">
      <c r="B3" s="26" t="s">
        <v>71</v>
      </c>
      <c r="C3" s="27"/>
      <c r="D3" s="27"/>
      <c r="F3" s="1"/>
      <c r="G3" s="1"/>
    </row>
    <row r="4" spans="1:7" ht="23.25">
      <c r="B4" s="26" t="s">
        <v>63</v>
      </c>
      <c r="C4" s="26">
        <v>20</v>
      </c>
      <c r="D4" s="28" t="s">
        <v>62</v>
      </c>
      <c r="F4" s="1"/>
      <c r="G4" s="2"/>
    </row>
    <row r="5" spans="1:7" ht="8.25" customHeight="1">
      <c r="B5" s="16"/>
      <c r="F5" s="1"/>
      <c r="G5" s="2"/>
    </row>
    <row r="6" spans="1:7">
      <c r="B6" s="73" t="s">
        <v>61</v>
      </c>
      <c r="C6" s="74"/>
      <c r="D6" s="74"/>
      <c r="F6" s="1"/>
      <c r="G6" s="2"/>
    </row>
    <row r="7" spans="1:7" ht="23.25" customHeight="1">
      <c r="B7" s="74"/>
      <c r="C7" s="74"/>
      <c r="D7" s="74"/>
      <c r="F7" s="1"/>
      <c r="G7" s="1"/>
    </row>
    <row r="8" spans="1:7">
      <c r="B8" s="17"/>
      <c r="F8" s="1"/>
      <c r="G8" s="1"/>
    </row>
    <row r="9" spans="1:7" ht="15.75">
      <c r="B9" s="29" t="s">
        <v>16</v>
      </c>
      <c r="C9" s="30" t="s">
        <v>3</v>
      </c>
      <c r="D9" s="30" t="s">
        <v>4</v>
      </c>
      <c r="F9" s="1"/>
      <c r="G9" s="1"/>
    </row>
    <row r="10" spans="1:7" ht="20.25" customHeight="1">
      <c r="A10" s="20"/>
      <c r="B10" s="31" t="s">
        <v>17</v>
      </c>
      <c r="C10" s="32">
        <f>Insumos!F23</f>
        <v>3895.8261319999997</v>
      </c>
      <c r="D10" s="33">
        <f>C10/$C$16</f>
        <v>0.58490096247624823</v>
      </c>
    </row>
    <row r="11" spans="1:7" ht="20.25" customHeight="1">
      <c r="A11" s="21"/>
      <c r="B11" s="34" t="s">
        <v>19</v>
      </c>
      <c r="C11" s="35">
        <f>Máquinas!F42</f>
        <v>380</v>
      </c>
      <c r="D11" s="36">
        <f>C11/$C$16</f>
        <v>5.7051407894035434E-2</v>
      </c>
    </row>
    <row r="12" spans="1:7" ht="20.25" customHeight="1">
      <c r="A12" s="22"/>
      <c r="B12" s="31" t="s">
        <v>18</v>
      </c>
      <c r="C12" s="32">
        <f>Investimentos!H9</f>
        <v>2384.8333333333335</v>
      </c>
      <c r="D12" s="33">
        <f t="shared" ref="D12" si="0">C12/$C$16</f>
        <v>0.35804762962971626</v>
      </c>
    </row>
    <row r="13" spans="1:7" ht="20.25" customHeight="1">
      <c r="A13" s="23"/>
      <c r="B13" s="34" t="s">
        <v>49</v>
      </c>
      <c r="C13" s="35">
        <v>0</v>
      </c>
      <c r="D13" s="36">
        <f>C13/$C$16</f>
        <v>0</v>
      </c>
    </row>
    <row r="14" spans="1:7" ht="20.25" customHeight="1">
      <c r="A14" s="24"/>
      <c r="B14" s="31" t="s">
        <v>20</v>
      </c>
      <c r="C14" s="32">
        <f>' Colheita, Transporte e Armaz.'!G19</f>
        <v>0</v>
      </c>
      <c r="D14" s="33">
        <f>C14/$C$16</f>
        <v>0</v>
      </c>
    </row>
    <row r="15" spans="1:7" ht="20.25" customHeight="1">
      <c r="A15" s="25"/>
      <c r="B15" s="34"/>
      <c r="C15" s="35"/>
      <c r="D15" s="36"/>
    </row>
    <row r="16" spans="1:7" ht="20.25" customHeight="1">
      <c r="B16" s="37" t="s">
        <v>64</v>
      </c>
      <c r="C16" s="38">
        <f>SUM(C10:C15)</f>
        <v>6660.6594653333341</v>
      </c>
      <c r="D16" s="39">
        <f>C16/$C$16</f>
        <v>1</v>
      </c>
    </row>
    <row r="17" spans="2:4" ht="20.25" customHeight="1">
      <c r="B17" s="40" t="s">
        <v>65</v>
      </c>
      <c r="C17" s="41">
        <f>C16*C4</f>
        <v>133213.18930666667</v>
      </c>
      <c r="D17" s="42"/>
    </row>
    <row r="21" spans="2:4">
      <c r="B21" s="18"/>
    </row>
  </sheetData>
  <mergeCells count="1">
    <mergeCell ref="B6:D7"/>
  </mergeCells>
  <pageMargins left="0.511811024" right="0.511811024" top="0.78740157499999996" bottom="0.78740157499999996" header="0.31496062000000002" footer="0.31496062000000002"/>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4515E-8536-4BEB-AFAF-82BFB011C5D4}">
  <dimension ref="A1:HC23"/>
  <sheetViews>
    <sheetView showGridLines="0" topLeftCell="A13" zoomScaleNormal="100" workbookViewId="0">
      <selection activeCell="F16" sqref="F16"/>
    </sheetView>
  </sheetViews>
  <sheetFormatPr defaultRowHeight="15"/>
  <cols>
    <col min="1" max="1" width="18.875" style="4" customWidth="1"/>
    <col min="2" max="2" width="44.375" style="4" bestFit="1" customWidth="1"/>
    <col min="3" max="3" width="13.375" style="4" customWidth="1"/>
    <col min="4" max="4" width="32" style="4" customWidth="1"/>
    <col min="5" max="5" width="17.375" style="4" customWidth="1"/>
    <col min="6" max="6" width="20" style="4" customWidth="1"/>
    <col min="7" max="16384" width="9" style="4"/>
  </cols>
  <sheetData>
    <row r="1" spans="1:211" ht="20.25" customHeight="1"/>
    <row r="2" spans="1:211" ht="17.25">
      <c r="B2" s="75" t="s">
        <v>66</v>
      </c>
      <c r="C2" s="75"/>
      <c r="D2" s="75"/>
      <c r="E2" s="75"/>
      <c r="F2" s="75"/>
    </row>
    <row r="3" spans="1:211" ht="15.75">
      <c r="B3" s="8"/>
    </row>
    <row r="4" spans="1:211" ht="15.75">
      <c r="B4" s="29" t="s">
        <v>10</v>
      </c>
      <c r="C4" s="30" t="s">
        <v>11</v>
      </c>
      <c r="D4" s="30" t="s">
        <v>30</v>
      </c>
      <c r="E4" s="30" t="s">
        <v>14</v>
      </c>
      <c r="F4" s="30" t="s">
        <v>29</v>
      </c>
    </row>
    <row r="5" spans="1:211" s="6" customFormat="1" ht="20.25" customHeight="1">
      <c r="A5" s="5"/>
      <c r="B5" s="31" t="s">
        <v>74</v>
      </c>
      <c r="C5" s="43" t="s">
        <v>0</v>
      </c>
      <c r="D5" s="44">
        <v>0.18099999999999999</v>
      </c>
      <c r="E5" s="44">
        <v>1593.95</v>
      </c>
      <c r="F5" s="32">
        <f>(E5*D5)</f>
        <v>288.50495000000001</v>
      </c>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row>
    <row r="6" spans="1:211" s="7" customFormat="1" ht="20.25" customHeight="1">
      <c r="A6" s="5"/>
      <c r="B6" s="34" t="s">
        <v>75</v>
      </c>
      <c r="C6" s="45" t="s">
        <v>0</v>
      </c>
      <c r="D6" s="46">
        <v>0.26250000000000001</v>
      </c>
      <c r="E6" s="46">
        <v>4893</v>
      </c>
      <c r="F6" s="35">
        <f>(D6*E6)</f>
        <v>1284.4125000000001</v>
      </c>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row>
    <row r="7" spans="1:211" s="6" customFormat="1" ht="20.25" customHeight="1">
      <c r="A7" s="5"/>
      <c r="B7" s="31" t="s">
        <v>76</v>
      </c>
      <c r="C7" s="43" t="s">
        <v>0</v>
      </c>
      <c r="D7" s="44">
        <v>7.1230000000000002</v>
      </c>
      <c r="E7" s="44">
        <v>158.35</v>
      </c>
      <c r="F7" s="32">
        <f>(E7*D7)</f>
        <v>1127.92705</v>
      </c>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row>
    <row r="8" spans="1:211" s="7" customFormat="1" ht="20.25" customHeight="1">
      <c r="A8" s="5"/>
      <c r="B8" s="34" t="s">
        <v>78</v>
      </c>
      <c r="C8" s="45" t="s">
        <v>79</v>
      </c>
      <c r="D8" s="46">
        <v>2.2719999999999998</v>
      </c>
      <c r="E8" s="46">
        <v>16.451000000000001</v>
      </c>
      <c r="F8" s="35">
        <f>(E8*D8)</f>
        <v>37.376671999999999</v>
      </c>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row>
    <row r="9" spans="1:211" s="7" customFormat="1" ht="20.25" customHeight="1">
      <c r="A9" s="5"/>
      <c r="B9" s="34" t="s">
        <v>80</v>
      </c>
      <c r="C9" s="45" t="s">
        <v>79</v>
      </c>
      <c r="D9" s="46">
        <v>33.049999999999997</v>
      </c>
      <c r="E9" s="46">
        <v>4.6879999999999997</v>
      </c>
      <c r="F9" s="35">
        <f>(E9*D9)</f>
        <v>154.93839999999997</v>
      </c>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row>
    <row r="10" spans="1:211" s="6" customFormat="1" ht="20.25" customHeight="1">
      <c r="A10" s="5"/>
      <c r="B10" s="31" t="s">
        <v>77</v>
      </c>
      <c r="C10" s="43" t="s">
        <v>1</v>
      </c>
      <c r="D10" s="44">
        <v>2.06</v>
      </c>
      <c r="E10" s="44">
        <v>29.91</v>
      </c>
      <c r="F10" s="32">
        <f t="shared" ref="F10:F22" si="0">E10*D10</f>
        <v>61.614600000000003</v>
      </c>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row>
    <row r="11" spans="1:211" s="7" customFormat="1" ht="20.25" customHeight="1">
      <c r="A11" s="5"/>
      <c r="B11" s="34" t="s">
        <v>81</v>
      </c>
      <c r="C11" s="45" t="s">
        <v>1</v>
      </c>
      <c r="D11" s="46">
        <v>3.5</v>
      </c>
      <c r="E11" s="46">
        <v>26</v>
      </c>
      <c r="F11" s="35">
        <f t="shared" si="0"/>
        <v>91</v>
      </c>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row>
    <row r="12" spans="1:211" s="7" customFormat="1" ht="20.25" customHeight="1">
      <c r="A12" s="5"/>
      <c r="B12" s="34" t="s">
        <v>82</v>
      </c>
      <c r="C12" s="45" t="s">
        <v>1</v>
      </c>
      <c r="D12" s="46">
        <v>0.05</v>
      </c>
      <c r="E12" s="46">
        <v>85.915999999999997</v>
      </c>
      <c r="F12" s="35">
        <f t="shared" si="0"/>
        <v>4.2957999999999998</v>
      </c>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row>
    <row r="13" spans="1:211" s="6" customFormat="1" ht="20.25" customHeight="1">
      <c r="A13" s="5"/>
      <c r="B13" s="31" t="s">
        <v>51</v>
      </c>
      <c r="C13" s="43" t="s">
        <v>1</v>
      </c>
      <c r="D13" s="44"/>
      <c r="E13" s="44"/>
      <c r="F13" s="32">
        <f t="shared" si="0"/>
        <v>0</v>
      </c>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row>
    <row r="14" spans="1:211" s="7" customFormat="1" ht="20.25" customHeight="1">
      <c r="A14" s="5"/>
      <c r="B14" s="34" t="s">
        <v>52</v>
      </c>
      <c r="C14" s="45" t="s">
        <v>1</v>
      </c>
      <c r="D14" s="46"/>
      <c r="E14" s="46"/>
      <c r="F14" s="35">
        <f t="shared" si="0"/>
        <v>0</v>
      </c>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row>
    <row r="15" spans="1:211" s="6" customFormat="1" ht="20.25" customHeight="1">
      <c r="A15" s="5"/>
      <c r="B15" s="31" t="s">
        <v>53</v>
      </c>
      <c r="C15" s="43" t="s">
        <v>15</v>
      </c>
      <c r="D15" s="44">
        <v>2.4</v>
      </c>
      <c r="E15" s="44">
        <v>346.36</v>
      </c>
      <c r="F15" s="32">
        <f t="shared" si="0"/>
        <v>831.26400000000001</v>
      </c>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row>
    <row r="16" spans="1:211" s="7" customFormat="1" ht="20.25" customHeight="1">
      <c r="A16" s="5"/>
      <c r="B16" s="34" t="s">
        <v>83</v>
      </c>
      <c r="C16" s="45" t="s">
        <v>79</v>
      </c>
      <c r="D16" s="46">
        <v>0.27200000000000002</v>
      </c>
      <c r="E16" s="46">
        <v>53.28</v>
      </c>
      <c r="F16" s="35">
        <f t="shared" si="0"/>
        <v>14.492160000000002</v>
      </c>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row>
    <row r="17" spans="1:211" s="6" customFormat="1" ht="20.25" customHeight="1">
      <c r="A17" s="5"/>
      <c r="B17" s="31"/>
      <c r="C17" s="31"/>
      <c r="D17" s="31"/>
      <c r="E17" s="47"/>
      <c r="F17" s="32">
        <f t="shared" si="0"/>
        <v>0</v>
      </c>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row>
    <row r="18" spans="1:211" s="7" customFormat="1" ht="20.25" customHeight="1">
      <c r="A18" s="5"/>
      <c r="B18" s="34"/>
      <c r="C18" s="34"/>
      <c r="D18" s="34"/>
      <c r="E18" s="48"/>
      <c r="F18" s="35">
        <f t="shared" si="0"/>
        <v>0</v>
      </c>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row>
    <row r="19" spans="1:211" s="6" customFormat="1" ht="20.25" customHeight="1">
      <c r="A19" s="5"/>
      <c r="B19" s="31"/>
      <c r="C19" s="31"/>
      <c r="D19" s="31"/>
      <c r="E19" s="47"/>
      <c r="F19" s="32">
        <f>E19*D19</f>
        <v>0</v>
      </c>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row>
    <row r="20" spans="1:211" s="7" customFormat="1" ht="20.25" customHeight="1">
      <c r="A20" s="5"/>
      <c r="B20" s="34"/>
      <c r="C20" s="34"/>
      <c r="D20" s="34"/>
      <c r="E20" s="48"/>
      <c r="F20" s="35">
        <f>E20*D20</f>
        <v>0</v>
      </c>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row>
    <row r="21" spans="1:211" s="6" customFormat="1" ht="20.25" customHeight="1">
      <c r="A21" s="5"/>
      <c r="B21" s="31"/>
      <c r="C21" s="31"/>
      <c r="D21" s="31"/>
      <c r="E21" s="47"/>
      <c r="F21" s="32">
        <f t="shared" si="0"/>
        <v>0</v>
      </c>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row>
    <row r="22" spans="1:211" s="7" customFormat="1" ht="20.25" customHeight="1">
      <c r="A22" s="5"/>
      <c r="B22" s="34"/>
      <c r="C22" s="34"/>
      <c r="D22" s="34"/>
      <c r="E22" s="48"/>
      <c r="F22" s="35">
        <f t="shared" si="0"/>
        <v>0</v>
      </c>
      <c r="G22" s="5"/>
      <c r="H22" s="5"/>
      <c r="I22" s="5"/>
      <c r="J22" s="5"/>
      <c r="K22" s="5"/>
      <c r="L22" s="5"/>
      <c r="M22" s="5"/>
      <c r="N22" s="5"/>
      <c r="O22" s="5"/>
      <c r="P22" s="5"/>
      <c r="Q22" s="5"/>
      <c r="R22" s="5"/>
    </row>
    <row r="23" spans="1:211" s="5" customFormat="1" ht="20.25" customHeight="1">
      <c r="B23" s="49" t="s">
        <v>13</v>
      </c>
      <c r="C23" s="49"/>
      <c r="D23" s="49"/>
      <c r="E23" s="49"/>
      <c r="F23" s="50">
        <f>SUM(F5:F22)</f>
        <v>3895.8261319999997</v>
      </c>
    </row>
  </sheetData>
  <mergeCells count="1">
    <mergeCell ref="B2:F2"/>
  </mergeCells>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164BC-68A0-44A7-8572-8507FA593729}">
  <dimension ref="B1:M42"/>
  <sheetViews>
    <sheetView showGridLines="0" topLeftCell="A25" zoomScaleNormal="100" workbookViewId="0">
      <selection activeCell="D16" sqref="D16"/>
    </sheetView>
  </sheetViews>
  <sheetFormatPr defaultRowHeight="14.25"/>
  <cols>
    <col min="1" max="1" width="13.125" style="10" customWidth="1"/>
    <col min="2" max="2" width="36.375" style="10" customWidth="1"/>
    <col min="3" max="3" width="15.375" style="10" customWidth="1"/>
    <col min="4" max="4" width="11.5" style="10" customWidth="1"/>
    <col min="5" max="5" width="25.875" style="10" customWidth="1"/>
    <col min="6" max="6" width="21.625" style="10" customWidth="1"/>
    <col min="7" max="7" width="14.625" style="10" customWidth="1"/>
    <col min="8" max="8" width="13.875" style="10" customWidth="1"/>
    <col min="9" max="16384" width="9" style="10"/>
  </cols>
  <sheetData>
    <row r="1" spans="2:13">
      <c r="B1" s="75" t="s">
        <v>67</v>
      </c>
      <c r="C1" s="75"/>
      <c r="D1" s="75"/>
      <c r="E1" s="75"/>
      <c r="F1" s="75"/>
    </row>
    <row r="2" spans="2:13">
      <c r="B2" s="75"/>
      <c r="C2" s="75"/>
      <c r="D2" s="75"/>
      <c r="E2" s="75"/>
      <c r="F2" s="75"/>
    </row>
    <row r="3" spans="2:13" ht="17.25">
      <c r="B3" s="75" t="s">
        <v>21</v>
      </c>
      <c r="C3" s="75"/>
      <c r="D3" s="75"/>
      <c r="E3" s="75"/>
      <c r="F3" s="75"/>
    </row>
    <row r="4" spans="2:13" s="13" customFormat="1" ht="18.75" customHeight="1">
      <c r="B4" s="29" t="s">
        <v>27</v>
      </c>
      <c r="C4" s="30" t="s">
        <v>11</v>
      </c>
      <c r="D4" s="30" t="s">
        <v>12</v>
      </c>
      <c r="E4" s="30" t="s">
        <v>14</v>
      </c>
      <c r="F4" s="30" t="s">
        <v>29</v>
      </c>
      <c r="H4" s="78" t="s">
        <v>43</v>
      </c>
      <c r="I4" s="78"/>
      <c r="J4" s="78"/>
      <c r="K4" s="78"/>
      <c r="L4" s="78"/>
    </row>
    <row r="5" spans="2:13" ht="20.25" customHeight="1">
      <c r="B5" s="31" t="s">
        <v>84</v>
      </c>
      <c r="C5" s="43" t="s">
        <v>2</v>
      </c>
      <c r="D5" s="32">
        <v>0.05</v>
      </c>
      <c r="E5" s="32">
        <v>400</v>
      </c>
      <c r="F5" s="32">
        <f>E5*D5</f>
        <v>20</v>
      </c>
      <c r="H5" s="78"/>
      <c r="I5" s="78"/>
      <c r="J5" s="78"/>
      <c r="K5" s="78"/>
      <c r="L5" s="78"/>
    </row>
    <row r="6" spans="2:13" ht="20.25" customHeight="1">
      <c r="B6" s="34" t="s">
        <v>85</v>
      </c>
      <c r="C6" s="45" t="s">
        <v>2</v>
      </c>
      <c r="D6" s="35">
        <v>0.1</v>
      </c>
      <c r="E6" s="35">
        <v>400</v>
      </c>
      <c r="F6" s="35">
        <f t="shared" ref="F6:F8" si="0">E6*D6</f>
        <v>40</v>
      </c>
      <c r="H6" s="77" t="s">
        <v>44</v>
      </c>
      <c r="I6" s="77"/>
      <c r="J6" s="77"/>
      <c r="K6" s="77"/>
      <c r="L6" s="77"/>
    </row>
    <row r="7" spans="2:13" ht="20.25" customHeight="1">
      <c r="B7" s="31" t="s">
        <v>86</v>
      </c>
      <c r="C7" s="43" t="s">
        <v>2</v>
      </c>
      <c r="D7" s="32">
        <v>0.5</v>
      </c>
      <c r="E7" s="32">
        <v>400</v>
      </c>
      <c r="F7" s="32">
        <f t="shared" si="0"/>
        <v>200</v>
      </c>
      <c r="H7" s="77"/>
      <c r="I7" s="77"/>
      <c r="J7" s="77"/>
      <c r="K7" s="77"/>
      <c r="L7" s="77"/>
    </row>
    <row r="8" spans="2:13" ht="20.25" customHeight="1">
      <c r="B8" s="34" t="s">
        <v>87</v>
      </c>
      <c r="C8" s="45" t="s">
        <v>2</v>
      </c>
      <c r="D8" s="35">
        <v>7.4999999999999997E-2</v>
      </c>
      <c r="E8" s="35">
        <v>400</v>
      </c>
      <c r="F8" s="35">
        <f t="shared" si="0"/>
        <v>30</v>
      </c>
      <c r="H8" s="77"/>
      <c r="I8" s="77"/>
      <c r="J8" s="77"/>
      <c r="K8" s="77"/>
      <c r="L8" s="77"/>
    </row>
    <row r="9" spans="2:13" ht="20.25" customHeight="1">
      <c r="B9" s="51"/>
      <c r="C9" s="51"/>
      <c r="D9" s="52"/>
      <c r="E9" s="52"/>
      <c r="F9" s="53"/>
      <c r="H9" s="80" t="s">
        <v>40</v>
      </c>
      <c r="I9" s="80"/>
      <c r="J9" s="80"/>
      <c r="K9" s="80"/>
      <c r="L9" s="80"/>
    </row>
    <row r="10" spans="2:13" ht="20.25" customHeight="1">
      <c r="B10" s="54"/>
      <c r="C10" s="54"/>
      <c r="D10" s="55"/>
      <c r="E10" s="55"/>
      <c r="F10" s="56"/>
      <c r="H10" s="79" t="s">
        <v>42</v>
      </c>
      <c r="I10" s="79"/>
      <c r="J10" s="79"/>
      <c r="K10" s="79"/>
      <c r="L10" s="79"/>
    </row>
    <row r="11" spans="2:13" ht="20.25" customHeight="1">
      <c r="B11" s="49" t="s">
        <v>13</v>
      </c>
      <c r="C11" s="49"/>
      <c r="D11" s="57"/>
      <c r="E11" s="57"/>
      <c r="F11" s="50">
        <f>SUM(F5:F10)</f>
        <v>290</v>
      </c>
      <c r="H11" s="67">
        <f>1/(((10*5.5)/10)*0.75)</f>
        <v>0.24242424242424243</v>
      </c>
      <c r="I11" s="31" t="s">
        <v>41</v>
      </c>
      <c r="J11" s="43"/>
      <c r="K11" s="43"/>
      <c r="L11" s="43"/>
    </row>
    <row r="12" spans="2:13" ht="15.75">
      <c r="B12" s="58"/>
      <c r="C12" s="58"/>
      <c r="D12" s="59"/>
      <c r="E12" s="59"/>
      <c r="F12" s="59"/>
      <c r="H12" s="67"/>
      <c r="I12" s="31"/>
      <c r="J12" s="31"/>
      <c r="K12" s="31"/>
      <c r="L12" s="31"/>
    </row>
    <row r="13" spans="2:13" ht="15.75">
      <c r="B13" s="58"/>
      <c r="C13" s="58"/>
      <c r="D13" s="59"/>
      <c r="E13" s="59"/>
      <c r="F13" s="59"/>
      <c r="H13" s="34"/>
      <c r="I13" s="34"/>
      <c r="J13" s="34"/>
      <c r="K13" s="34"/>
      <c r="L13" s="34"/>
    </row>
    <row r="14" spans="2:13" ht="15" customHeight="1">
      <c r="B14" s="75" t="s">
        <v>22</v>
      </c>
      <c r="C14" s="75"/>
      <c r="D14" s="75"/>
      <c r="E14" s="75"/>
      <c r="F14" s="75"/>
      <c r="H14" s="68"/>
      <c r="I14" s="68"/>
      <c r="J14" s="68"/>
      <c r="K14" s="68"/>
      <c r="L14" s="68"/>
      <c r="M14" s="12"/>
    </row>
    <row r="15" spans="2:13" ht="18" customHeight="1">
      <c r="B15" s="29" t="s">
        <v>27</v>
      </c>
      <c r="C15" s="30" t="s">
        <v>11</v>
      </c>
      <c r="D15" s="30" t="s">
        <v>12</v>
      </c>
      <c r="E15" s="30" t="s">
        <v>14</v>
      </c>
      <c r="F15" s="30" t="s">
        <v>29</v>
      </c>
      <c r="H15" s="78" t="s">
        <v>45</v>
      </c>
      <c r="I15" s="78"/>
      <c r="J15" s="78"/>
      <c r="K15" s="78"/>
      <c r="L15" s="78"/>
      <c r="M15" s="12"/>
    </row>
    <row r="16" spans="2:13" ht="20.25" customHeight="1">
      <c r="B16" s="31" t="s">
        <v>57</v>
      </c>
      <c r="C16" s="60" t="s">
        <v>2</v>
      </c>
      <c r="D16" s="32">
        <v>1</v>
      </c>
      <c r="E16" s="32">
        <v>60</v>
      </c>
      <c r="F16" s="32">
        <f>D16*E16</f>
        <v>60</v>
      </c>
      <c r="H16" s="78"/>
      <c r="I16" s="78"/>
      <c r="J16" s="78"/>
      <c r="K16" s="78"/>
      <c r="L16" s="78"/>
      <c r="M16" s="12"/>
    </row>
    <row r="17" spans="2:12" ht="20.25" customHeight="1">
      <c r="B17" s="34" t="s">
        <v>56</v>
      </c>
      <c r="C17" s="61" t="s">
        <v>2</v>
      </c>
      <c r="D17" s="35">
        <v>1</v>
      </c>
      <c r="E17" s="35">
        <v>30</v>
      </c>
      <c r="F17" s="35">
        <f t="shared" ref="F17:F34" si="1">D17*E17</f>
        <v>30</v>
      </c>
      <c r="H17" s="77" t="s">
        <v>46</v>
      </c>
      <c r="I17" s="77"/>
      <c r="J17" s="77"/>
      <c r="K17" s="77"/>
      <c r="L17" s="77"/>
    </row>
    <row r="18" spans="2:12" ht="20.25" customHeight="1">
      <c r="B18" s="31" t="s">
        <v>23</v>
      </c>
      <c r="C18" s="60" t="s">
        <v>2</v>
      </c>
      <c r="D18" s="32"/>
      <c r="E18" s="32"/>
      <c r="F18" s="32">
        <f t="shared" si="1"/>
        <v>0</v>
      </c>
      <c r="H18" s="77"/>
      <c r="I18" s="77"/>
      <c r="J18" s="77"/>
      <c r="K18" s="77"/>
      <c r="L18" s="77"/>
    </row>
    <row r="19" spans="2:12" ht="20.25" customHeight="1">
      <c r="B19" s="34" t="s">
        <v>24</v>
      </c>
      <c r="C19" s="61" t="s">
        <v>2</v>
      </c>
      <c r="D19" s="35"/>
      <c r="E19" s="35"/>
      <c r="F19" s="35">
        <f t="shared" si="1"/>
        <v>0</v>
      </c>
      <c r="H19" s="77"/>
      <c r="I19" s="77"/>
      <c r="J19" s="77"/>
      <c r="K19" s="77"/>
      <c r="L19" s="77"/>
    </row>
    <row r="20" spans="2:12" ht="20.25" customHeight="1">
      <c r="B20" s="31" t="s">
        <v>25</v>
      </c>
      <c r="C20" s="60" t="s">
        <v>2</v>
      </c>
      <c r="D20" s="32"/>
      <c r="E20" s="32"/>
      <c r="F20" s="32">
        <f t="shared" si="1"/>
        <v>0</v>
      </c>
    </row>
    <row r="21" spans="2:12" ht="20.25" customHeight="1">
      <c r="B21" s="34" t="s">
        <v>26</v>
      </c>
      <c r="C21" s="61" t="s">
        <v>2</v>
      </c>
      <c r="D21" s="35"/>
      <c r="E21" s="35"/>
      <c r="F21" s="35">
        <f t="shared" si="1"/>
        <v>0</v>
      </c>
    </row>
    <row r="22" spans="2:12" ht="20.25" customHeight="1">
      <c r="B22" s="31" t="s">
        <v>54</v>
      </c>
      <c r="C22" s="60" t="s">
        <v>2</v>
      </c>
      <c r="D22" s="32"/>
      <c r="E22" s="32"/>
      <c r="F22" s="32">
        <f t="shared" si="1"/>
        <v>0</v>
      </c>
    </row>
    <row r="23" spans="2:12" ht="20.25" customHeight="1">
      <c r="B23" s="34" t="s">
        <v>55</v>
      </c>
      <c r="C23" s="61" t="s">
        <v>2</v>
      </c>
      <c r="D23" s="35"/>
      <c r="E23" s="35"/>
      <c r="F23" s="35">
        <f t="shared" si="1"/>
        <v>0</v>
      </c>
    </row>
    <row r="24" spans="2:12" ht="20.25" customHeight="1">
      <c r="B24" s="31"/>
      <c r="C24" s="60"/>
      <c r="D24" s="32"/>
      <c r="E24" s="32"/>
      <c r="F24" s="32"/>
    </row>
    <row r="25" spans="2:12" ht="15.75">
      <c r="B25" s="34"/>
      <c r="C25" s="61"/>
      <c r="D25" s="62"/>
      <c r="E25" s="62"/>
      <c r="F25" s="62"/>
    </row>
    <row r="26" spans="2:12" ht="15.75">
      <c r="B26" s="31"/>
      <c r="C26" s="60"/>
      <c r="D26" s="63"/>
      <c r="E26" s="63"/>
      <c r="F26" s="63"/>
    </row>
    <row r="27" spans="2:12" ht="15.75">
      <c r="B27" s="34"/>
      <c r="C27" s="61"/>
      <c r="D27" s="62"/>
      <c r="E27" s="62"/>
      <c r="F27" s="62"/>
    </row>
    <row r="28" spans="2:12" ht="21" customHeight="1">
      <c r="B28" s="49" t="s">
        <v>13</v>
      </c>
      <c r="C28" s="49"/>
      <c r="D28" s="64"/>
      <c r="E28" s="64"/>
      <c r="F28" s="64">
        <f>SUM(F16:F27)</f>
        <v>90</v>
      </c>
    </row>
    <row r="29" spans="2:12" ht="15.75">
      <c r="B29" s="58"/>
      <c r="C29" s="58"/>
      <c r="D29" s="58"/>
      <c r="E29" s="58"/>
      <c r="F29" s="58"/>
    </row>
    <row r="30" spans="2:12" ht="15.75">
      <c r="B30" s="58"/>
      <c r="C30" s="58"/>
      <c r="D30" s="65"/>
      <c r="E30" s="65"/>
      <c r="F30" s="65"/>
    </row>
    <row r="31" spans="2:12" ht="17.25">
      <c r="B31" s="75" t="s">
        <v>37</v>
      </c>
      <c r="C31" s="75"/>
      <c r="D31" s="75"/>
      <c r="E31" s="75"/>
      <c r="F31" s="75"/>
    </row>
    <row r="32" spans="2:12" ht="20.25" customHeight="1">
      <c r="B32" s="29" t="s">
        <v>27</v>
      </c>
      <c r="C32" s="30" t="s">
        <v>11</v>
      </c>
      <c r="D32" s="30" t="s">
        <v>12</v>
      </c>
      <c r="E32" s="30" t="s">
        <v>14</v>
      </c>
      <c r="F32" s="30" t="s">
        <v>29</v>
      </c>
    </row>
    <row r="33" spans="2:6" ht="19.5" customHeight="1">
      <c r="B33" s="31" t="s">
        <v>58</v>
      </c>
      <c r="C33" s="43" t="s">
        <v>31</v>
      </c>
      <c r="D33" s="32"/>
      <c r="E33" s="32"/>
      <c r="F33" s="32">
        <f t="shared" si="1"/>
        <v>0</v>
      </c>
    </row>
    <row r="34" spans="2:6" ht="19.5" customHeight="1">
      <c r="B34" s="34"/>
      <c r="C34" s="34"/>
      <c r="D34" s="66"/>
      <c r="E34" s="66"/>
      <c r="F34" s="35">
        <f t="shared" si="1"/>
        <v>0</v>
      </c>
    </row>
    <row r="35" spans="2:6" ht="19.5" customHeight="1">
      <c r="B35" s="49" t="s">
        <v>13</v>
      </c>
      <c r="C35" s="49"/>
      <c r="D35" s="57"/>
      <c r="E35" s="57"/>
      <c r="F35" s="50">
        <f>SUM(F33:F34)</f>
        <v>0</v>
      </c>
    </row>
    <row r="36" spans="2:6">
      <c r="B36" s="11"/>
      <c r="C36" s="11"/>
      <c r="D36" s="11"/>
      <c r="E36" s="11"/>
      <c r="F36" s="11"/>
    </row>
    <row r="37" spans="2:6">
      <c r="B37" s="76" t="s">
        <v>59</v>
      </c>
      <c r="C37" s="76"/>
      <c r="D37" s="76"/>
      <c r="E37" s="76"/>
      <c r="F37" s="76"/>
    </row>
    <row r="38" spans="2:6">
      <c r="B38" s="76"/>
      <c r="C38" s="76"/>
      <c r="D38" s="76"/>
      <c r="E38" s="76"/>
      <c r="F38" s="76"/>
    </row>
    <row r="39" spans="2:6">
      <c r="B39" s="76"/>
      <c r="C39" s="76"/>
      <c r="D39" s="76"/>
      <c r="E39" s="76"/>
      <c r="F39" s="76"/>
    </row>
    <row r="40" spans="2:6">
      <c r="B40" s="11"/>
      <c r="C40" s="11"/>
      <c r="D40" s="11"/>
      <c r="E40" s="11"/>
      <c r="F40" s="11"/>
    </row>
    <row r="41" spans="2:6">
      <c r="B41" s="11"/>
      <c r="C41" s="11"/>
      <c r="D41" s="11"/>
      <c r="E41" s="11"/>
      <c r="F41" s="11"/>
    </row>
    <row r="42" spans="2:6" ht="15.75">
      <c r="B42" s="49" t="s">
        <v>47</v>
      </c>
      <c r="C42" s="49"/>
      <c r="D42" s="57"/>
      <c r="E42" s="57"/>
      <c r="F42" s="57">
        <f>SUM(F35,F28,F11)</f>
        <v>380</v>
      </c>
    </row>
  </sheetData>
  <mergeCells count="11">
    <mergeCell ref="H6:L8"/>
    <mergeCell ref="H4:L5"/>
    <mergeCell ref="H15:L16"/>
    <mergeCell ref="H17:L19"/>
    <mergeCell ref="H10:L10"/>
    <mergeCell ref="H9:L9"/>
    <mergeCell ref="B3:F3"/>
    <mergeCell ref="B1:F2"/>
    <mergeCell ref="B14:F14"/>
    <mergeCell ref="B31:F31"/>
    <mergeCell ref="B37:F39"/>
  </mergeCells>
  <pageMargins left="0.511811024" right="0.511811024" top="0.78740157499999996" bottom="0.78740157499999996" header="0.31496062000000002" footer="0.31496062000000002"/>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A3C00-41EC-4E19-91FE-04A132F0CCC6}">
  <dimension ref="B1:H10"/>
  <sheetViews>
    <sheetView showGridLines="0" topLeftCell="B1" workbookViewId="0">
      <selection activeCell="J7" sqref="J7"/>
    </sheetView>
  </sheetViews>
  <sheetFormatPr defaultRowHeight="14.25"/>
  <cols>
    <col min="1" max="1" width="19.25" customWidth="1"/>
    <col min="2" max="2" width="27" customWidth="1"/>
    <col min="3" max="3" width="14.75" customWidth="1"/>
    <col min="4" max="4" width="8.5" customWidth="1"/>
    <col min="5" max="5" width="25.875" customWidth="1"/>
    <col min="6" max="6" width="21.75" customWidth="1"/>
    <col min="7" max="7" width="36" customWidth="1"/>
    <col min="8" max="8" width="12.75" customWidth="1"/>
  </cols>
  <sheetData>
    <row r="1" spans="2:8" ht="38.25" customHeight="1"/>
    <row r="2" spans="2:8" ht="17.25">
      <c r="B2" s="75" t="s">
        <v>68</v>
      </c>
      <c r="C2" s="75"/>
      <c r="D2" s="75"/>
      <c r="E2" s="75"/>
      <c r="F2" s="75"/>
      <c r="G2" s="75"/>
      <c r="H2" s="75"/>
    </row>
    <row r="3" spans="2:8" ht="15.75">
      <c r="B3" s="9"/>
    </row>
    <row r="4" spans="2:8" ht="21.75" customHeight="1">
      <c r="B4" s="29" t="s">
        <v>28</v>
      </c>
      <c r="C4" s="30" t="s">
        <v>11</v>
      </c>
      <c r="D4" s="30" t="s">
        <v>33</v>
      </c>
      <c r="E4" s="30" t="s">
        <v>32</v>
      </c>
      <c r="F4" s="30" t="s">
        <v>34</v>
      </c>
      <c r="G4" s="30" t="s">
        <v>35</v>
      </c>
      <c r="H4" s="30" t="s">
        <v>36</v>
      </c>
    </row>
    <row r="5" spans="2:8" ht="19.5" customHeight="1">
      <c r="B5" s="31" t="s">
        <v>8</v>
      </c>
      <c r="C5" s="60" t="s">
        <v>31</v>
      </c>
      <c r="D5" s="69">
        <v>6.5000000000000002E-2</v>
      </c>
      <c r="E5" s="63">
        <v>102000</v>
      </c>
      <c r="F5" s="63">
        <f>E5*D5</f>
        <v>6630</v>
      </c>
      <c r="G5" s="60">
        <v>20</v>
      </c>
      <c r="H5" s="32">
        <f>F5/G5</f>
        <v>331.5</v>
      </c>
    </row>
    <row r="6" spans="2:8" ht="19.5" customHeight="1">
      <c r="B6" s="34" t="s">
        <v>9</v>
      </c>
      <c r="C6" s="61" t="s">
        <v>31</v>
      </c>
      <c r="D6" s="70">
        <v>0.1</v>
      </c>
      <c r="E6" s="62">
        <f>2000000+600000+200000+280000</f>
        <v>3080000</v>
      </c>
      <c r="F6" s="62">
        <f>E6*D6</f>
        <v>308000</v>
      </c>
      <c r="G6" s="61">
        <v>150</v>
      </c>
      <c r="H6" s="35">
        <f>F6/G6</f>
        <v>2053.3333333333335</v>
      </c>
    </row>
    <row r="7" spans="2:8" ht="19.5" customHeight="1">
      <c r="B7" s="31"/>
      <c r="C7" s="60"/>
      <c r="D7" s="63"/>
      <c r="E7" s="63"/>
      <c r="F7" s="63"/>
      <c r="G7" s="60"/>
      <c r="H7" s="43"/>
    </row>
    <row r="8" spans="2:8" ht="19.5" customHeight="1">
      <c r="B8" s="34"/>
      <c r="C8" s="61"/>
      <c r="D8" s="62"/>
      <c r="E8" s="62"/>
      <c r="F8" s="62"/>
      <c r="G8" s="61"/>
      <c r="H8" s="45"/>
    </row>
    <row r="9" spans="2:8" ht="19.5" customHeight="1">
      <c r="B9" s="49" t="s">
        <v>13</v>
      </c>
      <c r="C9" s="71"/>
      <c r="D9" s="64"/>
      <c r="E9" s="64"/>
      <c r="F9" s="64"/>
      <c r="G9" s="71"/>
      <c r="H9" s="50">
        <f>SUM(H5:H8)</f>
        <v>2384.8333333333335</v>
      </c>
    </row>
    <row r="10" spans="2:8">
      <c r="C10" s="15"/>
      <c r="D10" s="15"/>
      <c r="E10" s="15"/>
      <c r="F10" s="15"/>
      <c r="G10" s="15"/>
    </row>
  </sheetData>
  <mergeCells count="1">
    <mergeCell ref="B2:H2"/>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FB36F-A6B1-49A6-B3FC-63E7A4D6AB97}">
  <dimension ref="B1:G19"/>
  <sheetViews>
    <sheetView showGridLines="0" workbookViewId="0">
      <selection activeCell="D15" sqref="D15"/>
    </sheetView>
  </sheetViews>
  <sheetFormatPr defaultRowHeight="14.25"/>
  <cols>
    <col min="1" max="1" width="19.375" customWidth="1"/>
    <col min="2" max="2" width="30.75" customWidth="1"/>
    <col min="3" max="3" width="13.5" customWidth="1"/>
    <col min="4" max="4" width="16.375" customWidth="1"/>
    <col min="5" max="5" width="32.875" customWidth="1"/>
    <col min="6" max="6" width="33.25" customWidth="1"/>
    <col min="7" max="7" width="29" customWidth="1"/>
  </cols>
  <sheetData>
    <row r="1" spans="2:7" ht="37.5" customHeight="1"/>
    <row r="2" spans="2:7" ht="17.25">
      <c r="B2" s="75" t="s">
        <v>69</v>
      </c>
      <c r="C2" s="75"/>
      <c r="D2" s="75"/>
      <c r="E2" s="75"/>
      <c r="F2" s="75"/>
    </row>
    <row r="3" spans="2:7" ht="15.75">
      <c r="B3" s="3"/>
    </row>
    <row r="4" spans="2:7" ht="20.25" customHeight="1">
      <c r="B4" s="29" t="s">
        <v>38</v>
      </c>
      <c r="C4" s="30" t="s">
        <v>11</v>
      </c>
      <c r="D4" s="30" t="s">
        <v>12</v>
      </c>
      <c r="E4" s="30" t="s">
        <v>14</v>
      </c>
      <c r="F4" s="30" t="s">
        <v>29</v>
      </c>
    </row>
    <row r="5" spans="2:7" ht="19.5" customHeight="1">
      <c r="B5" s="31" t="s">
        <v>49</v>
      </c>
      <c r="C5" s="43" t="s">
        <v>2</v>
      </c>
      <c r="D5" s="43">
        <v>0</v>
      </c>
      <c r="E5" s="43"/>
      <c r="F5" s="43">
        <f>D5*E5</f>
        <v>0</v>
      </c>
    </row>
    <row r="6" spans="2:7" ht="19.5" customHeight="1">
      <c r="B6" s="34"/>
      <c r="C6" s="45"/>
      <c r="D6" s="45"/>
      <c r="E6" s="45"/>
      <c r="F6" s="45"/>
    </row>
    <row r="7" spans="2:7" ht="19.5" customHeight="1">
      <c r="B7" s="31"/>
      <c r="C7" s="43"/>
      <c r="D7" s="43"/>
      <c r="E7" s="43"/>
      <c r="F7" s="43"/>
    </row>
    <row r="8" spans="2:7" ht="19.5" customHeight="1">
      <c r="B8" s="34"/>
      <c r="C8" s="34"/>
      <c r="D8" s="34"/>
      <c r="E8" s="34"/>
      <c r="F8" s="34"/>
    </row>
    <row r="9" spans="2:7" ht="19.5" customHeight="1">
      <c r="B9" s="49" t="s">
        <v>13</v>
      </c>
      <c r="C9" s="49"/>
      <c r="D9" s="49"/>
      <c r="E9" s="49"/>
      <c r="F9" s="50">
        <f>SUM(F5:F8)</f>
        <v>0</v>
      </c>
    </row>
    <row r="10" spans="2:7">
      <c r="F10" s="14"/>
    </row>
    <row r="12" spans="2:7" ht="17.25">
      <c r="B12" s="75" t="s">
        <v>70</v>
      </c>
      <c r="C12" s="75"/>
      <c r="D12" s="75"/>
      <c r="E12" s="75"/>
      <c r="F12" s="75"/>
      <c r="G12" s="75"/>
    </row>
    <row r="13" spans="2:7" ht="15.75">
      <c r="B13" s="3"/>
    </row>
    <row r="14" spans="2:7" ht="22.5" customHeight="1">
      <c r="B14" s="29" t="s">
        <v>39</v>
      </c>
      <c r="C14" s="30" t="s">
        <v>11</v>
      </c>
      <c r="D14" s="30" t="s">
        <v>12</v>
      </c>
      <c r="E14" s="30" t="s">
        <v>14</v>
      </c>
      <c r="F14" s="30" t="s">
        <v>48</v>
      </c>
      <c r="G14" s="30" t="s">
        <v>29</v>
      </c>
    </row>
    <row r="15" spans="2:7" ht="20.25" customHeight="1">
      <c r="B15" s="31" t="s">
        <v>50</v>
      </c>
      <c r="C15" s="31" t="s">
        <v>2</v>
      </c>
      <c r="D15" s="43"/>
      <c r="E15" s="43"/>
      <c r="F15" s="43" t="s">
        <v>60</v>
      </c>
      <c r="G15" s="43">
        <f>D15*E15</f>
        <v>0</v>
      </c>
    </row>
    <row r="16" spans="2:7" ht="20.25" customHeight="1">
      <c r="B16" s="34" t="s">
        <v>5</v>
      </c>
      <c r="C16" s="45" t="s">
        <v>7</v>
      </c>
      <c r="D16" s="45"/>
      <c r="E16" s="45"/>
      <c r="F16" s="45"/>
      <c r="G16" s="45"/>
    </row>
    <row r="17" spans="2:7" ht="20.25" customHeight="1">
      <c r="B17" s="31" t="s">
        <v>6</v>
      </c>
      <c r="C17" s="43" t="s">
        <v>7</v>
      </c>
      <c r="D17" s="43"/>
      <c r="E17" s="43"/>
      <c r="F17" s="43"/>
      <c r="G17" s="43"/>
    </row>
    <row r="18" spans="2:7" ht="20.25" customHeight="1">
      <c r="B18" s="34"/>
      <c r="C18" s="34"/>
      <c r="D18" s="45"/>
      <c r="E18" s="45"/>
      <c r="F18" s="45"/>
      <c r="G18" s="45"/>
    </row>
    <row r="19" spans="2:7" ht="20.25" customHeight="1">
      <c r="B19" s="49" t="s">
        <v>13</v>
      </c>
      <c r="C19" s="49"/>
      <c r="D19" s="72"/>
      <c r="E19" s="72"/>
      <c r="F19" s="72"/>
      <c r="G19" s="72">
        <f>SUM(G15:G18)</f>
        <v>0</v>
      </c>
    </row>
  </sheetData>
  <mergeCells count="2">
    <mergeCell ref="B2:F2"/>
    <mergeCell ref="B12:G12"/>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Apresentação</vt:lpstr>
      <vt:lpstr>Custos por hectare</vt:lpstr>
      <vt:lpstr>Insumos</vt:lpstr>
      <vt:lpstr>Máquinas</vt:lpstr>
      <vt:lpstr>Investimentos</vt:lpstr>
      <vt:lpstr> Colheita, Transporte e Armaz.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Agriwest</dc:creator>
  <cp:lastModifiedBy>Rufer  Haubricht Furtado Filho</cp:lastModifiedBy>
  <dcterms:created xsi:type="dcterms:W3CDTF">2019-10-31T21:53:34Z</dcterms:created>
  <dcterms:modified xsi:type="dcterms:W3CDTF">2024-10-02T17:17:02Z</dcterms:modified>
</cp:coreProperties>
</file>