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20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1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19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tyles.xml" ContentType="application/vnd.openxmlformats-officedocument.spreadsheetml.styles+xml"/>
  <Override PartName="/xl/connections.xml" ContentType="application/vnd.openxmlformats-officedocument.spreadsheetml.connection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_rels/drawing2.xml.rels" ContentType="application/vnd.openxmlformats-package.relationships+xml"/>
  <Override PartName="/xl/drawings/_rels/drawing20.xml.rels" ContentType="application/vnd.openxmlformats-package.relationships+xml"/>
  <Override PartName="/xl/drawings/_rels/drawing3.xml.rels" ContentType="application/vnd.openxmlformats-package.relationships+xml"/>
  <Override PartName="/xl/drawings/_rels/drawing2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16.xml.rels" ContentType="application/vnd.openxmlformats-package.relationships+xml"/>
  <Override PartName="/xl/drawings/_rels/drawing17.xml.rels" ContentType="application/vnd.openxmlformats-package.relationships+xml"/>
  <Override PartName="/xl/drawings/_rels/drawing18.xml.rels" ContentType="application/vnd.openxmlformats-package.relationships+xml"/>
  <Override PartName="/xl/drawings/_rels/drawing19.xml.rels" ContentType="application/vnd.openxmlformats-package.relationship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TRATO INDICADORES" sheetId="1" state="visible" r:id="rId3"/>
    <sheet name="ENG" sheetId="2" state="visible" r:id="rId4"/>
    <sheet name="EV1" sheetId="3" state="visible" r:id="rId5"/>
    <sheet name="PROD" sheetId="4" state="visible" r:id="rId6"/>
    <sheet name="EV2" sheetId="5" state="visible" r:id="rId7"/>
    <sheet name="FORNECEDOR" sheetId="6" state="visible" r:id="rId8"/>
    <sheet name="EV3" sheetId="7" state="visible" r:id="rId9"/>
    <sheet name="PCP" sheetId="8" state="visible" r:id="rId10"/>
    <sheet name="EV4" sheetId="9" state="visible" r:id="rId11"/>
    <sheet name="IND5" sheetId="10" state="hidden" r:id="rId12"/>
    <sheet name="EV5" sheetId="11" state="hidden" r:id="rId13"/>
    <sheet name="IND6" sheetId="12" state="hidden" r:id="rId14"/>
    <sheet name="EV6" sheetId="13" state="hidden" r:id="rId15"/>
    <sheet name="IND7" sheetId="14" state="hidden" r:id="rId16"/>
    <sheet name="EV7" sheetId="15" state="hidden" r:id="rId17"/>
    <sheet name="IND8" sheetId="16" state="hidden" r:id="rId18"/>
    <sheet name="EV8" sheetId="17" state="hidden" r:id="rId19"/>
    <sheet name="IND9" sheetId="18" state="hidden" r:id="rId20"/>
    <sheet name="EV9" sheetId="19" state="hidden" r:id="rId21"/>
    <sheet name="IND10" sheetId="20" state="hidden" r:id="rId22"/>
    <sheet name="EV10" sheetId="21" state="hidden" r:id="rId23"/>
  </sheets>
  <definedNames>
    <definedName function="false" hidden="false" localSheetId="1" name="_xlnm.Print_Area" vbProcedure="false">ENG!$B$1:$Q$32</definedName>
    <definedName function="false" hidden="true" localSheetId="1" name="_xlnm._FilterDatabase" vbProcedure="false">ENG!$B$49:$Q$69</definedName>
    <definedName function="false" hidden="true" localSheetId="0" name="_xlnm._FilterDatabase" vbProcedure="false">'EXTRATO INDICADORES'!$A$1:$L$11</definedName>
    <definedName function="false" hidden="false" localSheetId="5" name="_xlnm.Print_Area" vbProcedure="false">FORNECEDOR!$B$1:$P$31</definedName>
    <definedName function="false" hidden="true" localSheetId="5" name="_xlnm._FilterDatabase" vbProcedure="false">FORNECEDOR!$B$48:$P$68</definedName>
    <definedName function="false" hidden="false" localSheetId="19" name="_xlnm.Print_Area" vbProcedure="false">IND10!$B$1:$P$31</definedName>
    <definedName function="false" hidden="true" localSheetId="19" name="_xlnm._FilterDatabase" vbProcedure="false">IND10!$B$48:$P$68</definedName>
    <definedName function="false" hidden="false" localSheetId="9" name="_xlnm.Print_Area" vbProcedure="false">IND5!$B$1:$P$31</definedName>
    <definedName function="false" hidden="true" localSheetId="9" name="_xlnm._FilterDatabase" vbProcedure="false">IND5!$B$48:$P$68</definedName>
    <definedName function="false" hidden="false" localSheetId="11" name="_xlnm.Print_Area" vbProcedure="false">IND6!$B$1:$P$31</definedName>
    <definedName function="false" hidden="true" localSheetId="11" name="_xlnm._FilterDatabase" vbProcedure="false">IND6!$B$48:$P$68</definedName>
    <definedName function="false" hidden="false" localSheetId="13" name="_xlnm.Print_Area" vbProcedure="false">IND7!$B$1:$P$31</definedName>
    <definedName function="false" hidden="true" localSheetId="13" name="_xlnm._FilterDatabase" vbProcedure="false">IND7!$B$48:$P$68</definedName>
    <definedName function="false" hidden="false" localSheetId="15" name="_xlnm.Print_Area" vbProcedure="false">IND8!$B$1:$P$31</definedName>
    <definedName function="false" hidden="true" localSheetId="15" name="_xlnm._FilterDatabase" vbProcedure="false">IND8!$B$48:$P$68</definedName>
    <definedName function="false" hidden="false" localSheetId="17" name="_xlnm.Print_Area" vbProcedure="false">IND9!$B$1:$P$31</definedName>
    <definedName function="false" hidden="true" localSheetId="17" name="_xlnm._FilterDatabase" vbProcedure="false">IND9!$B$48:$P$68</definedName>
    <definedName function="false" hidden="false" localSheetId="7" name="_xlnm.Print_Area" vbProcedure="false">PCP!$B$1:$P$31</definedName>
    <definedName function="false" hidden="true" localSheetId="7" name="_xlnm._FilterDatabase" vbProcedure="false">PCP!$B$48:$P$68</definedName>
    <definedName function="false" hidden="false" localSheetId="3" name="_xlnm.Print_Area" vbProcedure="false">PROD!$B$1:$P$31</definedName>
    <definedName function="false" hidden="true" localSheetId="3" name="_xlnm._FilterDatabase" vbProcedure="false">PROD!$B$48:$P$68</definedName>
    <definedName function="false" hidden="false" name="META_X_REAL_23" vbProcedure="false">ENG!$D$27-ENG!$D$29</definedName>
    <definedName function="false" hidden="false" name="RESULTADO_23" vbProcedure="false">ENG!$B$31</definedName>
    <definedName function="false" hidden="false" name="RESULTADO_25" vbProcedure="false">ENG!$B$31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F7AEF1-204D-4F7B-A92C-886A9524A53D}" keepAlive="1" interval="0" name="Consulta - RESULTADO_23" description="Conexão com a consulta 'RESULTADO_23' na pasta de trabalho." type="5" reconnectionMethod="1" refreshedVersion="0" minRefreshableVersion="0" savePassword="0" new="0" deleted="0" onlyUseConnectionFile="0" background="1" refreshOnLoad="0" saveData="0">
    <dbPr connection="Provider=Microsoft.Mashup.OleDb.1;Data Source=$Workbook$;Location=RESULTADO_23;Extended Properties=&quot;&quot;" command="SELECT * FROM [RESULTADO_23]"/>
    <olapPr/>
  </connection>
</connections>
</file>

<file path=xl/sharedStrings.xml><?xml version="1.0" encoding="utf-8"?>
<sst xmlns="http://schemas.openxmlformats.org/spreadsheetml/2006/main" count="807" uniqueCount="163">
  <si>
    <t xml:space="preserve">REF.</t>
  </si>
  <si>
    <t xml:space="preserve">TIPO</t>
  </si>
  <si>
    <t xml:space="preserve">DEPARTAMENTO</t>
  </si>
  <si>
    <t xml:space="preserve">ÁREA</t>
  </si>
  <si>
    <t xml:space="preserve">INDICADOR</t>
  </si>
  <si>
    <t xml:space="preserve">OBJETIVO</t>
  </si>
  <si>
    <t xml:space="preserve">FÓRMULA</t>
  </si>
  <si>
    <t xml:space="preserve">UNIDADE</t>
  </si>
  <si>
    <t xml:space="preserve">PARÂMETRO</t>
  </si>
  <si>
    <t xml:space="preserve">FONTE DE DADOS</t>
  </si>
  <si>
    <t xml:space="preserve">RESPONSÁVEL</t>
  </si>
  <si>
    <t xml:space="preserve">CONTROLE</t>
  </si>
  <si>
    <t xml:space="preserve">OPERACIONAL</t>
  </si>
  <si>
    <t xml:space="preserve">ENGENHARIA</t>
  </si>
  <si>
    <t xml:space="preserve">CORPORATIVO</t>
  </si>
  <si>
    <t xml:space="preserve">RNC - RELATÓRIO DE NÃO CONFORMIDADES</t>
  </si>
  <si>
    <t xml:space="preserve">APONTAR A QUANTIDADE DE NÃO CONFORMIDADES E REVISÕES</t>
  </si>
  <si>
    <t xml:space="preserve">QUANTITATIVO DE RNC POR CLIENTE / EQUIPAMENTO</t>
  </si>
  <si>
    <t xml:space="preserve">UN</t>
  </si>
  <si>
    <t xml:space="preserve">QUANDO - MELHOR</t>
  </si>
  <si>
    <t xml:space="preserve">RELATORIO</t>
  </si>
  <si>
    <t xml:space="preserve">GUILHERME / CÍNTIA</t>
  </si>
  <si>
    <t xml:space="preserve">ALAN</t>
  </si>
  <si>
    <t xml:space="preserve">PRODUÇÃO</t>
  </si>
  <si>
    <t xml:space="preserve">APONTAR QUANTIDADE DE NÃO CONFORMIDADES E RETRABALHOS</t>
  </si>
  <si>
    <t xml:space="preserve">RELATÓRIO</t>
  </si>
  <si>
    <t xml:space="preserve">RONALDO</t>
  </si>
  <si>
    <t xml:space="preserve">SUPRIMENTOS</t>
  </si>
  <si>
    <t xml:space="preserve">MARCELO</t>
  </si>
  <si>
    <t xml:space="preserve">PCP</t>
  </si>
  <si>
    <t xml:space="preserve">FERNANDO</t>
  </si>
  <si>
    <t xml:space="preserve">TOTAL</t>
  </si>
  <si>
    <t xml:space="preserve">META</t>
  </si>
  <si>
    <t xml:space="preserve">REALIZADO</t>
  </si>
  <si>
    <t xml:space="preserve">VARIAÇÃO</t>
  </si>
  <si>
    <t xml:space="preserve">MÊS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</si>
  <si>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</si>
  <si>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</si>
  <si>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</si>
  <si>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</si>
  <si>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</si>
  <si>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</si>
  <si>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</si>
  <si>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</si>
  <si>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</si>
  <si>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</si>
  <si>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</si>
  <si>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</si>
  <si>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ACUMULADO</t>
  </si>
  <si>
    <t xml:space="preserve">REALIZADO 1ª QZ</t>
  </si>
  <si>
    <t xml:space="preserve">REALIZADO 2ª QZ</t>
  </si>
  <si>
    <t xml:space="preserve">TOTAL MÊS</t>
  </si>
  <si>
    <t xml:space="preserve">META X REAL 22</t>
  </si>
  <si>
    <t xml:space="preserve">DATA</t>
  </si>
  <si>
    <t xml:space="preserve">ANÁLISE</t>
  </si>
  <si>
    <t xml:space="preserve">JANEIRO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</si>
  <si>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</si>
  <si>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</si>
  <si>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</si>
  <si>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</si>
  <si>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</si>
  <si>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</si>
  <si>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</si>
  <si>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</si>
  <si>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</si>
  <si>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</si>
  <si>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</si>
  <si>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                                                                                           PLANO DE AÇÃO        </t>
  </si>
  <si>
    <t xml:space="preserve">MONITORAMENTO DA AÇÃO</t>
  </si>
  <si>
    <t xml:space="preserve">O QUÊ?</t>
  </si>
  <si>
    <t xml:space="preserve">COMO?</t>
  </si>
  <si>
    <t xml:space="preserve">QUEM?</t>
  </si>
  <si>
    <t xml:space="preserve">QUANDO</t>
  </si>
  <si>
    <t xml:space="preserve">STATUS</t>
  </si>
  <si>
    <t xml:space="preserve">PARECER</t>
  </si>
  <si>
    <t xml:space="preserve">AÇÃO FOI EFETIVA?</t>
  </si>
  <si>
    <t xml:space="preserve">ÍNICIO</t>
  </si>
  <si>
    <t xml:space="preserve">TÉRMINO</t>
  </si>
  <si>
    <t xml:space="preserve">RNC's</t>
  </si>
  <si>
    <t xml:space="preserve">RNC's 1ª Q</t>
  </si>
  <si>
    <t xml:space="preserve">RNC's 2ª Q</t>
  </si>
  <si>
    <t xml:space="preserve">PROJETISTA</t>
  </si>
  <si>
    <t xml:space="preserve">QTDE RNC</t>
  </si>
  <si>
    <t xml:space="preserve">PERCENTUAL</t>
  </si>
  <si>
    <t xml:space="preserve">QTDE RNC 1ª Q</t>
  </si>
  <si>
    <t xml:space="preserve">QTDE RNC 2ª Q</t>
  </si>
  <si>
    <t xml:space="preserve">CLÁUDIO</t>
  </si>
  <si>
    <t xml:space="preserve">JOÃO PUCCI</t>
  </si>
  <si>
    <t xml:space="preserve">CIDA</t>
  </si>
  <si>
    <t xml:space="preserve">DAIANE</t>
  </si>
  <si>
    <t xml:space="preserve">NORBERTO</t>
  </si>
  <si>
    <t xml:space="preserve">THIAGO DOMINGUES</t>
  </si>
  <si>
    <t xml:space="preserve">DIOGO</t>
  </si>
  <si>
    <t xml:space="preserve">MATHEUS SILVA</t>
  </si>
  <si>
    <t xml:space="preserve">JOSE ISRAEL</t>
  </si>
  <si>
    <t xml:space="preserve">ISABELY</t>
  </si>
  <si>
    <t xml:space="preserve">MARIO DOLATO</t>
  </si>
  <si>
    <t xml:space="preserve">LUIZ PRESTES</t>
  </si>
  <si>
    <t xml:space="preserve">MURILO</t>
  </si>
  <si>
    <t xml:space="preserve">RICARDO</t>
  </si>
  <si>
    <t xml:space="preserve">THIAGO ELIAS</t>
  </si>
  <si>
    <t xml:space="preserve">CÍNTIA</t>
  </si>
  <si>
    <t xml:space="preserve">LEONARDO</t>
  </si>
  <si>
    <t xml:space="preserve">MATHEUS TOCANTINS</t>
  </si>
  <si>
    <t xml:space="preserve">VAGNER</t>
  </si>
  <si>
    <t xml:space="preserve">META 2025</t>
  </si>
  <si>
    <t xml:space="preserve">REALIZADO 23</t>
  </si>
  <si>
    <t xml:space="preserve">REALIZAR PLANO DE TREINAMENTO PARA OS PRÓXIMOS 03 MESES </t>
  </si>
  <si>
    <t xml:space="preserve">REALIZAR JUNTO AOS GESTORES A DEMANDA DE CURSOS E TREINAMENTOS  DE CADA SETOR.</t>
  </si>
  <si>
    <t xml:space="preserve">CONCLUÍDO</t>
  </si>
  <si>
    <t xml:space="preserve">LEVANTANDO INFORMAÇÕES DAS DEMANDAS DOS CURSOS E TREINAMENTOS COM OS GESTORES</t>
  </si>
  <si>
    <t xml:space="preserve">ELABORAÇÃO DE CRONOGRAMA</t>
  </si>
  <si>
    <t xml:space="preserve">JUNTO AOS GESTORES E CONSULTORIAS (NIKÉ E GESCONPE), CRONOGRAMA DE TREINAMENTOS PARA APLICAR EM 2023 (COMPORTAMENTAIS E OBRIGATÓRIOS)</t>
  </si>
  <si>
    <t xml:space="preserve">EM ANDAMENTO</t>
  </si>
  <si>
    <t xml:space="preserve">OPERADOR</t>
  </si>
  <si>
    <t xml:space="preserve">SETOR</t>
  </si>
  <si>
    <t xml:space="preserve">GERAL SETOR</t>
  </si>
  <si>
    <t xml:space="preserve">NELSON LUIZ</t>
  </si>
  <si>
    <t xml:space="preserve">USINAGEM PLANA</t>
  </si>
  <si>
    <t xml:space="preserve">LUCIANO CARNEIRO</t>
  </si>
  <si>
    <t xml:space="preserve">TORNEARIA</t>
  </si>
  <si>
    <t xml:space="preserve">ALYSSON RABY LIMA</t>
  </si>
  <si>
    <t xml:space="preserve">SILVIO</t>
  </si>
  <si>
    <t xml:space="preserve">LUIS GUSTAVO</t>
  </si>
  <si>
    <t xml:space="preserve">MONTAGEM</t>
  </si>
  <si>
    <t xml:space="preserve">RONIVAL FERRAZ</t>
  </si>
  <si>
    <t xml:space="preserve">PEDRO HENRIQUE</t>
  </si>
  <si>
    <t xml:space="preserve">MATHEUS CARDOSO</t>
  </si>
  <si>
    <t xml:space="preserve">CNC</t>
  </si>
  <si>
    <t xml:space="preserve">BRUNO OLIVEIRA</t>
  </si>
  <si>
    <t xml:space="preserve">DOUGLAS </t>
  </si>
  <si>
    <t xml:space="preserve">DANIEL</t>
  </si>
  <si>
    <t xml:space="preserve">CORTE</t>
  </si>
  <si>
    <t xml:space="preserve">ALISSON PEREIRA</t>
  </si>
  <si>
    <t xml:space="preserve">DOUGLAS</t>
  </si>
  <si>
    <t xml:space="preserve">LEANDRO</t>
  </si>
  <si>
    <t xml:space="preserve">DIEGO BRITO</t>
  </si>
  <si>
    <t xml:space="preserve">USINAGEM PESADA</t>
  </si>
  <si>
    <t xml:space="preserve">ALEX TAKESHI</t>
  </si>
  <si>
    <t xml:space="preserve">WAGNER SAMPAIO</t>
  </si>
  <si>
    <t xml:space="preserve">GABRIEL</t>
  </si>
  <si>
    <t xml:space="preserve">LINO OLIVEIRA</t>
  </si>
  <si>
    <t xml:space="preserve">CORTE/CONFORMAÇÃO</t>
  </si>
  <si>
    <t xml:space="preserve">JOSE ASSIS</t>
  </si>
  <si>
    <t xml:space="preserve">BRUNO</t>
  </si>
  <si>
    <t xml:space="preserve">MATEUS BUENO</t>
  </si>
  <si>
    <t xml:space="preserve">EDUARDO HORNE</t>
  </si>
  <si>
    <t xml:space="preserve">LEONEL</t>
  </si>
  <si>
    <t xml:space="preserve">CLAUDIO BETTEGA</t>
  </si>
  <si>
    <t xml:space="preserve">VINICIUS BUENO</t>
  </si>
  <si>
    <t xml:space="preserve">EDI CARLOS</t>
  </si>
  <si>
    <t xml:space="preserve">RONIVAL</t>
  </si>
  <si>
    <t xml:space="preserve">CLAUDIO</t>
  </si>
  <si>
    <t xml:space="preserve">CALDEIRARIA CARBONO</t>
  </si>
  <si>
    <t xml:space="preserve">CALDEIRARIA INOX</t>
  </si>
  <si>
    <t xml:space="preserve">1ª QUINZENA</t>
  </si>
  <si>
    <t xml:space="preserve">2ª QUINZENA</t>
  </si>
  <si>
    <t xml:space="preserve">CORTE / CONFORMAÇÃO</t>
  </si>
  <si>
    <t xml:space="preserve">MONTAGEM </t>
  </si>
  <si>
    <t xml:space="preserve">META 23</t>
  </si>
  <si>
    <t xml:space="preserve">REALIZADO 22</t>
  </si>
  <si>
    <t xml:space="preserve">META 22</t>
  </si>
  <si>
    <t xml:space="preserve">REALIZADO 21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</si>
</sst>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&quot;R$&quot;* #,##0.00_-;&quot;-R$&quot;* #,##0.00_-;_-&quot;R$&quot;* \-??_-;_-@_-"/>
    <numFmt numFmtId="166" formatCode="_-&quot;R$ &quot;* #,##0.00_-;&quot;-R$ &quot;* #,##0.00_-;_-&quot;R$ &quot;* \-??_-;_-@_-"/>
    <numFmt numFmtId="167" formatCode="_-* #,##0.00_-;\-* #,##0.00_-;_-* \-??_-;_-@_-"/>
    <numFmt numFmtId="168" formatCode="0.00%"/>
    <numFmt numFmtId="169" formatCode="0%"/>
    <numFmt numFmtId="170" formatCode="0"/>
    <numFmt numFmtId="171" formatCode="_-* #,##0_-;\-* #,##0_-;_-* \-??_-;_-@_-"/>
    <numFmt numFmtId="172" formatCode="d/m/yyyy"/>
    <numFmt numFmtId="173" formatCode="#,##0_ ;\-#,##0\ "/>
  </numFmts>
  <fonts count="3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Times New Roman"/>
      <family val="1"/>
      <charset val="1"/>
    </font>
    <font>
      <u val="single"/>
      <sz val="11"/>
      <color theme="10"/>
      <name val="Calibri"/>
      <family val="2"/>
      <charset val="1"/>
    </font>
    <font>
      <b val="true"/>
      <u val="single"/>
      <sz val="11"/>
      <color theme="4"/>
      <name val="Calibri"/>
      <family val="2"/>
      <charset val="1"/>
    </font>
    <font>
      <sz val="11"/>
      <color theme="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0"/>
      <color theme="0"/>
      <name val="Calibri"/>
      <family val="2"/>
      <charset val="1"/>
    </font>
    <font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10"/>
      <color rgb="FF00B050"/>
      <name val="Calibri"/>
      <family val="2"/>
      <charset val="1"/>
    </font>
    <font>
      <b val="true"/>
      <sz val="10"/>
      <color rgb="FFC00000"/>
      <name val="Calibri"/>
      <family val="2"/>
      <charset val="1"/>
    </font>
    <font>
      <b val="true"/>
      <sz val="10"/>
      <color theme="4" tint="-0.25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0"/>
      <name val="Calibri"/>
      <family val="2"/>
      <charset val="1"/>
    </font>
    <font>
      <sz val="9"/>
      <name val="Calibri"/>
      <family val="2"/>
      <charset val="1"/>
    </font>
    <font>
      <b val="true"/>
      <sz val="11"/>
      <color theme="0"/>
      <name val="Calibri"/>
      <family val="2"/>
      <charset val="1"/>
    </font>
    <font>
      <b val="true"/>
      <sz val="8"/>
      <color theme="0"/>
      <name val="Calibri"/>
      <family val="2"/>
      <charset val="1"/>
    </font>
    <font>
      <sz val="10"/>
      <name val="Calibri"/>
      <family val="2"/>
      <charset val="1"/>
    </font>
    <font>
      <sz val="9"/>
      <color rgb="FF000000"/>
      <name val="Calibri"/>
      <family val="2"/>
    </font>
    <font>
      <sz val="11"/>
      <color theme="0"/>
      <name val="Calibri"/>
      <family val="0"/>
    </font>
    <font>
      <sz val="10"/>
      <color rgb="FF000000"/>
      <name val="Calibri"/>
      <family val="2"/>
    </font>
    <font>
      <b val="true"/>
      <sz val="16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  <font>
      <u val="single"/>
      <sz val="11"/>
      <color theme="1"/>
      <name val="Calibri"/>
      <family val="2"/>
      <charset val="1"/>
    </font>
    <font>
      <b val="true"/>
      <sz val="10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6"/>
        <bgColor rgb="FFBFBFBF"/>
      </patternFill>
    </fill>
    <fill>
      <patternFill patternType="solid">
        <fgColor theme="1"/>
        <bgColor rgb="FF003300"/>
      </patternFill>
    </fill>
    <fill>
      <patternFill patternType="solid">
        <fgColor theme="2"/>
        <bgColor rgb="FFF2F2F2"/>
      </patternFill>
    </fill>
    <fill>
      <patternFill patternType="solid">
        <fgColor theme="0" tint="-0.25"/>
        <bgColor rgb="FFB4C7E7"/>
      </patternFill>
    </fill>
    <fill>
      <patternFill patternType="solid">
        <fgColor theme="0"/>
        <bgColor rgb="FFF2F2F2"/>
      </patternFill>
    </fill>
    <fill>
      <patternFill patternType="solid">
        <fgColor theme="4" tint="-0.25"/>
        <bgColor rgb="FF0563C1"/>
      </patternFill>
    </fill>
    <fill>
      <patternFill patternType="solid">
        <fgColor theme="0" tint="-0.05"/>
        <bgColor rgb="FFE7E6E6"/>
      </patternFill>
    </fill>
    <fill>
      <patternFill patternType="solid">
        <fgColor rgb="FFFFFF00"/>
        <bgColor rgb="FFFFFF00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>
        <color theme="0" tint="-0.5"/>
      </bottom>
      <diagonal/>
    </border>
    <border diagonalUp="false" diagonalDown="false">
      <left/>
      <right/>
      <top/>
      <bottom style="thin">
        <color theme="0" tint="-0.5"/>
      </bottom>
      <diagonal/>
    </border>
    <border diagonalUp="false" diagonalDown="false">
      <left/>
      <right style="thin"/>
      <top/>
      <bottom style="thin">
        <color theme="0" tint="-0.5"/>
      </bottom>
      <diagonal/>
    </border>
    <border diagonalUp="false" diagonalDown="false">
      <left style="thin"/>
      <right/>
      <top style="thin">
        <color theme="0" tint="-0.5"/>
      </top>
      <bottom style="thin">
        <color theme="0" tint="-0.5"/>
      </bottom>
      <diagonal/>
    </border>
    <border diagonalUp="false" diagonalDown="false">
      <left/>
      <right/>
      <top style="thin">
        <color theme="0" tint="-0.5"/>
      </top>
      <bottom style="thin">
        <color theme="0" tint="-0.5"/>
      </bottom>
      <diagonal/>
    </border>
    <border diagonalUp="false" diagonalDown="false">
      <left/>
      <right style="thin"/>
      <top style="thin">
        <color theme="0" tint="-0.5"/>
      </top>
      <bottom style="thin">
        <color theme="0" tint="-0.5"/>
      </bottom>
      <diagonal/>
    </border>
    <border diagonalUp="false" diagonalDown="false">
      <left style="medium">
        <color theme="0" tint="-0.5"/>
      </left>
      <right style="thin">
        <color theme="0" tint="-0.5"/>
      </right>
      <top style="medium">
        <color theme="0" tint="-0.5"/>
      </top>
      <bottom style="thin">
        <color theme="0" tint="-0.5"/>
      </bottom>
      <diagonal/>
    </border>
    <border diagonalUp="false" diagonalDown="false">
      <left/>
      <right style="thin">
        <color theme="0" tint="-0.5"/>
      </right>
      <top style="medium">
        <color theme="0" tint="-0.5"/>
      </top>
      <bottom style="thin">
        <color theme="0" tint="-0.5"/>
      </bottom>
      <diagonal/>
    </border>
    <border diagonalUp="false" diagonalDown="false">
      <left style="thin">
        <color theme="0" tint="-0.5"/>
      </left>
      <right style="thin">
        <color theme="0" tint="-0.5"/>
      </right>
      <top style="medium">
        <color theme="0" tint="-0.5"/>
      </top>
      <bottom style="thin">
        <color theme="0" tint="-0.5"/>
      </bottom>
      <diagonal/>
    </border>
    <border diagonalUp="false" diagonalDown="false">
      <left style="thin">
        <color theme="0" tint="-0.5"/>
      </left>
      <right style="medium">
        <color theme="0" tint="-0.5"/>
      </right>
      <top style="medium">
        <color theme="0" tint="-0.5"/>
      </top>
      <bottom style="thin">
        <color theme="0" tint="-0.5"/>
      </bottom>
      <diagonal/>
    </border>
    <border diagonalUp="false" diagonalDown="false">
      <left style="medium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 diagonalUp="false" diagonalDown="false">
      <left/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 diagonalUp="false" diagonalDown="false"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 diagonalUp="false" diagonalDown="false">
      <left style="thin">
        <color theme="0" tint="-0.5"/>
      </left>
      <right/>
      <top style="thin">
        <color theme="0" tint="-0.5"/>
      </top>
      <bottom style="thin">
        <color theme="0" tint="-0.5"/>
      </bottom>
      <diagonal/>
    </border>
    <border diagonalUp="false" diagonalDown="false">
      <left style="thin">
        <color theme="0" tint="-0.5"/>
      </left>
      <right/>
      <top/>
      <bottom/>
      <diagonal/>
    </border>
    <border diagonalUp="false" diagonalDown="false">
      <left style="thin">
        <color theme="0" tint="-0.5"/>
      </left>
      <right/>
      <top style="thin">
        <color theme="0" tint="-0.5"/>
      </top>
      <bottom style="thin">
        <color theme="0"/>
      </bottom>
      <diagonal/>
    </border>
    <border diagonalUp="false" diagonalDown="false">
      <left style="thin">
        <color theme="0"/>
      </left>
      <right style="thin">
        <color theme="0" tint="-0.5"/>
      </right>
      <top style="thin">
        <color theme="0" tint="-0.5"/>
      </top>
      <bottom style="thin">
        <color theme="0"/>
      </bottom>
      <diagonal/>
    </border>
    <border diagonalUp="false" diagonalDown="false">
      <left style="thin">
        <color theme="0" tint="-0.5"/>
      </left>
      <right style="thin">
        <color theme="0"/>
      </right>
      <top style="thin">
        <color theme="0"/>
      </top>
      <bottom style="thin">
        <color theme="0" tint="-0.5"/>
      </bottom>
      <diagonal/>
    </border>
    <border diagonalUp="false" diagonalDown="false">
      <left/>
      <right/>
      <top style="thin">
        <color theme="0"/>
      </top>
      <bottom/>
      <diagonal/>
    </border>
    <border diagonalUp="false" diagonalDown="false">
      <left style="thin">
        <color theme="0"/>
      </left>
      <right style="thin">
        <color theme="0"/>
      </right>
      <top style="thin">
        <color theme="0"/>
      </top>
      <bottom style="thin">
        <color theme="0" tint="-0.5"/>
      </bottom>
      <diagonal/>
    </border>
    <border diagonalUp="false" diagonalDown="false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 diagonalUp="false" diagonalDown="false">
      <left style="thin">
        <color theme="0"/>
      </left>
      <right style="thin">
        <color theme="0" tint="-0.5"/>
      </right>
      <top style="thin">
        <color theme="0"/>
      </top>
      <bottom style="thin">
        <color theme="0" tint="-0.5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6" fillId="0" borderId="1" xfId="2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false" hidden="false"/>
    </xf>
    <xf numFmtId="164" fontId="6" fillId="0" borderId="2" xfId="2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5" xfId="2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6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7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9" fillId="4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0" borderId="1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0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9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0" fontId="12" fillId="0" borderId="1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9" fillId="5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5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5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5" borderId="1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4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12" fillId="6" borderId="14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6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70" fontId="12" fillId="6" borderId="15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2" fillId="6" borderId="13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6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6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19" fillId="6" borderId="14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7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7" borderId="1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6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6" borderId="15" xfId="0" applyFont="fals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6" borderId="14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0" fillId="7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1" fillId="7" borderId="1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0" fillId="7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7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7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7" borderId="2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0" fillId="7" borderId="2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0" fillId="7" borderId="2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0" fillId="7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0" fillId="6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6" borderId="14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72" fontId="10" fillId="6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8" borderId="14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22" fillId="8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6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7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26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2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3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3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3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9" borderId="3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3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3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9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73" fontId="10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6" borderId="1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10" fillId="6" borderId="1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22" fillId="6" borderId="1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6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4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0" fillId="0" borderId="2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7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8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0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0" fillId="0" borderId="1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10" fillId="6" borderId="14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22" fillId="6" borderId="14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0" fillId="0" borderId="1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0" fillId="6" borderId="14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2" fillId="6" borderId="14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10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0" fillId="6" borderId="14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6" borderId="1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22" fillId="6" borderId="14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0" fillId="6" borderId="1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22" fillId="6" borderId="14" xfId="15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2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10" xfId="21"/>
    <cellStyle name="Moeda 2" xfId="22"/>
    <cellStyle name="Moeda 2 2" xfId="23"/>
    <cellStyle name="Moeda 2 2 2" xfId="24"/>
    <cellStyle name="Moeda 2 2 3" xfId="25"/>
    <cellStyle name="Moeda 2 3" xfId="26"/>
    <cellStyle name="Moeda 2 4" xfId="27"/>
    <cellStyle name="Moeda 2_EV1" xfId="28"/>
    <cellStyle name="Moeda 3" xfId="29"/>
    <cellStyle name="Moeda 4" xfId="30"/>
    <cellStyle name="Moeda 5" xfId="31"/>
    <cellStyle name="Moeda 6" xfId="32"/>
    <cellStyle name="Moeda 7" xfId="33"/>
    <cellStyle name="Moeda 8" xfId="34"/>
    <cellStyle name="Moeda 9" xfId="35"/>
    <cellStyle name="Vírgula 2" xfId="36"/>
    <cellStyle name="Vírgula 2 2" xfId="37"/>
    <cellStyle name="Vírgula 2 3" xfId="38"/>
    <cellStyle name="Vírgula 3" xfId="39"/>
    <cellStyle name="Vírgula 4" xfId="40"/>
    <cellStyle name="Vírgula 5" xfId="41"/>
    <cellStyle name="*unknown*" xfId="20" builtinId="8"/>
  </cellStyles>
  <dxfs count="22">
    <dxf>
      <fill>
        <patternFill patternType="solid">
          <fgColor rgb="FFA5A5A5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2F5597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2F2F2"/>
          <bgColor rgb="FF000000"/>
        </patternFill>
      </fill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5A5A5"/>
      <rgbColor rgb="FF993366"/>
      <rgbColor rgb="FFF2F2F2"/>
      <rgbColor rgb="FFE7E6E6"/>
      <rgbColor rgb="FF660066"/>
      <rgbColor rgb="FFFF8080"/>
      <rgbColor rgb="FF0563C1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00B050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sharedStrings" Target="sharedStrings.xml"/><Relationship Id="rId25" Type="http://schemas.openxmlformats.org/officeDocument/2006/relationships/connections" Target="connections.xml"/><Relationship Id="rId26" Type="http://schemas.openxmlformats.org/officeDocument/2006/relationships/customXml" Target="../customXml/item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ENG!$B$28</c:f>
              <c:strCache>
                <c:ptCount val="1"/>
                <c:pt idx="0">
                  <c:v>REALIZADO 1ª QZ</c:v>
                </c:pt>
              </c:strCache>
            </c:strRef>
          </c:tx>
          <c:spPr>
            <a:solidFill>
              <a:srgbClr val="b4c7e7"/>
            </a:solidFill>
            <a:ln w="0">
              <a:solidFill>
                <a:srgbClr val="b4c7e7"/>
              </a:solidFill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b4c7e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ENG!$D$26:$O$26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ENG!$D$28:$O$28</c:f>
              <c:numCache>
                <c:formatCode>0</c:formatCode>
                <c:ptCount val="12"/>
                <c:pt idx="5">
                  <c:v>47</c:v>
                </c:pt>
                <c:pt idx="6">
                  <c:v>64</c:v>
                </c:pt>
              </c:numCache>
            </c:numRef>
          </c:val>
        </c:ser>
        <c:ser>
          <c:idx val="1"/>
          <c:order val="1"/>
          <c:tx>
            <c:strRef>
              <c:f>ENG!$B$29</c:f>
              <c:strCache>
                <c:ptCount val="1"/>
                <c:pt idx="0">
                  <c:v>REALIZADO 2ª QZ</c:v>
                </c:pt>
              </c:strCache>
            </c:strRef>
          </c:tx>
          <c:spPr>
            <a:solidFill>
              <a:srgbClr val="2f5597"/>
            </a:solidFill>
            <a:ln w="0">
              <a:solidFill>
                <a:srgbClr val="2f5597"/>
              </a:solidFill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2f559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ENG!$D$26:$O$26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ENG!$D$29:$O$29</c:f>
              <c:numCache>
                <c:formatCode>0</c:formatCode>
                <c:ptCount val="12"/>
                <c:pt idx="5">
                  <c:v>34</c:v>
                </c:pt>
                <c:pt idx="6">
                  <c:v>31</c:v>
                </c:pt>
              </c:numCache>
            </c:numRef>
          </c:val>
        </c:ser>
        <c:gapWidth val="150"/>
        <c:overlap val="0"/>
        <c:axId val="38627425"/>
        <c:axId val="94676984"/>
      </c:barChart>
      <c:lineChart>
        <c:grouping val="standard"/>
        <c:varyColors val="0"/>
        <c:ser>
          <c:idx val="2"/>
          <c:order val="2"/>
          <c:tx>
            <c:strRef>
              <c:f>ENG!$C$28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ENG!$D$26:$O$26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ENG!$D$27:$O$27</c:f>
              <c:numCache>
                <c:formatCode>0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8627425"/>
        <c:axId val="94676984"/>
      </c:lineChart>
      <c:catAx>
        <c:axId val="386274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94676984"/>
        <c:crosses val="autoZero"/>
        <c:auto val="1"/>
        <c:lblAlgn val="ctr"/>
        <c:lblOffset val="100"/>
        <c:noMultiLvlLbl val="0"/>
      </c:catAx>
      <c:valAx>
        <c:axId val="94676984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386274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IND5!$B$27</c:f>
              <c:strCache>
                <c:ptCount val="1"/>
                <c:pt idx="0">
                  <c:v>META 2025</c:v>
                </c:pt>
              </c:strCache>
            </c:strRef>
          </c:tx>
          <c:spPr>
            <a:solidFill>
              <a:srgbClr val="c00000"/>
            </a:solidFill>
            <a:ln w="0">
              <a:solidFill>
                <a:srgbClr val="c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c00000"/>
              </a:solidFill>
              <a:ln w="0">
                <a:solidFill>
                  <a:srgbClr val="c00000"/>
                </a:solidFill>
              </a:ln>
            </c:spPr>
          </c:dPt>
          <c:dLbls>
            <c:numFmt formatCode="0.00%" sourceLinked="1"/>
            <c:dLbl>
              <c:idx val="0"/>
              <c:numFmt formatCode="0.0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IND5!$O$26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IND5!$O$27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IND5!$B$29</c:f>
              <c:strCache>
                <c:ptCount val="1"/>
                <c:pt idx="0">
                  <c:v>REALIZADO 2ª QZ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4472c4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solidFill>
                  <a:srgbClr val="4472c4"/>
                </a:solidFill>
              </a:ln>
            </c:spPr>
          </c:dPt>
          <c:dLbls>
            <c:numFmt formatCode="0.00%" sourceLinked="1"/>
            <c:dLbl>
              <c:idx val="0"/>
              <c:numFmt formatCode="0.0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4472c4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IND5!$O$26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IND5!$O$29</c:f>
              <c:numCache>
                <c:formatCode>0.00%</c:formatCode>
                <c:ptCount val="1"/>
                <c:pt idx="0">
                  <c:v>0.971428571428571</c:v>
                </c:pt>
              </c:numCache>
            </c:numRef>
          </c:val>
        </c:ser>
        <c:ser>
          <c:idx val="2"/>
          <c:order val="2"/>
          <c:tx>
            <c:strRef>
              <c:f>IND5!$B$28</c:f>
              <c:strCache>
                <c:ptCount val="1"/>
                <c:pt idx="0">
                  <c:v>REALIZADO 1ª QZ</c:v>
                </c:pt>
              </c:strCache>
            </c:strRef>
          </c:tx>
          <c:spPr>
            <a:solidFill>
              <a:srgbClr val="b4c7e7"/>
            </a:solidFill>
            <a:ln w="0">
              <a:solidFill>
                <a:srgbClr val="b4c7e7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b4c7e7"/>
              </a:solidFill>
              <a:ln w="0">
                <a:solidFill>
                  <a:srgbClr val="b4c7e7"/>
                </a:solidFill>
              </a:ln>
            </c:spPr>
          </c:dPt>
          <c:dLbls>
            <c:numFmt formatCode="0.00%" sourceLinked="1"/>
            <c:dLbl>
              <c:idx val="0"/>
              <c:layout>
                <c:manualLayout>
                  <c:x val="-0.0081799591002045"/>
                  <c:y val="0"/>
                </c:manualLayout>
              </c:layout>
              <c:numFmt formatCode="0.0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b4c7e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IND5!$O$26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IND5!$O$28</c:f>
              <c:numCache>
                <c:formatCode>0.00%</c:formatCode>
                <c:ptCount val="1"/>
              </c:numCache>
            </c:numRef>
          </c:val>
        </c:ser>
        <c:gapWidth val="140"/>
        <c:overlap val="-27"/>
        <c:axId val="39497086"/>
        <c:axId val="84395692"/>
      </c:barChart>
      <c:catAx>
        <c:axId val="394970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4395692"/>
        <c:crosses val="autoZero"/>
        <c:auto val="1"/>
        <c:lblAlgn val="ctr"/>
        <c:lblOffset val="100"/>
        <c:noMultiLvlLbl val="0"/>
      </c:catAx>
      <c:valAx>
        <c:axId val="8439569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39497086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IND6!$B$28</c:f>
              <c:strCache>
                <c:ptCount val="1"/>
                <c:pt idx="0">
                  <c:v>REALIZADO 22</c:v>
                </c:pt>
              </c:strCache>
            </c:strRef>
          </c:tx>
          <c:spPr>
            <a:solidFill>
              <a:srgbClr val="b4c7e7"/>
            </a:solidFill>
            <a:ln w="0">
              <a:solidFill>
                <a:srgbClr val="b4c7e7"/>
              </a:solidFill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b4c7e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IND6!$C$26:$N$26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IND6!$C$28:$N$28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IND6!$B$29</c:f>
              <c:strCache>
                <c:ptCount val="1"/>
                <c:pt idx="0">
                  <c:v>REALIZADO 23</c:v>
                </c:pt>
              </c:strCache>
            </c:strRef>
          </c:tx>
          <c:spPr>
            <a:solidFill>
              <a:srgbClr val="2f5597"/>
            </a:solidFill>
            <a:ln w="0">
              <a:solidFill>
                <a:srgbClr val="2f5597"/>
              </a:solidFill>
            </a:ln>
          </c:spPr>
          <c:invertIfNegative val="0"/>
          <c:dLbls>
            <c:numFmt formatCode="0%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2f559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IND6!$C$26:$N$26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IND6!$C$29:$N$29</c:f>
              <c:numCache>
                <c:formatCode>0%</c:formatCode>
                <c:ptCount val="12"/>
                <c:pt idx="0">
                  <c:v>0.06</c:v>
                </c:pt>
                <c:pt idx="1">
                  <c:v>0.03</c:v>
                </c:pt>
                <c:pt idx="2">
                  <c:v>0.04</c:v>
                </c:pt>
                <c:pt idx="3">
                  <c:v>0.08</c:v>
                </c:pt>
                <c:pt idx="4">
                  <c:v>0.1</c:v>
                </c:pt>
                <c:pt idx="5">
                  <c:v>0.01</c:v>
                </c:pt>
                <c:pt idx="6">
                  <c:v>0.09</c:v>
                </c:pt>
                <c:pt idx="7">
                  <c:v>0.08</c:v>
                </c:pt>
                <c:pt idx="8">
                  <c:v>0.05</c:v>
                </c:pt>
                <c:pt idx="9">
                  <c:v>0.09</c:v>
                </c:pt>
                <c:pt idx="10">
                  <c:v>0.06</c:v>
                </c:pt>
                <c:pt idx="11">
                  <c:v>0.05</c:v>
                </c:pt>
              </c:numCache>
            </c:numRef>
          </c:val>
        </c:ser>
        <c:gapWidth val="150"/>
        <c:overlap val="0"/>
        <c:axId val="76693868"/>
        <c:axId val="79782159"/>
      </c:barChart>
      <c:lineChart>
        <c:grouping val="standard"/>
        <c:varyColors val="0"/>
        <c:ser>
          <c:idx val="2"/>
          <c:order val="2"/>
          <c:tx>
            <c:strRef>
              <c:f>IND6!$B$27</c:f>
              <c:strCache>
                <c:ptCount val="1"/>
                <c:pt idx="0">
                  <c:v>META 23</c:v>
                </c:pt>
              </c:strCache>
            </c:strRef>
          </c:tx>
          <c:spPr>
            <a:solidFill>
              <a:srgbClr val="c00000"/>
            </a:solidFill>
            <a:ln cap="rnd" w="28440">
              <a:solidFill>
                <a:srgbClr val="c00000"/>
              </a:solidFill>
              <a:round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IND6!$C$26:$N$26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IND6!$C$27:$N$27</c:f>
              <c:numCache>
                <c:formatCode>0%</c:formatCode>
                <c:ptCount val="12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6693868"/>
        <c:axId val="79782159"/>
      </c:lineChart>
      <c:catAx>
        <c:axId val="766938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79782159"/>
        <c:crosses val="autoZero"/>
        <c:auto val="1"/>
        <c:lblAlgn val="ctr"/>
        <c:lblOffset val="100"/>
        <c:noMultiLvlLbl val="0"/>
      </c:catAx>
      <c:valAx>
        <c:axId val="79782159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7669386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IND6!$B$27</c:f>
              <c:strCache>
                <c:ptCount val="1"/>
                <c:pt idx="0">
                  <c:v>META 23</c:v>
                </c:pt>
              </c:strCache>
            </c:strRef>
          </c:tx>
          <c:spPr>
            <a:solidFill>
              <a:srgbClr val="c00000"/>
            </a:solidFill>
            <a:ln w="0">
              <a:solidFill>
                <a:srgbClr val="c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c00000"/>
              </a:solidFill>
              <a:ln w="0">
                <a:solidFill>
                  <a:srgbClr val="c00000"/>
                </a:solidFill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IND6!$O$26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IND6!$O$27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IND6!$B$29</c:f>
              <c:strCache>
                <c:ptCount val="1"/>
                <c:pt idx="0">
                  <c:v>REALIZADO 23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4472c4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solidFill>
                  <a:srgbClr val="4472c4"/>
                </a:solidFill>
              </a:ln>
            </c:spPr>
          </c:dPt>
          <c:dLbls>
            <c:numFmt formatCode="0%" sourceLinked="1"/>
            <c:dLbl>
              <c:idx val="0"/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4472c4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IND6!$O$26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IND6!$O$29</c:f>
              <c:numCache>
                <c:formatCode>0%</c:formatCode>
                <c:ptCount val="1"/>
                <c:pt idx="0">
                  <c:v>0.0616666666666667</c:v>
                </c:pt>
              </c:numCache>
            </c:numRef>
          </c:val>
        </c:ser>
        <c:ser>
          <c:idx val="2"/>
          <c:order val="2"/>
          <c:tx>
            <c:strRef>
              <c:f>IND6!$B$28</c:f>
              <c:strCache>
                <c:ptCount val="1"/>
                <c:pt idx="0">
                  <c:v>REALIZADO 22</c:v>
                </c:pt>
              </c:strCache>
            </c:strRef>
          </c:tx>
          <c:spPr>
            <a:solidFill>
              <a:srgbClr val="b4c7e7"/>
            </a:solidFill>
            <a:ln w="0">
              <a:solidFill>
                <a:srgbClr val="b4c7e7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b4c7e7"/>
              </a:solidFill>
              <a:ln w="0">
                <a:solidFill>
                  <a:srgbClr val="b4c7e7"/>
                </a:solidFill>
              </a:ln>
            </c:spPr>
          </c:dPt>
          <c:dLbls>
            <c:numFmt formatCode="0%" sourceLinked="1"/>
            <c:dLbl>
              <c:idx val="0"/>
              <c:layout>
                <c:manualLayout>
                  <c:x val="-0.0081799591002045"/>
                  <c:y val="0"/>
                </c:manualLayout>
              </c:layout>
              <c:numFmt formatCode="0%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b4c7e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IND6!$O$26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IND6!$O$28</c:f>
              <c:numCache>
                <c:formatCode>0%</c:formatCode>
                <c:ptCount val="1"/>
              </c:numCache>
            </c:numRef>
          </c:val>
        </c:ser>
        <c:gapWidth val="140"/>
        <c:overlap val="-27"/>
        <c:axId val="36085691"/>
        <c:axId val="19951658"/>
      </c:barChart>
      <c:catAx>
        <c:axId val="360856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19951658"/>
        <c:crosses val="autoZero"/>
        <c:auto val="1"/>
        <c:lblAlgn val="ctr"/>
        <c:lblOffset val="100"/>
        <c:noMultiLvlLbl val="0"/>
      </c:catAx>
      <c:valAx>
        <c:axId val="1995165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36085691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IND7!$B$28</c:f>
              <c:strCache>
                <c:ptCount val="1"/>
                <c:pt idx="0">
                  <c:v>REALIZADO 22</c:v>
                </c:pt>
              </c:strCache>
            </c:strRef>
          </c:tx>
          <c:spPr>
            <a:solidFill>
              <a:srgbClr val="b4c7e7"/>
            </a:solidFill>
            <a:ln w="0">
              <a:solidFill>
                <a:srgbClr val="b4c7e7"/>
              </a:solidFill>
            </a:ln>
          </c:spPr>
          <c:invertIfNegative val="0"/>
          <c:dLbls>
            <c:numFmt formatCode="_-* #,##0_-;\-* #,##0_-;_-* \-??_-;_-@_-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b4c7e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IND7!$C$26:$N$26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IND7!$C$28:$N$28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IND7!$B$29</c:f>
              <c:strCache>
                <c:ptCount val="1"/>
                <c:pt idx="0">
                  <c:v>REALIZADO 23</c:v>
                </c:pt>
              </c:strCache>
            </c:strRef>
          </c:tx>
          <c:spPr>
            <a:solidFill>
              <a:srgbClr val="2f5597"/>
            </a:solidFill>
            <a:ln w="0">
              <a:solidFill>
                <a:srgbClr val="2f5597"/>
              </a:solidFill>
            </a:ln>
          </c:spPr>
          <c:invertIfNegative val="0"/>
          <c:dLbls>
            <c:numFmt formatCode="_-* #,##0_-;\-* #,##0_-;_-* \-??_-;_-@_-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2f559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IND7!$C$26:$N$26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IND7!$C$29:$N$29</c:f>
              <c:numCache>
                <c:formatCode>0.00%</c:formatCode>
                <c:ptCount val="12"/>
                <c:pt idx="9">
                  <c:v>0.0024</c:v>
                </c:pt>
                <c:pt idx="10">
                  <c:v>0.0034</c:v>
                </c:pt>
                <c:pt idx="11">
                  <c:v>0.0024</c:v>
                </c:pt>
              </c:numCache>
            </c:numRef>
          </c:val>
        </c:ser>
        <c:gapWidth val="150"/>
        <c:overlap val="0"/>
        <c:axId val="21404931"/>
        <c:axId val="97291494"/>
      </c:barChart>
      <c:lineChart>
        <c:grouping val="standard"/>
        <c:varyColors val="0"/>
        <c:ser>
          <c:idx val="2"/>
          <c:order val="2"/>
          <c:tx>
            <c:strRef>
              <c:f>IND7!$B$27</c:f>
              <c:strCache>
                <c:ptCount val="1"/>
                <c:pt idx="0">
                  <c:v>META 23</c:v>
                </c:pt>
              </c:strCache>
            </c:strRef>
          </c:tx>
          <c:spPr>
            <a:solidFill>
              <a:srgbClr val="c00000"/>
            </a:solidFill>
            <a:ln cap="rnd" w="28440">
              <a:solidFill>
                <a:srgbClr val="c00000"/>
              </a:solidFill>
              <a:round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IND7!$C$26:$N$26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IND7!$C$27:$N$27</c:f>
              <c:numCache>
                <c:formatCode>0%</c:formatCode>
                <c:ptCount val="12"/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1404931"/>
        <c:axId val="97291494"/>
      </c:lineChart>
      <c:catAx>
        <c:axId val="214049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97291494"/>
        <c:crosses val="autoZero"/>
        <c:auto val="1"/>
        <c:lblAlgn val="ctr"/>
        <c:lblOffset val="100"/>
        <c:noMultiLvlLbl val="0"/>
      </c:catAx>
      <c:valAx>
        <c:axId val="97291494"/>
        <c:scaling>
          <c:orientation val="minMax"/>
        </c:scaling>
        <c:delete val="0"/>
        <c:axPos val="l"/>
        <c:numFmt formatCode="_-* #,##0_-;\-* #,##0_-;_-* \-??_-;_-@_-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2140493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IND7!$B$27</c:f>
              <c:strCache>
                <c:ptCount val="1"/>
                <c:pt idx="0">
                  <c:v>META 23</c:v>
                </c:pt>
              </c:strCache>
            </c:strRef>
          </c:tx>
          <c:spPr>
            <a:solidFill>
              <a:srgbClr val="c00000"/>
            </a:solidFill>
            <a:ln w="0">
              <a:solidFill>
                <a:srgbClr val="c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c00000"/>
              </a:solidFill>
              <a:ln w="0">
                <a:solidFill>
                  <a:srgbClr val="c00000"/>
                </a:solidFill>
              </a:ln>
            </c:spPr>
          </c:dPt>
          <c:dLbls>
            <c:numFmt formatCode="_-* #,##0_-;\-* #,##0_-;_-* \-??_-;_-@_-" sourceLinked="1"/>
            <c:dLbl>
              <c:idx val="0"/>
              <c:numFmt formatCode="_-* #,##0_-;\-* #,##0_-;_-* \-??_-;_-@_-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IND7!$O$26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IND7!$O$27</c:f>
              <c:numCache>
                <c:formatCode>_-* #,##0_-;\-* #,##0_-;_-* \-??_-;_-@_-</c:formatCode>
                <c:ptCount val="1"/>
                <c:pt idx="0">
                  <c:v>0.09</c:v>
                </c:pt>
              </c:numCache>
            </c:numRef>
          </c:val>
        </c:ser>
        <c:ser>
          <c:idx val="1"/>
          <c:order val="1"/>
          <c:tx>
            <c:strRef>
              <c:f>IND7!$B$29</c:f>
              <c:strCache>
                <c:ptCount val="1"/>
                <c:pt idx="0">
                  <c:v>REALIZADO 23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4472c4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solidFill>
                  <a:srgbClr val="4472c4"/>
                </a:solidFill>
              </a:ln>
            </c:spPr>
          </c:dPt>
          <c:dLbls>
            <c:numFmt formatCode="_-* #,##0_-;\-* #,##0_-;_-* \-??_-;_-@_-" sourceLinked="1"/>
            <c:dLbl>
              <c:idx val="0"/>
              <c:numFmt formatCode="_-* #,##0_-;\-* #,##0_-;_-* \-??_-;_-@_-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4472c4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IND7!$O$26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IND7!$O$29</c:f>
              <c:numCache>
                <c:formatCode>_-* #,##0_-;\-* #,##0_-;_-* \-??_-;_-@_-</c:formatCode>
                <c:ptCount val="1"/>
                <c:pt idx="0">
                  <c:v>0.0082</c:v>
                </c:pt>
              </c:numCache>
            </c:numRef>
          </c:val>
        </c:ser>
        <c:ser>
          <c:idx val="2"/>
          <c:order val="2"/>
          <c:tx>
            <c:strRef>
              <c:f>IND7!$B$28</c:f>
              <c:strCache>
                <c:ptCount val="1"/>
                <c:pt idx="0">
                  <c:v>REALIZADO 22</c:v>
                </c:pt>
              </c:strCache>
            </c:strRef>
          </c:tx>
          <c:spPr>
            <a:solidFill>
              <a:srgbClr val="b4c7e7"/>
            </a:solidFill>
            <a:ln w="0">
              <a:solidFill>
                <a:srgbClr val="b4c7e7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b4c7e7"/>
              </a:solidFill>
              <a:ln w="0">
                <a:solidFill>
                  <a:srgbClr val="b4c7e7"/>
                </a:solidFill>
              </a:ln>
            </c:spPr>
          </c:dPt>
          <c:dLbls>
            <c:numFmt formatCode="_-* #,##0_-;\-* #,##0_-;_-* \-??_-;_-@_-" sourceLinked="1"/>
            <c:dLbl>
              <c:idx val="0"/>
              <c:layout>
                <c:manualLayout>
                  <c:x val="-0.0081799591002045"/>
                  <c:y val="0"/>
                </c:manualLayout>
              </c:layout>
              <c:numFmt formatCode="_-* #,##0_-;\-* #,##0_-;_-* \-??_-;_-@_-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b4c7e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IND7!$O$26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IND7!$O$28</c:f>
              <c:numCache>
                <c:formatCode>_-* #,##0_-;\-* #,##0_-;_-* \-??_-;_-@_-</c:formatCode>
                <c:ptCount val="1"/>
                <c:pt idx="0">
                  <c:v>0</c:v>
                </c:pt>
              </c:numCache>
            </c:numRef>
          </c:val>
        </c:ser>
        <c:gapWidth val="140"/>
        <c:overlap val="-27"/>
        <c:axId val="13086972"/>
        <c:axId val="70845740"/>
      </c:barChart>
      <c:catAx>
        <c:axId val="130869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70845740"/>
        <c:crosses val="autoZero"/>
        <c:auto val="1"/>
        <c:lblAlgn val="ctr"/>
        <c:lblOffset val="100"/>
        <c:noMultiLvlLbl val="0"/>
      </c:catAx>
      <c:valAx>
        <c:axId val="70845740"/>
        <c:scaling>
          <c:orientation val="minMax"/>
        </c:scaling>
        <c:delete val="1"/>
        <c:axPos val="l"/>
        <c:numFmt formatCode="_-* #,##0_-;\-* #,##0_-;_-* \-??_-;_-@_-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13086972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IND8!$B$28</c:f>
              <c:strCache>
                <c:ptCount val="1"/>
                <c:pt idx="0">
                  <c:v>REALIZADO 21</c:v>
                </c:pt>
              </c:strCache>
            </c:strRef>
          </c:tx>
          <c:spPr>
            <a:solidFill>
              <a:srgbClr val="b4c7e7"/>
            </a:solidFill>
            <a:ln w="0">
              <a:solidFill>
                <a:srgbClr val="b4c7e7"/>
              </a:solidFill>
            </a:ln>
          </c:spPr>
          <c:invertIfNegative val="0"/>
          <c:dLbls>
            <c:numFmt formatCode="_-* #,##0_-;\-* #,##0_-;_-* \-??_-;_-@_-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b4c7e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IND8!$C$26:$N$26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IND8!$C$28:$N$28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IND8!$B$29</c:f>
              <c:strCache>
                <c:ptCount val="1"/>
                <c:pt idx="0">
                  <c:v>REALIZADO 22</c:v>
                </c:pt>
              </c:strCache>
            </c:strRef>
          </c:tx>
          <c:spPr>
            <a:solidFill>
              <a:srgbClr val="2f5597"/>
            </a:solidFill>
            <a:ln w="0">
              <a:solidFill>
                <a:srgbClr val="2f5597"/>
              </a:solidFill>
            </a:ln>
          </c:spPr>
          <c:invertIfNegative val="0"/>
          <c:dLbls>
            <c:numFmt formatCode="_-* #,##0_-;\-* #,##0_-;_-* \-??_-;_-@_-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2f559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IND8!$C$26:$N$26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IND8!$C$29:$N$29</c:f>
              <c:numCache>
                <c:formatCode>General</c:formatCode>
                <c:ptCount val="12"/>
              </c:numCache>
            </c:numRef>
          </c:val>
        </c:ser>
        <c:gapWidth val="150"/>
        <c:overlap val="0"/>
        <c:axId val="84666568"/>
        <c:axId val="48233329"/>
      </c:barChart>
      <c:lineChart>
        <c:grouping val="standard"/>
        <c:varyColors val="0"/>
        <c:ser>
          <c:idx val="2"/>
          <c:order val="2"/>
          <c:tx>
            <c:strRef>
              <c:f>IND8!$B$27</c:f>
              <c:strCache>
                <c:ptCount val="1"/>
                <c:pt idx="0">
                  <c:v>META 22</c:v>
                </c:pt>
              </c:strCache>
            </c:strRef>
          </c:tx>
          <c:spPr>
            <a:solidFill>
              <a:srgbClr val="c00000"/>
            </a:solidFill>
            <a:ln cap="rnd" w="28440">
              <a:solidFill>
                <a:srgbClr val="c00000"/>
              </a:solidFill>
              <a:round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IND8!$C$26:$N$26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IND8!$C$27:$N$27</c:f>
              <c:numCache>
                <c:formatCode>General</c:formatCode>
                <c:ptCount val="12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4666568"/>
        <c:axId val="48233329"/>
      </c:lineChart>
      <c:catAx>
        <c:axId val="84666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48233329"/>
        <c:crosses val="autoZero"/>
        <c:auto val="1"/>
        <c:lblAlgn val="ctr"/>
        <c:lblOffset val="100"/>
        <c:noMultiLvlLbl val="0"/>
      </c:catAx>
      <c:valAx>
        <c:axId val="48233329"/>
        <c:scaling>
          <c:orientation val="minMax"/>
        </c:scaling>
        <c:delete val="0"/>
        <c:axPos val="l"/>
        <c:numFmt formatCode="_-* #,##0_-;\-* #,##0_-;_-* \-??_-;_-@_-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466656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IND8!$B$27</c:f>
              <c:strCache>
                <c:ptCount val="1"/>
                <c:pt idx="0">
                  <c:v>META 22</c:v>
                </c:pt>
              </c:strCache>
            </c:strRef>
          </c:tx>
          <c:spPr>
            <a:solidFill>
              <a:srgbClr val="c00000"/>
            </a:solidFill>
            <a:ln w="0">
              <a:solidFill>
                <a:srgbClr val="c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c00000"/>
              </a:solidFill>
              <a:ln w="0">
                <a:solidFill>
                  <a:srgbClr val="c00000"/>
                </a:solidFill>
              </a:ln>
            </c:spPr>
          </c:dPt>
          <c:dLbls>
            <c:numFmt formatCode="_-* #,##0_-;\-* #,##0_-;_-* \-??_-;_-@_-" sourceLinked="1"/>
            <c:dLbl>
              <c:idx val="0"/>
              <c:numFmt formatCode="_-* #,##0_-;\-* #,##0_-;_-* \-??_-;_-@_-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IND8!$O$26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IND8!$O$27</c:f>
              <c:numCache>
                <c:formatCode>_-* #,##0_-;\-* #,##0_-;_-* \-??_-;_-@_-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IND8!$B$29</c:f>
              <c:strCache>
                <c:ptCount val="1"/>
                <c:pt idx="0">
                  <c:v>REALIZADO 22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4472c4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solidFill>
                  <a:srgbClr val="4472c4"/>
                </a:solidFill>
              </a:ln>
            </c:spPr>
          </c:dPt>
          <c:dLbls>
            <c:numFmt formatCode="_-* #,##0_-;\-* #,##0_-;_-* \-??_-;_-@_-" sourceLinked="1"/>
            <c:dLbl>
              <c:idx val="0"/>
              <c:numFmt formatCode="_-* #,##0_-;\-* #,##0_-;_-* \-??_-;_-@_-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4472c4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IND8!$O$26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IND8!$O$29</c:f>
              <c:numCache>
                <c:formatCode>_-* #,##0_-;\-* #,##0_-;_-* \-??_-;_-@_-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IND8!$B$28</c:f>
              <c:strCache>
                <c:ptCount val="1"/>
                <c:pt idx="0">
                  <c:v>REALIZADO 21</c:v>
                </c:pt>
              </c:strCache>
            </c:strRef>
          </c:tx>
          <c:spPr>
            <a:solidFill>
              <a:srgbClr val="b4c7e7"/>
            </a:solidFill>
            <a:ln w="0">
              <a:solidFill>
                <a:srgbClr val="b4c7e7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b4c7e7"/>
              </a:solidFill>
              <a:ln w="0">
                <a:solidFill>
                  <a:srgbClr val="b4c7e7"/>
                </a:solidFill>
              </a:ln>
            </c:spPr>
          </c:dPt>
          <c:dLbls>
            <c:numFmt formatCode="_-* #,##0_-;\-* #,##0_-;_-* \-??_-;_-@_-" sourceLinked="1"/>
            <c:dLbl>
              <c:idx val="0"/>
              <c:layout>
                <c:manualLayout>
                  <c:x val="-0.0081799591002045"/>
                  <c:y val="0"/>
                </c:manualLayout>
              </c:layout>
              <c:numFmt formatCode="_-* #,##0_-;\-* #,##0_-;_-* \-??_-;_-@_-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b4c7e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IND8!$O$26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IND8!$O$28</c:f>
              <c:numCache>
                <c:formatCode>_-* #,##0_-;\-* #,##0_-;_-* \-??_-;_-@_-</c:formatCode>
                <c:ptCount val="1"/>
                <c:pt idx="0">
                  <c:v>0</c:v>
                </c:pt>
              </c:numCache>
            </c:numRef>
          </c:val>
        </c:ser>
        <c:gapWidth val="140"/>
        <c:overlap val="-27"/>
        <c:axId val="23513001"/>
        <c:axId val="86135052"/>
      </c:barChart>
      <c:catAx>
        <c:axId val="235130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6135052"/>
        <c:crosses val="autoZero"/>
        <c:auto val="1"/>
        <c:lblAlgn val="ctr"/>
        <c:lblOffset val="100"/>
        <c:noMultiLvlLbl val="0"/>
      </c:catAx>
      <c:valAx>
        <c:axId val="86135052"/>
        <c:scaling>
          <c:orientation val="minMax"/>
        </c:scaling>
        <c:delete val="1"/>
        <c:axPos val="l"/>
        <c:numFmt formatCode="_-* #,##0_-;\-* #,##0_-;_-* \-??_-;_-@_-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23513001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IND9!$B$28</c:f>
              <c:strCache>
                <c:ptCount val="1"/>
                <c:pt idx="0">
                  <c:v>REALIZADO 21</c:v>
                </c:pt>
              </c:strCache>
            </c:strRef>
          </c:tx>
          <c:spPr>
            <a:solidFill>
              <a:srgbClr val="b4c7e7"/>
            </a:solidFill>
            <a:ln w="0">
              <a:solidFill>
                <a:srgbClr val="b4c7e7"/>
              </a:solidFill>
            </a:ln>
          </c:spPr>
          <c:invertIfNegative val="0"/>
          <c:dLbls>
            <c:numFmt formatCode="_-* #,##0_-;\-* #,##0_-;_-* \-??_-;_-@_-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b4c7e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IND9!$C$26:$N$26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IND9!$C$28:$N$28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IND9!$B$29</c:f>
              <c:strCache>
                <c:ptCount val="1"/>
                <c:pt idx="0">
                  <c:v>REALIZADO 22</c:v>
                </c:pt>
              </c:strCache>
            </c:strRef>
          </c:tx>
          <c:spPr>
            <a:solidFill>
              <a:srgbClr val="2f5597"/>
            </a:solidFill>
            <a:ln w="0">
              <a:solidFill>
                <a:srgbClr val="2f5597"/>
              </a:solidFill>
            </a:ln>
          </c:spPr>
          <c:invertIfNegative val="0"/>
          <c:dLbls>
            <c:numFmt formatCode="_-* #,##0_-;\-* #,##0_-;_-* \-??_-;_-@_-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2f559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IND9!$C$26:$N$26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IND9!$C$29:$N$29</c:f>
              <c:numCache>
                <c:formatCode>General</c:formatCode>
                <c:ptCount val="12"/>
              </c:numCache>
            </c:numRef>
          </c:val>
        </c:ser>
        <c:gapWidth val="150"/>
        <c:overlap val="0"/>
        <c:axId val="64975543"/>
        <c:axId val="46203518"/>
      </c:barChart>
      <c:lineChart>
        <c:grouping val="standard"/>
        <c:varyColors val="0"/>
        <c:ser>
          <c:idx val="2"/>
          <c:order val="2"/>
          <c:tx>
            <c:strRef>
              <c:f>IND9!$B$27</c:f>
              <c:strCache>
                <c:ptCount val="1"/>
                <c:pt idx="0">
                  <c:v>META 22</c:v>
                </c:pt>
              </c:strCache>
            </c:strRef>
          </c:tx>
          <c:spPr>
            <a:solidFill>
              <a:srgbClr val="c00000"/>
            </a:solidFill>
            <a:ln cap="rnd" w="28440">
              <a:solidFill>
                <a:srgbClr val="c00000"/>
              </a:solidFill>
              <a:round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IND9!$C$26:$N$26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IND9!$C$27:$N$27</c:f>
              <c:numCache>
                <c:formatCode>General</c:formatCode>
                <c:ptCount val="12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4975543"/>
        <c:axId val="46203518"/>
      </c:lineChart>
      <c:catAx>
        <c:axId val="649755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46203518"/>
        <c:crosses val="autoZero"/>
        <c:auto val="1"/>
        <c:lblAlgn val="ctr"/>
        <c:lblOffset val="100"/>
        <c:noMultiLvlLbl val="0"/>
      </c:catAx>
      <c:valAx>
        <c:axId val="46203518"/>
        <c:scaling>
          <c:orientation val="minMax"/>
        </c:scaling>
        <c:delete val="0"/>
        <c:axPos val="l"/>
        <c:numFmt formatCode="_-* #,##0_-;\-* #,##0_-;_-* \-??_-;_-@_-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6497554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IND9!$B$27</c:f>
              <c:strCache>
                <c:ptCount val="1"/>
                <c:pt idx="0">
                  <c:v>META 22</c:v>
                </c:pt>
              </c:strCache>
            </c:strRef>
          </c:tx>
          <c:spPr>
            <a:solidFill>
              <a:srgbClr val="c00000"/>
            </a:solidFill>
            <a:ln w="0">
              <a:solidFill>
                <a:srgbClr val="c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c00000"/>
              </a:solidFill>
              <a:ln w="0">
                <a:solidFill>
                  <a:srgbClr val="c00000"/>
                </a:solidFill>
              </a:ln>
            </c:spPr>
          </c:dPt>
          <c:dLbls>
            <c:numFmt formatCode="_-* #,##0_-;\-* #,##0_-;_-* \-??_-;_-@_-" sourceLinked="1"/>
            <c:dLbl>
              <c:idx val="0"/>
              <c:numFmt formatCode="_-* #,##0_-;\-* #,##0_-;_-* \-??_-;_-@_-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IND9!$O$26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IND9!$O$27</c:f>
              <c:numCache>
                <c:formatCode>_-* #,##0_-;\-* #,##0_-;_-* \-??_-;_-@_-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IND9!$B$29</c:f>
              <c:strCache>
                <c:ptCount val="1"/>
                <c:pt idx="0">
                  <c:v>REALIZADO 22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4472c4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solidFill>
                  <a:srgbClr val="4472c4"/>
                </a:solidFill>
              </a:ln>
            </c:spPr>
          </c:dPt>
          <c:dLbls>
            <c:numFmt formatCode="_-* #,##0_-;\-* #,##0_-;_-* \-??_-;_-@_-" sourceLinked="1"/>
            <c:dLbl>
              <c:idx val="0"/>
              <c:numFmt formatCode="_-* #,##0_-;\-* #,##0_-;_-* \-??_-;_-@_-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4472c4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IND9!$O$26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IND9!$O$29</c:f>
              <c:numCache>
                <c:formatCode>_-* #,##0_-;\-* #,##0_-;_-* \-??_-;_-@_-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IND9!$B$28</c:f>
              <c:strCache>
                <c:ptCount val="1"/>
                <c:pt idx="0">
                  <c:v>REALIZADO 21</c:v>
                </c:pt>
              </c:strCache>
            </c:strRef>
          </c:tx>
          <c:spPr>
            <a:solidFill>
              <a:srgbClr val="b4c7e7"/>
            </a:solidFill>
            <a:ln w="0">
              <a:solidFill>
                <a:srgbClr val="b4c7e7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b4c7e7"/>
              </a:solidFill>
              <a:ln w="0">
                <a:solidFill>
                  <a:srgbClr val="b4c7e7"/>
                </a:solidFill>
              </a:ln>
            </c:spPr>
          </c:dPt>
          <c:dLbls>
            <c:numFmt formatCode="_-* #,##0_-;\-* #,##0_-;_-* \-??_-;_-@_-" sourceLinked="1"/>
            <c:dLbl>
              <c:idx val="0"/>
              <c:layout>
                <c:manualLayout>
                  <c:x val="-0.0081799591002045"/>
                  <c:y val="0"/>
                </c:manualLayout>
              </c:layout>
              <c:numFmt formatCode="_-* #,##0_-;\-* #,##0_-;_-* \-??_-;_-@_-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b4c7e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IND9!$O$26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IND9!$O$28</c:f>
              <c:numCache>
                <c:formatCode>_-* #,##0_-;\-* #,##0_-;_-* \-??_-;_-@_-</c:formatCode>
                <c:ptCount val="1"/>
                <c:pt idx="0">
                  <c:v>0</c:v>
                </c:pt>
              </c:numCache>
            </c:numRef>
          </c:val>
        </c:ser>
        <c:gapWidth val="140"/>
        <c:overlap val="-27"/>
        <c:axId val="49286322"/>
        <c:axId val="89738651"/>
      </c:barChart>
      <c:catAx>
        <c:axId val="492863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9738651"/>
        <c:crosses val="autoZero"/>
        <c:auto val="1"/>
        <c:lblAlgn val="ctr"/>
        <c:lblOffset val="100"/>
        <c:noMultiLvlLbl val="0"/>
      </c:catAx>
      <c:valAx>
        <c:axId val="89738651"/>
        <c:scaling>
          <c:orientation val="minMax"/>
        </c:scaling>
        <c:delete val="1"/>
        <c:axPos val="l"/>
        <c:numFmt formatCode="_-* #,##0_-;\-* #,##0_-;_-* \-??_-;_-@_-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49286322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IND10!$B$28</c:f>
              <c:strCache>
                <c:ptCount val="1"/>
                <c:pt idx="0">
                  <c:v>REALIZADO 21</c:v>
                </c:pt>
              </c:strCache>
            </c:strRef>
          </c:tx>
          <c:spPr>
            <a:solidFill>
              <a:srgbClr val="b4c7e7"/>
            </a:solidFill>
            <a:ln w="0">
              <a:solidFill>
                <a:srgbClr val="b4c7e7"/>
              </a:solidFill>
            </a:ln>
          </c:spPr>
          <c:invertIfNegative val="0"/>
          <c:dLbls>
            <c:numFmt formatCode="_-* #,##0_-;\-* #,##0_-;_-* \-??_-;_-@_-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b4c7e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IND10!$C$26:$N$26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IND10!$C$28:$N$28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IND10!$B$29</c:f>
              <c:strCache>
                <c:ptCount val="1"/>
                <c:pt idx="0">
                  <c:v>REALIZADO 22</c:v>
                </c:pt>
              </c:strCache>
            </c:strRef>
          </c:tx>
          <c:spPr>
            <a:solidFill>
              <a:srgbClr val="2f5597"/>
            </a:solidFill>
            <a:ln w="0">
              <a:solidFill>
                <a:srgbClr val="2f5597"/>
              </a:solidFill>
            </a:ln>
          </c:spPr>
          <c:invertIfNegative val="0"/>
          <c:dLbls>
            <c:numFmt formatCode="_-* #,##0_-;\-* #,##0_-;_-* \-??_-;_-@_-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2f559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IND10!$C$26:$N$26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IND10!$C$29:$N$29</c:f>
              <c:numCache>
                <c:formatCode>General</c:formatCode>
                <c:ptCount val="12"/>
              </c:numCache>
            </c:numRef>
          </c:val>
        </c:ser>
        <c:gapWidth val="150"/>
        <c:overlap val="0"/>
        <c:axId val="38070530"/>
        <c:axId val="76032645"/>
      </c:barChart>
      <c:lineChart>
        <c:grouping val="standard"/>
        <c:varyColors val="0"/>
        <c:ser>
          <c:idx val="2"/>
          <c:order val="2"/>
          <c:tx>
            <c:strRef>
              <c:f>IND10!$B$27</c:f>
              <c:strCache>
                <c:ptCount val="1"/>
                <c:pt idx="0">
                  <c:v>META 22</c:v>
                </c:pt>
              </c:strCache>
            </c:strRef>
          </c:tx>
          <c:spPr>
            <a:solidFill>
              <a:srgbClr val="c00000"/>
            </a:solidFill>
            <a:ln cap="rnd" w="28440">
              <a:solidFill>
                <a:srgbClr val="c00000"/>
              </a:solidFill>
              <a:round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IND10!$C$26:$N$26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IND10!$C$27:$N$27</c:f>
              <c:numCache>
                <c:formatCode>General</c:formatCode>
                <c:ptCount val="12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8070530"/>
        <c:axId val="76032645"/>
      </c:lineChart>
      <c:catAx>
        <c:axId val="380705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76032645"/>
        <c:crosses val="autoZero"/>
        <c:auto val="1"/>
        <c:lblAlgn val="ctr"/>
        <c:lblOffset val="100"/>
        <c:noMultiLvlLbl val="0"/>
      </c:catAx>
      <c:valAx>
        <c:axId val="76032645"/>
        <c:scaling>
          <c:orientation val="minMax"/>
        </c:scaling>
        <c:delete val="0"/>
        <c:axPos val="l"/>
        <c:numFmt formatCode="_-* #,##0_-;\-* #,##0_-;_-* \-??_-;_-@_-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3807053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ENG!$B$27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rgbClr val="c00000"/>
            </a:solidFill>
            <a:ln w="0">
              <a:solidFill>
                <a:srgbClr val="c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c00000"/>
              </a:solidFill>
              <a:ln w="0">
                <a:solidFill>
                  <a:srgbClr val="c00000"/>
                </a:solidFill>
              </a:ln>
            </c:spPr>
          </c:dPt>
          <c:dLbls>
            <c:numFmt formatCode="0" sourceLinked="1"/>
            <c:dLbl>
              <c:idx val="0"/>
              <c:numFmt formatCode="0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ENG!$P$26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ENG!$P$27</c:f>
              <c:numCache>
                <c:formatCode>0</c:formatCode>
                <c:ptCount val="1"/>
                <c:pt idx="0">
                  <c:v>30</c:v>
                </c:pt>
              </c:numCache>
            </c:numRef>
          </c:val>
        </c:ser>
        <c:ser>
          <c:idx val="1"/>
          <c:order val="1"/>
          <c:tx>
            <c:strRef>
              <c:f>ENG!$B$29</c:f>
              <c:strCache>
                <c:ptCount val="1"/>
                <c:pt idx="0">
                  <c:v>REALIZADO 2ª QZ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4472c4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solidFill>
                  <a:srgbClr val="4472c4"/>
                </a:solidFill>
              </a:ln>
            </c:spPr>
          </c:dPt>
          <c:dLbls>
            <c:numFmt formatCode="0" sourceLinked="1"/>
            <c:dLbl>
              <c:idx val="0"/>
              <c:numFmt formatCode="0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4472c4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ENG!$P$26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ENG!$P$29</c:f>
              <c:numCache>
                <c:formatCode>0</c:formatCode>
                <c:ptCount val="1"/>
                <c:pt idx="0">
                  <c:v>32.5</c:v>
                </c:pt>
              </c:numCache>
            </c:numRef>
          </c:val>
        </c:ser>
        <c:ser>
          <c:idx val="2"/>
          <c:order val="2"/>
          <c:tx>
            <c:strRef>
              <c:f>ENG!$B$28</c:f>
              <c:strCache>
                <c:ptCount val="1"/>
                <c:pt idx="0">
                  <c:v>REALIZADO 1ª QZ</c:v>
                </c:pt>
              </c:strCache>
            </c:strRef>
          </c:tx>
          <c:spPr>
            <a:solidFill>
              <a:srgbClr val="b4c7e7"/>
            </a:solidFill>
            <a:ln w="0">
              <a:solidFill>
                <a:srgbClr val="b4c7e7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b4c7e7"/>
              </a:solidFill>
              <a:ln w="0">
                <a:solidFill>
                  <a:srgbClr val="b4c7e7"/>
                </a:solidFill>
              </a:ln>
            </c:spPr>
          </c:dPt>
          <c:dLbls>
            <c:numFmt formatCode="0" sourceLinked="1"/>
            <c:dLbl>
              <c:idx val="0"/>
              <c:layout>
                <c:manualLayout>
                  <c:x val="-0.0081799591002045"/>
                  <c:y val="0"/>
                </c:manualLayout>
              </c:layout>
              <c:numFmt formatCode="0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b4c7e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ENG!$P$26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ENG!$P$28</c:f>
              <c:numCache>
                <c:formatCode>0</c:formatCode>
                <c:ptCount val="1"/>
                <c:pt idx="0">
                  <c:v>55.5</c:v>
                </c:pt>
              </c:numCache>
            </c:numRef>
          </c:val>
        </c:ser>
        <c:gapWidth val="140"/>
        <c:overlap val="-27"/>
        <c:axId val="89606679"/>
        <c:axId val="17056673"/>
      </c:barChart>
      <c:catAx>
        <c:axId val="896066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17056673"/>
        <c:crosses val="autoZero"/>
        <c:auto val="1"/>
        <c:lblAlgn val="ctr"/>
        <c:lblOffset val="100"/>
        <c:noMultiLvlLbl val="0"/>
      </c:catAx>
      <c:valAx>
        <c:axId val="1705667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9606679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IND10!$B$27</c:f>
              <c:strCache>
                <c:ptCount val="1"/>
                <c:pt idx="0">
                  <c:v>META 22</c:v>
                </c:pt>
              </c:strCache>
            </c:strRef>
          </c:tx>
          <c:spPr>
            <a:solidFill>
              <a:srgbClr val="c00000"/>
            </a:solidFill>
            <a:ln w="0">
              <a:solidFill>
                <a:srgbClr val="c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c00000"/>
              </a:solidFill>
              <a:ln w="0">
                <a:solidFill>
                  <a:srgbClr val="c00000"/>
                </a:solidFill>
              </a:ln>
            </c:spPr>
          </c:dPt>
          <c:dLbls>
            <c:numFmt formatCode="_-* #,##0_-;\-* #,##0_-;_-* \-??_-;_-@_-" sourceLinked="1"/>
            <c:dLbl>
              <c:idx val="0"/>
              <c:numFmt formatCode="_-* #,##0_-;\-* #,##0_-;_-* \-??_-;_-@_-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IND10!$O$26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IND10!$O$27</c:f>
              <c:numCache>
                <c:formatCode>_-* #,##0_-;\-* #,##0_-;_-* \-??_-;_-@_-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IND10!$B$29</c:f>
              <c:strCache>
                <c:ptCount val="1"/>
                <c:pt idx="0">
                  <c:v>REALIZADO 22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4472c4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solidFill>
                  <a:srgbClr val="4472c4"/>
                </a:solidFill>
              </a:ln>
            </c:spPr>
          </c:dPt>
          <c:dLbls>
            <c:numFmt formatCode="_-* #,##0_-;\-* #,##0_-;_-* \-??_-;_-@_-" sourceLinked="1"/>
            <c:dLbl>
              <c:idx val="0"/>
              <c:numFmt formatCode="_-* #,##0_-;\-* #,##0_-;_-* \-??_-;_-@_-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4472c4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IND10!$O$26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IND10!$O$29</c:f>
              <c:numCache>
                <c:formatCode>_-* #,##0_-;\-* #,##0_-;_-* \-??_-;_-@_-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IND10!$B$28</c:f>
              <c:strCache>
                <c:ptCount val="1"/>
                <c:pt idx="0">
                  <c:v>REALIZADO 21</c:v>
                </c:pt>
              </c:strCache>
            </c:strRef>
          </c:tx>
          <c:spPr>
            <a:solidFill>
              <a:srgbClr val="b4c7e7"/>
            </a:solidFill>
            <a:ln w="0">
              <a:solidFill>
                <a:srgbClr val="b4c7e7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b4c7e7"/>
              </a:solidFill>
              <a:ln w="0">
                <a:solidFill>
                  <a:srgbClr val="b4c7e7"/>
                </a:solidFill>
              </a:ln>
            </c:spPr>
          </c:dPt>
          <c:dLbls>
            <c:numFmt formatCode="_-* #,##0_-;\-* #,##0_-;_-* \-??_-;_-@_-" sourceLinked="1"/>
            <c:dLbl>
              <c:idx val="0"/>
              <c:layout>
                <c:manualLayout>
                  <c:x val="-0.0081799591002045"/>
                  <c:y val="0"/>
                </c:manualLayout>
              </c:layout>
              <c:numFmt formatCode="_-* #,##0_-;\-* #,##0_-;_-* \-??_-;_-@_-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b4c7e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IND10!$O$26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IND10!$O$28</c:f>
              <c:numCache>
                <c:formatCode>_-* #,##0_-;\-* #,##0_-;_-* \-??_-;_-@_-</c:formatCode>
                <c:ptCount val="1"/>
                <c:pt idx="0">
                  <c:v>0</c:v>
                </c:pt>
              </c:numCache>
            </c:numRef>
          </c:val>
        </c:ser>
        <c:gapWidth val="140"/>
        <c:overlap val="-27"/>
        <c:axId val="81807787"/>
        <c:axId val="84625627"/>
      </c:barChart>
      <c:catAx>
        <c:axId val="818077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4625627"/>
        <c:crosses val="autoZero"/>
        <c:auto val="1"/>
        <c:lblAlgn val="ctr"/>
        <c:lblOffset val="100"/>
        <c:noMultiLvlLbl val="0"/>
      </c:catAx>
      <c:valAx>
        <c:axId val="84625627"/>
        <c:scaling>
          <c:orientation val="minMax"/>
        </c:scaling>
        <c:delete val="1"/>
        <c:axPos val="l"/>
        <c:numFmt formatCode="_-* #,##0_-;\-* #,##0_-;_-* \-??_-;_-@_-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1807787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PROD!$B$28</c:f>
              <c:strCache>
                <c:ptCount val="1"/>
                <c:pt idx="0">
                  <c:v>REALIZADO 1ª QZ</c:v>
                </c:pt>
              </c:strCache>
            </c:strRef>
          </c:tx>
          <c:spPr>
            <a:solidFill>
              <a:srgbClr val="b4c7e7"/>
            </a:solidFill>
            <a:ln w="0">
              <a:solidFill>
                <a:srgbClr val="b4c7e7"/>
              </a:solidFill>
            </a:ln>
          </c:spPr>
          <c:invertIfNegative val="0"/>
          <c:dLbls>
            <c:numFmt formatCode="#,##0_ ;\-#,##0\ 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b4c7e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PROD!$C$26:$N$26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PROD!$C$28:$N$28</c:f>
              <c:numCache>
                <c:formatCode>#,##0_ ;\-#,##0\ </c:formatCode>
                <c:ptCount val="12"/>
                <c:pt idx="5">
                  <c:v>5</c:v>
                </c:pt>
                <c:pt idx="6">
                  <c:v>19</c:v>
                </c:pt>
              </c:numCache>
            </c:numRef>
          </c:val>
        </c:ser>
        <c:ser>
          <c:idx val="1"/>
          <c:order val="1"/>
          <c:tx>
            <c:strRef>
              <c:f>PROD!$B$29</c:f>
              <c:strCache>
                <c:ptCount val="1"/>
                <c:pt idx="0">
                  <c:v>REALIZADO 2ª QZ</c:v>
                </c:pt>
              </c:strCache>
            </c:strRef>
          </c:tx>
          <c:spPr>
            <a:solidFill>
              <a:srgbClr val="2f5597"/>
            </a:solidFill>
            <a:ln w="0">
              <a:solidFill>
                <a:srgbClr val="2f5597"/>
              </a:solidFill>
            </a:ln>
          </c:spPr>
          <c:invertIfNegative val="0"/>
          <c:dLbls>
            <c:numFmt formatCode="#,##0_ ;\-#,##0\ 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2f559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PROD!$C$26:$N$26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PROD!$C$29:$N$29</c:f>
              <c:numCache>
                <c:formatCode>#,##0_ ;\-#,##0\ </c:formatCode>
                <c:ptCount val="12"/>
                <c:pt idx="5">
                  <c:v>18</c:v>
                </c:pt>
                <c:pt idx="6">
                  <c:v>12</c:v>
                </c:pt>
              </c:numCache>
            </c:numRef>
          </c:val>
        </c:ser>
        <c:gapWidth val="150"/>
        <c:overlap val="0"/>
        <c:axId val="56829043"/>
        <c:axId val="83294405"/>
      </c:barChart>
      <c:lineChart>
        <c:grouping val="standard"/>
        <c:varyColors val="0"/>
        <c:ser>
          <c:idx val="2"/>
          <c:order val="2"/>
          <c:tx>
            <c:strRef>
              <c:f>PROD!$B$27</c:f>
              <c:strCache>
                <c:ptCount val="1"/>
                <c:pt idx="0">
                  <c:v>META 2025</c:v>
                </c:pt>
              </c:strCache>
            </c:strRef>
          </c:tx>
          <c:spPr>
            <a:solidFill>
              <a:srgbClr val="c00000"/>
            </a:solidFill>
            <a:ln cap="rnd" w="28440">
              <a:solidFill>
                <a:srgbClr val="c00000"/>
              </a:solidFill>
              <a:round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PROD!$C$26:$N$26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PROD!$C$27:$N$27</c:f>
              <c:numCache>
                <c:formatCode>#,##0_ ;\-#,##0\ </c:formatCode>
                <c:ptCount val="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6829043"/>
        <c:axId val="83294405"/>
      </c:lineChart>
      <c:catAx>
        <c:axId val="568290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3294405"/>
        <c:crosses val="autoZero"/>
        <c:auto val="1"/>
        <c:lblAlgn val="ctr"/>
        <c:lblOffset val="100"/>
        <c:noMultiLvlLbl val="0"/>
      </c:catAx>
      <c:valAx>
        <c:axId val="83294405"/>
        <c:scaling>
          <c:orientation val="minMax"/>
        </c:scaling>
        <c:delete val="0"/>
        <c:axPos val="l"/>
        <c:numFmt formatCode="#,##0_ ;\-#,##0\ 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5682904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PROD!$B$27</c:f>
              <c:strCache>
                <c:ptCount val="1"/>
                <c:pt idx="0">
                  <c:v>META 2025</c:v>
                </c:pt>
              </c:strCache>
            </c:strRef>
          </c:tx>
          <c:spPr>
            <a:solidFill>
              <a:srgbClr val="c00000"/>
            </a:solidFill>
            <a:ln w="0">
              <a:solidFill>
                <a:srgbClr val="c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c00000"/>
              </a:solidFill>
              <a:ln w="0">
                <a:solidFill>
                  <a:srgbClr val="c00000"/>
                </a:solidFill>
              </a:ln>
            </c:spPr>
          </c:dPt>
          <c:dLbls>
            <c:numFmt formatCode="0" sourceLinked="1"/>
            <c:dLbl>
              <c:idx val="0"/>
              <c:numFmt formatCode="0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PROD!$O$26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PROD!$O$27</c:f>
              <c:numCache>
                <c:formatCode>0</c:formatCode>
                <c:ptCount val="1"/>
                <c:pt idx="0">
                  <c:v>30</c:v>
                </c:pt>
              </c:numCache>
            </c:numRef>
          </c:val>
        </c:ser>
        <c:ser>
          <c:idx val="1"/>
          <c:order val="1"/>
          <c:tx>
            <c:strRef>
              <c:f>PROD!$B$29</c:f>
              <c:strCache>
                <c:ptCount val="1"/>
                <c:pt idx="0">
                  <c:v>REALIZADO 2ª QZ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4472c4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solidFill>
                  <a:srgbClr val="4472c4"/>
                </a:solidFill>
              </a:ln>
            </c:spPr>
          </c:dPt>
          <c:dLbls>
            <c:numFmt formatCode="0" sourceLinked="1"/>
            <c:dLbl>
              <c:idx val="0"/>
              <c:numFmt formatCode="0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4472c4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PROD!$O$26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PROD!$O$29</c:f>
              <c:numCache>
                <c:formatCode>0</c:formatCode>
                <c:ptCount val="1"/>
                <c:pt idx="0">
                  <c:v>15</c:v>
                </c:pt>
              </c:numCache>
            </c:numRef>
          </c:val>
        </c:ser>
        <c:ser>
          <c:idx val="2"/>
          <c:order val="2"/>
          <c:tx>
            <c:strRef>
              <c:f>PROD!$B$28</c:f>
              <c:strCache>
                <c:ptCount val="1"/>
                <c:pt idx="0">
                  <c:v>REALIZADO 1ª QZ</c:v>
                </c:pt>
              </c:strCache>
            </c:strRef>
          </c:tx>
          <c:spPr>
            <a:solidFill>
              <a:srgbClr val="b4c7e7"/>
            </a:solidFill>
            <a:ln w="0">
              <a:solidFill>
                <a:srgbClr val="b4c7e7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b4c7e7"/>
              </a:solidFill>
              <a:ln w="0">
                <a:solidFill>
                  <a:srgbClr val="b4c7e7"/>
                </a:solidFill>
              </a:ln>
            </c:spPr>
          </c:dPt>
          <c:dLbls>
            <c:numFmt formatCode="0" sourceLinked="1"/>
            <c:dLbl>
              <c:idx val="0"/>
              <c:layout>
                <c:manualLayout>
                  <c:x val="-0.0081799591002045"/>
                  <c:y val="0"/>
                </c:manualLayout>
              </c:layout>
              <c:numFmt formatCode="0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b4c7e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PROD!$O$26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PROD!$O$28</c:f>
              <c:numCache>
                <c:formatCode>0</c:formatCode>
                <c:ptCount val="1"/>
                <c:pt idx="0">
                  <c:v>12</c:v>
                </c:pt>
              </c:numCache>
            </c:numRef>
          </c:val>
        </c:ser>
        <c:gapWidth val="140"/>
        <c:overlap val="-27"/>
        <c:axId val="80105887"/>
        <c:axId val="98735740"/>
      </c:barChart>
      <c:catAx>
        <c:axId val="801058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98735740"/>
        <c:crosses val="autoZero"/>
        <c:auto val="1"/>
        <c:lblAlgn val="ctr"/>
        <c:lblOffset val="100"/>
        <c:noMultiLvlLbl val="0"/>
      </c:catAx>
      <c:valAx>
        <c:axId val="98735740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0105887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FORNECEDOR!$B$28</c:f>
              <c:strCache>
                <c:ptCount val="1"/>
                <c:pt idx="0">
                  <c:v>REALIZADO 1ª QZ</c:v>
                </c:pt>
              </c:strCache>
            </c:strRef>
          </c:tx>
          <c:spPr>
            <a:solidFill>
              <a:srgbClr val="b4c7e7"/>
            </a:solidFill>
            <a:ln w="0">
              <a:solidFill>
                <a:srgbClr val="b4c7e7"/>
              </a:solidFill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b4c7e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FORNECEDOR!$C$26:$N$26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FORNECEDOR!$C$28:$N$28</c:f>
              <c:numCache>
                <c:formatCode>0</c:formatCode>
                <c:ptCount val="12"/>
                <c:pt idx="0">
                  <c:v>0</c:v>
                </c:pt>
                <c:pt idx="5">
                  <c:v>5</c:v>
                </c:pt>
                <c:pt idx="6">
                  <c:v>12</c:v>
                </c:pt>
              </c:numCache>
            </c:numRef>
          </c:val>
        </c:ser>
        <c:ser>
          <c:idx val="1"/>
          <c:order val="1"/>
          <c:tx>
            <c:strRef>
              <c:f>FORNECEDOR!$B$29</c:f>
              <c:strCache>
                <c:ptCount val="1"/>
                <c:pt idx="0">
                  <c:v>REALIZADO 2ª QZ</c:v>
                </c:pt>
              </c:strCache>
            </c:strRef>
          </c:tx>
          <c:spPr>
            <a:solidFill>
              <a:srgbClr val="2f5597"/>
            </a:solidFill>
            <a:ln w="0">
              <a:solidFill>
                <a:srgbClr val="2f5597"/>
              </a:solidFill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2f559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FORNECEDOR!$C$26:$N$26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FORNECEDOR!$C$29:$N$29</c:f>
              <c:numCache>
                <c:formatCode>0</c:formatCode>
                <c:ptCount val="12"/>
                <c:pt idx="0">
                  <c:v>0</c:v>
                </c:pt>
                <c:pt idx="5">
                  <c:v>6</c:v>
                </c:pt>
                <c:pt idx="6">
                  <c:v>13</c:v>
                </c:pt>
              </c:numCache>
            </c:numRef>
          </c:val>
        </c:ser>
        <c:gapWidth val="150"/>
        <c:overlap val="0"/>
        <c:axId val="6252625"/>
        <c:axId val="26568269"/>
      </c:barChart>
      <c:lineChart>
        <c:grouping val="standard"/>
        <c:varyColors val="0"/>
        <c:ser>
          <c:idx val="2"/>
          <c:order val="2"/>
          <c:tx>
            <c:strRef>
              <c:f>FORNECEDOR!$B$27</c:f>
              <c:strCache>
                <c:ptCount val="1"/>
                <c:pt idx="0">
                  <c:v>META 2025</c:v>
                </c:pt>
              </c:strCache>
            </c:strRef>
          </c:tx>
          <c:spPr>
            <a:solidFill>
              <a:srgbClr val="c00000"/>
            </a:solidFill>
            <a:ln cap="rnd" w="28440">
              <a:solidFill>
                <a:srgbClr val="c00000"/>
              </a:solidFill>
              <a:round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FORNECEDOR!$C$26:$N$26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FORNECEDOR!$C$27:$N$27</c:f>
              <c:numCache>
                <c:formatCode>0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6252625"/>
        <c:axId val="26568269"/>
      </c:lineChart>
      <c:catAx>
        <c:axId val="62526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26568269"/>
        <c:crosses val="autoZero"/>
        <c:auto val="1"/>
        <c:lblAlgn val="ctr"/>
        <c:lblOffset val="100"/>
        <c:noMultiLvlLbl val="0"/>
      </c:catAx>
      <c:valAx>
        <c:axId val="26568269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625262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FORNECEDOR!$B$27</c:f>
              <c:strCache>
                <c:ptCount val="1"/>
                <c:pt idx="0">
                  <c:v>META 2025</c:v>
                </c:pt>
              </c:strCache>
            </c:strRef>
          </c:tx>
          <c:spPr>
            <a:solidFill>
              <a:srgbClr val="c00000"/>
            </a:solidFill>
            <a:ln w="0">
              <a:solidFill>
                <a:srgbClr val="c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c00000"/>
              </a:solidFill>
              <a:ln w="0">
                <a:solidFill>
                  <a:srgbClr val="c00000"/>
                </a:solidFill>
              </a:ln>
            </c:spPr>
          </c:dPt>
          <c:dLbls>
            <c:numFmt formatCode="0" sourceLinked="1"/>
            <c:dLbl>
              <c:idx val="0"/>
              <c:numFmt formatCode="0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FORNECEDOR!$O$26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FORNECEDOR!$O$27</c:f>
              <c:numCache>
                <c:formatCode>0</c:formatCode>
                <c:ptCount val="1"/>
                <c:pt idx="0">
                  <c:v>15</c:v>
                </c:pt>
              </c:numCache>
            </c:numRef>
          </c:val>
        </c:ser>
        <c:ser>
          <c:idx val="1"/>
          <c:order val="1"/>
          <c:tx>
            <c:strRef>
              <c:f>FORNECEDOR!$B$29</c:f>
              <c:strCache>
                <c:ptCount val="1"/>
                <c:pt idx="0">
                  <c:v>REALIZADO 2ª QZ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4472c4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solidFill>
                  <a:srgbClr val="4472c4"/>
                </a:solidFill>
              </a:ln>
            </c:spPr>
          </c:dPt>
          <c:dLbls>
            <c:numFmt formatCode="0" sourceLinked="1"/>
            <c:dLbl>
              <c:idx val="0"/>
              <c:numFmt formatCode="0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4472c4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FORNECEDOR!$O$26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FORNECEDOR!$O$29</c:f>
              <c:numCache>
                <c:formatCode>0</c:formatCode>
                <c:ptCount val="1"/>
                <c:pt idx="0">
                  <c:v>6.33333333333333</c:v>
                </c:pt>
              </c:numCache>
            </c:numRef>
          </c:val>
        </c:ser>
        <c:ser>
          <c:idx val="2"/>
          <c:order val="2"/>
          <c:tx>
            <c:strRef>
              <c:f>FORNECEDOR!$B$28</c:f>
              <c:strCache>
                <c:ptCount val="1"/>
                <c:pt idx="0">
                  <c:v>REALIZADO 1ª QZ</c:v>
                </c:pt>
              </c:strCache>
            </c:strRef>
          </c:tx>
          <c:spPr>
            <a:solidFill>
              <a:srgbClr val="b4c7e7"/>
            </a:solidFill>
            <a:ln w="0">
              <a:solidFill>
                <a:srgbClr val="b4c7e7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b4c7e7"/>
              </a:solidFill>
              <a:ln w="0">
                <a:solidFill>
                  <a:srgbClr val="b4c7e7"/>
                </a:solidFill>
              </a:ln>
            </c:spPr>
          </c:dPt>
          <c:dLbls>
            <c:numFmt formatCode="0" sourceLinked="1"/>
            <c:dLbl>
              <c:idx val="0"/>
              <c:layout>
                <c:manualLayout>
                  <c:x val="-0.0081799591002045"/>
                  <c:y val="0"/>
                </c:manualLayout>
              </c:layout>
              <c:numFmt formatCode="0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b4c7e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FORNECEDOR!$O$26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FORNECEDOR!$O$28</c:f>
              <c:numCache>
                <c:formatCode>0</c:formatCode>
                <c:ptCount val="1"/>
                <c:pt idx="0">
                  <c:v>5.66666666666667</c:v>
                </c:pt>
              </c:numCache>
            </c:numRef>
          </c:val>
        </c:ser>
        <c:gapWidth val="140"/>
        <c:overlap val="-27"/>
        <c:axId val="3041593"/>
        <c:axId val="30501061"/>
      </c:barChart>
      <c:catAx>
        <c:axId val="30415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30501061"/>
        <c:crosses val="autoZero"/>
        <c:auto val="1"/>
        <c:lblAlgn val="ctr"/>
        <c:lblOffset val="100"/>
        <c:noMultiLvlLbl val="0"/>
      </c:catAx>
      <c:valAx>
        <c:axId val="30501061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3041593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PCP!$B$28</c:f>
              <c:strCache>
                <c:ptCount val="1"/>
                <c:pt idx="0">
                  <c:v>REALIZADO 1ª QZ</c:v>
                </c:pt>
              </c:strCache>
            </c:strRef>
          </c:tx>
          <c:spPr>
            <a:solidFill>
              <a:srgbClr val="b4c7e7"/>
            </a:solidFill>
            <a:ln w="0">
              <a:solidFill>
                <a:srgbClr val="b4c7e7"/>
              </a:solidFill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b4c7e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PCP!$C$26:$N$26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PCP!$C$28:$N$28</c:f>
              <c:numCache>
                <c:formatCode>0</c:formatCode>
                <c:ptCount val="12"/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PCP!$B$29</c:f>
              <c:strCache>
                <c:ptCount val="1"/>
                <c:pt idx="0">
                  <c:v>REALIZADO 2ª QZ</c:v>
                </c:pt>
              </c:strCache>
            </c:strRef>
          </c:tx>
          <c:spPr>
            <a:solidFill>
              <a:srgbClr val="2f5597"/>
            </a:solidFill>
            <a:ln w="0">
              <a:solidFill>
                <a:srgbClr val="2f5597"/>
              </a:solidFill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2f559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PCP!$C$26:$N$26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PCP!$C$29:$N$29</c:f>
              <c:numCache>
                <c:formatCode>0</c:formatCode>
                <c:ptCount val="12"/>
                <c:pt idx="5">
                  <c:v>1</c:v>
                </c:pt>
                <c:pt idx="6">
                  <c:v>0</c:v>
                </c:pt>
              </c:numCache>
            </c:numRef>
          </c:val>
        </c:ser>
        <c:gapWidth val="150"/>
        <c:overlap val="0"/>
        <c:axId val="71342171"/>
        <c:axId val="7867127"/>
      </c:barChart>
      <c:lineChart>
        <c:grouping val="standard"/>
        <c:varyColors val="0"/>
        <c:ser>
          <c:idx val="2"/>
          <c:order val="2"/>
          <c:tx>
            <c:strRef>
              <c:f>PCP!$B$27</c:f>
              <c:strCache>
                <c:ptCount val="1"/>
                <c:pt idx="0">
                  <c:v>META 2025</c:v>
                </c:pt>
              </c:strCache>
            </c:strRef>
          </c:tx>
          <c:spPr>
            <a:solidFill>
              <a:srgbClr val="c00000"/>
            </a:solidFill>
            <a:ln cap="rnd" w="28440">
              <a:solidFill>
                <a:srgbClr val="c00000"/>
              </a:solidFill>
              <a:round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PCP!$C$26:$N$26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PCP!$C$27:$N$27</c:f>
              <c:numCache>
                <c:formatCode>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1342171"/>
        <c:axId val="7867127"/>
      </c:lineChart>
      <c:catAx>
        <c:axId val="713421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7867127"/>
        <c:crosses val="autoZero"/>
        <c:auto val="1"/>
        <c:lblAlgn val="ctr"/>
        <c:lblOffset val="100"/>
        <c:noMultiLvlLbl val="0"/>
      </c:catAx>
      <c:valAx>
        <c:axId val="7867127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7134217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PCP!$B$27</c:f>
              <c:strCache>
                <c:ptCount val="1"/>
                <c:pt idx="0">
                  <c:v>META 2025</c:v>
                </c:pt>
              </c:strCache>
            </c:strRef>
          </c:tx>
          <c:spPr>
            <a:solidFill>
              <a:srgbClr val="c00000"/>
            </a:solidFill>
            <a:ln w="0">
              <a:solidFill>
                <a:srgbClr val="c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c00000"/>
              </a:solidFill>
              <a:ln w="0">
                <a:solidFill>
                  <a:srgbClr val="c00000"/>
                </a:solidFill>
              </a:ln>
            </c:spPr>
          </c:dPt>
          <c:dLbls>
            <c:numFmt formatCode="0" sourceLinked="1"/>
            <c:dLbl>
              <c:idx val="0"/>
              <c:numFmt formatCode="0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c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PCP!$O$26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PCP!$O$27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PCP!$B$29</c:f>
              <c:strCache>
                <c:ptCount val="1"/>
                <c:pt idx="0">
                  <c:v>REALIZADO 2ª QZ</c:v>
                </c:pt>
              </c:strCache>
            </c:strRef>
          </c:tx>
          <c:spPr>
            <a:solidFill>
              <a:srgbClr val="4472c4"/>
            </a:solidFill>
            <a:ln w="0">
              <a:solidFill>
                <a:srgbClr val="4472c4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solidFill>
                  <a:srgbClr val="4472c4"/>
                </a:solidFill>
              </a:ln>
            </c:spPr>
          </c:dPt>
          <c:dLbls>
            <c:numFmt formatCode="0" sourceLinked="1"/>
            <c:dLbl>
              <c:idx val="0"/>
              <c:numFmt formatCode="0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4472c4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PCP!$O$26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PCP!$O$29</c:f>
              <c:numCache>
                <c:formatCode>0</c:formatCode>
                <c:ptCount val="1"/>
                <c:pt idx="0">
                  <c:v>0.5</c:v>
                </c:pt>
              </c:numCache>
            </c:numRef>
          </c:val>
        </c:ser>
        <c:ser>
          <c:idx val="2"/>
          <c:order val="2"/>
          <c:tx>
            <c:strRef>
              <c:f>PCP!$B$28</c:f>
              <c:strCache>
                <c:ptCount val="1"/>
                <c:pt idx="0">
                  <c:v>REALIZADO 1ª QZ</c:v>
                </c:pt>
              </c:strCache>
            </c:strRef>
          </c:tx>
          <c:spPr>
            <a:solidFill>
              <a:srgbClr val="b4c7e7"/>
            </a:solidFill>
            <a:ln w="0">
              <a:solidFill>
                <a:srgbClr val="b4c7e7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b4c7e7"/>
              </a:solidFill>
              <a:ln w="0">
                <a:solidFill>
                  <a:srgbClr val="b4c7e7"/>
                </a:solidFill>
              </a:ln>
            </c:spPr>
          </c:dPt>
          <c:dLbls>
            <c:numFmt formatCode="0" sourceLinked="1"/>
            <c:dLbl>
              <c:idx val="0"/>
              <c:layout>
                <c:manualLayout>
                  <c:x val="-0.0081799591002045"/>
                  <c:y val="0"/>
                </c:manualLayout>
              </c:layout>
              <c:numFmt formatCode="0" sourceLinked="1"/>
              <c:txPr>
                <a:bodyPr wrap="square"/>
                <a:lstStyle/>
                <a:p>
                  <a:pPr>
                    <a:defRPr b="0" sz="900" strike="noStrike" u="none">
                      <a:solidFill>
                        <a:srgbClr val="000000"/>
                      </a:solidFill>
                      <a:uFillTx/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b4c7e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PCP!$O$26</c:f>
              <c:strCache>
                <c:ptCount val="1"/>
                <c:pt idx="0">
                  <c:v>ACUMULADO</c:v>
                </c:pt>
              </c:strCache>
            </c:strRef>
          </c:cat>
          <c:val>
            <c:numRef>
              <c:f>PCP!$O$28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gapWidth val="140"/>
        <c:overlap val="-27"/>
        <c:axId val="72207573"/>
        <c:axId val="55130884"/>
      </c:barChart>
      <c:catAx>
        <c:axId val="722075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55130884"/>
        <c:crosses val="autoZero"/>
        <c:auto val="1"/>
        <c:lblAlgn val="ctr"/>
        <c:lblOffset val="100"/>
        <c:noMultiLvlLbl val="0"/>
      </c:catAx>
      <c:valAx>
        <c:axId val="55130884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72207573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IND5!$B$28</c:f>
              <c:strCache>
                <c:ptCount val="1"/>
                <c:pt idx="0">
                  <c:v>REALIZADO 1ª QZ</c:v>
                </c:pt>
              </c:strCache>
            </c:strRef>
          </c:tx>
          <c:spPr>
            <a:solidFill>
              <a:srgbClr val="b4c7e7"/>
            </a:solidFill>
            <a:ln w="0">
              <a:solidFill>
                <a:srgbClr val="b4c7e7"/>
              </a:solidFill>
            </a:ln>
          </c:spPr>
          <c:invertIfNegative val="0"/>
          <c:dLbls>
            <c:numFmt formatCode="0.00%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b4c7e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IND5!$C$26:$N$26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IND5!$C$28:$N$28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IND5!$B$29</c:f>
              <c:strCache>
                <c:ptCount val="1"/>
                <c:pt idx="0">
                  <c:v>REALIZADO 2ª QZ</c:v>
                </c:pt>
              </c:strCache>
            </c:strRef>
          </c:tx>
          <c:spPr>
            <a:solidFill>
              <a:srgbClr val="2f5597"/>
            </a:solidFill>
            <a:ln w="0">
              <a:solidFill>
                <a:srgbClr val="2f5597"/>
              </a:solidFill>
            </a:ln>
          </c:spPr>
          <c:invertIfNegative val="0"/>
          <c:dLbls>
            <c:numFmt formatCode="0.00%" sourceLinked="1"/>
            <c:txPr>
              <a:bodyPr wrap="square"/>
              <a:lstStyle/>
              <a:p>
                <a:pPr>
                  <a:defRPr b="0" sz="9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leaderLines>
              <c:spPr>
                <a:ln w="0">
                  <a:solidFill>
                    <a:srgbClr val="2f5597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IND5!$C$26:$N$26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IND5!$C$29:$N$29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gapWidth val="150"/>
        <c:overlap val="0"/>
        <c:axId val="55058413"/>
        <c:axId val="96600002"/>
      </c:barChart>
      <c:lineChart>
        <c:grouping val="standard"/>
        <c:varyColors val="0"/>
        <c:ser>
          <c:idx val="2"/>
          <c:order val="2"/>
          <c:tx>
            <c:strRef>
              <c:f>IND5!$B$27</c:f>
              <c:strCache>
                <c:ptCount val="1"/>
                <c:pt idx="0">
                  <c:v>META 2025</c:v>
                </c:pt>
              </c:strCache>
            </c:strRef>
          </c:tx>
          <c:spPr>
            <a:solidFill>
              <a:srgbClr val="c00000"/>
            </a:solidFill>
            <a:ln cap="rnd" w="28440">
              <a:solidFill>
                <a:srgbClr val="c00000"/>
              </a:solidFill>
              <a:round/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IND5!$C$26:$N$26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IND5!$C$27:$N$27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5058413"/>
        <c:axId val="96600002"/>
      </c:lineChart>
      <c:catAx>
        <c:axId val="550584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96600002"/>
        <c:crosses val="autoZero"/>
        <c:auto val="1"/>
        <c:lblAlgn val="ctr"/>
        <c:lblOffset val="100"/>
        <c:noMultiLvlLbl val="0"/>
      </c:catAx>
      <c:valAx>
        <c:axId val="96600002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5505841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hyperlink" Target="#&apos;EXTRATO INDICADORES&apos;!A6"/><Relationship Id="rId3" Type="http://schemas.openxmlformats.org/officeDocument/2006/relationships/hyperlink" Target="#EV5!A1"/><Relationship Id="rId4" Type="http://schemas.openxmlformats.org/officeDocument/2006/relationships/chart" Target="../charts/chart10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hyperlink" Target="#IND5!A1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hyperlink" Target="#&apos;EXTRATO INDICADORES&apos;!A7"/><Relationship Id="rId3" Type="http://schemas.openxmlformats.org/officeDocument/2006/relationships/hyperlink" Target="#EV6!A1"/><Relationship Id="rId4" Type="http://schemas.openxmlformats.org/officeDocument/2006/relationships/chart" Target="../charts/chart12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hyperlink" Target="#IND6!A1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hyperlink" Target="#&apos;EXTRATO INDICADORES&apos;!A8"/><Relationship Id="rId3" Type="http://schemas.openxmlformats.org/officeDocument/2006/relationships/hyperlink" Target="#EV7!A1"/><Relationship Id="rId4" Type="http://schemas.openxmlformats.org/officeDocument/2006/relationships/chart" Target="../charts/chart14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hyperlink" Target="#IND7!A1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hyperlink" Target="#&apos;EXTRATO INDICADORES&apos;!A9"/><Relationship Id="rId3" Type="http://schemas.openxmlformats.org/officeDocument/2006/relationships/hyperlink" Target="#EV8!A1"/><Relationship Id="rId4" Type="http://schemas.openxmlformats.org/officeDocument/2006/relationships/chart" Target="../charts/chart16.xml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hyperlink" Target="#IND8!A1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hyperlink" Target="#&apos;EXTRATO INDICADORES&apos;!A10"/><Relationship Id="rId3" Type="http://schemas.openxmlformats.org/officeDocument/2006/relationships/hyperlink" Target="#EV9!A1"/><Relationship Id="rId4" Type="http://schemas.openxmlformats.org/officeDocument/2006/relationships/chart" Target="../charts/chart18.xml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hyperlink" Target="#IND9!A1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hyperlink" Target="#&apos;EXTRATO INDICADORES&apos;!A2"/><Relationship Id="rId3" Type="http://schemas.openxmlformats.org/officeDocument/2006/relationships/hyperlink" Target="#EV1!A1"/><Relationship Id="rId4" Type="http://schemas.openxmlformats.org/officeDocument/2006/relationships/chart" Target="../charts/chart2.xml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hyperlink" Target="#&apos;EXTRATO INDICADORES&apos;!A11"/><Relationship Id="rId3" Type="http://schemas.openxmlformats.org/officeDocument/2006/relationships/hyperlink" Target="#EV10!A1"/><Relationship Id="rId4" Type="http://schemas.openxmlformats.org/officeDocument/2006/relationships/chart" Target="../charts/chart20.xml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hyperlink" Target="#IND10!A1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hyperlink" Target="#&apos;IND1&apos;.A1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hyperlink" Target="#&apos;EXTRATO INDICADORES&apos;!A3"/><Relationship Id="rId3" Type="http://schemas.openxmlformats.org/officeDocument/2006/relationships/hyperlink" Target="#EV2!A1"/><Relationship Id="rId4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hyperlink" Target="#&apos;IND2&apos;.A1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hyperlink" Target="#&apos;EXTRATO INDICADORES&apos;!A4"/><Relationship Id="rId3" Type="http://schemas.openxmlformats.org/officeDocument/2006/relationships/hyperlink" Target="#EV3!A1"/><Relationship Id="rId4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hyperlink" Target="#&apos;IND3&apos;.A1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hyperlink" Target="#&apos;EXTRATO INDICADORES&apos;!A5"/><Relationship Id="rId3" Type="http://schemas.openxmlformats.org/officeDocument/2006/relationships/hyperlink" Target="#EV4!A1"/><Relationship Id="rId4" Type="http://schemas.openxmlformats.org/officeDocument/2006/relationships/chart" Target="../charts/chart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hyperlink" Target="#&apos;IND4&apos;.A1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4</xdr:row>
      <xdr:rowOff>36360</xdr:rowOff>
    </xdr:from>
    <xdr:to>
      <xdr:col>14</xdr:col>
      <xdr:colOff>37800</xdr:colOff>
      <xdr:row>23</xdr:row>
      <xdr:rowOff>159840</xdr:rowOff>
    </xdr:to>
    <xdr:graphicFrame>
      <xdr:nvGraphicFramePr>
        <xdr:cNvPr id="21" name="Gráfico 1"/>
        <xdr:cNvGraphicFramePr/>
      </xdr:nvGraphicFramePr>
      <xdr:xfrm>
        <a:off x="19080" y="798480"/>
        <a:ext cx="1116612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133200</xdr:colOff>
      <xdr:row>0</xdr:row>
      <xdr:rowOff>0</xdr:rowOff>
    </xdr:from>
    <xdr:to>
      <xdr:col>17</xdr:col>
      <xdr:colOff>477360</xdr:colOff>
      <xdr:row>1</xdr:row>
      <xdr:rowOff>47160</xdr:rowOff>
    </xdr:to>
    <xdr:sp>
      <xdr:nvSpPr>
        <xdr:cNvPr id="22" name="Retângulo: Cantos Arredondados 2">
          <a:hlinkClick r:id="rId2"/>
        </xdr:cNvPr>
        <xdr:cNvSpPr/>
      </xdr:nvSpPr>
      <xdr:spPr>
        <a:xfrm>
          <a:off x="13034520" y="0"/>
          <a:ext cx="98604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INÍCIO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16</xdr:col>
      <xdr:colOff>133200</xdr:colOff>
      <xdr:row>1</xdr:row>
      <xdr:rowOff>76320</xdr:rowOff>
    </xdr:from>
    <xdr:to>
      <xdr:col>17</xdr:col>
      <xdr:colOff>475920</xdr:colOff>
      <xdr:row>2</xdr:row>
      <xdr:rowOff>123480</xdr:rowOff>
    </xdr:to>
    <xdr:sp>
      <xdr:nvSpPr>
        <xdr:cNvPr id="23" name="Retângulo: Cantos Arredondados 3">
          <a:hlinkClick r:id="rId3"/>
        </xdr:cNvPr>
        <xdr:cNvSpPr/>
      </xdr:nvSpPr>
      <xdr:spPr>
        <a:xfrm>
          <a:off x="13034520" y="266760"/>
          <a:ext cx="98460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EVIDÊNCIAS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14</xdr:col>
      <xdr:colOff>47520</xdr:colOff>
      <xdr:row>4</xdr:row>
      <xdr:rowOff>38160</xdr:rowOff>
    </xdr:from>
    <xdr:to>
      <xdr:col>15</xdr:col>
      <xdr:colOff>809280</xdr:colOff>
      <xdr:row>23</xdr:row>
      <xdr:rowOff>161640</xdr:rowOff>
    </xdr:to>
    <xdr:graphicFrame>
      <xdr:nvGraphicFramePr>
        <xdr:cNvPr id="24" name="Gráfico 4"/>
        <xdr:cNvGraphicFramePr/>
      </xdr:nvGraphicFramePr>
      <xdr:xfrm>
        <a:off x="11194920" y="800280"/>
        <a:ext cx="163872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495360</xdr:colOff>
      <xdr:row>0</xdr:row>
      <xdr:rowOff>0</xdr:rowOff>
    </xdr:from>
    <xdr:to>
      <xdr:col>12</xdr:col>
      <xdr:colOff>229680</xdr:colOff>
      <xdr:row>0</xdr:row>
      <xdr:rowOff>237600</xdr:rowOff>
    </xdr:to>
    <xdr:sp>
      <xdr:nvSpPr>
        <xdr:cNvPr id="25" name="Retângulo: Cantos Arredondados 1">
          <a:hlinkClick r:id="rId1"/>
        </xdr:cNvPr>
        <xdr:cNvSpPr/>
      </xdr:nvSpPr>
      <xdr:spPr>
        <a:xfrm>
          <a:off x="6915240" y="0"/>
          <a:ext cx="101844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INDICADOR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4</xdr:row>
      <xdr:rowOff>36360</xdr:rowOff>
    </xdr:from>
    <xdr:to>
      <xdr:col>14</xdr:col>
      <xdr:colOff>37800</xdr:colOff>
      <xdr:row>23</xdr:row>
      <xdr:rowOff>159840</xdr:rowOff>
    </xdr:to>
    <xdr:graphicFrame>
      <xdr:nvGraphicFramePr>
        <xdr:cNvPr id="26" name="Gráfico 1"/>
        <xdr:cNvGraphicFramePr/>
      </xdr:nvGraphicFramePr>
      <xdr:xfrm>
        <a:off x="19080" y="798480"/>
        <a:ext cx="1116612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133200</xdr:colOff>
      <xdr:row>0</xdr:row>
      <xdr:rowOff>0</xdr:rowOff>
    </xdr:from>
    <xdr:to>
      <xdr:col>17</xdr:col>
      <xdr:colOff>477360</xdr:colOff>
      <xdr:row>1</xdr:row>
      <xdr:rowOff>47160</xdr:rowOff>
    </xdr:to>
    <xdr:sp>
      <xdr:nvSpPr>
        <xdr:cNvPr id="27" name="Retângulo: Cantos Arredondados 2">
          <a:hlinkClick r:id="rId2"/>
        </xdr:cNvPr>
        <xdr:cNvSpPr/>
      </xdr:nvSpPr>
      <xdr:spPr>
        <a:xfrm>
          <a:off x="13034520" y="0"/>
          <a:ext cx="98604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INÍCIO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16</xdr:col>
      <xdr:colOff>133200</xdr:colOff>
      <xdr:row>1</xdr:row>
      <xdr:rowOff>76320</xdr:rowOff>
    </xdr:from>
    <xdr:to>
      <xdr:col>17</xdr:col>
      <xdr:colOff>475920</xdr:colOff>
      <xdr:row>2</xdr:row>
      <xdr:rowOff>123480</xdr:rowOff>
    </xdr:to>
    <xdr:sp>
      <xdr:nvSpPr>
        <xdr:cNvPr id="28" name="Retângulo: Cantos Arredondados 3">
          <a:hlinkClick r:id="rId3"/>
        </xdr:cNvPr>
        <xdr:cNvSpPr/>
      </xdr:nvSpPr>
      <xdr:spPr>
        <a:xfrm>
          <a:off x="13034520" y="266760"/>
          <a:ext cx="98460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EVIDÊNCIAS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14</xdr:col>
      <xdr:colOff>47520</xdr:colOff>
      <xdr:row>4</xdr:row>
      <xdr:rowOff>38160</xdr:rowOff>
    </xdr:from>
    <xdr:to>
      <xdr:col>15</xdr:col>
      <xdr:colOff>809280</xdr:colOff>
      <xdr:row>23</xdr:row>
      <xdr:rowOff>161640</xdr:rowOff>
    </xdr:to>
    <xdr:graphicFrame>
      <xdr:nvGraphicFramePr>
        <xdr:cNvPr id="29" name="Gráfico 4"/>
        <xdr:cNvGraphicFramePr/>
      </xdr:nvGraphicFramePr>
      <xdr:xfrm>
        <a:off x="11194920" y="800280"/>
        <a:ext cx="163872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542880</xdr:colOff>
      <xdr:row>0</xdr:row>
      <xdr:rowOff>0</xdr:rowOff>
    </xdr:from>
    <xdr:to>
      <xdr:col>8</xdr:col>
      <xdr:colOff>353520</xdr:colOff>
      <xdr:row>0</xdr:row>
      <xdr:rowOff>237600</xdr:rowOff>
    </xdr:to>
    <xdr:sp>
      <xdr:nvSpPr>
        <xdr:cNvPr id="30" name="Retângulo: Cantos Arredondados 1">
          <a:hlinkClick r:id="rId1"/>
        </xdr:cNvPr>
        <xdr:cNvSpPr/>
      </xdr:nvSpPr>
      <xdr:spPr>
        <a:xfrm>
          <a:off x="6933600" y="0"/>
          <a:ext cx="101628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INDICADOR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4</xdr:row>
      <xdr:rowOff>36360</xdr:rowOff>
    </xdr:from>
    <xdr:to>
      <xdr:col>14</xdr:col>
      <xdr:colOff>37800</xdr:colOff>
      <xdr:row>23</xdr:row>
      <xdr:rowOff>159840</xdr:rowOff>
    </xdr:to>
    <xdr:graphicFrame>
      <xdr:nvGraphicFramePr>
        <xdr:cNvPr id="31" name="Gráfico 1"/>
        <xdr:cNvGraphicFramePr/>
      </xdr:nvGraphicFramePr>
      <xdr:xfrm>
        <a:off x="19080" y="798480"/>
        <a:ext cx="1116612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133200</xdr:colOff>
      <xdr:row>0</xdr:row>
      <xdr:rowOff>0</xdr:rowOff>
    </xdr:from>
    <xdr:to>
      <xdr:col>17</xdr:col>
      <xdr:colOff>477360</xdr:colOff>
      <xdr:row>1</xdr:row>
      <xdr:rowOff>47160</xdr:rowOff>
    </xdr:to>
    <xdr:sp>
      <xdr:nvSpPr>
        <xdr:cNvPr id="32" name="Retângulo: Cantos Arredondados 2">
          <a:hlinkClick r:id="rId2"/>
        </xdr:cNvPr>
        <xdr:cNvSpPr/>
      </xdr:nvSpPr>
      <xdr:spPr>
        <a:xfrm>
          <a:off x="13034520" y="0"/>
          <a:ext cx="98604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INÍCIO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16</xdr:col>
      <xdr:colOff>133200</xdr:colOff>
      <xdr:row>1</xdr:row>
      <xdr:rowOff>76320</xdr:rowOff>
    </xdr:from>
    <xdr:to>
      <xdr:col>17</xdr:col>
      <xdr:colOff>475920</xdr:colOff>
      <xdr:row>2</xdr:row>
      <xdr:rowOff>123480</xdr:rowOff>
    </xdr:to>
    <xdr:sp>
      <xdr:nvSpPr>
        <xdr:cNvPr id="33" name="Retângulo: Cantos Arredondados 3">
          <a:hlinkClick r:id="rId3"/>
        </xdr:cNvPr>
        <xdr:cNvSpPr/>
      </xdr:nvSpPr>
      <xdr:spPr>
        <a:xfrm>
          <a:off x="13034520" y="266760"/>
          <a:ext cx="98460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EVIDÊNCIAS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14</xdr:col>
      <xdr:colOff>47520</xdr:colOff>
      <xdr:row>4</xdr:row>
      <xdr:rowOff>38160</xdr:rowOff>
    </xdr:from>
    <xdr:to>
      <xdr:col>15</xdr:col>
      <xdr:colOff>809280</xdr:colOff>
      <xdr:row>23</xdr:row>
      <xdr:rowOff>161640</xdr:rowOff>
    </xdr:to>
    <xdr:graphicFrame>
      <xdr:nvGraphicFramePr>
        <xdr:cNvPr id="34" name="Gráfico 4"/>
        <xdr:cNvGraphicFramePr/>
      </xdr:nvGraphicFramePr>
      <xdr:xfrm>
        <a:off x="11194920" y="800280"/>
        <a:ext cx="163872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95400</xdr:colOff>
      <xdr:row>0</xdr:row>
      <xdr:rowOff>0</xdr:rowOff>
    </xdr:from>
    <xdr:to>
      <xdr:col>23</xdr:col>
      <xdr:colOff>230040</xdr:colOff>
      <xdr:row>1</xdr:row>
      <xdr:rowOff>47160</xdr:rowOff>
    </xdr:to>
    <xdr:sp>
      <xdr:nvSpPr>
        <xdr:cNvPr id="35" name="Retângulo: Cantos Arredondados 1">
          <a:hlinkClick r:id="rId1"/>
        </xdr:cNvPr>
        <xdr:cNvSpPr/>
      </xdr:nvSpPr>
      <xdr:spPr>
        <a:xfrm>
          <a:off x="6963480" y="0"/>
          <a:ext cx="1004040" cy="22824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INDICADOR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4</xdr:row>
      <xdr:rowOff>36360</xdr:rowOff>
    </xdr:from>
    <xdr:to>
      <xdr:col>14</xdr:col>
      <xdr:colOff>37800</xdr:colOff>
      <xdr:row>23</xdr:row>
      <xdr:rowOff>159840</xdr:rowOff>
    </xdr:to>
    <xdr:graphicFrame>
      <xdr:nvGraphicFramePr>
        <xdr:cNvPr id="36" name="Gráfico 1"/>
        <xdr:cNvGraphicFramePr/>
      </xdr:nvGraphicFramePr>
      <xdr:xfrm>
        <a:off x="19080" y="798480"/>
        <a:ext cx="1116612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133200</xdr:colOff>
      <xdr:row>0</xdr:row>
      <xdr:rowOff>0</xdr:rowOff>
    </xdr:from>
    <xdr:to>
      <xdr:col>17</xdr:col>
      <xdr:colOff>477360</xdr:colOff>
      <xdr:row>1</xdr:row>
      <xdr:rowOff>47160</xdr:rowOff>
    </xdr:to>
    <xdr:sp>
      <xdr:nvSpPr>
        <xdr:cNvPr id="37" name="Retângulo: Cantos Arredondados 2">
          <a:hlinkClick r:id="rId2"/>
        </xdr:cNvPr>
        <xdr:cNvSpPr/>
      </xdr:nvSpPr>
      <xdr:spPr>
        <a:xfrm>
          <a:off x="13034520" y="0"/>
          <a:ext cx="98604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INÍCIO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16</xdr:col>
      <xdr:colOff>133200</xdr:colOff>
      <xdr:row>1</xdr:row>
      <xdr:rowOff>76320</xdr:rowOff>
    </xdr:from>
    <xdr:to>
      <xdr:col>17</xdr:col>
      <xdr:colOff>475920</xdr:colOff>
      <xdr:row>2</xdr:row>
      <xdr:rowOff>123480</xdr:rowOff>
    </xdr:to>
    <xdr:sp>
      <xdr:nvSpPr>
        <xdr:cNvPr id="38" name="Retângulo: Cantos Arredondados 3">
          <a:hlinkClick r:id="rId3"/>
        </xdr:cNvPr>
        <xdr:cNvSpPr/>
      </xdr:nvSpPr>
      <xdr:spPr>
        <a:xfrm>
          <a:off x="13034520" y="266760"/>
          <a:ext cx="98460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EVIDÊNCIAS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14</xdr:col>
      <xdr:colOff>47520</xdr:colOff>
      <xdr:row>4</xdr:row>
      <xdr:rowOff>38160</xdr:rowOff>
    </xdr:from>
    <xdr:to>
      <xdr:col>15</xdr:col>
      <xdr:colOff>809280</xdr:colOff>
      <xdr:row>23</xdr:row>
      <xdr:rowOff>161640</xdr:rowOff>
    </xdr:to>
    <xdr:graphicFrame>
      <xdr:nvGraphicFramePr>
        <xdr:cNvPr id="39" name="Gráfico 4"/>
        <xdr:cNvGraphicFramePr/>
      </xdr:nvGraphicFramePr>
      <xdr:xfrm>
        <a:off x="11194920" y="800280"/>
        <a:ext cx="163872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495360</xdr:colOff>
      <xdr:row>0</xdr:row>
      <xdr:rowOff>0</xdr:rowOff>
    </xdr:from>
    <xdr:to>
      <xdr:col>12</xdr:col>
      <xdr:colOff>229680</xdr:colOff>
      <xdr:row>0</xdr:row>
      <xdr:rowOff>237600</xdr:rowOff>
    </xdr:to>
    <xdr:sp>
      <xdr:nvSpPr>
        <xdr:cNvPr id="40" name="Retângulo: Cantos Arredondados 1">
          <a:hlinkClick r:id="rId1"/>
        </xdr:cNvPr>
        <xdr:cNvSpPr/>
      </xdr:nvSpPr>
      <xdr:spPr>
        <a:xfrm>
          <a:off x="6915240" y="0"/>
          <a:ext cx="101844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INDICADOR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4</xdr:row>
      <xdr:rowOff>36360</xdr:rowOff>
    </xdr:from>
    <xdr:to>
      <xdr:col>14</xdr:col>
      <xdr:colOff>37800</xdr:colOff>
      <xdr:row>23</xdr:row>
      <xdr:rowOff>159840</xdr:rowOff>
    </xdr:to>
    <xdr:graphicFrame>
      <xdr:nvGraphicFramePr>
        <xdr:cNvPr id="41" name="Gráfico 1"/>
        <xdr:cNvGraphicFramePr/>
      </xdr:nvGraphicFramePr>
      <xdr:xfrm>
        <a:off x="19080" y="798480"/>
        <a:ext cx="1116612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133200</xdr:colOff>
      <xdr:row>0</xdr:row>
      <xdr:rowOff>0</xdr:rowOff>
    </xdr:from>
    <xdr:to>
      <xdr:col>17</xdr:col>
      <xdr:colOff>477360</xdr:colOff>
      <xdr:row>1</xdr:row>
      <xdr:rowOff>47160</xdr:rowOff>
    </xdr:to>
    <xdr:sp>
      <xdr:nvSpPr>
        <xdr:cNvPr id="42" name="Retângulo: Cantos Arredondados 2">
          <a:hlinkClick r:id="rId2"/>
        </xdr:cNvPr>
        <xdr:cNvSpPr/>
      </xdr:nvSpPr>
      <xdr:spPr>
        <a:xfrm>
          <a:off x="13034520" y="0"/>
          <a:ext cx="98604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INÍCIO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16</xdr:col>
      <xdr:colOff>133200</xdr:colOff>
      <xdr:row>1</xdr:row>
      <xdr:rowOff>76320</xdr:rowOff>
    </xdr:from>
    <xdr:to>
      <xdr:col>17</xdr:col>
      <xdr:colOff>475920</xdr:colOff>
      <xdr:row>2</xdr:row>
      <xdr:rowOff>123480</xdr:rowOff>
    </xdr:to>
    <xdr:sp>
      <xdr:nvSpPr>
        <xdr:cNvPr id="43" name="Retângulo: Cantos Arredondados 3">
          <a:hlinkClick r:id="rId3"/>
        </xdr:cNvPr>
        <xdr:cNvSpPr/>
      </xdr:nvSpPr>
      <xdr:spPr>
        <a:xfrm>
          <a:off x="13034520" y="266760"/>
          <a:ext cx="98460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EVIDÊNCIAS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14</xdr:col>
      <xdr:colOff>47520</xdr:colOff>
      <xdr:row>4</xdr:row>
      <xdr:rowOff>38160</xdr:rowOff>
    </xdr:from>
    <xdr:to>
      <xdr:col>15</xdr:col>
      <xdr:colOff>809280</xdr:colOff>
      <xdr:row>23</xdr:row>
      <xdr:rowOff>161640</xdr:rowOff>
    </xdr:to>
    <xdr:graphicFrame>
      <xdr:nvGraphicFramePr>
        <xdr:cNvPr id="44" name="Gráfico 4"/>
        <xdr:cNvGraphicFramePr/>
      </xdr:nvGraphicFramePr>
      <xdr:xfrm>
        <a:off x="11194920" y="800280"/>
        <a:ext cx="163872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495360</xdr:colOff>
      <xdr:row>0</xdr:row>
      <xdr:rowOff>0</xdr:rowOff>
    </xdr:from>
    <xdr:to>
      <xdr:col>12</xdr:col>
      <xdr:colOff>229680</xdr:colOff>
      <xdr:row>0</xdr:row>
      <xdr:rowOff>237600</xdr:rowOff>
    </xdr:to>
    <xdr:sp>
      <xdr:nvSpPr>
        <xdr:cNvPr id="45" name="Retângulo: Cantos Arredondados 1">
          <a:hlinkClick r:id="rId1"/>
        </xdr:cNvPr>
        <xdr:cNvSpPr/>
      </xdr:nvSpPr>
      <xdr:spPr>
        <a:xfrm>
          <a:off x="6915240" y="0"/>
          <a:ext cx="101844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INDICADOR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4</xdr:row>
      <xdr:rowOff>36360</xdr:rowOff>
    </xdr:from>
    <xdr:to>
      <xdr:col>15</xdr:col>
      <xdr:colOff>37800</xdr:colOff>
      <xdr:row>23</xdr:row>
      <xdr:rowOff>159840</xdr:rowOff>
    </xdr:to>
    <xdr:graphicFrame>
      <xdr:nvGraphicFramePr>
        <xdr:cNvPr id="0" name="Gráfico 1"/>
        <xdr:cNvGraphicFramePr/>
      </xdr:nvGraphicFramePr>
      <xdr:xfrm>
        <a:off x="19080" y="798480"/>
        <a:ext cx="1205892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89640</xdr:colOff>
      <xdr:row>0</xdr:row>
      <xdr:rowOff>0</xdr:rowOff>
    </xdr:from>
    <xdr:to>
      <xdr:col>17</xdr:col>
      <xdr:colOff>229680</xdr:colOff>
      <xdr:row>1</xdr:row>
      <xdr:rowOff>47160</xdr:rowOff>
    </xdr:to>
    <xdr:sp>
      <xdr:nvSpPr>
        <xdr:cNvPr id="1" name="Retângulo: Cantos Arredondados 2">
          <a:hlinkClick r:id="rId2"/>
        </xdr:cNvPr>
        <xdr:cNvSpPr/>
      </xdr:nvSpPr>
      <xdr:spPr>
        <a:xfrm>
          <a:off x="13006800" y="0"/>
          <a:ext cx="101700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INÍCIO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16</xdr:col>
      <xdr:colOff>89640</xdr:colOff>
      <xdr:row>1</xdr:row>
      <xdr:rowOff>76320</xdr:rowOff>
    </xdr:from>
    <xdr:to>
      <xdr:col>17</xdr:col>
      <xdr:colOff>228240</xdr:colOff>
      <xdr:row>2</xdr:row>
      <xdr:rowOff>123480</xdr:rowOff>
    </xdr:to>
    <xdr:sp>
      <xdr:nvSpPr>
        <xdr:cNvPr id="2" name="Retângulo: Cantos Arredondados 3">
          <a:hlinkClick r:id="rId3"/>
        </xdr:cNvPr>
        <xdr:cNvSpPr/>
      </xdr:nvSpPr>
      <xdr:spPr>
        <a:xfrm>
          <a:off x="13006800" y="266760"/>
          <a:ext cx="101556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EVIDÊNCIAS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15</xdr:col>
      <xdr:colOff>47520</xdr:colOff>
      <xdr:row>4</xdr:row>
      <xdr:rowOff>38160</xdr:rowOff>
    </xdr:from>
    <xdr:to>
      <xdr:col>16</xdr:col>
      <xdr:colOff>809280</xdr:colOff>
      <xdr:row>23</xdr:row>
      <xdr:rowOff>161640</xdr:rowOff>
    </xdr:to>
    <xdr:graphicFrame>
      <xdr:nvGraphicFramePr>
        <xdr:cNvPr id="3" name="Gráfico 4"/>
        <xdr:cNvGraphicFramePr/>
      </xdr:nvGraphicFramePr>
      <xdr:xfrm>
        <a:off x="12087720" y="800280"/>
        <a:ext cx="163872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4</xdr:row>
      <xdr:rowOff>36360</xdr:rowOff>
    </xdr:from>
    <xdr:to>
      <xdr:col>14</xdr:col>
      <xdr:colOff>37800</xdr:colOff>
      <xdr:row>23</xdr:row>
      <xdr:rowOff>159840</xdr:rowOff>
    </xdr:to>
    <xdr:graphicFrame>
      <xdr:nvGraphicFramePr>
        <xdr:cNvPr id="46" name="Gráfico 1"/>
        <xdr:cNvGraphicFramePr/>
      </xdr:nvGraphicFramePr>
      <xdr:xfrm>
        <a:off x="19080" y="798480"/>
        <a:ext cx="1116612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133200</xdr:colOff>
      <xdr:row>0</xdr:row>
      <xdr:rowOff>0</xdr:rowOff>
    </xdr:from>
    <xdr:to>
      <xdr:col>17</xdr:col>
      <xdr:colOff>477360</xdr:colOff>
      <xdr:row>1</xdr:row>
      <xdr:rowOff>47160</xdr:rowOff>
    </xdr:to>
    <xdr:sp>
      <xdr:nvSpPr>
        <xdr:cNvPr id="47" name="Retângulo: Cantos Arredondados 2">
          <a:hlinkClick r:id="rId2"/>
        </xdr:cNvPr>
        <xdr:cNvSpPr/>
      </xdr:nvSpPr>
      <xdr:spPr>
        <a:xfrm>
          <a:off x="13034520" y="0"/>
          <a:ext cx="98604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INÍCIO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16</xdr:col>
      <xdr:colOff>133200</xdr:colOff>
      <xdr:row>1</xdr:row>
      <xdr:rowOff>76320</xdr:rowOff>
    </xdr:from>
    <xdr:to>
      <xdr:col>17</xdr:col>
      <xdr:colOff>475920</xdr:colOff>
      <xdr:row>2</xdr:row>
      <xdr:rowOff>123480</xdr:rowOff>
    </xdr:to>
    <xdr:sp>
      <xdr:nvSpPr>
        <xdr:cNvPr id="48" name="Retângulo: Cantos Arredondados 3">
          <a:hlinkClick r:id="rId3"/>
        </xdr:cNvPr>
        <xdr:cNvSpPr/>
      </xdr:nvSpPr>
      <xdr:spPr>
        <a:xfrm>
          <a:off x="13034520" y="266760"/>
          <a:ext cx="98460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EVIDÊNCIAS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14</xdr:col>
      <xdr:colOff>47520</xdr:colOff>
      <xdr:row>4</xdr:row>
      <xdr:rowOff>38160</xdr:rowOff>
    </xdr:from>
    <xdr:to>
      <xdr:col>15</xdr:col>
      <xdr:colOff>809280</xdr:colOff>
      <xdr:row>23</xdr:row>
      <xdr:rowOff>161640</xdr:rowOff>
    </xdr:to>
    <xdr:graphicFrame>
      <xdr:nvGraphicFramePr>
        <xdr:cNvPr id="49" name="Gráfico 4"/>
        <xdr:cNvGraphicFramePr/>
      </xdr:nvGraphicFramePr>
      <xdr:xfrm>
        <a:off x="11194920" y="800280"/>
        <a:ext cx="163872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495360</xdr:colOff>
      <xdr:row>0</xdr:row>
      <xdr:rowOff>0</xdr:rowOff>
    </xdr:from>
    <xdr:to>
      <xdr:col>12</xdr:col>
      <xdr:colOff>229680</xdr:colOff>
      <xdr:row>0</xdr:row>
      <xdr:rowOff>237600</xdr:rowOff>
    </xdr:to>
    <xdr:sp>
      <xdr:nvSpPr>
        <xdr:cNvPr id="50" name="Retângulo: Cantos Arredondados 1">
          <a:hlinkClick r:id="rId1"/>
        </xdr:cNvPr>
        <xdr:cNvSpPr/>
      </xdr:nvSpPr>
      <xdr:spPr>
        <a:xfrm>
          <a:off x="6915240" y="0"/>
          <a:ext cx="101844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INDICADOR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759960</xdr:colOff>
      <xdr:row>0</xdr:row>
      <xdr:rowOff>0</xdr:rowOff>
    </xdr:from>
    <xdr:to>
      <xdr:col>6</xdr:col>
      <xdr:colOff>698400</xdr:colOff>
      <xdr:row>0</xdr:row>
      <xdr:rowOff>237600</xdr:rowOff>
    </xdr:to>
    <xdr:sp>
      <xdr:nvSpPr>
        <xdr:cNvPr id="4" name="Retângulo: Cantos Arredondados 1">
          <a:hlinkClick r:id="rId1"/>
        </xdr:cNvPr>
        <xdr:cNvSpPr/>
      </xdr:nvSpPr>
      <xdr:spPr>
        <a:xfrm>
          <a:off x="6930720" y="0"/>
          <a:ext cx="100368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INDICADOR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4</xdr:row>
      <xdr:rowOff>36360</xdr:rowOff>
    </xdr:from>
    <xdr:to>
      <xdr:col>14</xdr:col>
      <xdr:colOff>37800</xdr:colOff>
      <xdr:row>23</xdr:row>
      <xdr:rowOff>159840</xdr:rowOff>
    </xdr:to>
    <xdr:graphicFrame>
      <xdr:nvGraphicFramePr>
        <xdr:cNvPr id="5" name="Gráfico 1"/>
        <xdr:cNvGraphicFramePr/>
      </xdr:nvGraphicFramePr>
      <xdr:xfrm>
        <a:off x="19080" y="798480"/>
        <a:ext cx="1116612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133200</xdr:colOff>
      <xdr:row>0</xdr:row>
      <xdr:rowOff>0</xdr:rowOff>
    </xdr:from>
    <xdr:to>
      <xdr:col>17</xdr:col>
      <xdr:colOff>477360</xdr:colOff>
      <xdr:row>1</xdr:row>
      <xdr:rowOff>47160</xdr:rowOff>
    </xdr:to>
    <xdr:sp>
      <xdr:nvSpPr>
        <xdr:cNvPr id="6" name="Retângulo: Cantos Arredondados 2">
          <a:hlinkClick r:id="rId2"/>
        </xdr:cNvPr>
        <xdr:cNvSpPr/>
      </xdr:nvSpPr>
      <xdr:spPr>
        <a:xfrm>
          <a:off x="13034520" y="0"/>
          <a:ext cx="98604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INÍCIO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16</xdr:col>
      <xdr:colOff>133200</xdr:colOff>
      <xdr:row>1</xdr:row>
      <xdr:rowOff>76320</xdr:rowOff>
    </xdr:from>
    <xdr:to>
      <xdr:col>17</xdr:col>
      <xdr:colOff>475920</xdr:colOff>
      <xdr:row>2</xdr:row>
      <xdr:rowOff>123480</xdr:rowOff>
    </xdr:to>
    <xdr:sp>
      <xdr:nvSpPr>
        <xdr:cNvPr id="7" name="Retângulo: Cantos Arredondados 3">
          <a:hlinkClick r:id="rId3"/>
        </xdr:cNvPr>
        <xdr:cNvSpPr/>
      </xdr:nvSpPr>
      <xdr:spPr>
        <a:xfrm>
          <a:off x="13034520" y="266760"/>
          <a:ext cx="98460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EVIDÊNCIAS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14</xdr:col>
      <xdr:colOff>47520</xdr:colOff>
      <xdr:row>4</xdr:row>
      <xdr:rowOff>38160</xdr:rowOff>
    </xdr:from>
    <xdr:to>
      <xdr:col>15</xdr:col>
      <xdr:colOff>809280</xdr:colOff>
      <xdr:row>23</xdr:row>
      <xdr:rowOff>161640</xdr:rowOff>
    </xdr:to>
    <xdr:graphicFrame>
      <xdr:nvGraphicFramePr>
        <xdr:cNvPr id="8" name="Gráfico 4"/>
        <xdr:cNvGraphicFramePr/>
      </xdr:nvGraphicFramePr>
      <xdr:xfrm>
        <a:off x="11194920" y="800280"/>
        <a:ext cx="163872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70560</xdr:colOff>
      <xdr:row>0</xdr:row>
      <xdr:rowOff>0</xdr:rowOff>
    </xdr:from>
    <xdr:to>
      <xdr:col>8</xdr:col>
      <xdr:colOff>254520</xdr:colOff>
      <xdr:row>0</xdr:row>
      <xdr:rowOff>237600</xdr:rowOff>
    </xdr:to>
    <xdr:sp>
      <xdr:nvSpPr>
        <xdr:cNvPr id="9" name="Retângulo: Cantos Arredondados 1">
          <a:hlinkClick r:id="rId1"/>
        </xdr:cNvPr>
        <xdr:cNvSpPr/>
      </xdr:nvSpPr>
      <xdr:spPr>
        <a:xfrm>
          <a:off x="6937560" y="0"/>
          <a:ext cx="100620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INDICADOR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4</xdr:row>
      <xdr:rowOff>36360</xdr:rowOff>
    </xdr:from>
    <xdr:to>
      <xdr:col>14</xdr:col>
      <xdr:colOff>37800</xdr:colOff>
      <xdr:row>23</xdr:row>
      <xdr:rowOff>159840</xdr:rowOff>
    </xdr:to>
    <xdr:graphicFrame>
      <xdr:nvGraphicFramePr>
        <xdr:cNvPr id="10" name="Gráfico 1"/>
        <xdr:cNvGraphicFramePr/>
      </xdr:nvGraphicFramePr>
      <xdr:xfrm>
        <a:off x="19080" y="798480"/>
        <a:ext cx="1116612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133200</xdr:colOff>
      <xdr:row>0</xdr:row>
      <xdr:rowOff>0</xdr:rowOff>
    </xdr:from>
    <xdr:to>
      <xdr:col>17</xdr:col>
      <xdr:colOff>477360</xdr:colOff>
      <xdr:row>1</xdr:row>
      <xdr:rowOff>47160</xdr:rowOff>
    </xdr:to>
    <xdr:sp>
      <xdr:nvSpPr>
        <xdr:cNvPr id="11" name="Retângulo: Cantos Arredondados 2">
          <a:hlinkClick r:id="rId2"/>
        </xdr:cNvPr>
        <xdr:cNvSpPr/>
      </xdr:nvSpPr>
      <xdr:spPr>
        <a:xfrm>
          <a:off x="13034520" y="0"/>
          <a:ext cx="98604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INÍCIO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16</xdr:col>
      <xdr:colOff>133200</xdr:colOff>
      <xdr:row>1</xdr:row>
      <xdr:rowOff>76320</xdr:rowOff>
    </xdr:from>
    <xdr:to>
      <xdr:col>17</xdr:col>
      <xdr:colOff>475920</xdr:colOff>
      <xdr:row>2</xdr:row>
      <xdr:rowOff>123480</xdr:rowOff>
    </xdr:to>
    <xdr:sp>
      <xdr:nvSpPr>
        <xdr:cNvPr id="12" name="Retângulo: Cantos Arredondados 3">
          <a:hlinkClick r:id="rId3"/>
        </xdr:cNvPr>
        <xdr:cNvSpPr/>
      </xdr:nvSpPr>
      <xdr:spPr>
        <a:xfrm>
          <a:off x="13034520" y="266760"/>
          <a:ext cx="98460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EVIDÊNCIAS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14</xdr:col>
      <xdr:colOff>47520</xdr:colOff>
      <xdr:row>4</xdr:row>
      <xdr:rowOff>38160</xdr:rowOff>
    </xdr:from>
    <xdr:to>
      <xdr:col>15</xdr:col>
      <xdr:colOff>809280</xdr:colOff>
      <xdr:row>23</xdr:row>
      <xdr:rowOff>161640</xdr:rowOff>
    </xdr:to>
    <xdr:graphicFrame>
      <xdr:nvGraphicFramePr>
        <xdr:cNvPr id="13" name="Gráfico 4"/>
        <xdr:cNvGraphicFramePr/>
      </xdr:nvGraphicFramePr>
      <xdr:xfrm>
        <a:off x="11194920" y="800280"/>
        <a:ext cx="163872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495360</xdr:colOff>
      <xdr:row>0</xdr:row>
      <xdr:rowOff>0</xdr:rowOff>
    </xdr:from>
    <xdr:to>
      <xdr:col>12</xdr:col>
      <xdr:colOff>229680</xdr:colOff>
      <xdr:row>0</xdr:row>
      <xdr:rowOff>237600</xdr:rowOff>
    </xdr:to>
    <xdr:sp>
      <xdr:nvSpPr>
        <xdr:cNvPr id="14" name="Retângulo: Cantos Arredondados 1">
          <a:hlinkClick r:id="rId1"/>
        </xdr:cNvPr>
        <xdr:cNvSpPr/>
      </xdr:nvSpPr>
      <xdr:spPr>
        <a:xfrm>
          <a:off x="6915240" y="0"/>
          <a:ext cx="101844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INDICADOR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2</xdr:row>
      <xdr:rowOff>16560</xdr:rowOff>
    </xdr:from>
    <xdr:to>
      <xdr:col>0</xdr:col>
      <xdr:colOff>304560</xdr:colOff>
      <xdr:row>3</xdr:row>
      <xdr:rowOff>130680</xdr:rowOff>
    </xdr:to>
    <xdr:sp>
      <xdr:nvSpPr>
        <xdr:cNvPr id="15" name="AutoShape 1"/>
        <xdr:cNvSpPr/>
      </xdr:nvSpPr>
      <xdr:spPr>
        <a:xfrm>
          <a:off x="0" y="447840"/>
          <a:ext cx="304560" cy="2948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4</xdr:row>
      <xdr:rowOff>36360</xdr:rowOff>
    </xdr:from>
    <xdr:to>
      <xdr:col>14</xdr:col>
      <xdr:colOff>37800</xdr:colOff>
      <xdr:row>23</xdr:row>
      <xdr:rowOff>159840</xdr:rowOff>
    </xdr:to>
    <xdr:graphicFrame>
      <xdr:nvGraphicFramePr>
        <xdr:cNvPr id="16" name="Gráfico 1"/>
        <xdr:cNvGraphicFramePr/>
      </xdr:nvGraphicFramePr>
      <xdr:xfrm>
        <a:off x="19080" y="798480"/>
        <a:ext cx="1116612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16</xdr:col>
      <xdr:colOff>133200</xdr:colOff>
      <xdr:row>0</xdr:row>
      <xdr:rowOff>0</xdr:rowOff>
    </xdr:from>
    <xdr:to>
      <xdr:col>17</xdr:col>
      <xdr:colOff>477360</xdr:colOff>
      <xdr:row>1</xdr:row>
      <xdr:rowOff>47160</xdr:rowOff>
    </xdr:to>
    <xdr:sp>
      <xdr:nvSpPr>
        <xdr:cNvPr id="17" name="Retângulo: Cantos Arredondados 2">
          <a:hlinkClick r:id="rId2"/>
        </xdr:cNvPr>
        <xdr:cNvSpPr/>
      </xdr:nvSpPr>
      <xdr:spPr>
        <a:xfrm>
          <a:off x="13034520" y="0"/>
          <a:ext cx="98604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INÍCIO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absolute">
    <xdr:from>
      <xdr:col>16</xdr:col>
      <xdr:colOff>133200</xdr:colOff>
      <xdr:row>1</xdr:row>
      <xdr:rowOff>76320</xdr:rowOff>
    </xdr:from>
    <xdr:to>
      <xdr:col>17</xdr:col>
      <xdr:colOff>475920</xdr:colOff>
      <xdr:row>2</xdr:row>
      <xdr:rowOff>123480</xdr:rowOff>
    </xdr:to>
    <xdr:sp>
      <xdr:nvSpPr>
        <xdr:cNvPr id="18" name="Retângulo: Cantos Arredondados 3">
          <a:hlinkClick r:id="rId3"/>
        </xdr:cNvPr>
        <xdr:cNvSpPr/>
      </xdr:nvSpPr>
      <xdr:spPr>
        <a:xfrm>
          <a:off x="13034520" y="266760"/>
          <a:ext cx="98460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EVIDÊNCIAS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  <xdr:twoCellAnchor editAs="oneCell">
    <xdr:from>
      <xdr:col>14</xdr:col>
      <xdr:colOff>47520</xdr:colOff>
      <xdr:row>4</xdr:row>
      <xdr:rowOff>38160</xdr:rowOff>
    </xdr:from>
    <xdr:to>
      <xdr:col>15</xdr:col>
      <xdr:colOff>809280</xdr:colOff>
      <xdr:row>23</xdr:row>
      <xdr:rowOff>161640</xdr:rowOff>
    </xdr:to>
    <xdr:graphicFrame>
      <xdr:nvGraphicFramePr>
        <xdr:cNvPr id="19" name="Gráfico 4"/>
        <xdr:cNvGraphicFramePr/>
      </xdr:nvGraphicFramePr>
      <xdr:xfrm>
        <a:off x="11194920" y="800280"/>
        <a:ext cx="1638720" cy="3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495360</xdr:colOff>
      <xdr:row>0</xdr:row>
      <xdr:rowOff>0</xdr:rowOff>
    </xdr:from>
    <xdr:to>
      <xdr:col>12</xdr:col>
      <xdr:colOff>229680</xdr:colOff>
      <xdr:row>0</xdr:row>
      <xdr:rowOff>237600</xdr:rowOff>
    </xdr:to>
    <xdr:sp>
      <xdr:nvSpPr>
        <xdr:cNvPr id="20" name="Retângulo: Cantos Arredondados 1">
          <a:hlinkClick r:id="rId1"/>
        </xdr:cNvPr>
        <xdr:cNvSpPr/>
      </xdr:nvSpPr>
      <xdr:spPr>
        <a:xfrm>
          <a:off x="6915240" y="0"/>
          <a:ext cx="1018440" cy="237600"/>
        </a:xfrm>
        <a:prstGeom prst="roundRect">
          <a:avLst>
            <a:gd name="adj" fmla="val 16667"/>
          </a:avLst>
        </a:prstGeom>
        <a:solidFill>
          <a:srgbClr val="4472c4"/>
        </a:solidFill>
        <a:ln w="12700">
          <a:solidFill>
            <a:srgbClr val="325490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pt-BR" sz="1100" strike="noStrike" u="none">
              <a:solidFill>
                <a:schemeClr val="lt1"/>
              </a:solidFill>
              <a:effectLst/>
              <a:uFillTx/>
              <a:latin typeface="Calibri"/>
            </a:rPr>
            <a:t>INDICADOR</a:t>
          </a:r>
          <a:endParaRPr b="0" lang="pt-BR" sz="1100" strike="noStrike" u="none">
            <a:effectLst/>
            <a:uFillTx/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L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6" activeCellId="0" sqref="A6"/>
    </sheetView>
  </sheetViews>
  <sheetFormatPr defaultColWidth="9.109375" defaultRowHeight="14.25" customHeight="true" zeroHeight="false" outlineLevelRow="0" outlineLevelCol="0"/>
  <cols>
    <col collapsed="false" customWidth="true" hidden="false" outlineLevel="0" max="1" min="1" style="1" width="5.66"/>
    <col collapsed="false" customWidth="true" hidden="false" outlineLevel="0" max="2" min="2" style="2" width="13.88"/>
    <col collapsed="false" customWidth="true" hidden="false" outlineLevel="0" max="3" min="3" style="2" width="20.11"/>
    <col collapsed="false" customWidth="true" hidden="false" outlineLevel="0" max="4" min="4" style="2" width="22.67"/>
    <col collapsed="false" customWidth="true" hidden="false" outlineLevel="0" max="5" min="5" style="3" width="30.88"/>
    <col collapsed="false" customWidth="true" hidden="false" outlineLevel="0" max="6" min="6" style="3" width="48.67"/>
    <col collapsed="false" customWidth="true" hidden="false" outlineLevel="0" max="7" min="7" style="3" width="49.67"/>
    <col collapsed="false" customWidth="true" hidden="false" outlineLevel="0" max="8" min="8" style="2" width="13"/>
    <col collapsed="false" customWidth="true" hidden="false" outlineLevel="0" max="9" min="9" style="2" width="15.66"/>
    <col collapsed="false" customWidth="true" hidden="false" outlineLevel="0" max="10" min="10" style="2" width="16.44"/>
    <col collapsed="false" customWidth="true" hidden="false" outlineLevel="0" max="11" min="11" style="2" width="19.11"/>
    <col collapsed="false" customWidth="true" hidden="false" outlineLevel="0" max="12" min="12" style="4" width="19.11"/>
    <col collapsed="false" customWidth="false" hidden="false" outlineLevel="0" max="16384" min="13" style="3" width="9.11"/>
  </cols>
  <sheetData>
    <row r="1" s="1" customFormat="true" ht="39.5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="8" customFormat="true" ht="23.85" hidden="false" customHeight="false" outlineLevel="0" collapsed="false">
      <c r="A2" s="6" t="n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</row>
    <row r="3" s="8" customFormat="true" ht="23.85" hidden="false" customHeight="false" outlineLevel="0" collapsed="false">
      <c r="A3" s="6" t="n">
        <v>2</v>
      </c>
      <c r="B3" s="7" t="s">
        <v>12</v>
      </c>
      <c r="C3" s="7" t="s">
        <v>23</v>
      </c>
      <c r="D3" s="7" t="s">
        <v>14</v>
      </c>
      <c r="E3" s="7" t="s">
        <v>15</v>
      </c>
      <c r="F3" s="7" t="s">
        <v>24</v>
      </c>
      <c r="G3" s="7" t="s">
        <v>17</v>
      </c>
      <c r="H3" s="7" t="s">
        <v>18</v>
      </c>
      <c r="I3" s="7" t="s">
        <v>19</v>
      </c>
      <c r="J3" s="7" t="s">
        <v>25</v>
      </c>
      <c r="K3" s="7" t="s">
        <v>26</v>
      </c>
      <c r="L3" s="7" t="s">
        <v>22</v>
      </c>
    </row>
    <row r="4" s="8" customFormat="true" ht="23.85" hidden="false" customHeight="false" outlineLevel="0" collapsed="false">
      <c r="A4" s="6" t="n">
        <v>3</v>
      </c>
      <c r="B4" s="7" t="s">
        <v>12</v>
      </c>
      <c r="C4" s="7" t="s">
        <v>27</v>
      </c>
      <c r="D4" s="7" t="s">
        <v>14</v>
      </c>
      <c r="E4" s="7" t="s">
        <v>15</v>
      </c>
      <c r="F4" s="7" t="s">
        <v>24</v>
      </c>
      <c r="G4" s="7" t="s">
        <v>17</v>
      </c>
      <c r="H4" s="7" t="s">
        <v>18</v>
      </c>
      <c r="I4" s="7" t="s">
        <v>19</v>
      </c>
      <c r="J4" s="7" t="s">
        <v>25</v>
      </c>
      <c r="K4" s="7" t="s">
        <v>28</v>
      </c>
      <c r="L4" s="7" t="s">
        <v>22</v>
      </c>
    </row>
    <row r="5" s="8" customFormat="true" ht="23.85" hidden="false" customHeight="false" outlineLevel="0" collapsed="false">
      <c r="A5" s="6" t="n">
        <v>4</v>
      </c>
      <c r="B5" s="7" t="s">
        <v>12</v>
      </c>
      <c r="C5" s="7" t="s">
        <v>29</v>
      </c>
      <c r="D5" s="7" t="s">
        <v>14</v>
      </c>
      <c r="E5" s="7" t="s">
        <v>15</v>
      </c>
      <c r="F5" s="7" t="s">
        <v>24</v>
      </c>
      <c r="G5" s="7" t="s">
        <v>17</v>
      </c>
      <c r="H5" s="7" t="s">
        <v>18</v>
      </c>
      <c r="I5" s="7" t="s">
        <v>19</v>
      </c>
      <c r="J5" s="7" t="s">
        <v>25</v>
      </c>
      <c r="K5" s="7" t="s">
        <v>30</v>
      </c>
      <c r="L5" s="7" t="s">
        <v>22</v>
      </c>
    </row>
    <row r="6" s="8" customFormat="true" ht="14.25" hidden="false" customHeight="false" outlineLevel="0" collapsed="false">
      <c r="A6" s="6" t="n">
        <v>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s="8" customFormat="true" ht="14.25" hidden="false" customHeight="false" outlineLevel="0" collapsed="false">
      <c r="A7" s="6" t="n">
        <v>6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="8" customFormat="true" ht="14.25" hidden="false" customHeight="false" outlineLevel="0" collapsed="false">
      <c r="A8" s="6" t="n">
        <v>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="8" customFormat="true" ht="14.25" hidden="false" customHeight="false" outlineLevel="0" collapsed="false">
      <c r="A9" s="6" t="n">
        <v>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="8" customFormat="true" ht="24.75" hidden="false" customHeight="true" outlineLevel="0" collapsed="false">
      <c r="A10" s="9" t="n">
        <v>9</v>
      </c>
      <c r="B10" s="10"/>
      <c r="C10" s="10"/>
      <c r="D10" s="10"/>
      <c r="E10" s="11"/>
      <c r="F10" s="11"/>
      <c r="G10" s="11"/>
      <c r="H10" s="10"/>
      <c r="I10" s="10"/>
      <c r="J10" s="10"/>
      <c r="K10" s="10"/>
      <c r="L10" s="12"/>
    </row>
    <row r="11" s="8" customFormat="true" ht="24.75" hidden="false" customHeight="true" outlineLevel="0" collapsed="false">
      <c r="A11" s="13" t="n">
        <v>10</v>
      </c>
      <c r="B11" s="14"/>
      <c r="C11" s="14"/>
      <c r="D11" s="14"/>
      <c r="E11" s="15"/>
      <c r="F11" s="15"/>
      <c r="G11" s="15"/>
      <c r="H11" s="14"/>
      <c r="I11" s="14"/>
      <c r="J11" s="14"/>
      <c r="K11" s="14"/>
      <c r="L11" s="16"/>
    </row>
    <row r="22" customFormat="false" ht="14.25" hidden="false" customHeight="false" outlineLevel="0" collapsed="false">
      <c r="G22" s="3" t="n">
        <v>50000</v>
      </c>
    </row>
    <row r="23" customFormat="false" ht="14.25" hidden="false" customHeight="false" outlineLevel="0" collapsed="false">
      <c r="G23" s="3" t="n">
        <v>20000</v>
      </c>
    </row>
    <row r="25" customFormat="false" ht="14.25" hidden="false" customHeight="false" outlineLevel="0" collapsed="false">
      <c r="G25" s="17" t="n">
        <f aca="false">G23/G22</f>
        <v>0.4</v>
      </c>
    </row>
  </sheetData>
  <autoFilter ref="A1:L11">
    <filterColumn colId="1">
      <filters blank="1">
        <filter val="ESTRATÉGICO"/>
        <filter val="OPERACIONAL"/>
      </filters>
    </filterColumn>
  </autoFilter>
  <dataValidations count="2">
    <dataValidation allowBlank="true" errorStyle="stop" operator="between" showDropDown="false" showErrorMessage="true" showInputMessage="true" sqref="I2:I11" type="list">
      <formula1>"QUANDO - MELHOR,QUANDO + MELHOR"</formula1>
      <formula2>0</formula2>
    </dataValidation>
    <dataValidation allowBlank="true" errorStyle="stop" operator="between" showDropDown="false" showErrorMessage="true" showInputMessage="true" sqref="B2:B11" type="list">
      <formula1>"ESTRATÉGICO,TÁTICO,OPERACIONAL"</formula1>
      <formula2>0</formula2>
    </dataValidation>
  </dataValidations>
  <hyperlinks>
    <hyperlink ref="A2" location="'IND1'!C1" display="#'IND1'!C1"/>
    <hyperlink ref="A3" location="'IND2'!C1" display="#'IND2'!C1"/>
    <hyperlink ref="A4" location="'IND3'!C1" display="#'IND3'!C1"/>
    <hyperlink ref="A5" location="'IND4'!C1" display="#'IND4'!C1"/>
    <hyperlink ref="A6" location="'IND5'!C1" display="#'IND5'!C1"/>
    <hyperlink ref="A7" location="'IND6'!C1" display="#'IND6'!C1"/>
    <hyperlink ref="A8" location="'IND7'!C1" display="#'IND7'!C1"/>
    <hyperlink ref="A9" location="'IND8'!C1" display="#'IND8'!C1"/>
    <hyperlink ref="A10" location="'IND9'!C1" display="#'IND9'!C1"/>
    <hyperlink ref="A11" location="'IND10'!C1" display="#'IND10'!C1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tabColor rgb="FF808080"/>
    <pageSetUpPr fitToPage="true"/>
  </sheetPr>
  <dimension ref="A1:AM102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4" topLeftCell="A13" activePane="bottomLeft" state="frozen"/>
      <selection pane="topLeft" activeCell="B1" activeCellId="0" sqref="B1"/>
      <selection pane="bottomLeft" activeCell="B27" activeCellId="0" sqref="B27"/>
    </sheetView>
  </sheetViews>
  <sheetFormatPr defaultColWidth="9.109375" defaultRowHeight="14.25" customHeight="true" zeroHeight="false" outlineLevelRow="0" outlineLevelCol="0"/>
  <cols>
    <col collapsed="false" customWidth="true" hidden="true" outlineLevel="0" max="1" min="1" style="18" width="4.67"/>
    <col collapsed="false" customWidth="true" hidden="false" outlineLevel="0" max="2" min="2" style="3" width="15.56"/>
    <col collapsed="false" customWidth="true" hidden="false" outlineLevel="0" max="14" min="3" style="3" width="11.89"/>
    <col collapsed="false" customWidth="true" hidden="false" outlineLevel="0" max="16" min="15" style="3" width="12.44"/>
    <col collapsed="false" customWidth="false" hidden="false" outlineLevel="0" max="39" min="17" style="19" width="9.11"/>
    <col collapsed="false" customWidth="false" hidden="false" outlineLevel="0" max="16384" min="40" style="3" width="9.11"/>
  </cols>
  <sheetData>
    <row r="1" s="26" customFormat="true" ht="15" hidden="false" customHeight="true" outlineLevel="0" collapsed="false">
      <c r="A1" s="20" t="n">
        <v>5</v>
      </c>
      <c r="B1" s="21" t="s">
        <v>4</v>
      </c>
      <c r="C1" s="22" t="n">
        <f aca="false">VLOOKUP(A1,'EXTRATO INDICADORES'!A:L,5,0)</f>
        <v>0</v>
      </c>
      <c r="D1" s="22"/>
      <c r="E1" s="22"/>
      <c r="F1" s="22"/>
      <c r="G1" s="23" t="s">
        <v>2</v>
      </c>
      <c r="H1" s="22" t="n">
        <f aca="false">VLOOKUP(A1,'EXTRATO INDICADORES'!A:L,3,0)</f>
        <v>0</v>
      </c>
      <c r="I1" s="22"/>
      <c r="J1" s="23" t="s">
        <v>10</v>
      </c>
      <c r="K1" s="24"/>
      <c r="L1" s="24"/>
      <c r="M1" s="21" t="s">
        <v>8</v>
      </c>
      <c r="N1" s="21" t="s">
        <v>7</v>
      </c>
      <c r="O1" s="21" t="s">
        <v>31</v>
      </c>
      <c r="P1" s="21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</row>
    <row r="2" s="26" customFormat="true" ht="15" hidden="false" customHeight="true" outlineLevel="0" collapsed="false">
      <c r="A2" s="27"/>
      <c r="B2" s="21"/>
      <c r="C2" s="22"/>
      <c r="D2" s="22"/>
      <c r="E2" s="22"/>
      <c r="F2" s="22"/>
      <c r="G2" s="23"/>
      <c r="H2" s="22"/>
      <c r="I2" s="22"/>
      <c r="J2" s="23"/>
      <c r="K2" s="24"/>
      <c r="L2" s="24"/>
      <c r="M2" s="21"/>
      <c r="N2" s="21"/>
      <c r="O2" s="28" t="s">
        <v>32</v>
      </c>
      <c r="P2" s="121" t="n">
        <f aca="false">P27</f>
        <v>1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</row>
    <row r="3" s="26" customFormat="true" ht="15" hidden="false" customHeight="true" outlineLevel="0" collapsed="false">
      <c r="A3" s="27"/>
      <c r="B3" s="21" t="s">
        <v>5</v>
      </c>
      <c r="C3" s="30" t="n">
        <f aca="false">VLOOKUP(A1,'EXTRATO INDICADORES'!A:L,6,0)</f>
        <v>0</v>
      </c>
      <c r="D3" s="30"/>
      <c r="E3" s="30"/>
      <c r="F3" s="30"/>
      <c r="G3" s="23" t="s">
        <v>3</v>
      </c>
      <c r="H3" s="22"/>
      <c r="I3" s="22"/>
      <c r="J3" s="21" t="s">
        <v>11</v>
      </c>
      <c r="K3" s="24"/>
      <c r="L3" s="24"/>
      <c r="M3" s="31" t="n">
        <f aca="false">VLOOKUP(A1,'EXTRATO INDICADORES'!A:L,9,0)</f>
        <v>0</v>
      </c>
      <c r="N3" s="31" t="n">
        <f aca="false">VLOOKUP(A1,'EXTRATO INDICADORES'!A:L,8,0)</f>
        <v>0</v>
      </c>
      <c r="O3" s="28" t="s">
        <v>33</v>
      </c>
      <c r="P3" s="121" t="n">
        <f aca="false">O29</f>
        <v>0.971428571428571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</row>
    <row r="4" s="26" customFormat="true" ht="15" hidden="false" customHeight="true" outlineLevel="0" collapsed="false">
      <c r="A4" s="27"/>
      <c r="B4" s="21"/>
      <c r="C4" s="30"/>
      <c r="D4" s="30"/>
      <c r="E4" s="30"/>
      <c r="F4" s="30"/>
      <c r="G4" s="23"/>
      <c r="H4" s="22"/>
      <c r="I4" s="22"/>
      <c r="J4" s="21"/>
      <c r="K4" s="24"/>
      <c r="L4" s="24"/>
      <c r="M4" s="31"/>
      <c r="N4" s="31"/>
      <c r="O4" s="28" t="s">
        <v>34</v>
      </c>
      <c r="P4" s="121" t="e">
        <f aca="false">P30</f>
        <v>#DIV/0!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</row>
    <row r="5" s="33" customFormat="true" ht="14.25" hidden="false" customHeight="false" outlineLevel="0" collapsed="false">
      <c r="A5" s="32"/>
    </row>
    <row r="6" s="33" customFormat="true" ht="14.25" hidden="false" customHeight="false" outlineLevel="0" collapsed="false">
      <c r="A6" s="32"/>
    </row>
    <row r="7" s="33" customFormat="true" ht="14.25" hidden="false" customHeight="false" outlineLevel="0" collapsed="false">
      <c r="A7" s="32"/>
    </row>
    <row r="8" s="33" customFormat="true" ht="14.25" hidden="false" customHeight="false" outlineLevel="0" collapsed="false">
      <c r="A8" s="32"/>
    </row>
    <row r="9" s="33" customFormat="true" ht="14.25" hidden="false" customHeight="false" outlineLevel="0" collapsed="false">
      <c r="A9" s="32"/>
    </row>
    <row r="10" s="33" customFormat="true" ht="14.25" hidden="false" customHeight="false" outlineLevel="0" collapsed="false">
      <c r="A10" s="32"/>
    </row>
    <row r="11" s="33" customFormat="true" ht="14.25" hidden="false" customHeight="false" outlineLevel="0" collapsed="false">
      <c r="A11" s="32"/>
    </row>
    <row r="12" s="33" customFormat="true" ht="14.25" hidden="false" customHeight="false" outlineLevel="0" collapsed="false">
      <c r="A12" s="32"/>
    </row>
    <row r="13" s="33" customFormat="true" ht="14.25" hidden="false" customHeight="false" outlineLevel="0" collapsed="false">
      <c r="A13" s="32"/>
    </row>
    <row r="14" s="33" customFormat="true" ht="14.25" hidden="false" customHeight="false" outlineLevel="0" collapsed="false">
      <c r="A14" s="32"/>
    </row>
    <row r="15" s="33" customFormat="true" ht="14.25" hidden="false" customHeight="false" outlineLevel="0" collapsed="false">
      <c r="A15" s="32"/>
    </row>
    <row r="16" s="33" customFormat="true" ht="14.25" hidden="false" customHeight="false" outlineLevel="0" collapsed="false">
      <c r="A16" s="32"/>
    </row>
    <row r="17" s="33" customFormat="true" ht="14.25" hidden="false" customHeight="false" outlineLevel="0" collapsed="false">
      <c r="A17" s="32"/>
    </row>
    <row r="18" s="33" customFormat="true" ht="14.25" hidden="false" customHeight="false" outlineLevel="0" collapsed="false">
      <c r="A18" s="32"/>
    </row>
    <row r="19" s="33" customFormat="true" ht="14.25" hidden="false" customHeight="false" outlineLevel="0" collapsed="false">
      <c r="A19" s="32"/>
    </row>
    <row r="20" s="33" customFormat="true" ht="14.25" hidden="false" customHeight="false" outlineLevel="0" collapsed="false">
      <c r="A20" s="32"/>
    </row>
    <row r="21" s="33" customFormat="true" ht="14.25" hidden="false" customHeight="false" outlineLevel="0" collapsed="false">
      <c r="A21" s="32"/>
    </row>
    <row r="22" s="33" customFormat="true" ht="14.25" hidden="false" customHeight="false" outlineLevel="0" collapsed="false">
      <c r="A22" s="32"/>
    </row>
    <row r="23" s="33" customFormat="true" ht="14.25" hidden="false" customHeight="false" outlineLevel="0" collapsed="false">
      <c r="A23" s="32"/>
    </row>
    <row r="24" s="19" customFormat="true" ht="14.25" hidden="false" customHeight="false" outlineLevel="0" collapsed="false">
      <c r="A24" s="34"/>
    </row>
    <row r="25" s="19" customFormat="true" ht="14.25" hidden="false" customHeight="false" outlineLevel="0" collapsed="false">
      <c r="A25" s="34"/>
    </row>
    <row r="26" s="25" customFormat="true" ht="17.25" hidden="false" customHeight="true" outlineLevel="0" collapsed="false">
      <c r="A26" s="35"/>
      <c r="B26" s="36" t="s">
        <v>35</v>
      </c>
      <c r="C26" s="38" t="s">
        <v>36</v>
      </c>
      <c r="D26" s="38" t="s">
        <v>37</v>
      </c>
      <c r="E26" s="38" t="s">
        <v>38</v>
      </c>
      <c r="F26" s="38" t="s">
        <v>39</v>
      </c>
      <c r="G26" s="38" t="s">
        <v>40</v>
      </c>
      <c r="H26" s="38" t="s">
        <v>41</v>
      </c>
      <c r="I26" s="38" t="s">
        <v>42</v>
      </c>
      <c r="J26" s="38" t="s">
        <v>43</v>
      </c>
      <c r="K26" s="38" t="s">
        <v>44</v>
      </c>
      <c r="L26" s="38" t="s">
        <v>45</v>
      </c>
      <c r="M26" s="38" t="s">
        <v>46</v>
      </c>
      <c r="N26" s="38" t="s">
        <v>47</v>
      </c>
      <c r="O26" s="39" t="s">
        <v>48</v>
      </c>
      <c r="P26" s="39" t="s">
        <v>31</v>
      </c>
    </row>
    <row r="27" s="44" customFormat="true" ht="17.25" hidden="false" customHeight="true" outlineLevel="0" collapsed="false">
      <c r="A27" s="40"/>
      <c r="B27" s="104" t="s">
        <v>105</v>
      </c>
      <c r="C27" s="122" t="n">
        <v>1</v>
      </c>
      <c r="D27" s="122" t="n">
        <v>1</v>
      </c>
      <c r="E27" s="122" t="n">
        <v>1</v>
      </c>
      <c r="F27" s="122" t="n">
        <v>1</v>
      </c>
      <c r="G27" s="122" t="n">
        <v>1</v>
      </c>
      <c r="H27" s="122" t="n">
        <v>1</v>
      </c>
      <c r="I27" s="122" t="n">
        <v>1</v>
      </c>
      <c r="J27" s="122" t="n">
        <v>1</v>
      </c>
      <c r="K27" s="122" t="n">
        <v>1</v>
      </c>
      <c r="L27" s="122" t="n">
        <v>1</v>
      </c>
      <c r="M27" s="122" t="n">
        <v>1</v>
      </c>
      <c r="N27" s="122" t="n">
        <v>1</v>
      </c>
      <c r="O27" s="122" t="n">
        <f aca="false">AVERAGEIF(C29:N29,"&lt;&gt;",C27:N27)</f>
        <v>1</v>
      </c>
      <c r="P27" s="122" t="n">
        <f aca="false">AVERAGE(C27:N27)</f>
        <v>1</v>
      </c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</row>
    <row r="28" s="44" customFormat="true" ht="17.25" hidden="false" customHeight="true" outlineLevel="0" collapsed="false">
      <c r="A28" s="40"/>
      <c r="B28" s="45" t="s">
        <v>49</v>
      </c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 t="e">
        <f aca="false">AVERAGEIF(C29:N29,"&lt;&gt;",C28:N28)</f>
        <v>#DIV/0!</v>
      </c>
      <c r="P28" s="122" t="e">
        <f aca="false">AVERAGE(C28:N28)</f>
        <v>#DIV/0!</v>
      </c>
      <c r="Q28" s="47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</row>
    <row r="29" s="44" customFormat="true" ht="17.25" hidden="false" customHeight="true" outlineLevel="0" collapsed="false">
      <c r="A29" s="40"/>
      <c r="B29" s="45" t="s">
        <v>50</v>
      </c>
      <c r="C29" s="122" t="n">
        <v>1</v>
      </c>
      <c r="D29" s="122" t="n">
        <v>1</v>
      </c>
      <c r="E29" s="122" t="n">
        <v>1</v>
      </c>
      <c r="F29" s="122" t="n">
        <v>1</v>
      </c>
      <c r="G29" s="122" t="n">
        <v>0.8</v>
      </c>
      <c r="H29" s="122" t="n">
        <v>1</v>
      </c>
      <c r="I29" s="122" t="n">
        <v>1</v>
      </c>
      <c r="J29" s="122"/>
      <c r="K29" s="122"/>
      <c r="L29" s="122"/>
      <c r="M29" s="122"/>
      <c r="N29" s="122"/>
      <c r="O29" s="122" t="n">
        <f aca="false">AVERAGE(C29:N29)</f>
        <v>0.971428571428571</v>
      </c>
      <c r="P29" s="122"/>
      <c r="Q29" s="47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</row>
    <row r="30" s="44" customFormat="true" ht="17.25" hidden="false" customHeight="true" outlineLevel="0" collapsed="false">
      <c r="A30" s="50"/>
      <c r="B30" s="51" t="s">
        <v>106</v>
      </c>
      <c r="C30" s="123" t="n">
        <f aca="false">IF($B$30="META X REAL 22",(IF(C29="",0,IF($M$3="QUANDO - MELHOR",C27-C29,C29-C27))),(IF(C29="",0,IF($M$3="QUANDO - MELHOR",C28-C29,C29-C28))))</f>
        <v>1</v>
      </c>
      <c r="D30" s="123" t="n">
        <f aca="false">IF($B$30="META X REAL 22",(IF(D29="",0,IF($M$3="QUANDO - MELHOR",D27-D29,D29-D27))),(IF(D29="",0,IF($M$3="QUANDO - MELHOR",D28-D29,D29-D28))))</f>
        <v>1</v>
      </c>
      <c r="E30" s="123" t="n">
        <f aca="false">IF($B$30="META X REAL 22",(IF(E29="",0,IF($M$3="QUANDO - MELHOR",E27-E29,E29-E27))),(IF(E29="",0,IF($M$3="QUANDO - MELHOR",E28-E29,E29-E28))))</f>
        <v>1</v>
      </c>
      <c r="F30" s="123" t="n">
        <f aca="false">IF($B$30="META X REAL 22",(IF(F29="",0,IF($M$3="QUANDO - MELHOR",F27-F29,F29-F27))),(IF(F29="",0,IF($M$3="QUANDO - MELHOR",F28-F29,F29-F28))))</f>
        <v>1</v>
      </c>
      <c r="G30" s="123" t="n">
        <f aca="false">IF($B$30="META X REAL 22",(IF(G29="",0,IF($M$3="QUANDO - MELHOR",G27-G29,G29-G27))),(IF(G29="",0,IF($M$3="QUANDO - MELHOR",G28-G29,G29-G28))))</f>
        <v>0.8</v>
      </c>
      <c r="H30" s="123" t="n">
        <f aca="false">IF($B$30="META X REAL 22",(IF(H29="",0,IF($M$3="QUANDO - MELHOR",H27-H29,H29-H27))),(IF(H29="",0,IF($M$3="QUANDO - MELHOR",H28-H29,H29-H28))))</f>
        <v>1</v>
      </c>
      <c r="I30" s="123" t="n">
        <f aca="false">IF($B$30="META X REAL 22",(IF(I29="",0,IF($M$3="QUANDO - MELHOR",I27-I29,I29-I27))),(IF(I29="",0,IF($M$3="QUANDO - MELHOR",I28-I29,I29-I28))))</f>
        <v>1</v>
      </c>
      <c r="J30" s="123" t="n">
        <f aca="false">IF($B$30="META X REAL 22",(IF(J29="",0,IF($M$3="QUANDO - MELHOR",J27-J29,J29-J27))),(IF(J29="",0,IF($M$3="QUANDO - MELHOR",J28-J29,J29-J28))))</f>
        <v>0</v>
      </c>
      <c r="K30" s="123" t="n">
        <f aca="false">IF($B$30="META X REAL 22",(IF(K29="",0,IF($M$3="QUANDO - MELHOR",K27-K29,K29-K27))),(IF(K29="",0,IF($M$3="QUANDO - MELHOR",K28-K29,K29-K28))))</f>
        <v>0</v>
      </c>
      <c r="L30" s="123" t="n">
        <f aca="false">IF($B$30="META X REAL 22",(IF(L29="",0,IF($M$3="QUANDO - MELHOR",L27-L29,L29-L27))),(IF(L29="",0,IF($M$3="QUANDO - MELHOR",L28-L29,L29-L28))))</f>
        <v>0</v>
      </c>
      <c r="M30" s="123" t="n">
        <f aca="false">IF($B$30="META X REAL 22",(IF(M29="",0,IF($M$3="QUANDO - MELHOR",M27-M29,M29-M27))),(IF(M29="",0,IF($M$3="QUANDO - MELHOR",M28-M29,M29-M28))))</f>
        <v>0</v>
      </c>
      <c r="N30" s="123" t="n">
        <f aca="false">IF($B$30="META X REAL 22",(IF(N29="",0,IF($M$3="QUANDO - MELHOR",N27-N29,N29-N27))),(IF(N29="",0,IF($M$3="QUANDO - MELHOR",N28-N29,N29-N28))))</f>
        <v>0</v>
      </c>
      <c r="O30" s="123" t="e">
        <f aca="false">IF($B$30="META X REAL 22",(IF(O29="",0,IF($M$3="QUANDO - MELHOR",O27-O29,O29-O27))),(IF(O29="",0,IF($M$3="QUANDO - MELHOR",O28-O29,O29-O28))))</f>
        <v>#DIV/0!</v>
      </c>
      <c r="P30" s="123" t="e">
        <f aca="false">IF($B$30="META X REAL 22",(IF(O29="",0,IF($M$3="QUANDO - MELHOR",P27-O29,O29-P27))),(IF(O29="",0,IF($M$3="QUANDO - MELHOR",P28-O29,O29-P28))))</f>
        <v>#DIV/0!</v>
      </c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</row>
    <row r="31" s="19" customFormat="true" ht="8.25" hidden="false" customHeight="true" outlineLevel="0" collapsed="false">
      <c r="A31" s="34"/>
    </row>
    <row r="32" s="19" customFormat="true" ht="14.25" hidden="false" customHeight="false" outlineLevel="0" collapsed="false">
      <c r="A32" s="34"/>
      <c r="B32" s="54" t="s">
        <v>53</v>
      </c>
      <c r="C32" s="55" t="s">
        <v>54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customFormat="false" ht="39.75" hidden="false" customHeight="true" outlineLevel="0" collapsed="false">
      <c r="B33" s="56" t="s">
        <v>55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</row>
    <row r="34" customFormat="false" ht="39.75" hidden="false" customHeight="true" outlineLevel="0" collapsed="false">
      <c r="B34" s="56" t="s">
        <v>56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</row>
    <row r="35" customFormat="false" ht="39.75" hidden="false" customHeight="true" outlineLevel="0" collapsed="false">
      <c r="B35" s="56" t="s">
        <v>57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</row>
    <row r="36" customFormat="false" ht="39.75" hidden="false" customHeight="true" outlineLevel="0" collapsed="false">
      <c r="B36" s="56" t="s">
        <v>58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</row>
    <row r="37" customFormat="false" ht="39.75" hidden="false" customHeight="true" outlineLevel="0" collapsed="false">
      <c r="B37" s="56" t="s">
        <v>59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</row>
    <row r="38" customFormat="false" ht="39.75" hidden="false" customHeight="true" outlineLevel="0" collapsed="false">
      <c r="B38" s="56" t="s">
        <v>60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</row>
    <row r="39" customFormat="false" ht="39.75" hidden="false" customHeight="true" outlineLevel="0" collapsed="false">
      <c r="B39" s="56" t="s">
        <v>61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</row>
    <row r="40" customFormat="false" ht="39.75" hidden="false" customHeight="true" outlineLevel="0" collapsed="false">
      <c r="B40" s="56" t="s">
        <v>62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</row>
    <row r="41" customFormat="false" ht="39.75" hidden="false" customHeight="true" outlineLevel="0" collapsed="false">
      <c r="B41" s="56" t="s">
        <v>63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</row>
    <row r="42" customFormat="false" ht="39.75" hidden="false" customHeight="true" outlineLevel="0" collapsed="false">
      <c r="B42" s="56" t="s">
        <v>64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</row>
    <row r="43" customFormat="false" ht="39.75" hidden="false" customHeight="true" outlineLevel="0" collapsed="false">
      <c r="B43" s="56" t="s">
        <v>65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</row>
    <row r="44" customFormat="false" ht="39.75" hidden="false" customHeight="true" outlineLevel="0" collapsed="false">
      <c r="B44" s="56" t="s">
        <v>66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</row>
    <row r="45" s="19" customFormat="true" ht="8.25" hidden="false" customHeight="true" outlineLevel="0" collapsed="false">
      <c r="A45" s="34"/>
    </row>
    <row r="46" s="19" customFormat="true" ht="14.25" hidden="false" customHeight="false" outlineLevel="0" collapsed="false">
      <c r="A46" s="34"/>
      <c r="B46" s="59" t="s">
        <v>67</v>
      </c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60" t="s">
        <v>68</v>
      </c>
      <c r="N46" s="60"/>
      <c r="O46" s="60"/>
      <c r="P46" s="60"/>
    </row>
    <row r="47" s="19" customFormat="true" ht="15" hidden="false" customHeight="true" outlineLevel="0" collapsed="false">
      <c r="A47" s="34"/>
      <c r="B47" s="61" t="s">
        <v>35</v>
      </c>
      <c r="C47" s="63" t="s">
        <v>69</v>
      </c>
      <c r="D47" s="63"/>
      <c r="E47" s="63" t="s">
        <v>70</v>
      </c>
      <c r="F47" s="63"/>
      <c r="G47" s="63"/>
      <c r="H47" s="63"/>
      <c r="I47" s="63" t="s">
        <v>71</v>
      </c>
      <c r="J47" s="64" t="s">
        <v>72</v>
      </c>
      <c r="K47" s="64"/>
      <c r="L47" s="65" t="s">
        <v>73</v>
      </c>
      <c r="M47" s="63" t="s">
        <v>74</v>
      </c>
      <c r="N47" s="63"/>
      <c r="O47" s="63"/>
      <c r="P47" s="66" t="s">
        <v>75</v>
      </c>
    </row>
    <row r="48" s="19" customFormat="true" ht="14.25" hidden="false" customHeight="false" outlineLevel="0" collapsed="false">
      <c r="A48" s="34"/>
      <c r="B48" s="61"/>
      <c r="C48" s="63"/>
      <c r="D48" s="63"/>
      <c r="E48" s="63"/>
      <c r="F48" s="63"/>
      <c r="G48" s="63"/>
      <c r="H48" s="63"/>
      <c r="I48" s="63"/>
      <c r="J48" s="63" t="s">
        <v>76</v>
      </c>
      <c r="K48" s="63" t="s">
        <v>77</v>
      </c>
      <c r="L48" s="65"/>
      <c r="M48" s="63"/>
      <c r="N48" s="63"/>
      <c r="O48" s="63"/>
      <c r="P48" s="66"/>
    </row>
    <row r="49" customFormat="false" ht="45" hidden="false" customHeight="true" outlineLevel="0" collapsed="false">
      <c r="B49" s="68" t="s">
        <v>59</v>
      </c>
      <c r="C49" s="68"/>
      <c r="D49" s="68"/>
      <c r="E49" s="69"/>
      <c r="F49" s="69"/>
      <c r="G49" s="69"/>
      <c r="H49" s="69"/>
      <c r="I49" s="68"/>
      <c r="J49" s="70"/>
      <c r="K49" s="70"/>
      <c r="L49" s="68"/>
      <c r="M49" s="71"/>
      <c r="N49" s="71"/>
      <c r="O49" s="71"/>
      <c r="P49" s="72"/>
    </row>
    <row r="50" customFormat="false" ht="45" hidden="false" customHeight="true" outlineLevel="0" collapsed="false">
      <c r="B50" s="68"/>
      <c r="C50" s="68"/>
      <c r="D50" s="68"/>
      <c r="E50" s="69"/>
      <c r="F50" s="69"/>
      <c r="G50" s="69"/>
      <c r="H50" s="69"/>
      <c r="I50" s="68"/>
      <c r="J50" s="70"/>
      <c r="K50" s="70"/>
      <c r="L50" s="68"/>
      <c r="M50" s="71"/>
      <c r="N50" s="71"/>
      <c r="O50" s="71"/>
      <c r="P50" s="72"/>
    </row>
    <row r="51" customFormat="false" ht="45" hidden="false" customHeight="true" outlineLevel="0" collapsed="false">
      <c r="B51" s="68"/>
      <c r="C51" s="68"/>
      <c r="D51" s="68"/>
      <c r="E51" s="69"/>
      <c r="F51" s="69"/>
      <c r="G51" s="69"/>
      <c r="H51" s="69"/>
      <c r="I51" s="68"/>
      <c r="J51" s="70"/>
      <c r="K51" s="70"/>
      <c r="L51" s="68"/>
      <c r="M51" s="71"/>
      <c r="N51" s="71"/>
      <c r="O51" s="71"/>
      <c r="P51" s="72"/>
    </row>
    <row r="52" customFormat="false" ht="45" hidden="false" customHeight="true" outlineLevel="0" collapsed="false">
      <c r="B52" s="68"/>
      <c r="C52" s="68"/>
      <c r="D52" s="68"/>
      <c r="E52" s="69"/>
      <c r="F52" s="69"/>
      <c r="G52" s="69"/>
      <c r="H52" s="69"/>
      <c r="I52" s="68"/>
      <c r="J52" s="70"/>
      <c r="K52" s="70"/>
      <c r="L52" s="68"/>
      <c r="M52" s="71"/>
      <c r="N52" s="71"/>
      <c r="O52" s="71"/>
      <c r="P52" s="72"/>
    </row>
    <row r="53" customFormat="false" ht="45" hidden="false" customHeight="true" outlineLevel="0" collapsed="false">
      <c r="B53" s="68"/>
      <c r="C53" s="68"/>
      <c r="D53" s="68"/>
      <c r="E53" s="69"/>
      <c r="F53" s="69"/>
      <c r="G53" s="69"/>
      <c r="H53" s="69"/>
      <c r="I53" s="68"/>
      <c r="J53" s="70"/>
      <c r="K53" s="70"/>
      <c r="L53" s="68"/>
      <c r="M53" s="71"/>
      <c r="N53" s="71"/>
      <c r="O53" s="71"/>
      <c r="P53" s="72"/>
    </row>
    <row r="54" customFormat="false" ht="45" hidden="false" customHeight="true" outlineLevel="0" collapsed="false">
      <c r="B54" s="68"/>
      <c r="C54" s="68"/>
      <c r="D54" s="68"/>
      <c r="E54" s="69"/>
      <c r="F54" s="69"/>
      <c r="G54" s="69"/>
      <c r="H54" s="69"/>
      <c r="I54" s="68"/>
      <c r="J54" s="70"/>
      <c r="K54" s="70"/>
      <c r="L54" s="68"/>
      <c r="M54" s="71"/>
      <c r="N54" s="71"/>
      <c r="O54" s="71"/>
      <c r="P54" s="72"/>
    </row>
    <row r="55" customFormat="false" ht="45" hidden="false" customHeight="true" outlineLevel="0" collapsed="false">
      <c r="B55" s="68"/>
      <c r="C55" s="68"/>
      <c r="D55" s="68"/>
      <c r="E55" s="69"/>
      <c r="F55" s="69"/>
      <c r="G55" s="69"/>
      <c r="H55" s="69"/>
      <c r="I55" s="68"/>
      <c r="J55" s="70"/>
      <c r="K55" s="70"/>
      <c r="L55" s="68"/>
      <c r="M55" s="71"/>
      <c r="N55" s="71"/>
      <c r="O55" s="71"/>
      <c r="P55" s="72"/>
    </row>
    <row r="56" customFormat="false" ht="45" hidden="false" customHeight="true" outlineLevel="0" collapsed="false">
      <c r="B56" s="68"/>
      <c r="C56" s="68"/>
      <c r="D56" s="68"/>
      <c r="E56" s="69"/>
      <c r="F56" s="69"/>
      <c r="G56" s="69"/>
      <c r="H56" s="69"/>
      <c r="I56" s="68"/>
      <c r="J56" s="70"/>
      <c r="K56" s="70"/>
      <c r="L56" s="68"/>
      <c r="M56" s="71"/>
      <c r="N56" s="71"/>
      <c r="O56" s="71"/>
      <c r="P56" s="72"/>
    </row>
    <row r="57" customFormat="false" ht="45" hidden="false" customHeight="true" outlineLevel="0" collapsed="false">
      <c r="B57" s="68"/>
      <c r="C57" s="68"/>
      <c r="D57" s="68"/>
      <c r="E57" s="69"/>
      <c r="F57" s="69"/>
      <c r="G57" s="69"/>
      <c r="H57" s="69"/>
      <c r="I57" s="68"/>
      <c r="J57" s="70"/>
      <c r="K57" s="70"/>
      <c r="L57" s="68"/>
      <c r="M57" s="71"/>
      <c r="N57" s="71"/>
      <c r="O57" s="71"/>
      <c r="P57" s="72"/>
    </row>
    <row r="58" customFormat="false" ht="45" hidden="false" customHeight="true" outlineLevel="0" collapsed="false">
      <c r="B58" s="68"/>
      <c r="C58" s="68"/>
      <c r="D58" s="68"/>
      <c r="E58" s="69"/>
      <c r="F58" s="69"/>
      <c r="G58" s="69"/>
      <c r="H58" s="69"/>
      <c r="I58" s="68"/>
      <c r="J58" s="70"/>
      <c r="K58" s="70"/>
      <c r="L58" s="68"/>
      <c r="M58" s="71"/>
      <c r="N58" s="71"/>
      <c r="O58" s="71"/>
      <c r="P58" s="72"/>
    </row>
    <row r="59" customFormat="false" ht="45" hidden="false" customHeight="true" outlineLevel="0" collapsed="false">
      <c r="B59" s="68"/>
      <c r="C59" s="68"/>
      <c r="D59" s="68"/>
      <c r="E59" s="69"/>
      <c r="F59" s="69"/>
      <c r="G59" s="69"/>
      <c r="H59" s="69"/>
      <c r="I59" s="68"/>
      <c r="J59" s="70"/>
      <c r="K59" s="70"/>
      <c r="L59" s="68"/>
      <c r="M59" s="71"/>
      <c r="N59" s="71"/>
      <c r="O59" s="71"/>
      <c r="P59" s="72"/>
    </row>
    <row r="60" customFormat="false" ht="45" hidden="false" customHeight="true" outlineLevel="0" collapsed="false">
      <c r="B60" s="68"/>
      <c r="C60" s="68"/>
      <c r="D60" s="68"/>
      <c r="E60" s="69"/>
      <c r="F60" s="69"/>
      <c r="G60" s="69"/>
      <c r="H60" s="69"/>
      <c r="I60" s="68"/>
      <c r="J60" s="70"/>
      <c r="K60" s="70"/>
      <c r="L60" s="68"/>
      <c r="M60" s="71"/>
      <c r="N60" s="71"/>
      <c r="O60" s="71"/>
      <c r="P60" s="72"/>
    </row>
    <row r="61" customFormat="false" ht="45" hidden="false" customHeight="true" outlineLevel="0" collapsed="false">
      <c r="B61" s="68"/>
      <c r="C61" s="68"/>
      <c r="D61" s="68"/>
      <c r="E61" s="69"/>
      <c r="F61" s="69"/>
      <c r="G61" s="69"/>
      <c r="H61" s="69"/>
      <c r="I61" s="68"/>
      <c r="J61" s="70"/>
      <c r="K61" s="70"/>
      <c r="L61" s="68"/>
      <c r="M61" s="71"/>
      <c r="N61" s="71"/>
      <c r="O61" s="71"/>
      <c r="P61" s="72"/>
    </row>
    <row r="62" customFormat="false" ht="45" hidden="false" customHeight="true" outlineLevel="0" collapsed="false">
      <c r="B62" s="68"/>
      <c r="C62" s="68"/>
      <c r="D62" s="68"/>
      <c r="E62" s="69"/>
      <c r="F62" s="69"/>
      <c r="G62" s="69"/>
      <c r="H62" s="69"/>
      <c r="I62" s="68"/>
      <c r="J62" s="70"/>
      <c r="K62" s="70"/>
      <c r="L62" s="68"/>
      <c r="M62" s="71"/>
      <c r="N62" s="71"/>
      <c r="O62" s="71"/>
      <c r="P62" s="72"/>
    </row>
    <row r="63" customFormat="false" ht="45" hidden="false" customHeight="true" outlineLevel="0" collapsed="false">
      <c r="B63" s="68"/>
      <c r="C63" s="68"/>
      <c r="D63" s="68"/>
      <c r="E63" s="69"/>
      <c r="F63" s="69"/>
      <c r="G63" s="69"/>
      <c r="H63" s="69"/>
      <c r="I63" s="68"/>
      <c r="J63" s="70"/>
      <c r="K63" s="70"/>
      <c r="L63" s="68"/>
      <c r="M63" s="71"/>
      <c r="N63" s="71"/>
      <c r="O63" s="71"/>
      <c r="P63" s="72"/>
    </row>
    <row r="64" customFormat="false" ht="45" hidden="false" customHeight="true" outlineLevel="0" collapsed="false">
      <c r="B64" s="68"/>
      <c r="C64" s="68"/>
      <c r="D64" s="68"/>
      <c r="E64" s="69"/>
      <c r="F64" s="69"/>
      <c r="G64" s="69"/>
      <c r="H64" s="69"/>
      <c r="I64" s="68"/>
      <c r="J64" s="70"/>
      <c r="K64" s="70"/>
      <c r="L64" s="68"/>
      <c r="M64" s="71"/>
      <c r="N64" s="71"/>
      <c r="O64" s="71"/>
      <c r="P64" s="72"/>
    </row>
    <row r="65" customFormat="false" ht="45" hidden="false" customHeight="true" outlineLevel="0" collapsed="false">
      <c r="B65" s="68"/>
      <c r="C65" s="68"/>
      <c r="D65" s="68"/>
      <c r="E65" s="69"/>
      <c r="F65" s="69"/>
      <c r="G65" s="69"/>
      <c r="H65" s="69"/>
      <c r="I65" s="68"/>
      <c r="J65" s="70"/>
      <c r="K65" s="70"/>
      <c r="L65" s="68"/>
      <c r="M65" s="71"/>
      <c r="N65" s="71"/>
      <c r="O65" s="71"/>
      <c r="P65" s="72"/>
    </row>
    <row r="66" customFormat="false" ht="45" hidden="false" customHeight="true" outlineLevel="0" collapsed="false">
      <c r="B66" s="68"/>
      <c r="C66" s="68"/>
      <c r="D66" s="68"/>
      <c r="E66" s="69"/>
      <c r="F66" s="69"/>
      <c r="G66" s="69"/>
      <c r="H66" s="69"/>
      <c r="I66" s="68"/>
      <c r="J66" s="70"/>
      <c r="K66" s="70"/>
      <c r="L66" s="68"/>
      <c r="M66" s="71"/>
      <c r="N66" s="71"/>
      <c r="O66" s="71"/>
      <c r="P66" s="72"/>
    </row>
    <row r="67" customFormat="false" ht="45" hidden="false" customHeight="true" outlineLevel="0" collapsed="false">
      <c r="B67" s="68"/>
      <c r="C67" s="68"/>
      <c r="D67" s="68"/>
      <c r="E67" s="69"/>
      <c r="F67" s="69"/>
      <c r="G67" s="69"/>
      <c r="H67" s="69"/>
      <c r="I67" s="68"/>
      <c r="J67" s="70"/>
      <c r="K67" s="70"/>
      <c r="L67" s="68"/>
      <c r="M67" s="71"/>
      <c r="N67" s="71"/>
      <c r="O67" s="71"/>
      <c r="P67" s="72"/>
    </row>
    <row r="68" customFormat="false" ht="45" hidden="false" customHeight="true" outlineLevel="0" collapsed="false">
      <c r="B68" s="68"/>
      <c r="C68" s="68"/>
      <c r="D68" s="68"/>
      <c r="E68" s="69"/>
      <c r="F68" s="69"/>
      <c r="G68" s="69"/>
      <c r="H68" s="69"/>
      <c r="I68" s="68"/>
      <c r="J68" s="70"/>
      <c r="K68" s="70"/>
      <c r="L68" s="68"/>
      <c r="M68" s="71"/>
      <c r="N68" s="71"/>
      <c r="O68" s="71"/>
      <c r="P68" s="72"/>
    </row>
    <row r="69" s="19" customFormat="true" ht="14.25" hidden="false" customHeight="false" outlineLevel="0" collapsed="false">
      <c r="A69" s="34"/>
    </row>
    <row r="70" s="19" customFormat="true" ht="14.25" hidden="false" customHeight="false" outlineLevel="0" collapsed="false">
      <c r="A70" s="34"/>
    </row>
    <row r="71" s="19" customFormat="true" ht="14.25" hidden="false" customHeight="false" outlineLevel="0" collapsed="false">
      <c r="A71" s="34"/>
    </row>
    <row r="72" s="19" customFormat="true" ht="14.25" hidden="false" customHeight="false" outlineLevel="0" collapsed="false">
      <c r="A72" s="34"/>
    </row>
    <row r="73" s="19" customFormat="true" ht="14.25" hidden="false" customHeight="false" outlineLevel="0" collapsed="false">
      <c r="A73" s="34"/>
    </row>
    <row r="74" s="19" customFormat="true" ht="14.25" hidden="false" customHeight="false" outlineLevel="0" collapsed="false">
      <c r="A74" s="34"/>
    </row>
    <row r="75" s="19" customFormat="true" ht="14.25" hidden="false" customHeight="false" outlineLevel="0" collapsed="false">
      <c r="A75" s="34"/>
    </row>
    <row r="76" s="19" customFormat="true" ht="14.25" hidden="false" customHeight="false" outlineLevel="0" collapsed="false">
      <c r="A76" s="34"/>
    </row>
    <row r="77" s="19" customFormat="true" ht="14.25" hidden="false" customHeight="false" outlineLevel="0" collapsed="false">
      <c r="A77" s="34"/>
    </row>
    <row r="78" s="19" customFormat="true" ht="14.25" hidden="false" customHeight="false" outlineLevel="0" collapsed="false">
      <c r="A78" s="34"/>
    </row>
    <row r="79" s="19" customFormat="true" ht="14.25" hidden="false" customHeight="false" outlineLevel="0" collapsed="false">
      <c r="A79" s="34"/>
    </row>
    <row r="80" s="19" customFormat="true" ht="14.25" hidden="false" customHeight="false" outlineLevel="0" collapsed="false">
      <c r="A80" s="34"/>
    </row>
    <row r="81" s="19" customFormat="true" ht="14.25" hidden="false" customHeight="false" outlineLevel="0" collapsed="false">
      <c r="A81" s="34"/>
    </row>
    <row r="82" s="19" customFormat="true" ht="14.25" hidden="false" customHeight="false" outlineLevel="0" collapsed="false">
      <c r="A82" s="34"/>
    </row>
    <row r="83" s="19" customFormat="true" ht="14.25" hidden="false" customHeight="false" outlineLevel="0" collapsed="false">
      <c r="A83" s="34"/>
    </row>
    <row r="84" s="19" customFormat="true" ht="14.25" hidden="false" customHeight="false" outlineLevel="0" collapsed="false">
      <c r="A84" s="34"/>
    </row>
    <row r="85" s="19" customFormat="true" ht="14.25" hidden="false" customHeight="false" outlineLevel="0" collapsed="false">
      <c r="A85" s="34"/>
    </row>
    <row r="86" s="19" customFormat="true" ht="14.25" hidden="false" customHeight="false" outlineLevel="0" collapsed="false">
      <c r="A86" s="34"/>
    </row>
    <row r="87" s="19" customFormat="true" ht="14.25" hidden="false" customHeight="false" outlineLevel="0" collapsed="false">
      <c r="A87" s="34"/>
    </row>
    <row r="88" s="19" customFormat="true" ht="14.25" hidden="false" customHeight="false" outlineLevel="0" collapsed="false">
      <c r="A88" s="34"/>
    </row>
    <row r="89" s="19" customFormat="true" ht="14.25" hidden="false" customHeight="false" outlineLevel="0" collapsed="false">
      <c r="A89" s="34"/>
    </row>
    <row r="90" s="19" customFormat="true" ht="14.25" hidden="false" customHeight="false" outlineLevel="0" collapsed="false">
      <c r="A90" s="34"/>
    </row>
    <row r="91" s="19" customFormat="true" ht="14.25" hidden="false" customHeight="false" outlineLevel="0" collapsed="false">
      <c r="A91" s="34"/>
    </row>
    <row r="92" s="19" customFormat="true" ht="14.25" hidden="false" customHeight="false" outlineLevel="0" collapsed="false">
      <c r="A92" s="34"/>
    </row>
    <row r="93" s="19" customFormat="true" ht="14.25" hidden="false" customHeight="false" outlineLevel="0" collapsed="false">
      <c r="A93" s="34"/>
    </row>
    <row r="94" s="19" customFormat="true" ht="14.25" hidden="false" customHeight="false" outlineLevel="0" collapsed="false">
      <c r="A94" s="34"/>
    </row>
    <row r="95" s="19" customFormat="true" ht="14.25" hidden="false" customHeight="false" outlineLevel="0" collapsed="false">
      <c r="A95" s="34"/>
    </row>
    <row r="96" s="19" customFormat="true" ht="14.25" hidden="false" customHeight="false" outlineLevel="0" collapsed="false">
      <c r="A96" s="34"/>
    </row>
    <row r="97" s="19" customFormat="true" ht="14.25" hidden="false" customHeight="false" outlineLevel="0" collapsed="false">
      <c r="A97" s="34"/>
    </row>
    <row r="98" s="19" customFormat="true" ht="14.25" hidden="false" customHeight="false" outlineLevel="0" collapsed="false">
      <c r="A98" s="34"/>
    </row>
    <row r="99" s="19" customFormat="true" ht="14.25" hidden="false" customHeight="false" outlineLevel="0" collapsed="false">
      <c r="A99" s="34"/>
    </row>
    <row r="100" s="19" customFormat="true" ht="14.25" hidden="false" customHeight="false" outlineLevel="0" collapsed="false">
      <c r="A100" s="34"/>
    </row>
    <row r="101" s="19" customFormat="true" ht="14.25" hidden="false" customHeight="false" outlineLevel="0" collapsed="false">
      <c r="A101" s="34"/>
    </row>
    <row r="102" s="19" customFormat="true" ht="14.25" hidden="false" customHeight="false" outlineLevel="0" collapsed="false">
      <c r="A102" s="34"/>
    </row>
  </sheetData>
  <autoFilter ref="B48:P6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mergeCells count="101">
    <mergeCell ref="B1:B2"/>
    <mergeCell ref="C1:F2"/>
    <mergeCell ref="G1:G2"/>
    <mergeCell ref="H1:I2"/>
    <mergeCell ref="J1:J2"/>
    <mergeCell ref="K1:L2"/>
    <mergeCell ref="M1:M2"/>
    <mergeCell ref="N1:N2"/>
    <mergeCell ref="O1:P1"/>
    <mergeCell ref="B3:B4"/>
    <mergeCell ref="C3:F4"/>
    <mergeCell ref="G3:G4"/>
    <mergeCell ref="H3:I4"/>
    <mergeCell ref="J3:J4"/>
    <mergeCell ref="K3:L4"/>
    <mergeCell ref="M3:M4"/>
    <mergeCell ref="N3:N4"/>
    <mergeCell ref="O29:P29"/>
    <mergeCell ref="C32:P32"/>
    <mergeCell ref="C33:P33"/>
    <mergeCell ref="C34:P34"/>
    <mergeCell ref="C35:P35"/>
    <mergeCell ref="C36:P36"/>
    <mergeCell ref="C37:P37"/>
    <mergeCell ref="C38:P38"/>
    <mergeCell ref="C39:P39"/>
    <mergeCell ref="C40:P40"/>
    <mergeCell ref="C41:P41"/>
    <mergeCell ref="C42:P42"/>
    <mergeCell ref="C43:P43"/>
    <mergeCell ref="C44:P44"/>
    <mergeCell ref="B46:L46"/>
    <mergeCell ref="M46:P46"/>
    <mergeCell ref="B47:B48"/>
    <mergeCell ref="C47:D48"/>
    <mergeCell ref="E47:H48"/>
    <mergeCell ref="I47:I48"/>
    <mergeCell ref="J47:K47"/>
    <mergeCell ref="L47:L48"/>
    <mergeCell ref="M47:O48"/>
    <mergeCell ref="P47:P48"/>
    <mergeCell ref="C49:D49"/>
    <mergeCell ref="E49:H49"/>
    <mergeCell ref="M49:O49"/>
    <mergeCell ref="C50:D50"/>
    <mergeCell ref="E50:H50"/>
    <mergeCell ref="M50:O50"/>
    <mergeCell ref="C51:D51"/>
    <mergeCell ref="E51:H51"/>
    <mergeCell ref="M51:O51"/>
    <mergeCell ref="C52:D52"/>
    <mergeCell ref="E52:H52"/>
    <mergeCell ref="M52:O52"/>
    <mergeCell ref="C53:D53"/>
    <mergeCell ref="E53:H53"/>
    <mergeCell ref="M53:O53"/>
    <mergeCell ref="C54:D54"/>
    <mergeCell ref="E54:H54"/>
    <mergeCell ref="M54:O54"/>
    <mergeCell ref="C55:D55"/>
    <mergeCell ref="E55:H55"/>
    <mergeCell ref="M55:O55"/>
    <mergeCell ref="C56:D56"/>
    <mergeCell ref="E56:H56"/>
    <mergeCell ref="M56:O56"/>
    <mergeCell ref="C57:D57"/>
    <mergeCell ref="E57:H57"/>
    <mergeCell ref="M57:O57"/>
    <mergeCell ref="C58:D58"/>
    <mergeCell ref="E58:H58"/>
    <mergeCell ref="M58:O58"/>
    <mergeCell ref="C59:D59"/>
    <mergeCell ref="E59:H59"/>
    <mergeCell ref="M59:O59"/>
    <mergeCell ref="C60:D60"/>
    <mergeCell ref="E60:H60"/>
    <mergeCell ref="M60:O60"/>
    <mergeCell ref="C61:D61"/>
    <mergeCell ref="E61:H61"/>
    <mergeCell ref="M61:O61"/>
    <mergeCell ref="C62:D62"/>
    <mergeCell ref="E62:H62"/>
    <mergeCell ref="M62:O62"/>
    <mergeCell ref="C63:D63"/>
    <mergeCell ref="E63:H63"/>
    <mergeCell ref="M63:O63"/>
    <mergeCell ref="C64:D64"/>
    <mergeCell ref="E64:H64"/>
    <mergeCell ref="M64:O64"/>
    <mergeCell ref="C65:D65"/>
    <mergeCell ref="E65:H65"/>
    <mergeCell ref="M65:O65"/>
    <mergeCell ref="C66:D66"/>
    <mergeCell ref="E66:H66"/>
    <mergeCell ref="M66:O66"/>
    <mergeCell ref="C67:D67"/>
    <mergeCell ref="E67:H67"/>
    <mergeCell ref="M67:O67"/>
    <mergeCell ref="C68:D68"/>
    <mergeCell ref="E68:H68"/>
    <mergeCell ref="M68:O68"/>
  </mergeCells>
  <conditionalFormatting sqref="C30:P30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C27:P28 C29:O29 C30:P30">
    <cfRule type="containsErrors" priority="3" aboveAverage="0" equalAverage="0" bottom="0" percent="0" rank="0" text="" dxfId="16">
      <formula>ISERROR(C27)</formula>
    </cfRule>
  </conditionalFormatting>
  <dataValidations count="4">
    <dataValidation allowBlank="true" errorStyle="stop" operator="between" showDropDown="false" showErrorMessage="true" showInputMessage="true" sqref="B30" type="list">
      <formula1>"META X REAL 22,REAL 21 X REAL 22"</formula1>
      <formula2>0</formula2>
    </dataValidation>
    <dataValidation allowBlank="true" errorStyle="stop" operator="between" showDropDown="false" showErrorMessage="true" showInputMessage="true" sqref="B49:B68" type="list">
      <formula1>$B$33:$B$44</formula1>
      <formula2>0</formula2>
    </dataValidation>
    <dataValidation allowBlank="true" errorStyle="stop" operator="between" showDropDown="false" showErrorMessage="true" showInputMessage="true" sqref="P49:P68" type="list">
      <formula1>"SIM,NÃO,PARCIAL"</formula1>
      <formula2>0</formula2>
    </dataValidation>
    <dataValidation allowBlank="true" errorStyle="stop" operator="between" showDropDown="false" showErrorMessage="true" showInputMessage="true" sqref="L49:L68" type="list">
      <formula1>"NÃO INICIADO,EM ANDAMENTO,CONCLUÍDO,PAUSADO,CANCELADO"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808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P12" activeCellId="0" sqref="P12"/>
    </sheetView>
  </sheetViews>
  <sheetFormatPr defaultColWidth="9.109375" defaultRowHeight="14.25" customHeight="true" zeroHeight="false" outlineLevelRow="0" outlineLevelCol="0"/>
  <cols>
    <col collapsed="false" customWidth="false" hidden="false" outlineLevel="0" max="16384" min="1" style="3" width="9.11"/>
  </cols>
  <sheetData>
    <row r="1" s="73" customFormat="true" ht="19.7" hidden="false" customHeight="false" outlineLevel="0" collapsed="false">
      <c r="A1" s="73" t="str">
        <f aca="false">CONCATENATE("EVIDÊNCIA INDICADOR - ",VLOOKUP(IND5!A1,'EXTRATO INDICADORES'!A:E,5,0))</f>
        <v>EVIDÊNCIA INDICADOR - 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tabColor rgb="FFFFFFFF"/>
    <pageSetUpPr fitToPage="true"/>
  </sheetPr>
  <dimension ref="A1:AM10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20" activePane="bottomLeft" state="frozen"/>
      <selection pane="topLeft" activeCell="A1" activeCellId="0" sqref="A1"/>
      <selection pane="bottomLeft" activeCell="B30" activeCellId="0" sqref="B30"/>
    </sheetView>
  </sheetViews>
  <sheetFormatPr defaultColWidth="9.109375" defaultRowHeight="14.25" customHeight="true" zeroHeight="false" outlineLevelRow="0" outlineLevelCol="0"/>
  <cols>
    <col collapsed="false" customWidth="true" hidden="true" outlineLevel="0" max="1" min="1" style="18" width="4.67"/>
    <col collapsed="false" customWidth="true" hidden="false" outlineLevel="0" max="2" min="2" style="3" width="15.56"/>
    <col collapsed="false" customWidth="true" hidden="false" outlineLevel="0" max="14" min="3" style="3" width="11.89"/>
    <col collapsed="false" customWidth="true" hidden="false" outlineLevel="0" max="16" min="15" style="3" width="12.44"/>
    <col collapsed="false" customWidth="false" hidden="false" outlineLevel="0" max="39" min="17" style="19" width="9.11"/>
    <col collapsed="false" customWidth="false" hidden="false" outlineLevel="0" max="16384" min="40" style="3" width="9.11"/>
  </cols>
  <sheetData>
    <row r="1" s="26" customFormat="true" ht="15" hidden="false" customHeight="true" outlineLevel="0" collapsed="false">
      <c r="A1" s="102" t="n">
        <v>6</v>
      </c>
      <c r="B1" s="21" t="s">
        <v>4</v>
      </c>
      <c r="C1" s="22" t="n">
        <f aca="false">VLOOKUP(A1,'EXTRATO INDICADORES'!A:L,5,0)</f>
        <v>0</v>
      </c>
      <c r="D1" s="22"/>
      <c r="E1" s="22"/>
      <c r="F1" s="22"/>
      <c r="G1" s="23" t="s">
        <v>2</v>
      </c>
      <c r="H1" s="22" t="n">
        <f aca="false">VLOOKUP(A1,'EXTRATO INDICADORES'!A:L,3,0)</f>
        <v>0</v>
      </c>
      <c r="I1" s="22"/>
      <c r="J1" s="23" t="s">
        <v>10</v>
      </c>
      <c r="K1" s="24" t="n">
        <f aca="false">VLOOKUP(A1,'EXTRATO INDICADORES'!A:L,11,0)</f>
        <v>0</v>
      </c>
      <c r="L1" s="24"/>
      <c r="M1" s="21" t="s">
        <v>8</v>
      </c>
      <c r="N1" s="21" t="s">
        <v>7</v>
      </c>
      <c r="O1" s="21" t="s">
        <v>31</v>
      </c>
      <c r="P1" s="21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</row>
    <row r="2" s="26" customFormat="true" ht="15" hidden="false" customHeight="true" outlineLevel="0" collapsed="false">
      <c r="A2" s="27"/>
      <c r="B2" s="21"/>
      <c r="C2" s="22"/>
      <c r="D2" s="22"/>
      <c r="E2" s="22"/>
      <c r="F2" s="22"/>
      <c r="G2" s="23"/>
      <c r="H2" s="22"/>
      <c r="I2" s="22"/>
      <c r="J2" s="23"/>
      <c r="K2" s="24"/>
      <c r="L2" s="24"/>
      <c r="M2" s="21"/>
      <c r="N2" s="21"/>
      <c r="O2" s="28" t="s">
        <v>32</v>
      </c>
      <c r="P2" s="124" t="n">
        <f aca="false">P27</f>
        <v>0.05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</row>
    <row r="3" s="26" customFormat="true" ht="15" hidden="false" customHeight="true" outlineLevel="0" collapsed="false">
      <c r="A3" s="27"/>
      <c r="B3" s="21" t="s">
        <v>5</v>
      </c>
      <c r="C3" s="30" t="n">
        <f aca="false">VLOOKUP(A1,'EXTRATO INDICADORES'!A:L,6,0)</f>
        <v>0</v>
      </c>
      <c r="D3" s="30"/>
      <c r="E3" s="30"/>
      <c r="F3" s="30"/>
      <c r="G3" s="23" t="s">
        <v>3</v>
      </c>
      <c r="H3" s="22" t="n">
        <f aca="false">VLOOKUP(A1,'EXTRATO INDICADORES'!A:L,4,0)</f>
        <v>0</v>
      </c>
      <c r="I3" s="22"/>
      <c r="J3" s="21" t="s">
        <v>11</v>
      </c>
      <c r="K3" s="24" t="n">
        <f aca="false">VLOOKUP(A1,'EXTRATO INDICADORES'!A:L,12,0)</f>
        <v>0</v>
      </c>
      <c r="L3" s="24"/>
      <c r="M3" s="31" t="n">
        <f aca="false">VLOOKUP(A1,'EXTRATO INDICADORES'!A:L,9,0)</f>
        <v>0</v>
      </c>
      <c r="N3" s="31" t="n">
        <f aca="false">VLOOKUP(A1,'EXTRATO INDICADORES'!A:L,8,0)</f>
        <v>0</v>
      </c>
      <c r="O3" s="28" t="s">
        <v>33</v>
      </c>
      <c r="P3" s="124" t="n">
        <f aca="false">O29</f>
        <v>0.0616666666666667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</row>
    <row r="4" s="26" customFormat="true" ht="15" hidden="false" customHeight="true" outlineLevel="0" collapsed="false">
      <c r="A4" s="27"/>
      <c r="B4" s="21"/>
      <c r="C4" s="30"/>
      <c r="D4" s="30"/>
      <c r="E4" s="30"/>
      <c r="F4" s="30"/>
      <c r="G4" s="23"/>
      <c r="H4" s="22"/>
      <c r="I4" s="22"/>
      <c r="J4" s="21"/>
      <c r="K4" s="24"/>
      <c r="L4" s="24"/>
      <c r="M4" s="31"/>
      <c r="N4" s="31"/>
      <c r="O4" s="28" t="s">
        <v>34</v>
      </c>
      <c r="P4" s="124" t="e">
        <f aca="false">P30</f>
        <v>#DIV/0!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</row>
    <row r="5" s="33" customFormat="true" ht="14.25" hidden="false" customHeight="false" outlineLevel="0" collapsed="false">
      <c r="A5" s="32"/>
    </row>
    <row r="6" s="33" customFormat="true" ht="14.25" hidden="false" customHeight="false" outlineLevel="0" collapsed="false">
      <c r="A6" s="32"/>
    </row>
    <row r="7" s="33" customFormat="true" ht="14.25" hidden="false" customHeight="false" outlineLevel="0" collapsed="false">
      <c r="A7" s="32"/>
    </row>
    <row r="8" s="33" customFormat="true" ht="14.25" hidden="false" customHeight="false" outlineLevel="0" collapsed="false">
      <c r="A8" s="32"/>
    </row>
    <row r="9" s="33" customFormat="true" ht="14.25" hidden="false" customHeight="false" outlineLevel="0" collapsed="false">
      <c r="A9" s="32"/>
    </row>
    <row r="10" s="33" customFormat="true" ht="14.25" hidden="false" customHeight="false" outlineLevel="0" collapsed="false">
      <c r="A10" s="32"/>
    </row>
    <row r="11" s="33" customFormat="true" ht="14.25" hidden="false" customHeight="false" outlineLevel="0" collapsed="false">
      <c r="A11" s="32"/>
    </row>
    <row r="12" s="33" customFormat="true" ht="14.25" hidden="false" customHeight="false" outlineLevel="0" collapsed="false">
      <c r="A12" s="32"/>
    </row>
    <row r="13" s="33" customFormat="true" ht="14.25" hidden="false" customHeight="false" outlineLevel="0" collapsed="false">
      <c r="A13" s="32"/>
    </row>
    <row r="14" s="33" customFormat="true" ht="14.25" hidden="false" customHeight="false" outlineLevel="0" collapsed="false">
      <c r="A14" s="32"/>
    </row>
    <row r="15" s="33" customFormat="true" ht="14.25" hidden="false" customHeight="false" outlineLevel="0" collapsed="false">
      <c r="A15" s="32"/>
    </row>
    <row r="16" s="33" customFormat="true" ht="14.25" hidden="false" customHeight="false" outlineLevel="0" collapsed="false">
      <c r="A16" s="32"/>
    </row>
    <row r="17" s="33" customFormat="true" ht="14.25" hidden="false" customHeight="false" outlineLevel="0" collapsed="false">
      <c r="A17" s="32"/>
    </row>
    <row r="18" s="33" customFormat="true" ht="14.25" hidden="false" customHeight="false" outlineLevel="0" collapsed="false">
      <c r="A18" s="32"/>
    </row>
    <row r="19" s="33" customFormat="true" ht="14.25" hidden="false" customHeight="false" outlineLevel="0" collapsed="false">
      <c r="A19" s="32"/>
    </row>
    <row r="20" s="33" customFormat="true" ht="14.25" hidden="false" customHeight="false" outlineLevel="0" collapsed="false">
      <c r="A20" s="32"/>
    </row>
    <row r="21" s="33" customFormat="true" ht="14.25" hidden="false" customHeight="false" outlineLevel="0" collapsed="false">
      <c r="A21" s="32"/>
    </row>
    <row r="22" s="33" customFormat="true" ht="14.25" hidden="false" customHeight="false" outlineLevel="0" collapsed="false">
      <c r="A22" s="32"/>
    </row>
    <row r="23" s="33" customFormat="true" ht="14.25" hidden="false" customHeight="false" outlineLevel="0" collapsed="false">
      <c r="A23" s="32"/>
    </row>
    <row r="24" s="19" customFormat="true" ht="14.25" hidden="false" customHeight="false" outlineLevel="0" collapsed="false">
      <c r="A24" s="34"/>
    </row>
    <row r="25" s="19" customFormat="true" ht="14.25" hidden="false" customHeight="false" outlineLevel="0" collapsed="false">
      <c r="A25" s="34"/>
    </row>
    <row r="26" s="25" customFormat="true" ht="17.25" hidden="false" customHeight="true" outlineLevel="0" collapsed="false">
      <c r="A26" s="35"/>
      <c r="B26" s="36" t="s">
        <v>35</v>
      </c>
      <c r="C26" s="38" t="s">
        <v>36</v>
      </c>
      <c r="D26" s="38" t="s">
        <v>37</v>
      </c>
      <c r="E26" s="38" t="s">
        <v>38</v>
      </c>
      <c r="F26" s="38" t="s">
        <v>39</v>
      </c>
      <c r="G26" s="38" t="s">
        <v>40</v>
      </c>
      <c r="H26" s="38" t="s">
        <v>41</v>
      </c>
      <c r="I26" s="38" t="s">
        <v>42</v>
      </c>
      <c r="J26" s="38" t="s">
        <v>43</v>
      </c>
      <c r="K26" s="38" t="s">
        <v>44</v>
      </c>
      <c r="L26" s="38" t="s">
        <v>45</v>
      </c>
      <c r="M26" s="38" t="s">
        <v>46</v>
      </c>
      <c r="N26" s="38" t="s">
        <v>47</v>
      </c>
      <c r="O26" s="39" t="s">
        <v>48</v>
      </c>
      <c r="P26" s="39" t="s">
        <v>31</v>
      </c>
    </row>
    <row r="27" s="44" customFormat="true" ht="17.25" hidden="false" customHeight="true" outlineLevel="0" collapsed="false">
      <c r="A27" s="40"/>
      <c r="B27" s="104" t="s">
        <v>159</v>
      </c>
      <c r="C27" s="125" t="n">
        <v>0.05</v>
      </c>
      <c r="D27" s="125" t="n">
        <v>0.05</v>
      </c>
      <c r="E27" s="125" t="n">
        <v>0.05</v>
      </c>
      <c r="F27" s="125" t="n">
        <v>0.05</v>
      </c>
      <c r="G27" s="125" t="n">
        <v>0.05</v>
      </c>
      <c r="H27" s="125" t="n">
        <v>0.05</v>
      </c>
      <c r="I27" s="125" t="n">
        <v>0.05</v>
      </c>
      <c r="J27" s="125" t="n">
        <v>0.05</v>
      </c>
      <c r="K27" s="125" t="n">
        <v>0.05</v>
      </c>
      <c r="L27" s="125" t="n">
        <v>0.05</v>
      </c>
      <c r="M27" s="125" t="n">
        <v>0.05</v>
      </c>
      <c r="N27" s="125" t="n">
        <v>0.05</v>
      </c>
      <c r="O27" s="125" t="n">
        <f aca="false">AVERAGEIF(C29:N29,"&lt;&gt;",C27:N27)</f>
        <v>0.05</v>
      </c>
      <c r="P27" s="125" t="n">
        <f aca="false">AVERAGE(C27:N27)</f>
        <v>0.05</v>
      </c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</row>
    <row r="28" s="44" customFormat="true" ht="17.25" hidden="false" customHeight="true" outlineLevel="0" collapsed="false">
      <c r="A28" s="40"/>
      <c r="B28" s="45" t="s">
        <v>160</v>
      </c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 t="e">
        <f aca="false">AVERAGEIF(C29:N29,"&lt;&gt;",C28:N28)</f>
        <v>#DIV/0!</v>
      </c>
      <c r="P28" s="125" t="e">
        <f aca="false">AVERAGE(C28:N28)</f>
        <v>#DIV/0!</v>
      </c>
      <c r="Q28" s="47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</row>
    <row r="29" s="44" customFormat="true" ht="17.25" hidden="false" customHeight="true" outlineLevel="0" collapsed="false">
      <c r="A29" s="40"/>
      <c r="B29" s="45" t="s">
        <v>106</v>
      </c>
      <c r="C29" s="126" t="n">
        <v>0.06</v>
      </c>
      <c r="D29" s="126" t="n">
        <v>0.03</v>
      </c>
      <c r="E29" s="126" t="n">
        <v>0.04</v>
      </c>
      <c r="F29" s="126" t="n">
        <v>0.08</v>
      </c>
      <c r="G29" s="126" t="n">
        <v>0.1</v>
      </c>
      <c r="H29" s="126" t="n">
        <v>0.01</v>
      </c>
      <c r="I29" s="126" t="n">
        <v>0.09</v>
      </c>
      <c r="J29" s="126" t="n">
        <v>0.08</v>
      </c>
      <c r="K29" s="126" t="n">
        <v>0.05</v>
      </c>
      <c r="L29" s="126" t="n">
        <v>0.09</v>
      </c>
      <c r="M29" s="126" t="n">
        <v>0.06</v>
      </c>
      <c r="N29" s="125" t="n">
        <v>0.05</v>
      </c>
      <c r="O29" s="125" t="n">
        <f aca="false">AVERAGE(C29:N29)</f>
        <v>0.0616666666666667</v>
      </c>
      <c r="P29" s="125"/>
      <c r="Q29" s="47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</row>
    <row r="30" s="44" customFormat="true" ht="17.25" hidden="false" customHeight="true" outlineLevel="0" collapsed="false">
      <c r="A30" s="50"/>
      <c r="B30" s="51" t="s">
        <v>106</v>
      </c>
      <c r="C30" s="127" t="n">
        <f aca="false">IF($B$30="META X REAL 22",(IF(C29="",0,IF($M$3="QUANDO - MELHOR",C27-C29,C29-C27))),(IF(C29="",0,IF($M$3="QUANDO - MELHOR",C28-C29,C29-C28))))</f>
        <v>0.06</v>
      </c>
      <c r="D30" s="127" t="n">
        <f aca="false">IF($B$30="META X REAL 22",(IF(D29="",0,IF($M$3="QUANDO - MELHOR",D27-D29,D29-D27))),(IF(D29="",0,IF($M$3="QUANDO - MELHOR",D28-D29,D29-D28))))</f>
        <v>0.03</v>
      </c>
      <c r="E30" s="127" t="n">
        <f aca="false">IF($B$30="META X REAL 22",(IF(E29="",0,IF($M$3="QUANDO - MELHOR",E27-E29,E29-E27))),(IF(E29="",0,IF($M$3="QUANDO - MELHOR",E28-E29,E29-E28))))</f>
        <v>0.04</v>
      </c>
      <c r="F30" s="127" t="n">
        <f aca="false">IF($B$30="META X REAL 22",(IF(F29="",0,IF($M$3="QUANDO - MELHOR",F27-F29,F29-F27))),(IF(F29="",0,IF($M$3="QUANDO - MELHOR",F28-F29,F29-F28))))</f>
        <v>0.08</v>
      </c>
      <c r="G30" s="127" t="n">
        <f aca="false">IF($B$30="META X REAL 22",(IF(G29="",0,IF($M$3="QUANDO - MELHOR",G27-G29,G29-G27))),(IF(G29="",0,IF($M$3="QUANDO - MELHOR",G28-G29,G29-G28))))</f>
        <v>0.1</v>
      </c>
      <c r="H30" s="127" t="n">
        <f aca="false">IF($B$30="META X REAL 22",(IF(H29="",0,IF($M$3="QUANDO - MELHOR",H27-H29,H29-H27))),(IF(H29="",0,IF($M$3="QUANDO - MELHOR",H28-H29,H29-H28))))</f>
        <v>0.01</v>
      </c>
      <c r="I30" s="127" t="n">
        <f aca="false">IF($B$30="META X REAL 22",(IF(I29="",0,IF($M$3="QUANDO - MELHOR",I27-I29,I29-I27))),(IF(I29="",0,IF($M$3="QUANDO - MELHOR",I28-I29,I29-I28))))</f>
        <v>0.09</v>
      </c>
      <c r="J30" s="127" t="n">
        <f aca="false">IF($B$30="META X REAL 22",(IF(J29="",0,IF($M$3="QUANDO - MELHOR",J27-J29,J29-J27))),(IF(J29="",0,IF($M$3="QUANDO - MELHOR",J28-J29,J29-J28))))</f>
        <v>0.08</v>
      </c>
      <c r="K30" s="127" t="n">
        <f aca="false">IF($B$30="META X REAL 22",(IF(K29="",0,IF($M$3="QUANDO - MELHOR",K27-K29,K29-K27))),(IF(K29="",0,IF($M$3="QUANDO - MELHOR",K28-K29,K29-K28))))</f>
        <v>0.05</v>
      </c>
      <c r="L30" s="127" t="n">
        <f aca="false">IF($B$30="META X REAL 22",(IF(L29="",0,IF($M$3="QUANDO - MELHOR",L27-L29,L29-L27))),(IF(L29="",0,IF($M$3="QUANDO - MELHOR",L28-L29,L29-L28))))</f>
        <v>0.09</v>
      </c>
      <c r="M30" s="127" t="n">
        <f aca="false">IF($B$30="META X REAL 22",(IF(M29="",0,IF($M$3="QUANDO - MELHOR",M27-M29,M29-M27))),(IF(M29="",0,IF($M$3="QUANDO - MELHOR",M28-M29,M29-M28))))</f>
        <v>0.06</v>
      </c>
      <c r="N30" s="127" t="n">
        <f aca="false">IF($B$30="META X REAL 22",(IF(N29="",0,IF($M$3="QUANDO - MELHOR",N27-N29,N29-N27))),(IF(N29="",0,IF($M$3="QUANDO - MELHOR",N28-N29,N29-N28))))</f>
        <v>0.05</v>
      </c>
      <c r="O30" s="127" t="e">
        <f aca="false">IF($B$30="META X REAL 22",(IF(O29="",0,IF($M$3="QUANDO - MELHOR",O27-O29,O29-O27))),(IF(O29="",0,IF($M$3="QUANDO - MELHOR",O28-O29,O29-O28))))</f>
        <v>#DIV/0!</v>
      </c>
      <c r="P30" s="127" t="e">
        <f aca="false">IF($B$30="META X REAL 22",(IF(O29="",0,IF($M$3="QUANDO - MELHOR",P27-O29,O29-P27))),(IF(O29="",0,IF($M$3="QUANDO - MELHOR",P28-O29,O29-P28))))</f>
        <v>#DIV/0!</v>
      </c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</row>
    <row r="31" s="19" customFormat="true" ht="8.25" hidden="false" customHeight="true" outlineLevel="0" collapsed="false">
      <c r="A31" s="34"/>
    </row>
    <row r="32" s="19" customFormat="true" ht="14.25" hidden="false" customHeight="false" outlineLevel="0" collapsed="false">
      <c r="A32" s="34"/>
      <c r="B32" s="54" t="s">
        <v>53</v>
      </c>
      <c r="C32" s="55" t="s">
        <v>54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customFormat="false" ht="39.75" hidden="false" customHeight="true" outlineLevel="0" collapsed="false">
      <c r="B33" s="56" t="s">
        <v>55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</row>
    <row r="34" customFormat="false" ht="39.75" hidden="false" customHeight="true" outlineLevel="0" collapsed="false">
      <c r="B34" s="56" t="s">
        <v>56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</row>
    <row r="35" customFormat="false" ht="39.75" hidden="false" customHeight="true" outlineLevel="0" collapsed="false">
      <c r="B35" s="56" t="s">
        <v>57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</row>
    <row r="36" customFormat="false" ht="39.75" hidden="false" customHeight="true" outlineLevel="0" collapsed="false">
      <c r="B36" s="56" t="s">
        <v>58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</row>
    <row r="37" customFormat="false" ht="39.75" hidden="false" customHeight="true" outlineLevel="0" collapsed="false">
      <c r="B37" s="56" t="s">
        <v>59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</row>
    <row r="38" customFormat="false" ht="39.75" hidden="false" customHeight="true" outlineLevel="0" collapsed="false">
      <c r="B38" s="56" t="s">
        <v>60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</row>
    <row r="39" customFormat="false" ht="39.75" hidden="false" customHeight="true" outlineLevel="0" collapsed="false">
      <c r="B39" s="56" t="s">
        <v>61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</row>
    <row r="40" customFormat="false" ht="39.75" hidden="false" customHeight="true" outlineLevel="0" collapsed="false">
      <c r="B40" s="56" t="s">
        <v>62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</row>
    <row r="41" customFormat="false" ht="39.75" hidden="false" customHeight="true" outlineLevel="0" collapsed="false">
      <c r="B41" s="56" t="s">
        <v>63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</row>
    <row r="42" customFormat="false" ht="39.75" hidden="false" customHeight="true" outlineLevel="0" collapsed="false">
      <c r="B42" s="56" t="s">
        <v>64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</row>
    <row r="43" customFormat="false" ht="39.75" hidden="false" customHeight="true" outlineLevel="0" collapsed="false">
      <c r="B43" s="56" t="s">
        <v>65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</row>
    <row r="44" customFormat="false" ht="39.75" hidden="false" customHeight="true" outlineLevel="0" collapsed="false">
      <c r="B44" s="56" t="s">
        <v>66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</row>
    <row r="45" s="19" customFormat="true" ht="8.25" hidden="false" customHeight="true" outlineLevel="0" collapsed="false">
      <c r="A45" s="34"/>
    </row>
    <row r="46" s="19" customFormat="true" ht="14.25" hidden="false" customHeight="false" outlineLevel="0" collapsed="false">
      <c r="A46" s="34"/>
      <c r="B46" s="59" t="s">
        <v>67</v>
      </c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60" t="s">
        <v>68</v>
      </c>
      <c r="N46" s="60"/>
      <c r="O46" s="60"/>
      <c r="P46" s="60"/>
    </row>
    <row r="47" s="19" customFormat="true" ht="15" hidden="false" customHeight="true" outlineLevel="0" collapsed="false">
      <c r="A47" s="34"/>
      <c r="B47" s="61" t="s">
        <v>35</v>
      </c>
      <c r="C47" s="63" t="s">
        <v>69</v>
      </c>
      <c r="D47" s="63"/>
      <c r="E47" s="63" t="s">
        <v>70</v>
      </c>
      <c r="F47" s="63"/>
      <c r="G47" s="63"/>
      <c r="H47" s="63"/>
      <c r="I47" s="63" t="s">
        <v>71</v>
      </c>
      <c r="J47" s="64" t="s">
        <v>72</v>
      </c>
      <c r="K47" s="64"/>
      <c r="L47" s="65" t="s">
        <v>73</v>
      </c>
      <c r="M47" s="63" t="s">
        <v>74</v>
      </c>
      <c r="N47" s="63"/>
      <c r="O47" s="63"/>
      <c r="P47" s="66" t="s">
        <v>75</v>
      </c>
    </row>
    <row r="48" s="19" customFormat="true" ht="14.25" hidden="false" customHeight="false" outlineLevel="0" collapsed="false">
      <c r="A48" s="34"/>
      <c r="B48" s="61"/>
      <c r="C48" s="63"/>
      <c r="D48" s="63"/>
      <c r="E48" s="63"/>
      <c r="F48" s="63"/>
      <c r="G48" s="63"/>
      <c r="H48" s="63"/>
      <c r="I48" s="63"/>
      <c r="J48" s="63" t="s">
        <v>76</v>
      </c>
      <c r="K48" s="63" t="s">
        <v>77</v>
      </c>
      <c r="L48" s="65"/>
      <c r="M48" s="63"/>
      <c r="N48" s="63"/>
      <c r="O48" s="63"/>
      <c r="P48" s="66"/>
    </row>
    <row r="49" customFormat="false" ht="45" hidden="false" customHeight="true" outlineLevel="0" collapsed="false">
      <c r="B49" s="68"/>
      <c r="C49" s="68"/>
      <c r="D49" s="68"/>
      <c r="E49" s="69"/>
      <c r="F49" s="69"/>
      <c r="G49" s="69"/>
      <c r="H49" s="69"/>
      <c r="I49" s="68"/>
      <c r="J49" s="70"/>
      <c r="K49" s="70"/>
      <c r="L49" s="68"/>
      <c r="M49" s="71"/>
      <c r="N49" s="71"/>
      <c r="O49" s="71"/>
      <c r="P49" s="72"/>
    </row>
    <row r="50" customFormat="false" ht="45" hidden="false" customHeight="true" outlineLevel="0" collapsed="false">
      <c r="B50" s="68"/>
      <c r="C50" s="68"/>
      <c r="D50" s="68"/>
      <c r="E50" s="69"/>
      <c r="F50" s="69"/>
      <c r="G50" s="69"/>
      <c r="H50" s="69"/>
      <c r="I50" s="68"/>
      <c r="J50" s="70"/>
      <c r="K50" s="70"/>
      <c r="L50" s="68"/>
      <c r="M50" s="71"/>
      <c r="N50" s="71"/>
      <c r="O50" s="71"/>
      <c r="P50" s="72"/>
    </row>
    <row r="51" customFormat="false" ht="45" hidden="false" customHeight="true" outlineLevel="0" collapsed="false">
      <c r="B51" s="68"/>
      <c r="C51" s="68"/>
      <c r="D51" s="68"/>
      <c r="E51" s="69"/>
      <c r="F51" s="69"/>
      <c r="G51" s="69"/>
      <c r="H51" s="69"/>
      <c r="I51" s="68"/>
      <c r="J51" s="70"/>
      <c r="K51" s="70"/>
      <c r="L51" s="68"/>
      <c r="M51" s="71"/>
      <c r="N51" s="71"/>
      <c r="O51" s="71"/>
      <c r="P51" s="72"/>
    </row>
    <row r="52" customFormat="false" ht="45" hidden="false" customHeight="true" outlineLevel="0" collapsed="false">
      <c r="B52" s="68"/>
      <c r="C52" s="68"/>
      <c r="D52" s="68"/>
      <c r="E52" s="69"/>
      <c r="F52" s="69"/>
      <c r="G52" s="69"/>
      <c r="H52" s="69"/>
      <c r="I52" s="68"/>
      <c r="J52" s="70"/>
      <c r="K52" s="70"/>
      <c r="L52" s="68"/>
      <c r="M52" s="71"/>
      <c r="N52" s="71"/>
      <c r="O52" s="71"/>
      <c r="P52" s="72"/>
    </row>
    <row r="53" customFormat="false" ht="45" hidden="false" customHeight="true" outlineLevel="0" collapsed="false">
      <c r="B53" s="68"/>
      <c r="C53" s="68"/>
      <c r="D53" s="68"/>
      <c r="E53" s="69"/>
      <c r="F53" s="69"/>
      <c r="G53" s="69"/>
      <c r="H53" s="69"/>
      <c r="I53" s="68"/>
      <c r="J53" s="70"/>
      <c r="K53" s="70"/>
      <c r="L53" s="68"/>
      <c r="M53" s="71"/>
      <c r="N53" s="71"/>
      <c r="O53" s="71"/>
      <c r="P53" s="72"/>
    </row>
    <row r="54" customFormat="false" ht="45" hidden="false" customHeight="true" outlineLevel="0" collapsed="false">
      <c r="B54" s="68"/>
      <c r="C54" s="68"/>
      <c r="D54" s="68"/>
      <c r="E54" s="69"/>
      <c r="F54" s="69"/>
      <c r="G54" s="69"/>
      <c r="H54" s="69"/>
      <c r="I54" s="68"/>
      <c r="J54" s="70"/>
      <c r="K54" s="70"/>
      <c r="L54" s="68"/>
      <c r="M54" s="71"/>
      <c r="N54" s="71"/>
      <c r="O54" s="71"/>
      <c r="P54" s="72"/>
    </row>
    <row r="55" customFormat="false" ht="45" hidden="false" customHeight="true" outlineLevel="0" collapsed="false">
      <c r="B55" s="68"/>
      <c r="C55" s="68"/>
      <c r="D55" s="68"/>
      <c r="E55" s="69"/>
      <c r="F55" s="69"/>
      <c r="G55" s="69"/>
      <c r="H55" s="69"/>
      <c r="I55" s="68"/>
      <c r="J55" s="70"/>
      <c r="K55" s="70"/>
      <c r="L55" s="68"/>
      <c r="M55" s="71"/>
      <c r="N55" s="71"/>
      <c r="O55" s="71"/>
      <c r="P55" s="72"/>
    </row>
    <row r="56" customFormat="false" ht="45" hidden="false" customHeight="true" outlineLevel="0" collapsed="false">
      <c r="B56" s="68"/>
      <c r="C56" s="68"/>
      <c r="D56" s="68"/>
      <c r="E56" s="69"/>
      <c r="F56" s="69"/>
      <c r="G56" s="69"/>
      <c r="H56" s="69"/>
      <c r="I56" s="68"/>
      <c r="J56" s="70"/>
      <c r="K56" s="70"/>
      <c r="L56" s="68"/>
      <c r="M56" s="71"/>
      <c r="N56" s="71"/>
      <c r="O56" s="71"/>
      <c r="P56" s="72"/>
    </row>
    <row r="57" customFormat="false" ht="45" hidden="false" customHeight="true" outlineLevel="0" collapsed="false">
      <c r="B57" s="68"/>
      <c r="C57" s="68"/>
      <c r="D57" s="68"/>
      <c r="E57" s="69"/>
      <c r="F57" s="69"/>
      <c r="G57" s="69"/>
      <c r="H57" s="69"/>
      <c r="I57" s="68"/>
      <c r="J57" s="70"/>
      <c r="K57" s="70"/>
      <c r="L57" s="68"/>
      <c r="M57" s="71"/>
      <c r="N57" s="71"/>
      <c r="O57" s="71"/>
      <c r="P57" s="72"/>
    </row>
    <row r="58" customFormat="false" ht="45" hidden="false" customHeight="true" outlineLevel="0" collapsed="false">
      <c r="B58" s="68"/>
      <c r="C58" s="68"/>
      <c r="D58" s="68"/>
      <c r="E58" s="69"/>
      <c r="F58" s="69"/>
      <c r="G58" s="69"/>
      <c r="H58" s="69"/>
      <c r="I58" s="68"/>
      <c r="J58" s="70"/>
      <c r="K58" s="70"/>
      <c r="L58" s="68"/>
      <c r="M58" s="71"/>
      <c r="N58" s="71"/>
      <c r="O58" s="71"/>
      <c r="P58" s="72"/>
    </row>
    <row r="59" customFormat="false" ht="45" hidden="false" customHeight="true" outlineLevel="0" collapsed="false">
      <c r="B59" s="68"/>
      <c r="C59" s="68"/>
      <c r="D59" s="68"/>
      <c r="E59" s="69"/>
      <c r="F59" s="69"/>
      <c r="G59" s="69"/>
      <c r="H59" s="69"/>
      <c r="I59" s="68"/>
      <c r="J59" s="70"/>
      <c r="K59" s="70"/>
      <c r="L59" s="68"/>
      <c r="M59" s="71"/>
      <c r="N59" s="71"/>
      <c r="O59" s="71"/>
      <c r="P59" s="72"/>
    </row>
    <row r="60" customFormat="false" ht="45" hidden="false" customHeight="true" outlineLevel="0" collapsed="false">
      <c r="B60" s="68"/>
      <c r="C60" s="68"/>
      <c r="D60" s="68"/>
      <c r="E60" s="69"/>
      <c r="F60" s="69"/>
      <c r="G60" s="69"/>
      <c r="H60" s="69"/>
      <c r="I60" s="68"/>
      <c r="J60" s="70"/>
      <c r="K60" s="70"/>
      <c r="L60" s="68"/>
      <c r="M60" s="71"/>
      <c r="N60" s="71"/>
      <c r="O60" s="71"/>
      <c r="P60" s="72"/>
    </row>
    <row r="61" customFormat="false" ht="45" hidden="false" customHeight="true" outlineLevel="0" collapsed="false">
      <c r="B61" s="68"/>
      <c r="C61" s="68"/>
      <c r="D61" s="68"/>
      <c r="E61" s="69"/>
      <c r="F61" s="69"/>
      <c r="G61" s="69"/>
      <c r="H61" s="69"/>
      <c r="I61" s="68"/>
      <c r="J61" s="70"/>
      <c r="K61" s="70"/>
      <c r="L61" s="68"/>
      <c r="M61" s="71"/>
      <c r="N61" s="71"/>
      <c r="O61" s="71"/>
      <c r="P61" s="72"/>
    </row>
    <row r="62" customFormat="false" ht="45" hidden="false" customHeight="true" outlineLevel="0" collapsed="false">
      <c r="B62" s="68"/>
      <c r="C62" s="68"/>
      <c r="D62" s="68"/>
      <c r="E62" s="69"/>
      <c r="F62" s="69"/>
      <c r="G62" s="69"/>
      <c r="H62" s="69"/>
      <c r="I62" s="68"/>
      <c r="J62" s="70"/>
      <c r="K62" s="70"/>
      <c r="L62" s="68"/>
      <c r="M62" s="71"/>
      <c r="N62" s="71"/>
      <c r="O62" s="71"/>
      <c r="P62" s="72"/>
    </row>
    <row r="63" customFormat="false" ht="45" hidden="false" customHeight="true" outlineLevel="0" collapsed="false">
      <c r="B63" s="68"/>
      <c r="C63" s="68"/>
      <c r="D63" s="68"/>
      <c r="E63" s="69"/>
      <c r="F63" s="69"/>
      <c r="G63" s="69"/>
      <c r="H63" s="69"/>
      <c r="I63" s="68"/>
      <c r="J63" s="70"/>
      <c r="K63" s="70"/>
      <c r="L63" s="68"/>
      <c r="M63" s="71"/>
      <c r="N63" s="71"/>
      <c r="O63" s="71"/>
      <c r="P63" s="72"/>
    </row>
    <row r="64" customFormat="false" ht="45" hidden="false" customHeight="true" outlineLevel="0" collapsed="false">
      <c r="B64" s="68"/>
      <c r="C64" s="68"/>
      <c r="D64" s="68"/>
      <c r="E64" s="69"/>
      <c r="F64" s="69"/>
      <c r="G64" s="69"/>
      <c r="H64" s="69"/>
      <c r="I64" s="68"/>
      <c r="J64" s="70"/>
      <c r="K64" s="70"/>
      <c r="L64" s="68"/>
      <c r="M64" s="71"/>
      <c r="N64" s="71"/>
      <c r="O64" s="71"/>
      <c r="P64" s="72"/>
    </row>
    <row r="65" customFormat="false" ht="45" hidden="false" customHeight="true" outlineLevel="0" collapsed="false">
      <c r="B65" s="68"/>
      <c r="C65" s="68"/>
      <c r="D65" s="68"/>
      <c r="E65" s="69"/>
      <c r="F65" s="69"/>
      <c r="G65" s="69"/>
      <c r="H65" s="69"/>
      <c r="I65" s="68"/>
      <c r="J65" s="70"/>
      <c r="K65" s="70"/>
      <c r="L65" s="68"/>
      <c r="M65" s="71"/>
      <c r="N65" s="71"/>
      <c r="O65" s="71"/>
      <c r="P65" s="72"/>
    </row>
    <row r="66" customFormat="false" ht="45" hidden="false" customHeight="true" outlineLevel="0" collapsed="false">
      <c r="B66" s="68"/>
      <c r="C66" s="68"/>
      <c r="D66" s="68"/>
      <c r="E66" s="69"/>
      <c r="F66" s="69"/>
      <c r="G66" s="69"/>
      <c r="H66" s="69"/>
      <c r="I66" s="68"/>
      <c r="J66" s="70"/>
      <c r="K66" s="70"/>
      <c r="L66" s="68"/>
      <c r="M66" s="71"/>
      <c r="N66" s="71"/>
      <c r="O66" s="71"/>
      <c r="P66" s="72"/>
    </row>
    <row r="67" customFormat="false" ht="45" hidden="false" customHeight="true" outlineLevel="0" collapsed="false">
      <c r="B67" s="68"/>
      <c r="C67" s="68"/>
      <c r="D67" s="68"/>
      <c r="E67" s="69"/>
      <c r="F67" s="69"/>
      <c r="G67" s="69"/>
      <c r="H67" s="69"/>
      <c r="I67" s="68"/>
      <c r="J67" s="70"/>
      <c r="K67" s="70"/>
      <c r="L67" s="68"/>
      <c r="M67" s="71"/>
      <c r="N67" s="71"/>
      <c r="O67" s="71"/>
      <c r="P67" s="72"/>
    </row>
    <row r="68" customFormat="false" ht="45" hidden="false" customHeight="true" outlineLevel="0" collapsed="false">
      <c r="B68" s="68"/>
      <c r="C68" s="68"/>
      <c r="D68" s="68"/>
      <c r="E68" s="69"/>
      <c r="F68" s="69"/>
      <c r="G68" s="69"/>
      <c r="H68" s="69"/>
      <c r="I68" s="68"/>
      <c r="J68" s="70"/>
      <c r="K68" s="70"/>
      <c r="L68" s="68"/>
      <c r="M68" s="71"/>
      <c r="N68" s="71"/>
      <c r="O68" s="71"/>
      <c r="P68" s="72"/>
    </row>
    <row r="69" s="19" customFormat="true" ht="14.25" hidden="false" customHeight="false" outlineLevel="0" collapsed="false">
      <c r="A69" s="34"/>
    </row>
    <row r="70" s="19" customFormat="true" ht="14.25" hidden="false" customHeight="false" outlineLevel="0" collapsed="false">
      <c r="A70" s="34"/>
    </row>
    <row r="71" s="19" customFormat="true" ht="14.25" hidden="false" customHeight="false" outlineLevel="0" collapsed="false">
      <c r="A71" s="34"/>
    </row>
    <row r="72" s="19" customFormat="true" ht="14.25" hidden="false" customHeight="false" outlineLevel="0" collapsed="false">
      <c r="A72" s="34"/>
    </row>
    <row r="73" s="19" customFormat="true" ht="14.25" hidden="false" customHeight="false" outlineLevel="0" collapsed="false">
      <c r="A73" s="34"/>
    </row>
    <row r="74" s="19" customFormat="true" ht="14.25" hidden="false" customHeight="false" outlineLevel="0" collapsed="false">
      <c r="A74" s="34"/>
    </row>
    <row r="75" s="19" customFormat="true" ht="14.25" hidden="false" customHeight="false" outlineLevel="0" collapsed="false">
      <c r="A75" s="34"/>
    </row>
    <row r="76" s="19" customFormat="true" ht="14.25" hidden="false" customHeight="false" outlineLevel="0" collapsed="false">
      <c r="A76" s="34"/>
    </row>
    <row r="77" s="19" customFormat="true" ht="14.25" hidden="false" customHeight="false" outlineLevel="0" collapsed="false">
      <c r="A77" s="34"/>
    </row>
    <row r="78" s="19" customFormat="true" ht="14.25" hidden="false" customHeight="false" outlineLevel="0" collapsed="false">
      <c r="A78" s="34"/>
    </row>
    <row r="79" s="19" customFormat="true" ht="14.25" hidden="false" customHeight="false" outlineLevel="0" collapsed="false">
      <c r="A79" s="34"/>
    </row>
    <row r="80" s="19" customFormat="true" ht="14.25" hidden="false" customHeight="false" outlineLevel="0" collapsed="false">
      <c r="A80" s="34"/>
    </row>
    <row r="81" s="19" customFormat="true" ht="14.25" hidden="false" customHeight="false" outlineLevel="0" collapsed="false">
      <c r="A81" s="34"/>
    </row>
    <row r="82" s="19" customFormat="true" ht="14.25" hidden="false" customHeight="false" outlineLevel="0" collapsed="false">
      <c r="A82" s="34"/>
    </row>
    <row r="83" s="19" customFormat="true" ht="14.25" hidden="false" customHeight="false" outlineLevel="0" collapsed="false">
      <c r="A83" s="34"/>
    </row>
    <row r="84" s="19" customFormat="true" ht="14.25" hidden="false" customHeight="false" outlineLevel="0" collapsed="false">
      <c r="A84" s="34"/>
    </row>
    <row r="85" s="19" customFormat="true" ht="14.25" hidden="false" customHeight="false" outlineLevel="0" collapsed="false">
      <c r="A85" s="34"/>
    </row>
    <row r="86" s="19" customFormat="true" ht="14.25" hidden="false" customHeight="false" outlineLevel="0" collapsed="false">
      <c r="A86" s="34"/>
    </row>
    <row r="87" s="19" customFormat="true" ht="14.25" hidden="false" customHeight="false" outlineLevel="0" collapsed="false">
      <c r="A87" s="34"/>
    </row>
    <row r="88" s="19" customFormat="true" ht="14.25" hidden="false" customHeight="false" outlineLevel="0" collapsed="false">
      <c r="A88" s="34"/>
    </row>
    <row r="89" s="19" customFormat="true" ht="14.25" hidden="false" customHeight="false" outlineLevel="0" collapsed="false">
      <c r="A89" s="34"/>
    </row>
    <row r="90" s="19" customFormat="true" ht="14.25" hidden="false" customHeight="false" outlineLevel="0" collapsed="false">
      <c r="A90" s="34"/>
    </row>
    <row r="91" s="19" customFormat="true" ht="14.25" hidden="false" customHeight="false" outlineLevel="0" collapsed="false">
      <c r="A91" s="34"/>
    </row>
    <row r="92" s="19" customFormat="true" ht="14.25" hidden="false" customHeight="false" outlineLevel="0" collapsed="false">
      <c r="A92" s="34"/>
    </row>
    <row r="93" s="19" customFormat="true" ht="14.25" hidden="false" customHeight="false" outlineLevel="0" collapsed="false">
      <c r="A93" s="34"/>
    </row>
    <row r="94" s="19" customFormat="true" ht="14.25" hidden="false" customHeight="false" outlineLevel="0" collapsed="false">
      <c r="A94" s="34"/>
    </row>
    <row r="95" s="19" customFormat="true" ht="14.25" hidden="false" customHeight="false" outlineLevel="0" collapsed="false">
      <c r="A95" s="34"/>
    </row>
    <row r="96" s="19" customFormat="true" ht="14.25" hidden="false" customHeight="false" outlineLevel="0" collapsed="false">
      <c r="A96" s="34"/>
    </row>
    <row r="97" s="19" customFormat="true" ht="14.25" hidden="false" customHeight="false" outlineLevel="0" collapsed="false">
      <c r="A97" s="34"/>
    </row>
    <row r="98" s="19" customFormat="true" ht="14.25" hidden="false" customHeight="false" outlineLevel="0" collapsed="false">
      <c r="A98" s="34"/>
    </row>
    <row r="99" s="19" customFormat="true" ht="14.25" hidden="false" customHeight="false" outlineLevel="0" collapsed="false">
      <c r="A99" s="34"/>
    </row>
    <row r="100" s="19" customFormat="true" ht="14.25" hidden="false" customHeight="false" outlineLevel="0" collapsed="false">
      <c r="A100" s="34"/>
    </row>
    <row r="101" s="19" customFormat="true" ht="14.25" hidden="false" customHeight="false" outlineLevel="0" collapsed="false">
      <c r="A101" s="34"/>
    </row>
    <row r="102" s="19" customFormat="true" ht="14.25" hidden="false" customHeight="false" outlineLevel="0" collapsed="false">
      <c r="A102" s="34"/>
    </row>
  </sheetData>
  <autoFilter ref="B48:P6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mergeCells count="101">
    <mergeCell ref="B1:B2"/>
    <mergeCell ref="C1:F2"/>
    <mergeCell ref="G1:G2"/>
    <mergeCell ref="H1:I2"/>
    <mergeCell ref="J1:J2"/>
    <mergeCell ref="K1:L2"/>
    <mergeCell ref="M1:M2"/>
    <mergeCell ref="N1:N2"/>
    <mergeCell ref="O1:P1"/>
    <mergeCell ref="B3:B4"/>
    <mergeCell ref="C3:F4"/>
    <mergeCell ref="G3:G4"/>
    <mergeCell ref="H3:I4"/>
    <mergeCell ref="J3:J4"/>
    <mergeCell ref="K3:L4"/>
    <mergeCell ref="M3:M4"/>
    <mergeCell ref="N3:N4"/>
    <mergeCell ref="O29:P29"/>
    <mergeCell ref="C32:P32"/>
    <mergeCell ref="C33:P33"/>
    <mergeCell ref="C34:P34"/>
    <mergeCell ref="C35:P35"/>
    <mergeCell ref="C36:P36"/>
    <mergeCell ref="C37:P37"/>
    <mergeCell ref="C38:P38"/>
    <mergeCell ref="C39:P39"/>
    <mergeCell ref="C40:P40"/>
    <mergeCell ref="C41:P41"/>
    <mergeCell ref="C42:P42"/>
    <mergeCell ref="C43:P43"/>
    <mergeCell ref="C44:P44"/>
    <mergeCell ref="B46:L46"/>
    <mergeCell ref="M46:P46"/>
    <mergeCell ref="B47:B48"/>
    <mergeCell ref="C47:D48"/>
    <mergeCell ref="E47:H48"/>
    <mergeCell ref="I47:I48"/>
    <mergeCell ref="J47:K47"/>
    <mergeCell ref="L47:L48"/>
    <mergeCell ref="M47:O48"/>
    <mergeCell ref="P47:P48"/>
    <mergeCell ref="C49:D49"/>
    <mergeCell ref="E49:H49"/>
    <mergeCell ref="M49:O49"/>
    <mergeCell ref="C50:D50"/>
    <mergeCell ref="E50:H50"/>
    <mergeCell ref="M50:O50"/>
    <mergeCell ref="C51:D51"/>
    <mergeCell ref="E51:H51"/>
    <mergeCell ref="M51:O51"/>
    <mergeCell ref="C52:D52"/>
    <mergeCell ref="E52:H52"/>
    <mergeCell ref="M52:O52"/>
    <mergeCell ref="C53:D53"/>
    <mergeCell ref="E53:H53"/>
    <mergeCell ref="M53:O53"/>
    <mergeCell ref="C54:D54"/>
    <mergeCell ref="E54:H54"/>
    <mergeCell ref="M54:O54"/>
    <mergeCell ref="C55:D55"/>
    <mergeCell ref="E55:H55"/>
    <mergeCell ref="M55:O55"/>
    <mergeCell ref="C56:D56"/>
    <mergeCell ref="E56:H56"/>
    <mergeCell ref="M56:O56"/>
    <mergeCell ref="C57:D57"/>
    <mergeCell ref="E57:H57"/>
    <mergeCell ref="M57:O57"/>
    <mergeCell ref="C58:D58"/>
    <mergeCell ref="E58:H58"/>
    <mergeCell ref="M58:O58"/>
    <mergeCell ref="C59:D59"/>
    <mergeCell ref="E59:H59"/>
    <mergeCell ref="M59:O59"/>
    <mergeCell ref="C60:D60"/>
    <mergeCell ref="E60:H60"/>
    <mergeCell ref="M60:O60"/>
    <mergeCell ref="C61:D61"/>
    <mergeCell ref="E61:H61"/>
    <mergeCell ref="M61:O61"/>
    <mergeCell ref="C62:D62"/>
    <mergeCell ref="E62:H62"/>
    <mergeCell ref="M62:O62"/>
    <mergeCell ref="C63:D63"/>
    <mergeCell ref="E63:H63"/>
    <mergeCell ref="M63:O63"/>
    <mergeCell ref="C64:D64"/>
    <mergeCell ref="E64:H64"/>
    <mergeCell ref="M64:O64"/>
    <mergeCell ref="C65:D65"/>
    <mergeCell ref="E65:H65"/>
    <mergeCell ref="M65:O65"/>
    <mergeCell ref="C66:D66"/>
    <mergeCell ref="E66:H66"/>
    <mergeCell ref="M66:O66"/>
    <mergeCell ref="C67:D67"/>
    <mergeCell ref="E67:H67"/>
    <mergeCell ref="M67:O67"/>
    <mergeCell ref="C68:D68"/>
    <mergeCell ref="E68:H68"/>
    <mergeCell ref="M68:O68"/>
  </mergeCells>
  <conditionalFormatting sqref="C30:P30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C27:P28 C29:O29 C30:P30">
    <cfRule type="containsErrors" priority="3" aboveAverage="0" equalAverage="0" bottom="0" percent="0" rank="0" text="" dxfId="17">
      <formula>ISERROR(C27)</formula>
    </cfRule>
  </conditionalFormatting>
  <dataValidations count="4">
    <dataValidation allowBlank="true" errorStyle="stop" operator="between" showDropDown="false" showErrorMessage="true" showInputMessage="true" sqref="L49:L68" type="list">
      <formula1>"NÃO INICIADO,EM ANDAMENTO,CONCLUÍDO,PAUSADO,CANCELADO"</formula1>
      <formula2>0</formula2>
    </dataValidation>
    <dataValidation allowBlank="true" errorStyle="stop" operator="between" showDropDown="false" showErrorMessage="true" showInputMessage="true" sqref="P49:P68" type="list">
      <formula1>"SIM,NÃO,PARCIAL"</formula1>
      <formula2>0</formula2>
    </dataValidation>
    <dataValidation allowBlank="true" errorStyle="stop" operator="between" showDropDown="false" showErrorMessage="true" showInputMessage="true" sqref="B49:B68" type="list">
      <formula1>$B$33:$B$44</formula1>
      <formula2>0</formula2>
    </dataValidation>
    <dataValidation allowBlank="true" errorStyle="stop" operator="between" showDropDown="false" showErrorMessage="true" showInputMessage="true" sqref="B30" type="list">
      <formula1>"META X REAL 22,REAL 21 X REAL 22"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:M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4" activeCellId="0" sqref="E14"/>
    </sheetView>
  </sheetViews>
  <sheetFormatPr defaultColWidth="9.109375" defaultRowHeight="14.25" customHeight="true" zeroHeight="false" outlineLevelRow="0" outlineLevelCol="0"/>
  <cols>
    <col collapsed="false" customWidth="true" hidden="false" outlineLevel="0" max="1" min="1" style="3" width="42.44"/>
    <col collapsed="false" customWidth="true" hidden="false" outlineLevel="0" max="2" min="2" style="3" width="8.56"/>
    <col collapsed="false" customWidth="true" hidden="false" outlineLevel="0" max="3" min="3" style="3" width="10.56"/>
    <col collapsed="false" customWidth="true" hidden="false" outlineLevel="0" max="4" min="4" style="3" width="11.44"/>
    <col collapsed="false" customWidth="true" hidden="false" outlineLevel="0" max="5" min="5" style="3" width="9"/>
    <col collapsed="false" customWidth="true" hidden="false" outlineLevel="0" max="6" min="6" style="3" width="8.67"/>
    <col collapsed="false" customWidth="true" hidden="false" outlineLevel="0" max="7" min="7" style="3" width="9"/>
    <col collapsed="false" customWidth="true" hidden="false" outlineLevel="0" max="8" min="8" style="3" width="8.11"/>
    <col collapsed="false" customWidth="true" hidden="false" outlineLevel="0" max="9" min="9" style="3" width="8.88"/>
    <col collapsed="false" customWidth="true" hidden="false" outlineLevel="0" max="10" min="10" style="3" width="10.44"/>
    <col collapsed="false" customWidth="true" hidden="false" outlineLevel="0" max="11" min="11" style="3" width="9.67"/>
    <col collapsed="false" customWidth="true" hidden="false" outlineLevel="0" max="12" min="12" style="3" width="11.56"/>
    <col collapsed="false" customWidth="true" hidden="false" outlineLevel="0" max="13" min="13" style="3" width="10.66"/>
    <col collapsed="false" customWidth="false" hidden="false" outlineLevel="0" max="16384" min="14" style="3" width="9.11"/>
  </cols>
  <sheetData>
    <row r="1" s="73" customFormat="true" ht="19.7" hidden="false" customHeight="false" outlineLevel="0" collapsed="false">
      <c r="A1" s="73" t="str">
        <f aca="false">CONCATENATE("EVIDÊNCIA INDICADOR - ",VLOOKUP(IND6!A1,'EXTRATO INDICADORES'!A:E,5,0))</f>
        <v>EVIDÊNCIA INDICADOR - </v>
      </c>
    </row>
    <row r="3" customFormat="false" ht="14.25" hidden="false" customHeight="false" outlineLevel="0" collapsed="false"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</row>
    <row r="4" customFormat="false" ht="14.25" hidden="false" customHeight="false" outlineLevel="0" collapsed="false"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tabColor rgb="FF808080"/>
    <pageSetUpPr fitToPage="true"/>
  </sheetPr>
  <dimension ref="A1:AM10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17" activePane="bottomLeft" state="frozen"/>
      <selection pane="topLeft" activeCell="A1" activeCellId="0" sqref="A1"/>
      <selection pane="bottomLeft" activeCell="B30" activeCellId="0" sqref="B30"/>
    </sheetView>
  </sheetViews>
  <sheetFormatPr defaultColWidth="9.109375" defaultRowHeight="14.25" customHeight="true" zeroHeight="false" outlineLevelRow="0" outlineLevelCol="0"/>
  <cols>
    <col collapsed="false" customWidth="true" hidden="true" outlineLevel="0" max="1" min="1" style="18" width="4.67"/>
    <col collapsed="false" customWidth="true" hidden="false" outlineLevel="0" max="2" min="2" style="3" width="15.56"/>
    <col collapsed="false" customWidth="true" hidden="false" outlineLevel="0" max="14" min="3" style="3" width="11.89"/>
    <col collapsed="false" customWidth="true" hidden="false" outlineLevel="0" max="16" min="15" style="3" width="12.44"/>
    <col collapsed="false" customWidth="false" hidden="false" outlineLevel="0" max="39" min="17" style="19" width="9.11"/>
    <col collapsed="false" customWidth="false" hidden="false" outlineLevel="0" max="16384" min="40" style="3" width="9.11"/>
  </cols>
  <sheetData>
    <row r="1" s="26" customFormat="true" ht="15" hidden="false" customHeight="true" outlineLevel="0" collapsed="false">
      <c r="A1" s="20" t="n">
        <v>7</v>
      </c>
      <c r="B1" s="21" t="s">
        <v>4</v>
      </c>
      <c r="C1" s="22" t="n">
        <f aca="false">VLOOKUP(A1,'EXTRATO INDICADORES'!A:L,5,0)</f>
        <v>0</v>
      </c>
      <c r="D1" s="22"/>
      <c r="E1" s="22"/>
      <c r="F1" s="22"/>
      <c r="G1" s="23" t="s">
        <v>2</v>
      </c>
      <c r="H1" s="22" t="n">
        <f aca="false">VLOOKUP(A1,'EXTRATO INDICADORES'!A:L,3,0)</f>
        <v>0</v>
      </c>
      <c r="I1" s="22"/>
      <c r="J1" s="23" t="s">
        <v>10</v>
      </c>
      <c r="K1" s="24" t="n">
        <f aca="false">VLOOKUP(A1,'EXTRATO INDICADORES'!A:L,11,0)</f>
        <v>0</v>
      </c>
      <c r="L1" s="24"/>
      <c r="M1" s="21" t="s">
        <v>8</v>
      </c>
      <c r="N1" s="21" t="s">
        <v>7</v>
      </c>
      <c r="O1" s="21" t="s">
        <v>31</v>
      </c>
      <c r="P1" s="21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</row>
    <row r="2" s="26" customFormat="true" ht="15" hidden="false" customHeight="true" outlineLevel="0" collapsed="false">
      <c r="A2" s="27"/>
      <c r="B2" s="21"/>
      <c r="C2" s="22"/>
      <c r="D2" s="22"/>
      <c r="E2" s="22"/>
      <c r="F2" s="22"/>
      <c r="G2" s="23"/>
      <c r="H2" s="22"/>
      <c r="I2" s="22"/>
      <c r="J2" s="23"/>
      <c r="K2" s="24"/>
      <c r="L2" s="24"/>
      <c r="M2" s="21"/>
      <c r="N2" s="21"/>
      <c r="O2" s="28" t="s">
        <v>32</v>
      </c>
      <c r="P2" s="124" t="n">
        <f aca="false">P27</f>
        <v>0.09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</row>
    <row r="3" s="26" customFormat="true" ht="15" hidden="false" customHeight="true" outlineLevel="0" collapsed="false">
      <c r="A3" s="27"/>
      <c r="B3" s="21" t="s">
        <v>5</v>
      </c>
      <c r="C3" s="30" t="n">
        <f aca="false">VLOOKUP(A1,'EXTRATO INDICADORES'!A:L,6,0)</f>
        <v>0</v>
      </c>
      <c r="D3" s="30"/>
      <c r="E3" s="30"/>
      <c r="F3" s="30"/>
      <c r="G3" s="23" t="s">
        <v>3</v>
      </c>
      <c r="H3" s="22" t="n">
        <f aca="false">VLOOKUP(A1,'EXTRATO INDICADORES'!A:L,4,0)</f>
        <v>0</v>
      </c>
      <c r="I3" s="22"/>
      <c r="J3" s="21" t="s">
        <v>11</v>
      </c>
      <c r="K3" s="24" t="n">
        <f aca="false">VLOOKUP(A1,'EXTRATO INDICADORES'!A:L,12,0)</f>
        <v>0</v>
      </c>
      <c r="L3" s="24"/>
      <c r="M3" s="31" t="n">
        <f aca="false">VLOOKUP(A1,'EXTRATO INDICADORES'!A:L,9,0)</f>
        <v>0</v>
      </c>
      <c r="N3" s="31" t="n">
        <f aca="false">VLOOKUP(A1,'EXTRATO INDICADORES'!A:L,8,0)</f>
        <v>0</v>
      </c>
      <c r="O3" s="28" t="s">
        <v>33</v>
      </c>
      <c r="P3" s="124" t="n">
        <f aca="false">O29</f>
        <v>0.0082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</row>
    <row r="4" s="26" customFormat="true" ht="15" hidden="false" customHeight="true" outlineLevel="0" collapsed="false">
      <c r="A4" s="27"/>
      <c r="B4" s="21"/>
      <c r="C4" s="30"/>
      <c r="D4" s="30"/>
      <c r="E4" s="30"/>
      <c r="F4" s="30"/>
      <c r="G4" s="23"/>
      <c r="H4" s="22"/>
      <c r="I4" s="22"/>
      <c r="J4" s="21"/>
      <c r="K4" s="24"/>
      <c r="L4" s="24"/>
      <c r="M4" s="31"/>
      <c r="N4" s="31"/>
      <c r="O4" s="28" t="s">
        <v>34</v>
      </c>
      <c r="P4" s="124" t="n">
        <f aca="false">P30</f>
        <v>0.0082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</row>
    <row r="5" s="33" customFormat="true" ht="14.25" hidden="false" customHeight="false" outlineLevel="0" collapsed="false">
      <c r="A5" s="32"/>
    </row>
    <row r="6" s="33" customFormat="true" ht="14.25" hidden="false" customHeight="false" outlineLevel="0" collapsed="false">
      <c r="A6" s="32"/>
    </row>
    <row r="7" s="33" customFormat="true" ht="14.25" hidden="false" customHeight="false" outlineLevel="0" collapsed="false">
      <c r="A7" s="32"/>
    </row>
    <row r="8" s="33" customFormat="true" ht="14.25" hidden="false" customHeight="false" outlineLevel="0" collapsed="false">
      <c r="A8" s="32"/>
    </row>
    <row r="9" s="33" customFormat="true" ht="14.25" hidden="false" customHeight="false" outlineLevel="0" collapsed="false">
      <c r="A9" s="32"/>
    </row>
    <row r="10" s="33" customFormat="true" ht="14.25" hidden="false" customHeight="false" outlineLevel="0" collapsed="false">
      <c r="A10" s="32"/>
    </row>
    <row r="11" s="33" customFormat="true" ht="14.25" hidden="false" customHeight="false" outlineLevel="0" collapsed="false">
      <c r="A11" s="32"/>
    </row>
    <row r="12" s="33" customFormat="true" ht="14.25" hidden="false" customHeight="false" outlineLevel="0" collapsed="false">
      <c r="A12" s="32"/>
    </row>
    <row r="13" s="33" customFormat="true" ht="14.25" hidden="false" customHeight="false" outlineLevel="0" collapsed="false">
      <c r="A13" s="32"/>
    </row>
    <row r="14" s="33" customFormat="true" ht="14.25" hidden="false" customHeight="false" outlineLevel="0" collapsed="false">
      <c r="A14" s="32"/>
    </row>
    <row r="15" s="33" customFormat="true" ht="14.25" hidden="false" customHeight="false" outlineLevel="0" collapsed="false">
      <c r="A15" s="32"/>
    </row>
    <row r="16" s="33" customFormat="true" ht="14.25" hidden="false" customHeight="false" outlineLevel="0" collapsed="false">
      <c r="A16" s="32"/>
    </row>
    <row r="17" s="33" customFormat="true" ht="14.25" hidden="false" customHeight="false" outlineLevel="0" collapsed="false">
      <c r="A17" s="32"/>
    </row>
    <row r="18" s="33" customFormat="true" ht="14.25" hidden="false" customHeight="false" outlineLevel="0" collapsed="false">
      <c r="A18" s="32"/>
    </row>
    <row r="19" s="33" customFormat="true" ht="14.25" hidden="false" customHeight="false" outlineLevel="0" collapsed="false">
      <c r="A19" s="32"/>
    </row>
    <row r="20" s="33" customFormat="true" ht="14.25" hidden="false" customHeight="false" outlineLevel="0" collapsed="false">
      <c r="A20" s="32"/>
    </row>
    <row r="21" s="33" customFormat="true" ht="14.25" hidden="false" customHeight="false" outlineLevel="0" collapsed="false">
      <c r="A21" s="32"/>
    </row>
    <row r="22" s="33" customFormat="true" ht="14.25" hidden="false" customHeight="false" outlineLevel="0" collapsed="false">
      <c r="A22" s="32"/>
    </row>
    <row r="23" s="33" customFormat="true" ht="14.25" hidden="false" customHeight="false" outlineLevel="0" collapsed="false">
      <c r="A23" s="32"/>
    </row>
    <row r="24" s="19" customFormat="true" ht="14.25" hidden="false" customHeight="false" outlineLevel="0" collapsed="false">
      <c r="A24" s="34"/>
    </row>
    <row r="25" s="19" customFormat="true" ht="14.25" hidden="false" customHeight="false" outlineLevel="0" collapsed="false">
      <c r="A25" s="34"/>
    </row>
    <row r="26" s="25" customFormat="true" ht="17.25" hidden="false" customHeight="true" outlineLevel="0" collapsed="false">
      <c r="A26" s="35"/>
      <c r="B26" s="36" t="s">
        <v>35</v>
      </c>
      <c r="C26" s="38" t="s">
        <v>36</v>
      </c>
      <c r="D26" s="38" t="s">
        <v>37</v>
      </c>
      <c r="E26" s="38" t="s">
        <v>38</v>
      </c>
      <c r="F26" s="38" t="s">
        <v>39</v>
      </c>
      <c r="G26" s="38" t="s">
        <v>40</v>
      </c>
      <c r="H26" s="38" t="s">
        <v>41</v>
      </c>
      <c r="I26" s="38" t="s">
        <v>42</v>
      </c>
      <c r="J26" s="38" t="s">
        <v>43</v>
      </c>
      <c r="K26" s="38" t="s">
        <v>44</v>
      </c>
      <c r="L26" s="38" t="s">
        <v>45</v>
      </c>
      <c r="M26" s="38" t="s">
        <v>46</v>
      </c>
      <c r="N26" s="38" t="s">
        <v>47</v>
      </c>
      <c r="O26" s="39" t="s">
        <v>48</v>
      </c>
      <c r="P26" s="39" t="s">
        <v>31</v>
      </c>
    </row>
    <row r="27" s="44" customFormat="true" ht="17.25" hidden="false" customHeight="true" outlineLevel="0" collapsed="false">
      <c r="A27" s="40"/>
      <c r="B27" s="104" t="s">
        <v>159</v>
      </c>
      <c r="C27" s="129"/>
      <c r="D27" s="129"/>
      <c r="E27" s="129"/>
      <c r="F27" s="129"/>
      <c r="G27" s="129"/>
      <c r="H27" s="129"/>
      <c r="I27" s="129"/>
      <c r="J27" s="129"/>
      <c r="K27" s="129"/>
      <c r="L27" s="125" t="n">
        <v>0.03</v>
      </c>
      <c r="M27" s="125" t="n">
        <v>0.03</v>
      </c>
      <c r="N27" s="125" t="n">
        <v>0.03</v>
      </c>
      <c r="O27" s="129" t="n">
        <f aca="false">SUMIF(C29:N29,"&lt;&gt;",C27:N27)</f>
        <v>0.09</v>
      </c>
      <c r="P27" s="129" t="n">
        <f aca="false">SUM(C27:N27)</f>
        <v>0.09</v>
      </c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</row>
    <row r="28" s="44" customFormat="true" ht="17.25" hidden="false" customHeight="true" outlineLevel="0" collapsed="false">
      <c r="A28" s="40"/>
      <c r="B28" s="45" t="s">
        <v>160</v>
      </c>
      <c r="C28" s="129"/>
      <c r="D28" s="129"/>
      <c r="E28" s="129"/>
      <c r="F28" s="129"/>
      <c r="G28" s="129"/>
      <c r="H28" s="129"/>
      <c r="I28" s="129"/>
      <c r="J28" s="129"/>
      <c r="K28" s="129"/>
      <c r="L28" s="125"/>
      <c r="M28" s="129"/>
      <c r="N28" s="129"/>
      <c r="O28" s="129" t="n">
        <f aca="false">SUMIF(C29:N29,"&lt;&gt;",C28:N28)</f>
        <v>0</v>
      </c>
      <c r="P28" s="129" t="n">
        <f aca="false">SUM(C28:N28)</f>
        <v>0</v>
      </c>
      <c r="Q28" s="47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</row>
    <row r="29" s="44" customFormat="true" ht="17.25" hidden="false" customHeight="true" outlineLevel="0" collapsed="false">
      <c r="A29" s="40"/>
      <c r="B29" s="45" t="s">
        <v>106</v>
      </c>
      <c r="C29" s="129"/>
      <c r="D29" s="129"/>
      <c r="E29" s="129"/>
      <c r="F29" s="129"/>
      <c r="G29" s="129"/>
      <c r="H29" s="129"/>
      <c r="I29" s="129"/>
      <c r="J29" s="129"/>
      <c r="K29" s="129"/>
      <c r="L29" s="122" t="n">
        <v>0.0024</v>
      </c>
      <c r="M29" s="122" t="n">
        <v>0.0034</v>
      </c>
      <c r="N29" s="122" t="n">
        <v>0.0024</v>
      </c>
      <c r="O29" s="129" t="n">
        <f aca="false">SUM(C29:N29)</f>
        <v>0.0082</v>
      </c>
      <c r="P29" s="129"/>
      <c r="Q29" s="47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</row>
    <row r="30" s="44" customFormat="true" ht="17.25" hidden="false" customHeight="true" outlineLevel="0" collapsed="false">
      <c r="A30" s="50"/>
      <c r="B30" s="51" t="s">
        <v>106</v>
      </c>
      <c r="C30" s="130" t="n">
        <f aca="false">IF($B$30="META X REAL 22",(IF(C29="",0,IF($M$3="QUANDO - MELHOR",C27-C29,C29-C27))),(IF(C29="",0,IF($M$3="QUANDO - MELHOR",C28-C29,C29-C28))))</f>
        <v>0</v>
      </c>
      <c r="D30" s="130" t="n">
        <f aca="false">IF($B$30="META X REAL 22",(IF(D29="",0,IF($M$3="QUANDO - MELHOR",D27-D29,D29-D27))),(IF(D29="",0,IF($M$3="QUANDO - MELHOR",D28-D29,D29-D28))))</f>
        <v>0</v>
      </c>
      <c r="E30" s="130" t="n">
        <f aca="false">IF($B$30="META X REAL 22",(IF(E29="",0,IF($M$3="QUANDO - MELHOR",E27-E29,E29-E27))),(IF(E29="",0,IF($M$3="QUANDO - MELHOR",E28-E29,E29-E28))))</f>
        <v>0</v>
      </c>
      <c r="F30" s="130" t="n">
        <f aca="false">IF($B$30="META X REAL 22",(IF(F29="",0,IF($M$3="QUANDO - MELHOR",F27-F29,F29-F27))),(IF(F29="",0,IF($M$3="QUANDO - MELHOR",F28-F29,F29-F28))))</f>
        <v>0</v>
      </c>
      <c r="G30" s="130" t="n">
        <f aca="false">IF($B$30="META X REAL 22",(IF(G29="",0,IF($M$3="QUANDO - MELHOR",G27-G29,G29-G27))),(IF(G29="",0,IF($M$3="QUANDO - MELHOR",G28-G29,G29-G28))))</f>
        <v>0</v>
      </c>
      <c r="H30" s="130" t="n">
        <f aca="false">IF($B$30="META X REAL 22",(IF(H29="",0,IF($M$3="QUANDO - MELHOR",H27-H29,H29-H27))),(IF(H29="",0,IF($M$3="QUANDO - MELHOR",H28-H29,H29-H28))))</f>
        <v>0</v>
      </c>
      <c r="I30" s="130" t="n">
        <f aca="false">IF($B$30="META X REAL 22",(IF(I29="",0,IF($M$3="QUANDO - MELHOR",I27-I29,I29-I27))),(IF(I29="",0,IF($M$3="QUANDO - MELHOR",I28-I29,I29-I28))))</f>
        <v>0</v>
      </c>
      <c r="J30" s="130" t="n">
        <f aca="false">IF($B$30="META X REAL 22",(IF(J29="",0,IF($M$3="QUANDO - MELHOR",J27-J29,J29-J27))),(IF(J29="",0,IF($M$3="QUANDO - MELHOR",J28-J29,J29-J28))))</f>
        <v>0</v>
      </c>
      <c r="K30" s="130" t="n">
        <f aca="false">IF($B$30="META X REAL 22",(IF(K29="",0,IF($M$3="QUANDO - MELHOR",K27-K29,K29-K27))),(IF(K29="",0,IF($M$3="QUANDO - MELHOR",K28-K29,K29-K28))))</f>
        <v>0</v>
      </c>
      <c r="L30" s="130" t="n">
        <f aca="false">IF($B$30="META X REAL 22",(IF(L29="",0,IF($M$3="QUANDO - MELHOR",L27-L29,L29-L27))),(IF(L29="",0,IF($M$3="QUANDO - MELHOR",L28-L29,L29-L28))))</f>
        <v>0.0024</v>
      </c>
      <c r="M30" s="130" t="n">
        <f aca="false">IF($B$30="META X REAL 22",(IF(M29="",0,IF($M$3="QUANDO - MELHOR",M27-M29,M29-M27))),(IF(M29="",0,IF($M$3="QUANDO - MELHOR",M28-M29,M29-M28))))</f>
        <v>0.0034</v>
      </c>
      <c r="N30" s="130" t="n">
        <f aca="false">IF($B$30="META X REAL 22",(IF(N29="",0,IF($M$3="QUANDO - MELHOR",N27-N29,N29-N27))),(IF(N29="",0,IF($M$3="QUANDO - MELHOR",N28-N29,N29-N28))))</f>
        <v>0.0024</v>
      </c>
      <c r="O30" s="130" t="n">
        <f aca="false">IF($B$30="META X REAL 22",(IF(O29="",0,IF($M$3="QUANDO - MELHOR",O27-O29,O29-O27))),(IF(O29="",0,IF($M$3="QUANDO - MELHOR",O28-O29,O29-O28))))</f>
        <v>0.0082</v>
      </c>
      <c r="P30" s="130" t="n">
        <f aca="false">IF($B$30="META X REAL 22",(IF(O29="",0,IF($M$3="QUANDO - MELHOR",P27-O29,O29-P27))),(IF(O29="",0,IF($M$3="QUANDO - MELHOR",P28-O29,O29-P28))))</f>
        <v>0.0082</v>
      </c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</row>
    <row r="31" s="19" customFormat="true" ht="8.25" hidden="false" customHeight="true" outlineLevel="0" collapsed="false">
      <c r="A31" s="34"/>
    </row>
    <row r="32" s="19" customFormat="true" ht="14.25" hidden="false" customHeight="false" outlineLevel="0" collapsed="false">
      <c r="A32" s="34"/>
      <c r="B32" s="54" t="s">
        <v>53</v>
      </c>
      <c r="C32" s="55" t="s">
        <v>54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customFormat="false" ht="39.75" hidden="false" customHeight="true" outlineLevel="0" collapsed="false">
      <c r="B33" s="56" t="s">
        <v>55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</row>
    <row r="34" customFormat="false" ht="39.75" hidden="false" customHeight="true" outlineLevel="0" collapsed="false">
      <c r="B34" s="56" t="s">
        <v>56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</row>
    <row r="35" customFormat="false" ht="39.75" hidden="false" customHeight="true" outlineLevel="0" collapsed="false">
      <c r="B35" s="56" t="s">
        <v>57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</row>
    <row r="36" customFormat="false" ht="39.75" hidden="false" customHeight="true" outlineLevel="0" collapsed="false">
      <c r="B36" s="56" t="s">
        <v>58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</row>
    <row r="37" customFormat="false" ht="39.75" hidden="false" customHeight="true" outlineLevel="0" collapsed="false">
      <c r="B37" s="56" t="s">
        <v>59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</row>
    <row r="38" customFormat="false" ht="39.75" hidden="false" customHeight="true" outlineLevel="0" collapsed="false">
      <c r="B38" s="56" t="s">
        <v>60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</row>
    <row r="39" customFormat="false" ht="39.75" hidden="false" customHeight="true" outlineLevel="0" collapsed="false">
      <c r="B39" s="56" t="s">
        <v>61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</row>
    <row r="40" customFormat="false" ht="39.75" hidden="false" customHeight="true" outlineLevel="0" collapsed="false">
      <c r="B40" s="56" t="s">
        <v>62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</row>
    <row r="41" customFormat="false" ht="39.75" hidden="false" customHeight="true" outlineLevel="0" collapsed="false">
      <c r="B41" s="56" t="s">
        <v>63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</row>
    <row r="42" customFormat="false" ht="39.75" hidden="false" customHeight="true" outlineLevel="0" collapsed="false">
      <c r="B42" s="56" t="s">
        <v>64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</row>
    <row r="43" customFormat="false" ht="39.75" hidden="false" customHeight="true" outlineLevel="0" collapsed="false">
      <c r="B43" s="56" t="s">
        <v>65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</row>
    <row r="44" customFormat="false" ht="39.75" hidden="false" customHeight="true" outlineLevel="0" collapsed="false">
      <c r="B44" s="56" t="s">
        <v>66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</row>
    <row r="45" s="19" customFormat="true" ht="8.25" hidden="false" customHeight="true" outlineLevel="0" collapsed="false">
      <c r="A45" s="34"/>
    </row>
    <row r="46" s="19" customFormat="true" ht="14.25" hidden="false" customHeight="false" outlineLevel="0" collapsed="false">
      <c r="A46" s="34"/>
      <c r="B46" s="59" t="s">
        <v>67</v>
      </c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60" t="s">
        <v>68</v>
      </c>
      <c r="N46" s="60"/>
      <c r="O46" s="60"/>
      <c r="P46" s="60"/>
    </row>
    <row r="47" s="19" customFormat="true" ht="15" hidden="false" customHeight="true" outlineLevel="0" collapsed="false">
      <c r="A47" s="34"/>
      <c r="B47" s="61" t="s">
        <v>35</v>
      </c>
      <c r="C47" s="63" t="s">
        <v>69</v>
      </c>
      <c r="D47" s="63"/>
      <c r="E47" s="63" t="s">
        <v>70</v>
      </c>
      <c r="F47" s="63"/>
      <c r="G47" s="63"/>
      <c r="H47" s="63"/>
      <c r="I47" s="63" t="s">
        <v>71</v>
      </c>
      <c r="J47" s="64" t="s">
        <v>72</v>
      </c>
      <c r="K47" s="64"/>
      <c r="L47" s="65" t="s">
        <v>73</v>
      </c>
      <c r="M47" s="63" t="s">
        <v>74</v>
      </c>
      <c r="N47" s="63"/>
      <c r="O47" s="63"/>
      <c r="P47" s="66" t="s">
        <v>75</v>
      </c>
    </row>
    <row r="48" s="19" customFormat="true" ht="14.25" hidden="false" customHeight="false" outlineLevel="0" collapsed="false">
      <c r="A48" s="34"/>
      <c r="B48" s="61"/>
      <c r="C48" s="63"/>
      <c r="D48" s="63"/>
      <c r="E48" s="63"/>
      <c r="F48" s="63"/>
      <c r="G48" s="63"/>
      <c r="H48" s="63"/>
      <c r="I48" s="63"/>
      <c r="J48" s="63" t="s">
        <v>76</v>
      </c>
      <c r="K48" s="63" t="s">
        <v>77</v>
      </c>
      <c r="L48" s="65"/>
      <c r="M48" s="63"/>
      <c r="N48" s="63"/>
      <c r="O48" s="63"/>
      <c r="P48" s="66"/>
    </row>
    <row r="49" customFormat="false" ht="45" hidden="false" customHeight="true" outlineLevel="0" collapsed="false">
      <c r="B49" s="68"/>
      <c r="C49" s="68"/>
      <c r="D49" s="68"/>
      <c r="E49" s="69"/>
      <c r="F49" s="69"/>
      <c r="G49" s="69"/>
      <c r="H49" s="69"/>
      <c r="I49" s="68"/>
      <c r="J49" s="70"/>
      <c r="K49" s="70"/>
      <c r="L49" s="68"/>
      <c r="M49" s="71"/>
      <c r="N49" s="71"/>
      <c r="O49" s="71"/>
      <c r="P49" s="72"/>
    </row>
    <row r="50" customFormat="false" ht="45" hidden="false" customHeight="true" outlineLevel="0" collapsed="false">
      <c r="B50" s="68"/>
      <c r="C50" s="68"/>
      <c r="D50" s="68"/>
      <c r="E50" s="69"/>
      <c r="F50" s="69"/>
      <c r="G50" s="69"/>
      <c r="H50" s="69"/>
      <c r="I50" s="68"/>
      <c r="J50" s="70"/>
      <c r="K50" s="70"/>
      <c r="L50" s="68"/>
      <c r="M50" s="71"/>
      <c r="N50" s="71"/>
      <c r="O50" s="71"/>
      <c r="P50" s="72"/>
    </row>
    <row r="51" customFormat="false" ht="45" hidden="false" customHeight="true" outlineLevel="0" collapsed="false">
      <c r="B51" s="68"/>
      <c r="C51" s="68"/>
      <c r="D51" s="68"/>
      <c r="E51" s="69"/>
      <c r="F51" s="69"/>
      <c r="G51" s="69"/>
      <c r="H51" s="69"/>
      <c r="I51" s="68"/>
      <c r="J51" s="70"/>
      <c r="K51" s="70"/>
      <c r="L51" s="68"/>
      <c r="M51" s="71"/>
      <c r="N51" s="71"/>
      <c r="O51" s="71"/>
      <c r="P51" s="72"/>
    </row>
    <row r="52" customFormat="false" ht="45" hidden="false" customHeight="true" outlineLevel="0" collapsed="false">
      <c r="B52" s="68"/>
      <c r="C52" s="68"/>
      <c r="D52" s="68"/>
      <c r="E52" s="69"/>
      <c r="F52" s="69"/>
      <c r="G52" s="69"/>
      <c r="H52" s="69"/>
      <c r="I52" s="68"/>
      <c r="J52" s="70"/>
      <c r="K52" s="70"/>
      <c r="L52" s="68"/>
      <c r="M52" s="71"/>
      <c r="N52" s="71"/>
      <c r="O52" s="71"/>
      <c r="P52" s="72"/>
    </row>
    <row r="53" customFormat="false" ht="45" hidden="false" customHeight="true" outlineLevel="0" collapsed="false">
      <c r="B53" s="68"/>
      <c r="C53" s="68"/>
      <c r="D53" s="68"/>
      <c r="E53" s="69"/>
      <c r="F53" s="69"/>
      <c r="G53" s="69"/>
      <c r="H53" s="69"/>
      <c r="I53" s="68"/>
      <c r="J53" s="70"/>
      <c r="K53" s="70"/>
      <c r="L53" s="68"/>
      <c r="M53" s="71"/>
      <c r="N53" s="71"/>
      <c r="O53" s="71"/>
      <c r="P53" s="72"/>
    </row>
    <row r="54" customFormat="false" ht="45" hidden="false" customHeight="true" outlineLevel="0" collapsed="false">
      <c r="B54" s="68"/>
      <c r="C54" s="68"/>
      <c r="D54" s="68"/>
      <c r="E54" s="69"/>
      <c r="F54" s="69"/>
      <c r="G54" s="69"/>
      <c r="H54" s="69"/>
      <c r="I54" s="68"/>
      <c r="J54" s="70"/>
      <c r="K54" s="70"/>
      <c r="L54" s="68"/>
      <c r="M54" s="71"/>
      <c r="N54" s="71"/>
      <c r="O54" s="71"/>
      <c r="P54" s="72"/>
    </row>
    <row r="55" customFormat="false" ht="45" hidden="false" customHeight="true" outlineLevel="0" collapsed="false">
      <c r="B55" s="68"/>
      <c r="C55" s="68"/>
      <c r="D55" s="68"/>
      <c r="E55" s="69"/>
      <c r="F55" s="69"/>
      <c r="G55" s="69"/>
      <c r="H55" s="69"/>
      <c r="I55" s="68"/>
      <c r="J55" s="70"/>
      <c r="K55" s="70"/>
      <c r="L55" s="68"/>
      <c r="M55" s="71"/>
      <c r="N55" s="71"/>
      <c r="O55" s="71"/>
      <c r="P55" s="72"/>
    </row>
    <row r="56" customFormat="false" ht="45" hidden="false" customHeight="true" outlineLevel="0" collapsed="false">
      <c r="B56" s="68"/>
      <c r="C56" s="68"/>
      <c r="D56" s="68"/>
      <c r="E56" s="69"/>
      <c r="F56" s="69"/>
      <c r="G56" s="69"/>
      <c r="H56" s="69"/>
      <c r="I56" s="68"/>
      <c r="J56" s="70"/>
      <c r="K56" s="70"/>
      <c r="L56" s="68"/>
      <c r="M56" s="71"/>
      <c r="N56" s="71"/>
      <c r="O56" s="71"/>
      <c r="P56" s="72"/>
    </row>
    <row r="57" customFormat="false" ht="45" hidden="false" customHeight="true" outlineLevel="0" collapsed="false">
      <c r="B57" s="68"/>
      <c r="C57" s="68"/>
      <c r="D57" s="68"/>
      <c r="E57" s="69"/>
      <c r="F57" s="69"/>
      <c r="G57" s="69"/>
      <c r="H57" s="69"/>
      <c r="I57" s="68"/>
      <c r="J57" s="70"/>
      <c r="K57" s="70"/>
      <c r="L57" s="68"/>
      <c r="M57" s="71"/>
      <c r="N57" s="71"/>
      <c r="O57" s="71"/>
      <c r="P57" s="72"/>
    </row>
    <row r="58" customFormat="false" ht="45" hidden="false" customHeight="true" outlineLevel="0" collapsed="false">
      <c r="B58" s="68"/>
      <c r="C58" s="68"/>
      <c r="D58" s="68"/>
      <c r="E58" s="69"/>
      <c r="F58" s="69"/>
      <c r="G58" s="69"/>
      <c r="H58" s="69"/>
      <c r="I58" s="68"/>
      <c r="J58" s="70"/>
      <c r="K58" s="70"/>
      <c r="L58" s="68"/>
      <c r="M58" s="71"/>
      <c r="N58" s="71"/>
      <c r="O58" s="71"/>
      <c r="P58" s="72"/>
    </row>
    <row r="59" customFormat="false" ht="45" hidden="false" customHeight="true" outlineLevel="0" collapsed="false">
      <c r="B59" s="68"/>
      <c r="C59" s="68"/>
      <c r="D59" s="68"/>
      <c r="E59" s="69"/>
      <c r="F59" s="69"/>
      <c r="G59" s="69"/>
      <c r="H59" s="69"/>
      <c r="I59" s="68"/>
      <c r="J59" s="70"/>
      <c r="K59" s="70"/>
      <c r="L59" s="68"/>
      <c r="M59" s="71"/>
      <c r="N59" s="71"/>
      <c r="O59" s="71"/>
      <c r="P59" s="72"/>
    </row>
    <row r="60" customFormat="false" ht="45" hidden="false" customHeight="true" outlineLevel="0" collapsed="false">
      <c r="B60" s="68"/>
      <c r="C60" s="68"/>
      <c r="D60" s="68"/>
      <c r="E60" s="69"/>
      <c r="F60" s="69"/>
      <c r="G60" s="69"/>
      <c r="H60" s="69"/>
      <c r="I60" s="68"/>
      <c r="J60" s="70"/>
      <c r="K60" s="70"/>
      <c r="L60" s="68"/>
      <c r="M60" s="71"/>
      <c r="N60" s="71"/>
      <c r="O60" s="71"/>
      <c r="P60" s="72"/>
    </row>
    <row r="61" customFormat="false" ht="45" hidden="false" customHeight="true" outlineLevel="0" collapsed="false">
      <c r="B61" s="68"/>
      <c r="C61" s="68"/>
      <c r="D61" s="68"/>
      <c r="E61" s="69"/>
      <c r="F61" s="69"/>
      <c r="G61" s="69"/>
      <c r="H61" s="69"/>
      <c r="I61" s="68"/>
      <c r="J61" s="70"/>
      <c r="K61" s="70"/>
      <c r="L61" s="68"/>
      <c r="M61" s="71"/>
      <c r="N61" s="71"/>
      <c r="O61" s="71"/>
      <c r="P61" s="72"/>
    </row>
    <row r="62" customFormat="false" ht="45" hidden="false" customHeight="true" outlineLevel="0" collapsed="false">
      <c r="B62" s="68"/>
      <c r="C62" s="68"/>
      <c r="D62" s="68"/>
      <c r="E62" s="69"/>
      <c r="F62" s="69"/>
      <c r="G62" s="69"/>
      <c r="H62" s="69"/>
      <c r="I62" s="68"/>
      <c r="J62" s="70"/>
      <c r="K62" s="70"/>
      <c r="L62" s="68"/>
      <c r="M62" s="71"/>
      <c r="N62" s="71"/>
      <c r="O62" s="71"/>
      <c r="P62" s="72"/>
    </row>
    <row r="63" customFormat="false" ht="45" hidden="false" customHeight="true" outlineLevel="0" collapsed="false">
      <c r="B63" s="68"/>
      <c r="C63" s="68"/>
      <c r="D63" s="68"/>
      <c r="E63" s="69"/>
      <c r="F63" s="69"/>
      <c r="G63" s="69"/>
      <c r="H63" s="69"/>
      <c r="I63" s="68"/>
      <c r="J63" s="70"/>
      <c r="K63" s="70"/>
      <c r="L63" s="68"/>
      <c r="M63" s="71"/>
      <c r="N63" s="71"/>
      <c r="O63" s="71"/>
      <c r="P63" s="72"/>
    </row>
    <row r="64" customFormat="false" ht="45" hidden="false" customHeight="true" outlineLevel="0" collapsed="false">
      <c r="B64" s="68"/>
      <c r="C64" s="68"/>
      <c r="D64" s="68"/>
      <c r="E64" s="69"/>
      <c r="F64" s="69"/>
      <c r="G64" s="69"/>
      <c r="H64" s="69"/>
      <c r="I64" s="68"/>
      <c r="J64" s="70"/>
      <c r="K64" s="70"/>
      <c r="L64" s="68"/>
      <c r="M64" s="71"/>
      <c r="N64" s="71"/>
      <c r="O64" s="71"/>
      <c r="P64" s="72"/>
    </row>
    <row r="65" customFormat="false" ht="45" hidden="false" customHeight="true" outlineLevel="0" collapsed="false">
      <c r="B65" s="68"/>
      <c r="C65" s="68"/>
      <c r="D65" s="68"/>
      <c r="E65" s="69"/>
      <c r="F65" s="69"/>
      <c r="G65" s="69"/>
      <c r="H65" s="69"/>
      <c r="I65" s="68"/>
      <c r="J65" s="70"/>
      <c r="K65" s="70"/>
      <c r="L65" s="68"/>
      <c r="M65" s="71"/>
      <c r="N65" s="71"/>
      <c r="O65" s="71"/>
      <c r="P65" s="72"/>
    </row>
    <row r="66" customFormat="false" ht="45" hidden="false" customHeight="true" outlineLevel="0" collapsed="false">
      <c r="B66" s="68"/>
      <c r="C66" s="68"/>
      <c r="D66" s="68"/>
      <c r="E66" s="69"/>
      <c r="F66" s="69"/>
      <c r="G66" s="69"/>
      <c r="H66" s="69"/>
      <c r="I66" s="68"/>
      <c r="J66" s="70"/>
      <c r="K66" s="70"/>
      <c r="L66" s="68"/>
      <c r="M66" s="71"/>
      <c r="N66" s="71"/>
      <c r="O66" s="71"/>
      <c r="P66" s="72"/>
    </row>
    <row r="67" customFormat="false" ht="45" hidden="false" customHeight="true" outlineLevel="0" collapsed="false">
      <c r="B67" s="68"/>
      <c r="C67" s="68"/>
      <c r="D67" s="68"/>
      <c r="E67" s="69"/>
      <c r="F67" s="69"/>
      <c r="G67" s="69"/>
      <c r="H67" s="69"/>
      <c r="I67" s="68"/>
      <c r="J67" s="70"/>
      <c r="K67" s="70"/>
      <c r="L67" s="68"/>
      <c r="M67" s="71"/>
      <c r="N67" s="71"/>
      <c r="O67" s="71"/>
      <c r="P67" s="72"/>
    </row>
    <row r="68" customFormat="false" ht="45" hidden="false" customHeight="true" outlineLevel="0" collapsed="false">
      <c r="B68" s="68"/>
      <c r="C68" s="68"/>
      <c r="D68" s="68"/>
      <c r="E68" s="69"/>
      <c r="F68" s="69"/>
      <c r="G68" s="69"/>
      <c r="H68" s="69"/>
      <c r="I68" s="68"/>
      <c r="J68" s="70"/>
      <c r="K68" s="70"/>
      <c r="L68" s="68"/>
      <c r="M68" s="71"/>
      <c r="N68" s="71"/>
      <c r="O68" s="71"/>
      <c r="P68" s="72"/>
    </row>
    <row r="69" s="19" customFormat="true" ht="14.25" hidden="false" customHeight="false" outlineLevel="0" collapsed="false">
      <c r="A69" s="34"/>
    </row>
    <row r="70" s="19" customFormat="true" ht="14.25" hidden="false" customHeight="false" outlineLevel="0" collapsed="false">
      <c r="A70" s="34"/>
    </row>
    <row r="71" s="19" customFormat="true" ht="14.25" hidden="false" customHeight="false" outlineLevel="0" collapsed="false">
      <c r="A71" s="34"/>
    </row>
    <row r="72" s="19" customFormat="true" ht="14.25" hidden="false" customHeight="false" outlineLevel="0" collapsed="false">
      <c r="A72" s="34"/>
    </row>
    <row r="73" s="19" customFormat="true" ht="14.25" hidden="false" customHeight="false" outlineLevel="0" collapsed="false">
      <c r="A73" s="34"/>
    </row>
    <row r="74" s="19" customFormat="true" ht="14.25" hidden="false" customHeight="false" outlineLevel="0" collapsed="false">
      <c r="A74" s="34"/>
    </row>
    <row r="75" s="19" customFormat="true" ht="14.25" hidden="false" customHeight="false" outlineLevel="0" collapsed="false">
      <c r="A75" s="34"/>
    </row>
    <row r="76" s="19" customFormat="true" ht="14.25" hidden="false" customHeight="false" outlineLevel="0" collapsed="false">
      <c r="A76" s="34"/>
    </row>
    <row r="77" s="19" customFormat="true" ht="14.25" hidden="false" customHeight="false" outlineLevel="0" collapsed="false">
      <c r="A77" s="34"/>
    </row>
    <row r="78" s="19" customFormat="true" ht="14.25" hidden="false" customHeight="false" outlineLevel="0" collapsed="false">
      <c r="A78" s="34"/>
    </row>
    <row r="79" s="19" customFormat="true" ht="14.25" hidden="false" customHeight="false" outlineLevel="0" collapsed="false">
      <c r="A79" s="34"/>
    </row>
    <row r="80" s="19" customFormat="true" ht="14.25" hidden="false" customHeight="false" outlineLevel="0" collapsed="false">
      <c r="A80" s="34"/>
    </row>
    <row r="81" s="19" customFormat="true" ht="14.25" hidden="false" customHeight="false" outlineLevel="0" collapsed="false">
      <c r="A81" s="34"/>
    </row>
    <row r="82" s="19" customFormat="true" ht="14.25" hidden="false" customHeight="false" outlineLevel="0" collapsed="false">
      <c r="A82" s="34"/>
    </row>
    <row r="83" s="19" customFormat="true" ht="14.25" hidden="false" customHeight="false" outlineLevel="0" collapsed="false">
      <c r="A83" s="34"/>
    </row>
    <row r="84" s="19" customFormat="true" ht="14.25" hidden="false" customHeight="false" outlineLevel="0" collapsed="false">
      <c r="A84" s="34"/>
    </row>
    <row r="85" s="19" customFormat="true" ht="14.25" hidden="false" customHeight="false" outlineLevel="0" collapsed="false">
      <c r="A85" s="34"/>
    </row>
    <row r="86" s="19" customFormat="true" ht="14.25" hidden="false" customHeight="false" outlineLevel="0" collapsed="false">
      <c r="A86" s="34"/>
    </row>
    <row r="87" s="19" customFormat="true" ht="14.25" hidden="false" customHeight="false" outlineLevel="0" collapsed="false">
      <c r="A87" s="34"/>
    </row>
    <row r="88" s="19" customFormat="true" ht="14.25" hidden="false" customHeight="false" outlineLevel="0" collapsed="false">
      <c r="A88" s="34"/>
    </row>
    <row r="89" s="19" customFormat="true" ht="14.25" hidden="false" customHeight="false" outlineLevel="0" collapsed="false">
      <c r="A89" s="34"/>
    </row>
    <row r="90" s="19" customFormat="true" ht="14.25" hidden="false" customHeight="false" outlineLevel="0" collapsed="false">
      <c r="A90" s="34"/>
    </row>
    <row r="91" s="19" customFormat="true" ht="14.25" hidden="false" customHeight="false" outlineLevel="0" collapsed="false">
      <c r="A91" s="34"/>
    </row>
    <row r="92" s="19" customFormat="true" ht="14.25" hidden="false" customHeight="false" outlineLevel="0" collapsed="false">
      <c r="A92" s="34"/>
    </row>
    <row r="93" s="19" customFormat="true" ht="14.25" hidden="false" customHeight="false" outlineLevel="0" collapsed="false">
      <c r="A93" s="34"/>
    </row>
    <row r="94" s="19" customFormat="true" ht="14.25" hidden="false" customHeight="false" outlineLevel="0" collapsed="false">
      <c r="A94" s="34"/>
    </row>
    <row r="95" s="19" customFormat="true" ht="14.25" hidden="false" customHeight="false" outlineLevel="0" collapsed="false">
      <c r="A95" s="34"/>
    </row>
    <row r="96" s="19" customFormat="true" ht="14.25" hidden="false" customHeight="false" outlineLevel="0" collapsed="false">
      <c r="A96" s="34"/>
    </row>
    <row r="97" s="19" customFormat="true" ht="14.25" hidden="false" customHeight="false" outlineLevel="0" collapsed="false">
      <c r="A97" s="34"/>
    </row>
    <row r="98" s="19" customFormat="true" ht="14.25" hidden="false" customHeight="false" outlineLevel="0" collapsed="false">
      <c r="A98" s="34"/>
    </row>
    <row r="99" s="19" customFormat="true" ht="14.25" hidden="false" customHeight="false" outlineLevel="0" collapsed="false">
      <c r="A99" s="34"/>
    </row>
    <row r="100" s="19" customFormat="true" ht="14.25" hidden="false" customHeight="false" outlineLevel="0" collapsed="false">
      <c r="A100" s="34"/>
    </row>
    <row r="101" s="19" customFormat="true" ht="14.25" hidden="false" customHeight="false" outlineLevel="0" collapsed="false">
      <c r="A101" s="34"/>
    </row>
    <row r="102" s="19" customFormat="true" ht="14.25" hidden="false" customHeight="false" outlineLevel="0" collapsed="false">
      <c r="A102" s="34"/>
    </row>
  </sheetData>
  <autoFilter ref="B48:P6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mergeCells count="101">
    <mergeCell ref="B1:B2"/>
    <mergeCell ref="C1:F2"/>
    <mergeCell ref="G1:G2"/>
    <mergeCell ref="H1:I2"/>
    <mergeCell ref="J1:J2"/>
    <mergeCell ref="K1:L2"/>
    <mergeCell ref="M1:M2"/>
    <mergeCell ref="N1:N2"/>
    <mergeCell ref="O1:P1"/>
    <mergeCell ref="B3:B4"/>
    <mergeCell ref="C3:F4"/>
    <mergeCell ref="G3:G4"/>
    <mergeCell ref="H3:I4"/>
    <mergeCell ref="J3:J4"/>
    <mergeCell ref="K3:L4"/>
    <mergeCell ref="M3:M4"/>
    <mergeCell ref="N3:N4"/>
    <mergeCell ref="O29:P29"/>
    <mergeCell ref="C32:P32"/>
    <mergeCell ref="C33:P33"/>
    <mergeCell ref="C34:P34"/>
    <mergeCell ref="C35:P35"/>
    <mergeCell ref="C36:P36"/>
    <mergeCell ref="C37:P37"/>
    <mergeCell ref="C38:P38"/>
    <mergeCell ref="C39:P39"/>
    <mergeCell ref="C40:P40"/>
    <mergeCell ref="C41:P41"/>
    <mergeCell ref="C42:P42"/>
    <mergeCell ref="C43:P43"/>
    <mergeCell ref="C44:P44"/>
    <mergeCell ref="B46:L46"/>
    <mergeCell ref="M46:P46"/>
    <mergeCell ref="B47:B48"/>
    <mergeCell ref="C47:D48"/>
    <mergeCell ref="E47:H48"/>
    <mergeCell ref="I47:I48"/>
    <mergeCell ref="J47:K47"/>
    <mergeCell ref="L47:L48"/>
    <mergeCell ref="M47:O48"/>
    <mergeCell ref="P47:P48"/>
    <mergeCell ref="C49:D49"/>
    <mergeCell ref="E49:H49"/>
    <mergeCell ref="M49:O49"/>
    <mergeCell ref="C50:D50"/>
    <mergeCell ref="E50:H50"/>
    <mergeCell ref="M50:O50"/>
    <mergeCell ref="C51:D51"/>
    <mergeCell ref="E51:H51"/>
    <mergeCell ref="M51:O51"/>
    <mergeCell ref="C52:D52"/>
    <mergeCell ref="E52:H52"/>
    <mergeCell ref="M52:O52"/>
    <mergeCell ref="C53:D53"/>
    <mergeCell ref="E53:H53"/>
    <mergeCell ref="M53:O53"/>
    <mergeCell ref="C54:D54"/>
    <mergeCell ref="E54:H54"/>
    <mergeCell ref="M54:O54"/>
    <mergeCell ref="C55:D55"/>
    <mergeCell ref="E55:H55"/>
    <mergeCell ref="M55:O55"/>
    <mergeCell ref="C56:D56"/>
    <mergeCell ref="E56:H56"/>
    <mergeCell ref="M56:O56"/>
    <mergeCell ref="C57:D57"/>
    <mergeCell ref="E57:H57"/>
    <mergeCell ref="M57:O57"/>
    <mergeCell ref="C58:D58"/>
    <mergeCell ref="E58:H58"/>
    <mergeCell ref="M58:O58"/>
    <mergeCell ref="C59:D59"/>
    <mergeCell ref="E59:H59"/>
    <mergeCell ref="M59:O59"/>
    <mergeCell ref="C60:D60"/>
    <mergeCell ref="E60:H60"/>
    <mergeCell ref="M60:O60"/>
    <mergeCell ref="C61:D61"/>
    <mergeCell ref="E61:H61"/>
    <mergeCell ref="M61:O61"/>
    <mergeCell ref="C62:D62"/>
    <mergeCell ref="E62:H62"/>
    <mergeCell ref="M62:O62"/>
    <mergeCell ref="C63:D63"/>
    <mergeCell ref="E63:H63"/>
    <mergeCell ref="M63:O63"/>
    <mergeCell ref="C64:D64"/>
    <mergeCell ref="E64:H64"/>
    <mergeCell ref="M64:O64"/>
    <mergeCell ref="C65:D65"/>
    <mergeCell ref="E65:H65"/>
    <mergeCell ref="M65:O65"/>
    <mergeCell ref="C66:D66"/>
    <mergeCell ref="E66:H66"/>
    <mergeCell ref="M66:O66"/>
    <mergeCell ref="C67:D67"/>
    <mergeCell ref="E67:H67"/>
    <mergeCell ref="M67:O67"/>
    <mergeCell ref="C68:D68"/>
    <mergeCell ref="E68:H68"/>
    <mergeCell ref="M68:O68"/>
  </mergeCells>
  <conditionalFormatting sqref="C30:P30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C27:P28 C29:O29 C30:P30">
    <cfRule type="containsErrors" priority="3" aboveAverage="0" equalAverage="0" bottom="0" percent="0" rank="0" text="" dxfId="18">
      <formula>ISERROR(C27)</formula>
    </cfRule>
  </conditionalFormatting>
  <dataValidations count="4">
    <dataValidation allowBlank="true" errorStyle="stop" operator="between" showDropDown="false" showErrorMessage="true" showInputMessage="true" sqref="B30" type="list">
      <formula1>"META X REAL 22,REAL 21 X REAL 22"</formula1>
      <formula2>0</formula2>
    </dataValidation>
    <dataValidation allowBlank="true" errorStyle="stop" operator="between" showDropDown="false" showErrorMessage="true" showInputMessage="true" sqref="B49:B68" type="list">
      <formula1>$B$33:$B$44</formula1>
      <formula2>0</formula2>
    </dataValidation>
    <dataValidation allowBlank="true" errorStyle="stop" operator="between" showDropDown="false" showErrorMessage="true" showInputMessage="true" sqref="P49:P68" type="list">
      <formula1>"SIM,NÃO,PARCIAL"</formula1>
      <formula2>0</formula2>
    </dataValidation>
    <dataValidation allowBlank="true" errorStyle="stop" operator="between" showDropDown="false" showErrorMessage="true" showInputMessage="true" sqref="L49:L68" type="list">
      <formula1>"NÃO INICIADO,EM ANDAMENTO,CONCLUÍDO,PAUSADO,CANCELADO"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808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P2" activeCellId="0" sqref="P2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0" width="26.67"/>
    <col collapsed="false" customWidth="true" hidden="true" outlineLevel="0" max="7" min="2" style="0" width="10"/>
    <col collapsed="false" customWidth="true" hidden="true" outlineLevel="0" max="12" min="8" style="0" width="10.66"/>
    <col collapsed="false" customWidth="true" hidden="true" outlineLevel="0" max="13" min="13" style="0" width="9.67"/>
    <col collapsed="false" customWidth="true" hidden="true" outlineLevel="0" max="14" min="14" style="0" width="9.44"/>
    <col collapsed="false" customWidth="true" hidden="true" outlineLevel="0" max="15" min="15" style="0" width="7.67"/>
    <col collapsed="false" customWidth="true" hidden="false" outlineLevel="0" max="16" min="16" style="0" width="4"/>
    <col collapsed="false" customWidth="true" hidden="false" outlineLevel="0" max="17" min="17" style="0" width="5.44"/>
    <col collapsed="false" customWidth="true" hidden="false" outlineLevel="0" max="18" min="18" style="0" width="13.67"/>
    <col collapsed="false" customWidth="true" hidden="false" outlineLevel="0" max="21" min="19" style="0" width="11.33"/>
    <col collapsed="false" customWidth="true" hidden="false" outlineLevel="0" max="22" min="22" style="0" width="13.67"/>
    <col collapsed="false" customWidth="true" hidden="false" outlineLevel="0" max="23" min="23" style="0" width="12.33"/>
    <col collapsed="false" customWidth="true" hidden="false" outlineLevel="0" max="24" min="24" style="0" width="12"/>
    <col collapsed="false" customWidth="true" hidden="false" outlineLevel="0" max="25" min="25" style="0" width="11.67"/>
    <col collapsed="false" customWidth="true" hidden="false" outlineLevel="0" max="26" min="26" style="0" width="12.67"/>
    <col collapsed="false" customWidth="true" hidden="false" outlineLevel="0" max="27" min="27" style="0" width="10.11"/>
    <col collapsed="false" customWidth="true" hidden="false" outlineLevel="0" max="28" min="28" style="0" width="12.67"/>
  </cols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AM10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C1" activeCellId="0" sqref="C1"/>
    </sheetView>
  </sheetViews>
  <sheetFormatPr defaultColWidth="9.109375" defaultRowHeight="14.25" customHeight="true" zeroHeight="false" outlineLevelRow="0" outlineLevelCol="0"/>
  <cols>
    <col collapsed="false" customWidth="true" hidden="true" outlineLevel="0" max="1" min="1" style="18" width="4.67"/>
    <col collapsed="false" customWidth="true" hidden="false" outlineLevel="0" max="2" min="2" style="3" width="15.56"/>
    <col collapsed="false" customWidth="true" hidden="false" outlineLevel="0" max="14" min="3" style="3" width="11.89"/>
    <col collapsed="false" customWidth="true" hidden="false" outlineLevel="0" max="16" min="15" style="3" width="12.44"/>
    <col collapsed="false" customWidth="false" hidden="false" outlineLevel="0" max="39" min="17" style="19" width="9.11"/>
    <col collapsed="false" customWidth="false" hidden="false" outlineLevel="0" max="16384" min="40" style="3" width="9.11"/>
  </cols>
  <sheetData>
    <row r="1" s="26" customFormat="true" ht="15" hidden="false" customHeight="true" outlineLevel="0" collapsed="false">
      <c r="A1" s="102" t="n">
        <v>8</v>
      </c>
      <c r="B1" s="21" t="s">
        <v>4</v>
      </c>
      <c r="C1" s="22" t="n">
        <f aca="false">VLOOKUP(A1,'EXTRATO INDICADORES'!A:L,5,0)</f>
        <v>0</v>
      </c>
      <c r="D1" s="22"/>
      <c r="E1" s="22"/>
      <c r="F1" s="22"/>
      <c r="G1" s="23" t="s">
        <v>2</v>
      </c>
      <c r="H1" s="22" t="n">
        <f aca="false">VLOOKUP(A1,'EXTRATO INDICADORES'!A:L,3,0)</f>
        <v>0</v>
      </c>
      <c r="I1" s="22"/>
      <c r="J1" s="23" t="s">
        <v>10</v>
      </c>
      <c r="K1" s="24" t="n">
        <f aca="false">VLOOKUP(A1,'EXTRATO INDICADORES'!A:L,11,0)</f>
        <v>0</v>
      </c>
      <c r="L1" s="24"/>
      <c r="M1" s="21" t="s">
        <v>8</v>
      </c>
      <c r="N1" s="21" t="s">
        <v>7</v>
      </c>
      <c r="O1" s="21" t="s">
        <v>31</v>
      </c>
      <c r="P1" s="21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</row>
    <row r="2" s="26" customFormat="true" ht="15" hidden="false" customHeight="true" outlineLevel="0" collapsed="false">
      <c r="A2" s="27"/>
      <c r="B2" s="21"/>
      <c r="C2" s="22"/>
      <c r="D2" s="22"/>
      <c r="E2" s="22"/>
      <c r="F2" s="22"/>
      <c r="G2" s="23"/>
      <c r="H2" s="22"/>
      <c r="I2" s="22"/>
      <c r="J2" s="23"/>
      <c r="K2" s="24"/>
      <c r="L2" s="24"/>
      <c r="M2" s="21"/>
      <c r="N2" s="21"/>
      <c r="O2" s="28" t="s">
        <v>32</v>
      </c>
      <c r="P2" s="124" t="n">
        <f aca="false">P27</f>
        <v>0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</row>
    <row r="3" s="26" customFormat="true" ht="15" hidden="false" customHeight="true" outlineLevel="0" collapsed="false">
      <c r="A3" s="27"/>
      <c r="B3" s="21" t="s">
        <v>5</v>
      </c>
      <c r="C3" s="30" t="n">
        <f aca="false">VLOOKUP(A1,'EXTRATO INDICADORES'!A:L,6,0)</f>
        <v>0</v>
      </c>
      <c r="D3" s="30"/>
      <c r="E3" s="30"/>
      <c r="F3" s="30"/>
      <c r="G3" s="23" t="s">
        <v>3</v>
      </c>
      <c r="H3" s="22" t="n">
        <f aca="false">VLOOKUP(A1,'EXTRATO INDICADORES'!A:L,4,0)</f>
        <v>0</v>
      </c>
      <c r="I3" s="22"/>
      <c r="J3" s="21" t="s">
        <v>11</v>
      </c>
      <c r="K3" s="24" t="n">
        <f aca="false">VLOOKUP(A1,'EXTRATO INDICADORES'!A:L,12,0)</f>
        <v>0</v>
      </c>
      <c r="L3" s="24"/>
      <c r="M3" s="31" t="n">
        <f aca="false">VLOOKUP(A1,'EXTRATO INDICADORES'!A:L,9,0)</f>
        <v>0</v>
      </c>
      <c r="N3" s="31" t="n">
        <f aca="false">VLOOKUP(A1,'EXTRATO INDICADORES'!A:L,8,0)</f>
        <v>0</v>
      </c>
      <c r="O3" s="28" t="s">
        <v>33</v>
      </c>
      <c r="P3" s="124" t="n">
        <f aca="false">O29</f>
        <v>0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</row>
    <row r="4" s="26" customFormat="true" ht="15" hidden="false" customHeight="true" outlineLevel="0" collapsed="false">
      <c r="A4" s="27"/>
      <c r="B4" s="21"/>
      <c r="C4" s="30"/>
      <c r="D4" s="30"/>
      <c r="E4" s="30"/>
      <c r="F4" s="30"/>
      <c r="G4" s="23"/>
      <c r="H4" s="22"/>
      <c r="I4" s="22"/>
      <c r="J4" s="21"/>
      <c r="K4" s="24"/>
      <c r="L4" s="24"/>
      <c r="M4" s="31"/>
      <c r="N4" s="31"/>
      <c r="O4" s="28" t="s">
        <v>34</v>
      </c>
      <c r="P4" s="124" t="n">
        <f aca="false">P30</f>
        <v>0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</row>
    <row r="5" s="33" customFormat="true" ht="14.25" hidden="false" customHeight="false" outlineLevel="0" collapsed="false">
      <c r="A5" s="32"/>
    </row>
    <row r="6" s="33" customFormat="true" ht="14.25" hidden="false" customHeight="false" outlineLevel="0" collapsed="false">
      <c r="A6" s="32"/>
    </row>
    <row r="7" s="33" customFormat="true" ht="14.25" hidden="false" customHeight="false" outlineLevel="0" collapsed="false">
      <c r="A7" s="32"/>
    </row>
    <row r="8" s="33" customFormat="true" ht="14.25" hidden="false" customHeight="false" outlineLevel="0" collapsed="false">
      <c r="A8" s="32"/>
    </row>
    <row r="9" s="33" customFormat="true" ht="14.25" hidden="false" customHeight="false" outlineLevel="0" collapsed="false">
      <c r="A9" s="32"/>
    </row>
    <row r="10" s="33" customFormat="true" ht="14.25" hidden="false" customHeight="false" outlineLevel="0" collapsed="false">
      <c r="A10" s="32"/>
    </row>
    <row r="11" s="33" customFormat="true" ht="14.25" hidden="false" customHeight="false" outlineLevel="0" collapsed="false">
      <c r="A11" s="32"/>
    </row>
    <row r="12" s="33" customFormat="true" ht="14.25" hidden="false" customHeight="false" outlineLevel="0" collapsed="false">
      <c r="A12" s="32"/>
    </row>
    <row r="13" s="33" customFormat="true" ht="14.25" hidden="false" customHeight="false" outlineLevel="0" collapsed="false">
      <c r="A13" s="32"/>
    </row>
    <row r="14" s="33" customFormat="true" ht="14.25" hidden="false" customHeight="false" outlineLevel="0" collapsed="false">
      <c r="A14" s="32"/>
    </row>
    <row r="15" s="33" customFormat="true" ht="14.25" hidden="false" customHeight="false" outlineLevel="0" collapsed="false">
      <c r="A15" s="32"/>
    </row>
    <row r="16" s="33" customFormat="true" ht="14.25" hidden="false" customHeight="false" outlineLevel="0" collapsed="false">
      <c r="A16" s="32"/>
    </row>
    <row r="17" s="33" customFormat="true" ht="14.25" hidden="false" customHeight="false" outlineLevel="0" collapsed="false">
      <c r="A17" s="32"/>
    </row>
    <row r="18" s="33" customFormat="true" ht="14.25" hidden="false" customHeight="false" outlineLevel="0" collapsed="false">
      <c r="A18" s="32"/>
    </row>
    <row r="19" s="33" customFormat="true" ht="14.25" hidden="false" customHeight="false" outlineLevel="0" collapsed="false">
      <c r="A19" s="32"/>
    </row>
    <row r="20" s="33" customFormat="true" ht="14.25" hidden="false" customHeight="false" outlineLevel="0" collapsed="false">
      <c r="A20" s="32"/>
    </row>
    <row r="21" s="33" customFormat="true" ht="14.25" hidden="false" customHeight="false" outlineLevel="0" collapsed="false">
      <c r="A21" s="32"/>
    </row>
    <row r="22" s="33" customFormat="true" ht="14.25" hidden="false" customHeight="false" outlineLevel="0" collapsed="false">
      <c r="A22" s="32"/>
    </row>
    <row r="23" s="33" customFormat="true" ht="14.25" hidden="false" customHeight="false" outlineLevel="0" collapsed="false">
      <c r="A23" s="32"/>
    </row>
    <row r="24" s="19" customFormat="true" ht="14.25" hidden="false" customHeight="false" outlineLevel="0" collapsed="false">
      <c r="A24" s="34"/>
    </row>
    <row r="25" s="19" customFormat="true" ht="14.25" hidden="false" customHeight="false" outlineLevel="0" collapsed="false">
      <c r="A25" s="34"/>
    </row>
    <row r="26" s="25" customFormat="true" ht="17.25" hidden="false" customHeight="true" outlineLevel="0" collapsed="false">
      <c r="A26" s="35"/>
      <c r="B26" s="36" t="s">
        <v>35</v>
      </c>
      <c r="C26" s="38" t="s">
        <v>36</v>
      </c>
      <c r="D26" s="38" t="s">
        <v>37</v>
      </c>
      <c r="E26" s="38" t="s">
        <v>38</v>
      </c>
      <c r="F26" s="38" t="s">
        <v>39</v>
      </c>
      <c r="G26" s="38" t="s">
        <v>40</v>
      </c>
      <c r="H26" s="38" t="s">
        <v>41</v>
      </c>
      <c r="I26" s="38" t="s">
        <v>42</v>
      </c>
      <c r="J26" s="38" t="s">
        <v>43</v>
      </c>
      <c r="K26" s="38" t="s">
        <v>44</v>
      </c>
      <c r="L26" s="38" t="s">
        <v>45</v>
      </c>
      <c r="M26" s="38" t="s">
        <v>46</v>
      </c>
      <c r="N26" s="38" t="s">
        <v>47</v>
      </c>
      <c r="O26" s="39" t="s">
        <v>48</v>
      </c>
      <c r="P26" s="39" t="s">
        <v>31</v>
      </c>
    </row>
    <row r="27" s="44" customFormat="true" ht="17.25" hidden="false" customHeight="true" outlineLevel="0" collapsed="false">
      <c r="A27" s="40"/>
      <c r="B27" s="104" t="s">
        <v>161</v>
      </c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 t="n">
        <f aca="false">SUMIF(C29:N29,"&lt;&gt;",C27:N27)</f>
        <v>0</v>
      </c>
      <c r="P27" s="129" t="n">
        <f aca="false">SUM(C27:N27)</f>
        <v>0</v>
      </c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</row>
    <row r="28" s="44" customFormat="true" ht="17.25" hidden="false" customHeight="true" outlineLevel="0" collapsed="false">
      <c r="A28" s="40"/>
      <c r="B28" s="45" t="s">
        <v>162</v>
      </c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 t="n">
        <f aca="false">SUMIF(C29:N29,"&lt;&gt;",C28:N28)</f>
        <v>0</v>
      </c>
      <c r="P28" s="129" t="n">
        <f aca="false">SUM(C28:N28)</f>
        <v>0</v>
      </c>
      <c r="Q28" s="47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</row>
    <row r="29" s="44" customFormat="true" ht="17.25" hidden="false" customHeight="true" outlineLevel="0" collapsed="false">
      <c r="A29" s="40"/>
      <c r="B29" s="45" t="s">
        <v>160</v>
      </c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 t="n">
        <f aca="false">SUM(C29:N29)</f>
        <v>0</v>
      </c>
      <c r="P29" s="129"/>
      <c r="Q29" s="47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</row>
    <row r="30" s="44" customFormat="true" ht="17.25" hidden="false" customHeight="true" outlineLevel="0" collapsed="false">
      <c r="A30" s="50"/>
      <c r="B30" s="51" t="s">
        <v>52</v>
      </c>
      <c r="C30" s="130" t="n">
        <f aca="false">IF($B$30="META X REAL 22",(IF(C29="",0,IF($M$3="QUANDO - MELHOR",C27-C29,C29-C27))),(IF(C29="",0,IF($M$3="QUANDO - MELHOR",C28-C29,C29-C28))))</f>
        <v>0</v>
      </c>
      <c r="D30" s="130" t="n">
        <f aca="false">IF($B$30="META X REAL 22",(IF(D29="",0,IF($M$3="QUANDO - MELHOR",D27-D29,D29-D27))),(IF(D29="",0,IF($M$3="QUANDO - MELHOR",D28-D29,D29-D28))))</f>
        <v>0</v>
      </c>
      <c r="E30" s="130" t="n">
        <f aca="false">IF($B$30="META X REAL 22",(IF(E29="",0,IF($M$3="QUANDO - MELHOR",E27-E29,E29-E27))),(IF(E29="",0,IF($M$3="QUANDO - MELHOR",E28-E29,E29-E28))))</f>
        <v>0</v>
      </c>
      <c r="F30" s="130" t="n">
        <f aca="false">IF($B$30="META X REAL 22",(IF(F29="",0,IF($M$3="QUANDO - MELHOR",F27-F29,F29-F27))),(IF(F29="",0,IF($M$3="QUANDO - MELHOR",F28-F29,F29-F28))))</f>
        <v>0</v>
      </c>
      <c r="G30" s="130" t="n">
        <f aca="false">IF($B$30="META X REAL 22",(IF(G29="",0,IF($M$3="QUANDO - MELHOR",G27-G29,G29-G27))),(IF(G29="",0,IF($M$3="QUANDO - MELHOR",G28-G29,G29-G28))))</f>
        <v>0</v>
      </c>
      <c r="H30" s="130" t="n">
        <f aca="false">IF($B$30="META X REAL 22",(IF(H29="",0,IF($M$3="QUANDO - MELHOR",H27-H29,H29-H27))),(IF(H29="",0,IF($M$3="QUANDO - MELHOR",H28-H29,H29-H28))))</f>
        <v>0</v>
      </c>
      <c r="I30" s="130" t="n">
        <f aca="false">IF($B$30="META X REAL 22",(IF(I29="",0,IF($M$3="QUANDO - MELHOR",I27-I29,I29-I27))),(IF(I29="",0,IF($M$3="QUANDO - MELHOR",I28-I29,I29-I28))))</f>
        <v>0</v>
      </c>
      <c r="J30" s="130" t="n">
        <f aca="false">IF($B$30="META X REAL 22",(IF(J29="",0,IF($M$3="QUANDO - MELHOR",J27-J29,J29-J27))),(IF(J29="",0,IF($M$3="QUANDO - MELHOR",J28-J29,J29-J28))))</f>
        <v>0</v>
      </c>
      <c r="K30" s="130" t="n">
        <f aca="false">IF($B$30="META X REAL 22",(IF(K29="",0,IF($M$3="QUANDO - MELHOR",K27-K29,K29-K27))),(IF(K29="",0,IF($M$3="QUANDO - MELHOR",K28-K29,K29-K28))))</f>
        <v>0</v>
      </c>
      <c r="L30" s="130" t="n">
        <f aca="false">IF($B$30="META X REAL 22",(IF(L29="",0,IF($M$3="QUANDO - MELHOR",L27-L29,L29-L27))),(IF(L29="",0,IF($M$3="QUANDO - MELHOR",L28-L29,L29-L28))))</f>
        <v>0</v>
      </c>
      <c r="M30" s="130" t="n">
        <f aca="false">IF($B$30="META X REAL 22",(IF(M29="",0,IF($M$3="QUANDO - MELHOR",M27-M29,M29-M27))),(IF(M29="",0,IF($M$3="QUANDO - MELHOR",M28-M29,M29-M28))))</f>
        <v>0</v>
      </c>
      <c r="N30" s="130" t="n">
        <f aca="false">IF($B$30="META X REAL 22",(IF(N29="",0,IF($M$3="QUANDO - MELHOR",N27-N29,N29-N27))),(IF(N29="",0,IF($M$3="QUANDO - MELHOR",N28-N29,N29-N28))))</f>
        <v>0</v>
      </c>
      <c r="O30" s="130" t="n">
        <f aca="false">IF($B$30="META X REAL 22",(IF(O29="",0,IF($M$3="QUANDO - MELHOR",O27-O29,O29-O27))),(IF(O29="",0,IF($M$3="QUANDO - MELHOR",O28-O29,O29-O28))))</f>
        <v>0</v>
      </c>
      <c r="P30" s="130" t="n">
        <f aca="false">IF($B$30="META X REAL 22",(IF(O29="",0,IF($M$3="QUANDO - MELHOR",P27-O29,O29-P27))),(IF(O29="",0,IF($M$3="QUANDO - MELHOR",P28-O29,O29-P28))))</f>
        <v>0</v>
      </c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</row>
    <row r="31" s="19" customFormat="true" ht="8.25" hidden="false" customHeight="true" outlineLevel="0" collapsed="false">
      <c r="A31" s="34"/>
    </row>
    <row r="32" s="19" customFormat="true" ht="14.25" hidden="false" customHeight="false" outlineLevel="0" collapsed="false">
      <c r="A32" s="34"/>
      <c r="B32" s="54" t="s">
        <v>53</v>
      </c>
      <c r="C32" s="55" t="s">
        <v>54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customFormat="false" ht="39.75" hidden="false" customHeight="true" outlineLevel="0" collapsed="false">
      <c r="B33" s="56" t="s">
        <v>55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</row>
    <row r="34" customFormat="false" ht="39.75" hidden="false" customHeight="true" outlineLevel="0" collapsed="false">
      <c r="B34" s="56" t="s">
        <v>56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</row>
    <row r="35" customFormat="false" ht="39.75" hidden="false" customHeight="true" outlineLevel="0" collapsed="false">
      <c r="B35" s="56" t="s">
        <v>57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</row>
    <row r="36" customFormat="false" ht="39.75" hidden="false" customHeight="true" outlineLevel="0" collapsed="false">
      <c r="B36" s="56" t="s">
        <v>58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</row>
    <row r="37" customFormat="false" ht="39.75" hidden="false" customHeight="true" outlineLevel="0" collapsed="false">
      <c r="B37" s="56" t="s">
        <v>59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</row>
    <row r="38" customFormat="false" ht="39.75" hidden="false" customHeight="true" outlineLevel="0" collapsed="false">
      <c r="B38" s="56" t="s">
        <v>60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</row>
    <row r="39" customFormat="false" ht="39.75" hidden="false" customHeight="true" outlineLevel="0" collapsed="false">
      <c r="B39" s="56" t="s">
        <v>61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</row>
    <row r="40" customFormat="false" ht="39.75" hidden="false" customHeight="true" outlineLevel="0" collapsed="false">
      <c r="B40" s="56" t="s">
        <v>62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</row>
    <row r="41" customFormat="false" ht="39.75" hidden="false" customHeight="true" outlineLevel="0" collapsed="false">
      <c r="B41" s="56" t="s">
        <v>63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</row>
    <row r="42" customFormat="false" ht="39.75" hidden="false" customHeight="true" outlineLevel="0" collapsed="false">
      <c r="B42" s="56" t="s">
        <v>64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</row>
    <row r="43" customFormat="false" ht="39.75" hidden="false" customHeight="true" outlineLevel="0" collapsed="false">
      <c r="B43" s="56" t="s">
        <v>65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</row>
    <row r="44" customFormat="false" ht="39.75" hidden="false" customHeight="true" outlineLevel="0" collapsed="false">
      <c r="B44" s="56" t="s">
        <v>66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</row>
    <row r="45" s="19" customFormat="true" ht="8.25" hidden="false" customHeight="true" outlineLevel="0" collapsed="false">
      <c r="A45" s="34"/>
    </row>
    <row r="46" s="19" customFormat="true" ht="14.25" hidden="false" customHeight="false" outlineLevel="0" collapsed="false">
      <c r="A46" s="34"/>
      <c r="B46" s="59" t="s">
        <v>67</v>
      </c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60" t="s">
        <v>68</v>
      </c>
      <c r="N46" s="60"/>
      <c r="O46" s="60"/>
      <c r="P46" s="60"/>
    </row>
    <row r="47" s="19" customFormat="true" ht="15" hidden="false" customHeight="true" outlineLevel="0" collapsed="false">
      <c r="A47" s="34"/>
      <c r="B47" s="61" t="s">
        <v>35</v>
      </c>
      <c r="C47" s="63" t="s">
        <v>69</v>
      </c>
      <c r="D47" s="63"/>
      <c r="E47" s="63" t="s">
        <v>70</v>
      </c>
      <c r="F47" s="63"/>
      <c r="G47" s="63"/>
      <c r="H47" s="63"/>
      <c r="I47" s="63" t="s">
        <v>71</v>
      </c>
      <c r="J47" s="64" t="s">
        <v>72</v>
      </c>
      <c r="K47" s="64"/>
      <c r="L47" s="65" t="s">
        <v>73</v>
      </c>
      <c r="M47" s="63" t="s">
        <v>74</v>
      </c>
      <c r="N47" s="63"/>
      <c r="O47" s="63"/>
      <c r="P47" s="66" t="s">
        <v>75</v>
      </c>
    </row>
    <row r="48" s="19" customFormat="true" ht="14.25" hidden="false" customHeight="false" outlineLevel="0" collapsed="false">
      <c r="A48" s="34"/>
      <c r="B48" s="61"/>
      <c r="C48" s="63"/>
      <c r="D48" s="63"/>
      <c r="E48" s="63"/>
      <c r="F48" s="63"/>
      <c r="G48" s="63"/>
      <c r="H48" s="63"/>
      <c r="I48" s="63"/>
      <c r="J48" s="63" t="s">
        <v>76</v>
      </c>
      <c r="K48" s="63" t="s">
        <v>77</v>
      </c>
      <c r="L48" s="65"/>
      <c r="M48" s="63"/>
      <c r="N48" s="63"/>
      <c r="O48" s="63"/>
      <c r="P48" s="66"/>
    </row>
    <row r="49" customFormat="false" ht="45" hidden="false" customHeight="true" outlineLevel="0" collapsed="false">
      <c r="B49" s="68"/>
      <c r="C49" s="68"/>
      <c r="D49" s="68"/>
      <c r="E49" s="69"/>
      <c r="F49" s="69"/>
      <c r="G49" s="69"/>
      <c r="H49" s="69"/>
      <c r="I49" s="68"/>
      <c r="J49" s="70"/>
      <c r="K49" s="70"/>
      <c r="L49" s="68"/>
      <c r="M49" s="71"/>
      <c r="N49" s="71"/>
      <c r="O49" s="71"/>
      <c r="P49" s="72"/>
    </row>
    <row r="50" customFormat="false" ht="45" hidden="false" customHeight="true" outlineLevel="0" collapsed="false">
      <c r="B50" s="68"/>
      <c r="C50" s="68"/>
      <c r="D50" s="68"/>
      <c r="E50" s="69"/>
      <c r="F50" s="69"/>
      <c r="G50" s="69"/>
      <c r="H50" s="69"/>
      <c r="I50" s="68"/>
      <c r="J50" s="70"/>
      <c r="K50" s="70"/>
      <c r="L50" s="68"/>
      <c r="M50" s="71"/>
      <c r="N50" s="71"/>
      <c r="O50" s="71"/>
      <c r="P50" s="72"/>
    </row>
    <row r="51" customFormat="false" ht="45" hidden="false" customHeight="true" outlineLevel="0" collapsed="false">
      <c r="B51" s="68"/>
      <c r="C51" s="68"/>
      <c r="D51" s="68"/>
      <c r="E51" s="69"/>
      <c r="F51" s="69"/>
      <c r="G51" s="69"/>
      <c r="H51" s="69"/>
      <c r="I51" s="68"/>
      <c r="J51" s="70"/>
      <c r="K51" s="70"/>
      <c r="L51" s="68"/>
      <c r="M51" s="71"/>
      <c r="N51" s="71"/>
      <c r="O51" s="71"/>
      <c r="P51" s="72"/>
    </row>
    <row r="52" customFormat="false" ht="45" hidden="false" customHeight="true" outlineLevel="0" collapsed="false">
      <c r="B52" s="68"/>
      <c r="C52" s="68"/>
      <c r="D52" s="68"/>
      <c r="E52" s="69"/>
      <c r="F52" s="69"/>
      <c r="G52" s="69"/>
      <c r="H52" s="69"/>
      <c r="I52" s="68"/>
      <c r="J52" s="70"/>
      <c r="K52" s="70"/>
      <c r="L52" s="68"/>
      <c r="M52" s="71"/>
      <c r="N52" s="71"/>
      <c r="O52" s="71"/>
      <c r="P52" s="72"/>
    </row>
    <row r="53" customFormat="false" ht="45" hidden="false" customHeight="true" outlineLevel="0" collapsed="false">
      <c r="B53" s="68"/>
      <c r="C53" s="68"/>
      <c r="D53" s="68"/>
      <c r="E53" s="69"/>
      <c r="F53" s="69"/>
      <c r="G53" s="69"/>
      <c r="H53" s="69"/>
      <c r="I53" s="68"/>
      <c r="J53" s="70"/>
      <c r="K53" s="70"/>
      <c r="L53" s="68"/>
      <c r="M53" s="71"/>
      <c r="N53" s="71"/>
      <c r="O53" s="71"/>
      <c r="P53" s="72"/>
    </row>
    <row r="54" customFormat="false" ht="45" hidden="false" customHeight="true" outlineLevel="0" collapsed="false">
      <c r="B54" s="68"/>
      <c r="C54" s="68"/>
      <c r="D54" s="68"/>
      <c r="E54" s="69"/>
      <c r="F54" s="69"/>
      <c r="G54" s="69"/>
      <c r="H54" s="69"/>
      <c r="I54" s="68"/>
      <c r="J54" s="70"/>
      <c r="K54" s="70"/>
      <c r="L54" s="68"/>
      <c r="M54" s="71"/>
      <c r="N54" s="71"/>
      <c r="O54" s="71"/>
      <c r="P54" s="72"/>
    </row>
    <row r="55" customFormat="false" ht="45" hidden="false" customHeight="true" outlineLevel="0" collapsed="false">
      <c r="B55" s="68"/>
      <c r="C55" s="68"/>
      <c r="D55" s="68"/>
      <c r="E55" s="69"/>
      <c r="F55" s="69"/>
      <c r="G55" s="69"/>
      <c r="H55" s="69"/>
      <c r="I55" s="68"/>
      <c r="J55" s="70"/>
      <c r="K55" s="70"/>
      <c r="L55" s="68"/>
      <c r="M55" s="71"/>
      <c r="N55" s="71"/>
      <c r="O55" s="71"/>
      <c r="P55" s="72"/>
    </row>
    <row r="56" customFormat="false" ht="45" hidden="false" customHeight="true" outlineLevel="0" collapsed="false">
      <c r="B56" s="68"/>
      <c r="C56" s="68"/>
      <c r="D56" s="68"/>
      <c r="E56" s="69"/>
      <c r="F56" s="69"/>
      <c r="G56" s="69"/>
      <c r="H56" s="69"/>
      <c r="I56" s="68"/>
      <c r="J56" s="70"/>
      <c r="K56" s="70"/>
      <c r="L56" s="68"/>
      <c r="M56" s="71"/>
      <c r="N56" s="71"/>
      <c r="O56" s="71"/>
      <c r="P56" s="72"/>
    </row>
    <row r="57" customFormat="false" ht="45" hidden="false" customHeight="true" outlineLevel="0" collapsed="false">
      <c r="B57" s="68"/>
      <c r="C57" s="68"/>
      <c r="D57" s="68"/>
      <c r="E57" s="69"/>
      <c r="F57" s="69"/>
      <c r="G57" s="69"/>
      <c r="H57" s="69"/>
      <c r="I57" s="68"/>
      <c r="J57" s="70"/>
      <c r="K57" s="70"/>
      <c r="L57" s="68"/>
      <c r="M57" s="71"/>
      <c r="N57" s="71"/>
      <c r="O57" s="71"/>
      <c r="P57" s="72"/>
    </row>
    <row r="58" customFormat="false" ht="45" hidden="false" customHeight="true" outlineLevel="0" collapsed="false">
      <c r="B58" s="68"/>
      <c r="C58" s="68"/>
      <c r="D58" s="68"/>
      <c r="E58" s="69"/>
      <c r="F58" s="69"/>
      <c r="G58" s="69"/>
      <c r="H58" s="69"/>
      <c r="I58" s="68"/>
      <c r="J58" s="70"/>
      <c r="K58" s="70"/>
      <c r="L58" s="68"/>
      <c r="M58" s="71"/>
      <c r="N58" s="71"/>
      <c r="O58" s="71"/>
      <c r="P58" s="72"/>
    </row>
    <row r="59" customFormat="false" ht="45" hidden="false" customHeight="true" outlineLevel="0" collapsed="false">
      <c r="B59" s="68"/>
      <c r="C59" s="68"/>
      <c r="D59" s="68"/>
      <c r="E59" s="69"/>
      <c r="F59" s="69"/>
      <c r="G59" s="69"/>
      <c r="H59" s="69"/>
      <c r="I59" s="68"/>
      <c r="J59" s="70"/>
      <c r="K59" s="70"/>
      <c r="L59" s="68"/>
      <c r="M59" s="71"/>
      <c r="N59" s="71"/>
      <c r="O59" s="71"/>
      <c r="P59" s="72"/>
    </row>
    <row r="60" customFormat="false" ht="45" hidden="false" customHeight="true" outlineLevel="0" collapsed="false">
      <c r="B60" s="68"/>
      <c r="C60" s="68"/>
      <c r="D60" s="68"/>
      <c r="E60" s="69"/>
      <c r="F60" s="69"/>
      <c r="G60" s="69"/>
      <c r="H60" s="69"/>
      <c r="I60" s="68"/>
      <c r="J60" s="70"/>
      <c r="K60" s="70"/>
      <c r="L60" s="68"/>
      <c r="M60" s="71"/>
      <c r="N60" s="71"/>
      <c r="O60" s="71"/>
      <c r="P60" s="72"/>
    </row>
    <row r="61" customFormat="false" ht="45" hidden="false" customHeight="true" outlineLevel="0" collapsed="false">
      <c r="B61" s="68"/>
      <c r="C61" s="68"/>
      <c r="D61" s="68"/>
      <c r="E61" s="69"/>
      <c r="F61" s="69"/>
      <c r="G61" s="69"/>
      <c r="H61" s="69"/>
      <c r="I61" s="68"/>
      <c r="J61" s="70"/>
      <c r="K61" s="70"/>
      <c r="L61" s="68"/>
      <c r="M61" s="71"/>
      <c r="N61" s="71"/>
      <c r="O61" s="71"/>
      <c r="P61" s="72"/>
    </row>
    <row r="62" customFormat="false" ht="45" hidden="false" customHeight="true" outlineLevel="0" collapsed="false">
      <c r="B62" s="68"/>
      <c r="C62" s="68"/>
      <c r="D62" s="68"/>
      <c r="E62" s="69"/>
      <c r="F62" s="69"/>
      <c r="G62" s="69"/>
      <c r="H62" s="69"/>
      <c r="I62" s="68"/>
      <c r="J62" s="70"/>
      <c r="K62" s="70"/>
      <c r="L62" s="68"/>
      <c r="M62" s="71"/>
      <c r="N62" s="71"/>
      <c r="O62" s="71"/>
      <c r="P62" s="72"/>
    </row>
    <row r="63" customFormat="false" ht="45" hidden="false" customHeight="true" outlineLevel="0" collapsed="false">
      <c r="B63" s="68"/>
      <c r="C63" s="68"/>
      <c r="D63" s="68"/>
      <c r="E63" s="69"/>
      <c r="F63" s="69"/>
      <c r="G63" s="69"/>
      <c r="H63" s="69"/>
      <c r="I63" s="68"/>
      <c r="J63" s="70"/>
      <c r="K63" s="70"/>
      <c r="L63" s="68"/>
      <c r="M63" s="71"/>
      <c r="N63" s="71"/>
      <c r="O63" s="71"/>
      <c r="P63" s="72"/>
    </row>
    <row r="64" customFormat="false" ht="45" hidden="false" customHeight="true" outlineLevel="0" collapsed="false">
      <c r="B64" s="68"/>
      <c r="C64" s="68"/>
      <c r="D64" s="68"/>
      <c r="E64" s="69"/>
      <c r="F64" s="69"/>
      <c r="G64" s="69"/>
      <c r="H64" s="69"/>
      <c r="I64" s="68"/>
      <c r="J64" s="70"/>
      <c r="K64" s="70"/>
      <c r="L64" s="68"/>
      <c r="M64" s="71"/>
      <c r="N64" s="71"/>
      <c r="O64" s="71"/>
      <c r="P64" s="72"/>
    </row>
    <row r="65" customFormat="false" ht="45" hidden="false" customHeight="true" outlineLevel="0" collapsed="false">
      <c r="B65" s="68"/>
      <c r="C65" s="68"/>
      <c r="D65" s="68"/>
      <c r="E65" s="69"/>
      <c r="F65" s="69"/>
      <c r="G65" s="69"/>
      <c r="H65" s="69"/>
      <c r="I65" s="68"/>
      <c r="J65" s="70"/>
      <c r="K65" s="70"/>
      <c r="L65" s="68"/>
      <c r="M65" s="71"/>
      <c r="N65" s="71"/>
      <c r="O65" s="71"/>
      <c r="P65" s="72"/>
    </row>
    <row r="66" customFormat="false" ht="45" hidden="false" customHeight="true" outlineLevel="0" collapsed="false">
      <c r="B66" s="68"/>
      <c r="C66" s="68"/>
      <c r="D66" s="68"/>
      <c r="E66" s="69"/>
      <c r="F66" s="69"/>
      <c r="G66" s="69"/>
      <c r="H66" s="69"/>
      <c r="I66" s="68"/>
      <c r="J66" s="70"/>
      <c r="K66" s="70"/>
      <c r="L66" s="68"/>
      <c r="M66" s="71"/>
      <c r="N66" s="71"/>
      <c r="O66" s="71"/>
      <c r="P66" s="72"/>
    </row>
    <row r="67" customFormat="false" ht="45" hidden="false" customHeight="true" outlineLevel="0" collapsed="false">
      <c r="B67" s="68"/>
      <c r="C67" s="68"/>
      <c r="D67" s="68"/>
      <c r="E67" s="69"/>
      <c r="F67" s="69"/>
      <c r="G67" s="69"/>
      <c r="H67" s="69"/>
      <c r="I67" s="68"/>
      <c r="J67" s="70"/>
      <c r="K67" s="70"/>
      <c r="L67" s="68"/>
      <c r="M67" s="71"/>
      <c r="N67" s="71"/>
      <c r="O67" s="71"/>
      <c r="P67" s="72"/>
    </row>
    <row r="68" customFormat="false" ht="45" hidden="false" customHeight="true" outlineLevel="0" collapsed="false">
      <c r="B68" s="68"/>
      <c r="C68" s="68"/>
      <c r="D68" s="68"/>
      <c r="E68" s="69"/>
      <c r="F68" s="69"/>
      <c r="G68" s="69"/>
      <c r="H68" s="69"/>
      <c r="I68" s="68"/>
      <c r="J68" s="70"/>
      <c r="K68" s="70"/>
      <c r="L68" s="68"/>
      <c r="M68" s="71"/>
      <c r="N68" s="71"/>
      <c r="O68" s="71"/>
      <c r="P68" s="72"/>
    </row>
    <row r="69" s="19" customFormat="true" ht="14.25" hidden="false" customHeight="false" outlineLevel="0" collapsed="false">
      <c r="A69" s="34"/>
    </row>
    <row r="70" s="19" customFormat="true" ht="14.25" hidden="false" customHeight="false" outlineLevel="0" collapsed="false">
      <c r="A70" s="34"/>
    </row>
    <row r="71" s="19" customFormat="true" ht="14.25" hidden="false" customHeight="false" outlineLevel="0" collapsed="false">
      <c r="A71" s="34"/>
    </row>
    <row r="72" s="19" customFormat="true" ht="14.25" hidden="false" customHeight="false" outlineLevel="0" collapsed="false">
      <c r="A72" s="34"/>
    </row>
    <row r="73" s="19" customFormat="true" ht="14.25" hidden="false" customHeight="false" outlineLevel="0" collapsed="false">
      <c r="A73" s="34"/>
    </row>
    <row r="74" s="19" customFormat="true" ht="14.25" hidden="false" customHeight="false" outlineLevel="0" collapsed="false">
      <c r="A74" s="34"/>
    </row>
    <row r="75" s="19" customFormat="true" ht="14.25" hidden="false" customHeight="false" outlineLevel="0" collapsed="false">
      <c r="A75" s="34"/>
    </row>
    <row r="76" s="19" customFormat="true" ht="14.25" hidden="false" customHeight="false" outlineLevel="0" collapsed="false">
      <c r="A76" s="34"/>
    </row>
    <row r="77" s="19" customFormat="true" ht="14.25" hidden="false" customHeight="false" outlineLevel="0" collapsed="false">
      <c r="A77" s="34"/>
    </row>
    <row r="78" s="19" customFormat="true" ht="14.25" hidden="false" customHeight="false" outlineLevel="0" collapsed="false">
      <c r="A78" s="34"/>
    </row>
    <row r="79" s="19" customFormat="true" ht="14.25" hidden="false" customHeight="false" outlineLevel="0" collapsed="false">
      <c r="A79" s="34"/>
    </row>
    <row r="80" s="19" customFormat="true" ht="14.25" hidden="false" customHeight="false" outlineLevel="0" collapsed="false">
      <c r="A80" s="34"/>
    </row>
    <row r="81" s="19" customFormat="true" ht="14.25" hidden="false" customHeight="false" outlineLevel="0" collapsed="false">
      <c r="A81" s="34"/>
    </row>
    <row r="82" s="19" customFormat="true" ht="14.25" hidden="false" customHeight="false" outlineLevel="0" collapsed="false">
      <c r="A82" s="34"/>
    </row>
    <row r="83" s="19" customFormat="true" ht="14.25" hidden="false" customHeight="false" outlineLevel="0" collapsed="false">
      <c r="A83" s="34"/>
    </row>
    <row r="84" s="19" customFormat="true" ht="14.25" hidden="false" customHeight="false" outlineLevel="0" collapsed="false">
      <c r="A84" s="34"/>
    </row>
    <row r="85" s="19" customFormat="true" ht="14.25" hidden="false" customHeight="false" outlineLevel="0" collapsed="false">
      <c r="A85" s="34"/>
    </row>
    <row r="86" s="19" customFormat="true" ht="14.25" hidden="false" customHeight="false" outlineLevel="0" collapsed="false">
      <c r="A86" s="34"/>
    </row>
    <row r="87" s="19" customFormat="true" ht="14.25" hidden="false" customHeight="false" outlineLevel="0" collapsed="false">
      <c r="A87" s="34"/>
    </row>
    <row r="88" s="19" customFormat="true" ht="14.25" hidden="false" customHeight="false" outlineLevel="0" collapsed="false">
      <c r="A88" s="34"/>
    </row>
    <row r="89" s="19" customFormat="true" ht="14.25" hidden="false" customHeight="false" outlineLevel="0" collapsed="false">
      <c r="A89" s="34"/>
    </row>
    <row r="90" s="19" customFormat="true" ht="14.25" hidden="false" customHeight="false" outlineLevel="0" collapsed="false">
      <c r="A90" s="34"/>
    </row>
    <row r="91" s="19" customFormat="true" ht="14.25" hidden="false" customHeight="false" outlineLevel="0" collapsed="false">
      <c r="A91" s="34"/>
    </row>
    <row r="92" s="19" customFormat="true" ht="14.25" hidden="false" customHeight="false" outlineLevel="0" collapsed="false">
      <c r="A92" s="34"/>
    </row>
    <row r="93" s="19" customFormat="true" ht="14.25" hidden="false" customHeight="false" outlineLevel="0" collapsed="false">
      <c r="A93" s="34"/>
    </row>
    <row r="94" s="19" customFormat="true" ht="14.25" hidden="false" customHeight="false" outlineLevel="0" collapsed="false">
      <c r="A94" s="34"/>
    </row>
    <row r="95" s="19" customFormat="true" ht="14.25" hidden="false" customHeight="false" outlineLevel="0" collapsed="false">
      <c r="A95" s="34"/>
    </row>
    <row r="96" s="19" customFormat="true" ht="14.25" hidden="false" customHeight="false" outlineLevel="0" collapsed="false">
      <c r="A96" s="34"/>
    </row>
    <row r="97" s="19" customFormat="true" ht="14.25" hidden="false" customHeight="false" outlineLevel="0" collapsed="false">
      <c r="A97" s="34"/>
    </row>
    <row r="98" s="19" customFormat="true" ht="14.25" hidden="false" customHeight="false" outlineLevel="0" collapsed="false">
      <c r="A98" s="34"/>
    </row>
    <row r="99" s="19" customFormat="true" ht="14.25" hidden="false" customHeight="false" outlineLevel="0" collapsed="false">
      <c r="A99" s="34"/>
    </row>
    <row r="100" s="19" customFormat="true" ht="14.25" hidden="false" customHeight="false" outlineLevel="0" collapsed="false">
      <c r="A100" s="34"/>
    </row>
    <row r="101" s="19" customFormat="true" ht="14.25" hidden="false" customHeight="false" outlineLevel="0" collapsed="false">
      <c r="A101" s="34"/>
    </row>
    <row r="102" s="19" customFormat="true" ht="14.25" hidden="false" customHeight="false" outlineLevel="0" collapsed="false">
      <c r="A102" s="34"/>
    </row>
  </sheetData>
  <sheetProtection algorithmName="SHA-512" hashValue="TokjrlaoFTpS47ExU04UEU+nCl5yCHbtln7PrfhesJWjOuTrYLWRNZ3wEFlAJy3uQE1ImaOlxKGxx9z/9L8YcQ==" saltValue="eZFTLeCndNzUdSMHfLJHTA==" spinCount="100000" sheet="true" objects="true" scenarios="true" formatCells="false" sort="false" autoFilter="false"/>
  <autoFilter ref="B48:P6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mergeCells count="101">
    <mergeCell ref="B1:B2"/>
    <mergeCell ref="C1:F2"/>
    <mergeCell ref="G1:G2"/>
    <mergeCell ref="H1:I2"/>
    <mergeCell ref="J1:J2"/>
    <mergeCell ref="K1:L2"/>
    <mergeCell ref="M1:M2"/>
    <mergeCell ref="N1:N2"/>
    <mergeCell ref="O1:P1"/>
    <mergeCell ref="B3:B4"/>
    <mergeCell ref="C3:F4"/>
    <mergeCell ref="G3:G4"/>
    <mergeCell ref="H3:I4"/>
    <mergeCell ref="J3:J4"/>
    <mergeCell ref="K3:L4"/>
    <mergeCell ref="M3:M4"/>
    <mergeCell ref="N3:N4"/>
    <mergeCell ref="O29:P29"/>
    <mergeCell ref="C32:P32"/>
    <mergeCell ref="C33:P33"/>
    <mergeCell ref="C34:P34"/>
    <mergeCell ref="C35:P35"/>
    <mergeCell ref="C36:P36"/>
    <mergeCell ref="C37:P37"/>
    <mergeCell ref="C38:P38"/>
    <mergeCell ref="C39:P39"/>
    <mergeCell ref="C40:P40"/>
    <mergeCell ref="C41:P41"/>
    <mergeCell ref="C42:P42"/>
    <mergeCell ref="C43:P43"/>
    <mergeCell ref="C44:P44"/>
    <mergeCell ref="B46:L46"/>
    <mergeCell ref="M46:P46"/>
    <mergeCell ref="B47:B48"/>
    <mergeCell ref="C47:D48"/>
    <mergeCell ref="E47:H48"/>
    <mergeCell ref="I47:I48"/>
    <mergeCell ref="J47:K47"/>
    <mergeCell ref="L47:L48"/>
    <mergeCell ref="M47:O48"/>
    <mergeCell ref="P47:P48"/>
    <mergeCell ref="C49:D49"/>
    <mergeCell ref="E49:H49"/>
    <mergeCell ref="M49:O49"/>
    <mergeCell ref="C50:D50"/>
    <mergeCell ref="E50:H50"/>
    <mergeCell ref="M50:O50"/>
    <mergeCell ref="C51:D51"/>
    <mergeCell ref="E51:H51"/>
    <mergeCell ref="M51:O51"/>
    <mergeCell ref="C52:D52"/>
    <mergeCell ref="E52:H52"/>
    <mergeCell ref="M52:O52"/>
    <mergeCell ref="C53:D53"/>
    <mergeCell ref="E53:H53"/>
    <mergeCell ref="M53:O53"/>
    <mergeCell ref="C54:D54"/>
    <mergeCell ref="E54:H54"/>
    <mergeCell ref="M54:O54"/>
    <mergeCell ref="C55:D55"/>
    <mergeCell ref="E55:H55"/>
    <mergeCell ref="M55:O55"/>
    <mergeCell ref="C56:D56"/>
    <mergeCell ref="E56:H56"/>
    <mergeCell ref="M56:O56"/>
    <mergeCell ref="C57:D57"/>
    <mergeCell ref="E57:H57"/>
    <mergeCell ref="M57:O57"/>
    <mergeCell ref="C58:D58"/>
    <mergeCell ref="E58:H58"/>
    <mergeCell ref="M58:O58"/>
    <mergeCell ref="C59:D59"/>
    <mergeCell ref="E59:H59"/>
    <mergeCell ref="M59:O59"/>
    <mergeCell ref="C60:D60"/>
    <mergeCell ref="E60:H60"/>
    <mergeCell ref="M60:O60"/>
    <mergeCell ref="C61:D61"/>
    <mergeCell ref="E61:H61"/>
    <mergeCell ref="M61:O61"/>
    <mergeCell ref="C62:D62"/>
    <mergeCell ref="E62:H62"/>
    <mergeCell ref="M62:O62"/>
    <mergeCell ref="C63:D63"/>
    <mergeCell ref="E63:H63"/>
    <mergeCell ref="M63:O63"/>
    <mergeCell ref="C64:D64"/>
    <mergeCell ref="E64:H64"/>
    <mergeCell ref="M64:O64"/>
    <mergeCell ref="C65:D65"/>
    <mergeCell ref="E65:H65"/>
    <mergeCell ref="M65:O65"/>
    <mergeCell ref="C66:D66"/>
    <mergeCell ref="E66:H66"/>
    <mergeCell ref="M66:O66"/>
    <mergeCell ref="C67:D67"/>
    <mergeCell ref="E67:H67"/>
    <mergeCell ref="M67:O67"/>
    <mergeCell ref="C68:D68"/>
    <mergeCell ref="E68:H68"/>
    <mergeCell ref="M68:O68"/>
  </mergeCells>
  <conditionalFormatting sqref="C30:P30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C27:P28 C29:O29 C30:P30">
    <cfRule type="containsErrors" priority="3" aboveAverage="0" equalAverage="0" bottom="0" percent="0" rank="0" text="" dxfId="19">
      <formula>ISERROR(C27)</formula>
    </cfRule>
  </conditionalFormatting>
  <dataValidations count="4">
    <dataValidation allowBlank="true" errorStyle="stop" operator="between" showDropDown="false" showErrorMessage="true" showInputMessage="true" sqref="L49:L68" type="list">
      <formula1>"NÃO INICIADO,EM ANDAMENTO,CONCLUÍDO,PAUSADO,CANCELADO"</formula1>
      <formula2>0</formula2>
    </dataValidation>
    <dataValidation allowBlank="true" errorStyle="stop" operator="between" showDropDown="false" showErrorMessage="true" showInputMessage="true" sqref="P49:P68" type="list">
      <formula1>"SIM,NÃO,PARCIAL"</formula1>
      <formula2>0</formula2>
    </dataValidation>
    <dataValidation allowBlank="true" errorStyle="stop" operator="between" showDropDown="false" showErrorMessage="true" showInputMessage="true" sqref="B49:B68" type="list">
      <formula1>$B$33:$B$44</formula1>
      <formula2>0</formula2>
    </dataValidation>
    <dataValidation allowBlank="true" errorStyle="stop" operator="between" showDropDown="false" showErrorMessage="true" showInputMessage="true" sqref="B30" type="list">
      <formula1>"META X REAL 22,REAL 21 X REAL 22"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" activeCellId="0" sqref="C1"/>
    </sheetView>
  </sheetViews>
  <sheetFormatPr defaultColWidth="9.109375" defaultRowHeight="14.25" customHeight="true" zeroHeight="false" outlineLevelRow="0" outlineLevelCol="0"/>
  <cols>
    <col collapsed="false" customWidth="false" hidden="false" outlineLevel="0" max="16384" min="1" style="3" width="9.11"/>
  </cols>
  <sheetData>
    <row r="1" s="73" customFormat="true" ht="19.7" hidden="false" customHeight="false" outlineLevel="0" collapsed="false">
      <c r="A1" s="73" t="str">
        <f aca="false">CONCATENATE("EVIDÊNCIA INDICADOR - ",VLOOKUP(IND8!A1,'EXTRATO INDICADORES'!A:E,5,0))</f>
        <v>EVIDÊNCIA INDICADOR - 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AM10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C1" activeCellId="0" sqref="C1"/>
    </sheetView>
  </sheetViews>
  <sheetFormatPr defaultColWidth="9.109375" defaultRowHeight="14.25" customHeight="true" zeroHeight="false" outlineLevelRow="0" outlineLevelCol="0"/>
  <cols>
    <col collapsed="false" customWidth="true" hidden="true" outlineLevel="0" max="1" min="1" style="18" width="4.67"/>
    <col collapsed="false" customWidth="true" hidden="false" outlineLevel="0" max="2" min="2" style="3" width="15.56"/>
    <col collapsed="false" customWidth="true" hidden="false" outlineLevel="0" max="14" min="3" style="3" width="11.89"/>
    <col collapsed="false" customWidth="true" hidden="false" outlineLevel="0" max="16" min="15" style="3" width="12.44"/>
    <col collapsed="false" customWidth="false" hidden="false" outlineLevel="0" max="39" min="17" style="19" width="9.11"/>
    <col collapsed="false" customWidth="false" hidden="false" outlineLevel="0" max="16384" min="40" style="3" width="9.11"/>
  </cols>
  <sheetData>
    <row r="1" s="26" customFormat="true" ht="15" hidden="false" customHeight="true" outlineLevel="0" collapsed="false">
      <c r="A1" s="20" t="n">
        <v>9</v>
      </c>
      <c r="B1" s="21" t="s">
        <v>4</v>
      </c>
      <c r="C1" s="22" t="n">
        <f aca="false">VLOOKUP(A1,'EXTRATO INDICADORES'!A:L,5,0)</f>
        <v>0</v>
      </c>
      <c r="D1" s="22"/>
      <c r="E1" s="22"/>
      <c r="F1" s="22"/>
      <c r="G1" s="23" t="s">
        <v>2</v>
      </c>
      <c r="H1" s="22" t="n">
        <f aca="false">VLOOKUP(A1,'EXTRATO INDICADORES'!A:L,3,0)</f>
        <v>0</v>
      </c>
      <c r="I1" s="22"/>
      <c r="J1" s="23" t="s">
        <v>10</v>
      </c>
      <c r="K1" s="24" t="n">
        <f aca="false">VLOOKUP(A1,'EXTRATO INDICADORES'!A:L,11,0)</f>
        <v>0</v>
      </c>
      <c r="L1" s="24"/>
      <c r="M1" s="21" t="s">
        <v>8</v>
      </c>
      <c r="N1" s="21" t="s">
        <v>7</v>
      </c>
      <c r="O1" s="21" t="s">
        <v>31</v>
      </c>
      <c r="P1" s="21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</row>
    <row r="2" s="26" customFormat="true" ht="15" hidden="false" customHeight="true" outlineLevel="0" collapsed="false">
      <c r="A2" s="27"/>
      <c r="B2" s="21"/>
      <c r="C2" s="22"/>
      <c r="D2" s="22"/>
      <c r="E2" s="22"/>
      <c r="F2" s="22"/>
      <c r="G2" s="23"/>
      <c r="H2" s="22"/>
      <c r="I2" s="22"/>
      <c r="J2" s="23"/>
      <c r="K2" s="24"/>
      <c r="L2" s="24"/>
      <c r="M2" s="21"/>
      <c r="N2" s="21"/>
      <c r="O2" s="28" t="s">
        <v>32</v>
      </c>
      <c r="P2" s="124" t="n">
        <f aca="false">P27</f>
        <v>0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</row>
    <row r="3" s="26" customFormat="true" ht="15" hidden="false" customHeight="true" outlineLevel="0" collapsed="false">
      <c r="A3" s="27"/>
      <c r="B3" s="21" t="s">
        <v>5</v>
      </c>
      <c r="C3" s="30" t="n">
        <f aca="false">VLOOKUP(A1,'EXTRATO INDICADORES'!A:L,6,0)</f>
        <v>0</v>
      </c>
      <c r="D3" s="30"/>
      <c r="E3" s="30"/>
      <c r="F3" s="30"/>
      <c r="G3" s="23" t="s">
        <v>3</v>
      </c>
      <c r="H3" s="22" t="n">
        <f aca="false">VLOOKUP(A1,'EXTRATO INDICADORES'!A:L,4,0)</f>
        <v>0</v>
      </c>
      <c r="I3" s="22"/>
      <c r="J3" s="21" t="s">
        <v>11</v>
      </c>
      <c r="K3" s="24" t="n">
        <f aca="false">VLOOKUP(A1,'EXTRATO INDICADORES'!A:L,12,0)</f>
        <v>0</v>
      </c>
      <c r="L3" s="24"/>
      <c r="M3" s="31" t="n">
        <f aca="false">VLOOKUP(A1,'EXTRATO INDICADORES'!A:L,9,0)</f>
        <v>0</v>
      </c>
      <c r="N3" s="31" t="n">
        <f aca="false">VLOOKUP(A1,'EXTRATO INDICADORES'!A:L,8,0)</f>
        <v>0</v>
      </c>
      <c r="O3" s="28" t="s">
        <v>33</v>
      </c>
      <c r="P3" s="124" t="n">
        <f aca="false">O29</f>
        <v>0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</row>
    <row r="4" s="26" customFormat="true" ht="15" hidden="false" customHeight="true" outlineLevel="0" collapsed="false">
      <c r="A4" s="27"/>
      <c r="B4" s="21"/>
      <c r="C4" s="30"/>
      <c r="D4" s="30"/>
      <c r="E4" s="30"/>
      <c r="F4" s="30"/>
      <c r="G4" s="23"/>
      <c r="H4" s="22"/>
      <c r="I4" s="22"/>
      <c r="J4" s="21"/>
      <c r="K4" s="24"/>
      <c r="L4" s="24"/>
      <c r="M4" s="31"/>
      <c r="N4" s="31"/>
      <c r="O4" s="28" t="s">
        <v>34</v>
      </c>
      <c r="P4" s="124" t="n">
        <f aca="false">P30</f>
        <v>0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</row>
    <row r="5" s="33" customFormat="true" ht="14.25" hidden="false" customHeight="false" outlineLevel="0" collapsed="false">
      <c r="A5" s="32"/>
    </row>
    <row r="6" s="33" customFormat="true" ht="14.25" hidden="false" customHeight="false" outlineLevel="0" collapsed="false">
      <c r="A6" s="32"/>
    </row>
    <row r="7" s="33" customFormat="true" ht="14.25" hidden="false" customHeight="false" outlineLevel="0" collapsed="false">
      <c r="A7" s="32"/>
    </row>
    <row r="8" s="33" customFormat="true" ht="14.25" hidden="false" customHeight="false" outlineLevel="0" collapsed="false">
      <c r="A8" s="32"/>
    </row>
    <row r="9" s="33" customFormat="true" ht="14.25" hidden="false" customHeight="false" outlineLevel="0" collapsed="false">
      <c r="A9" s="32"/>
    </row>
    <row r="10" s="33" customFormat="true" ht="14.25" hidden="false" customHeight="false" outlineLevel="0" collapsed="false">
      <c r="A10" s="32"/>
    </row>
    <row r="11" s="33" customFormat="true" ht="14.25" hidden="false" customHeight="false" outlineLevel="0" collapsed="false">
      <c r="A11" s="32"/>
    </row>
    <row r="12" s="33" customFormat="true" ht="14.25" hidden="false" customHeight="false" outlineLevel="0" collapsed="false">
      <c r="A12" s="32"/>
    </row>
    <row r="13" s="33" customFormat="true" ht="14.25" hidden="false" customHeight="false" outlineLevel="0" collapsed="false">
      <c r="A13" s="32"/>
    </row>
    <row r="14" s="33" customFormat="true" ht="14.25" hidden="false" customHeight="false" outlineLevel="0" collapsed="false">
      <c r="A14" s="32"/>
    </row>
    <row r="15" s="33" customFormat="true" ht="14.25" hidden="false" customHeight="false" outlineLevel="0" collapsed="false">
      <c r="A15" s="32"/>
    </row>
    <row r="16" s="33" customFormat="true" ht="14.25" hidden="false" customHeight="false" outlineLevel="0" collapsed="false">
      <c r="A16" s="32"/>
    </row>
    <row r="17" s="33" customFormat="true" ht="14.25" hidden="false" customHeight="false" outlineLevel="0" collapsed="false">
      <c r="A17" s="32"/>
    </row>
    <row r="18" s="33" customFormat="true" ht="14.25" hidden="false" customHeight="false" outlineLevel="0" collapsed="false">
      <c r="A18" s="32"/>
    </row>
    <row r="19" s="33" customFormat="true" ht="14.25" hidden="false" customHeight="false" outlineLevel="0" collapsed="false">
      <c r="A19" s="32"/>
    </row>
    <row r="20" s="33" customFormat="true" ht="14.25" hidden="false" customHeight="false" outlineLevel="0" collapsed="false">
      <c r="A20" s="32"/>
    </row>
    <row r="21" s="33" customFormat="true" ht="14.25" hidden="false" customHeight="false" outlineLevel="0" collapsed="false">
      <c r="A21" s="32"/>
    </row>
    <row r="22" s="33" customFormat="true" ht="14.25" hidden="false" customHeight="false" outlineLevel="0" collapsed="false">
      <c r="A22" s="32"/>
    </row>
    <row r="23" s="33" customFormat="true" ht="14.25" hidden="false" customHeight="false" outlineLevel="0" collapsed="false">
      <c r="A23" s="32"/>
    </row>
    <row r="24" s="19" customFormat="true" ht="14.25" hidden="false" customHeight="false" outlineLevel="0" collapsed="false">
      <c r="A24" s="34"/>
    </row>
    <row r="25" s="19" customFormat="true" ht="14.25" hidden="false" customHeight="false" outlineLevel="0" collapsed="false">
      <c r="A25" s="34"/>
    </row>
    <row r="26" s="25" customFormat="true" ht="17.25" hidden="false" customHeight="true" outlineLevel="0" collapsed="false">
      <c r="A26" s="35"/>
      <c r="B26" s="36" t="s">
        <v>35</v>
      </c>
      <c r="C26" s="38" t="s">
        <v>36</v>
      </c>
      <c r="D26" s="38" t="s">
        <v>37</v>
      </c>
      <c r="E26" s="38" t="s">
        <v>38</v>
      </c>
      <c r="F26" s="38" t="s">
        <v>39</v>
      </c>
      <c r="G26" s="38" t="s">
        <v>40</v>
      </c>
      <c r="H26" s="38" t="s">
        <v>41</v>
      </c>
      <c r="I26" s="38" t="s">
        <v>42</v>
      </c>
      <c r="J26" s="38" t="s">
        <v>43</v>
      </c>
      <c r="K26" s="38" t="s">
        <v>44</v>
      </c>
      <c r="L26" s="38" t="s">
        <v>45</v>
      </c>
      <c r="M26" s="38" t="s">
        <v>46</v>
      </c>
      <c r="N26" s="38" t="s">
        <v>47</v>
      </c>
      <c r="O26" s="39" t="s">
        <v>48</v>
      </c>
      <c r="P26" s="39" t="s">
        <v>31</v>
      </c>
    </row>
    <row r="27" s="44" customFormat="true" ht="17.25" hidden="false" customHeight="true" outlineLevel="0" collapsed="false">
      <c r="A27" s="40"/>
      <c r="B27" s="104" t="s">
        <v>161</v>
      </c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 t="n">
        <f aca="false">SUMIF(C29:N29,"&lt;&gt;",C27:N27)</f>
        <v>0</v>
      </c>
      <c r="P27" s="129" t="n">
        <f aca="false">SUM(C27:N27)</f>
        <v>0</v>
      </c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</row>
    <row r="28" s="44" customFormat="true" ht="17.25" hidden="false" customHeight="true" outlineLevel="0" collapsed="false">
      <c r="A28" s="40"/>
      <c r="B28" s="45" t="s">
        <v>162</v>
      </c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 t="n">
        <f aca="false">SUMIF(C29:N29,"&lt;&gt;",C28:N28)</f>
        <v>0</v>
      </c>
      <c r="P28" s="129" t="n">
        <f aca="false">SUM(C28:N28)</f>
        <v>0</v>
      </c>
      <c r="Q28" s="47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</row>
    <row r="29" s="44" customFormat="true" ht="17.25" hidden="false" customHeight="true" outlineLevel="0" collapsed="false">
      <c r="A29" s="40"/>
      <c r="B29" s="45" t="s">
        <v>160</v>
      </c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 t="n">
        <f aca="false">SUM(C29:N29)</f>
        <v>0</v>
      </c>
      <c r="P29" s="129"/>
      <c r="Q29" s="47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</row>
    <row r="30" s="44" customFormat="true" ht="17.25" hidden="false" customHeight="true" outlineLevel="0" collapsed="false">
      <c r="A30" s="50"/>
      <c r="B30" s="51" t="s">
        <v>52</v>
      </c>
      <c r="C30" s="130" t="n">
        <f aca="false">IF($B$30="META X REAL 22",(IF(C29="",0,IF($M$3="QUANDO - MELHOR",C27-C29,C29-C27))),(IF(C29="",0,IF($M$3="QUANDO - MELHOR",C28-C29,C29-C28))))</f>
        <v>0</v>
      </c>
      <c r="D30" s="130" t="n">
        <f aca="false">IF($B$30="META X REAL 22",(IF(D29="",0,IF($M$3="QUANDO - MELHOR",D27-D29,D29-D27))),(IF(D29="",0,IF($M$3="QUANDO - MELHOR",D28-D29,D29-D28))))</f>
        <v>0</v>
      </c>
      <c r="E30" s="130" t="n">
        <f aca="false">IF($B$30="META X REAL 22",(IF(E29="",0,IF($M$3="QUANDO - MELHOR",E27-E29,E29-E27))),(IF(E29="",0,IF($M$3="QUANDO - MELHOR",E28-E29,E29-E28))))</f>
        <v>0</v>
      </c>
      <c r="F30" s="130" t="n">
        <f aca="false">IF($B$30="META X REAL 22",(IF(F29="",0,IF($M$3="QUANDO - MELHOR",F27-F29,F29-F27))),(IF(F29="",0,IF($M$3="QUANDO - MELHOR",F28-F29,F29-F28))))</f>
        <v>0</v>
      </c>
      <c r="G30" s="130" t="n">
        <f aca="false">IF($B$30="META X REAL 22",(IF(G29="",0,IF($M$3="QUANDO - MELHOR",G27-G29,G29-G27))),(IF(G29="",0,IF($M$3="QUANDO - MELHOR",G28-G29,G29-G28))))</f>
        <v>0</v>
      </c>
      <c r="H30" s="130" t="n">
        <f aca="false">IF($B$30="META X REAL 22",(IF(H29="",0,IF($M$3="QUANDO - MELHOR",H27-H29,H29-H27))),(IF(H29="",0,IF($M$3="QUANDO - MELHOR",H28-H29,H29-H28))))</f>
        <v>0</v>
      </c>
      <c r="I30" s="130" t="n">
        <f aca="false">IF($B$30="META X REAL 22",(IF(I29="",0,IF($M$3="QUANDO - MELHOR",I27-I29,I29-I27))),(IF(I29="",0,IF($M$3="QUANDO - MELHOR",I28-I29,I29-I28))))</f>
        <v>0</v>
      </c>
      <c r="J30" s="130" t="n">
        <f aca="false">IF($B$30="META X REAL 22",(IF(J29="",0,IF($M$3="QUANDO - MELHOR",J27-J29,J29-J27))),(IF(J29="",0,IF($M$3="QUANDO - MELHOR",J28-J29,J29-J28))))</f>
        <v>0</v>
      </c>
      <c r="K30" s="130" t="n">
        <f aca="false">IF($B$30="META X REAL 22",(IF(K29="",0,IF($M$3="QUANDO - MELHOR",K27-K29,K29-K27))),(IF(K29="",0,IF($M$3="QUANDO - MELHOR",K28-K29,K29-K28))))</f>
        <v>0</v>
      </c>
      <c r="L30" s="130" t="n">
        <f aca="false">IF($B$30="META X REAL 22",(IF(L29="",0,IF($M$3="QUANDO - MELHOR",L27-L29,L29-L27))),(IF(L29="",0,IF($M$3="QUANDO - MELHOR",L28-L29,L29-L28))))</f>
        <v>0</v>
      </c>
      <c r="M30" s="130" t="n">
        <f aca="false">IF($B$30="META X REAL 22",(IF(M29="",0,IF($M$3="QUANDO - MELHOR",M27-M29,M29-M27))),(IF(M29="",0,IF($M$3="QUANDO - MELHOR",M28-M29,M29-M28))))</f>
        <v>0</v>
      </c>
      <c r="N30" s="130" t="n">
        <f aca="false">IF($B$30="META X REAL 22",(IF(N29="",0,IF($M$3="QUANDO - MELHOR",N27-N29,N29-N27))),(IF(N29="",0,IF($M$3="QUANDO - MELHOR",N28-N29,N29-N28))))</f>
        <v>0</v>
      </c>
      <c r="O30" s="130" t="n">
        <f aca="false">IF($B$30="META X REAL 22",(IF(O29="",0,IF($M$3="QUANDO - MELHOR",O27-O29,O29-O27))),(IF(O29="",0,IF($M$3="QUANDO - MELHOR",O28-O29,O29-O28))))</f>
        <v>0</v>
      </c>
      <c r="P30" s="130" t="n">
        <f aca="false">IF($B$30="META X REAL 22",(IF(O29="",0,IF($M$3="QUANDO - MELHOR",P27-O29,O29-P27))),(IF(O29="",0,IF($M$3="QUANDO - MELHOR",P28-O29,O29-P28))))</f>
        <v>0</v>
      </c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</row>
    <row r="31" s="19" customFormat="true" ht="8.25" hidden="false" customHeight="true" outlineLevel="0" collapsed="false">
      <c r="A31" s="34"/>
    </row>
    <row r="32" s="19" customFormat="true" ht="14.25" hidden="false" customHeight="false" outlineLevel="0" collapsed="false">
      <c r="A32" s="34"/>
      <c r="B32" s="54" t="s">
        <v>53</v>
      </c>
      <c r="C32" s="55" t="s">
        <v>54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customFormat="false" ht="39.75" hidden="false" customHeight="true" outlineLevel="0" collapsed="false">
      <c r="B33" s="56" t="s">
        <v>55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</row>
    <row r="34" customFormat="false" ht="39.75" hidden="false" customHeight="true" outlineLevel="0" collapsed="false">
      <c r="B34" s="56" t="s">
        <v>56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</row>
    <row r="35" customFormat="false" ht="39.75" hidden="false" customHeight="true" outlineLevel="0" collapsed="false">
      <c r="B35" s="56" t="s">
        <v>57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</row>
    <row r="36" customFormat="false" ht="39.75" hidden="false" customHeight="true" outlineLevel="0" collapsed="false">
      <c r="B36" s="56" t="s">
        <v>58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</row>
    <row r="37" customFormat="false" ht="39.75" hidden="false" customHeight="true" outlineLevel="0" collapsed="false">
      <c r="B37" s="56" t="s">
        <v>59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</row>
    <row r="38" customFormat="false" ht="39.75" hidden="false" customHeight="true" outlineLevel="0" collapsed="false">
      <c r="B38" s="56" t="s">
        <v>60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</row>
    <row r="39" customFormat="false" ht="39.75" hidden="false" customHeight="true" outlineLevel="0" collapsed="false">
      <c r="B39" s="56" t="s">
        <v>61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</row>
    <row r="40" customFormat="false" ht="39.75" hidden="false" customHeight="true" outlineLevel="0" collapsed="false">
      <c r="B40" s="56" t="s">
        <v>62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</row>
    <row r="41" customFormat="false" ht="39.75" hidden="false" customHeight="true" outlineLevel="0" collapsed="false">
      <c r="B41" s="56" t="s">
        <v>63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</row>
    <row r="42" customFormat="false" ht="39.75" hidden="false" customHeight="true" outlineLevel="0" collapsed="false">
      <c r="B42" s="56" t="s">
        <v>64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</row>
    <row r="43" customFormat="false" ht="39.75" hidden="false" customHeight="true" outlineLevel="0" collapsed="false">
      <c r="B43" s="56" t="s">
        <v>65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</row>
    <row r="44" customFormat="false" ht="39.75" hidden="false" customHeight="true" outlineLevel="0" collapsed="false">
      <c r="B44" s="56" t="s">
        <v>66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</row>
    <row r="45" s="19" customFormat="true" ht="8.25" hidden="false" customHeight="true" outlineLevel="0" collapsed="false">
      <c r="A45" s="34"/>
    </row>
    <row r="46" s="19" customFormat="true" ht="14.25" hidden="false" customHeight="false" outlineLevel="0" collapsed="false">
      <c r="A46" s="34"/>
      <c r="B46" s="59" t="s">
        <v>67</v>
      </c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60" t="s">
        <v>68</v>
      </c>
      <c r="N46" s="60"/>
      <c r="O46" s="60"/>
      <c r="P46" s="60"/>
    </row>
    <row r="47" s="19" customFormat="true" ht="15" hidden="false" customHeight="true" outlineLevel="0" collapsed="false">
      <c r="A47" s="34"/>
      <c r="B47" s="61" t="s">
        <v>35</v>
      </c>
      <c r="C47" s="63" t="s">
        <v>69</v>
      </c>
      <c r="D47" s="63"/>
      <c r="E47" s="63" t="s">
        <v>70</v>
      </c>
      <c r="F47" s="63"/>
      <c r="G47" s="63"/>
      <c r="H47" s="63"/>
      <c r="I47" s="63" t="s">
        <v>71</v>
      </c>
      <c r="J47" s="64" t="s">
        <v>72</v>
      </c>
      <c r="K47" s="64"/>
      <c r="L47" s="65" t="s">
        <v>73</v>
      </c>
      <c r="M47" s="63" t="s">
        <v>74</v>
      </c>
      <c r="N47" s="63"/>
      <c r="O47" s="63"/>
      <c r="P47" s="66" t="s">
        <v>75</v>
      </c>
    </row>
    <row r="48" s="19" customFormat="true" ht="14.25" hidden="false" customHeight="false" outlineLevel="0" collapsed="false">
      <c r="A48" s="34"/>
      <c r="B48" s="61"/>
      <c r="C48" s="63"/>
      <c r="D48" s="63"/>
      <c r="E48" s="63"/>
      <c r="F48" s="63"/>
      <c r="G48" s="63"/>
      <c r="H48" s="63"/>
      <c r="I48" s="63"/>
      <c r="J48" s="63" t="s">
        <v>76</v>
      </c>
      <c r="K48" s="63" t="s">
        <v>77</v>
      </c>
      <c r="L48" s="65"/>
      <c r="M48" s="63"/>
      <c r="N48" s="63"/>
      <c r="O48" s="63"/>
      <c r="P48" s="66"/>
    </row>
    <row r="49" customFormat="false" ht="45" hidden="false" customHeight="true" outlineLevel="0" collapsed="false">
      <c r="B49" s="68"/>
      <c r="C49" s="68"/>
      <c r="D49" s="68"/>
      <c r="E49" s="69"/>
      <c r="F49" s="69"/>
      <c r="G49" s="69"/>
      <c r="H49" s="69"/>
      <c r="I49" s="68"/>
      <c r="J49" s="70"/>
      <c r="K49" s="70"/>
      <c r="L49" s="68"/>
      <c r="M49" s="71"/>
      <c r="N49" s="71"/>
      <c r="O49" s="71"/>
      <c r="P49" s="72"/>
    </row>
    <row r="50" customFormat="false" ht="45" hidden="false" customHeight="true" outlineLevel="0" collapsed="false">
      <c r="B50" s="68"/>
      <c r="C50" s="68"/>
      <c r="D50" s="68"/>
      <c r="E50" s="69"/>
      <c r="F50" s="69"/>
      <c r="G50" s="69"/>
      <c r="H50" s="69"/>
      <c r="I50" s="68"/>
      <c r="J50" s="70"/>
      <c r="K50" s="70"/>
      <c r="L50" s="68"/>
      <c r="M50" s="71"/>
      <c r="N50" s="71"/>
      <c r="O50" s="71"/>
      <c r="P50" s="72"/>
    </row>
    <row r="51" customFormat="false" ht="45" hidden="false" customHeight="true" outlineLevel="0" collapsed="false">
      <c r="B51" s="68"/>
      <c r="C51" s="68"/>
      <c r="D51" s="68"/>
      <c r="E51" s="69"/>
      <c r="F51" s="69"/>
      <c r="G51" s="69"/>
      <c r="H51" s="69"/>
      <c r="I51" s="68"/>
      <c r="J51" s="70"/>
      <c r="K51" s="70"/>
      <c r="L51" s="68"/>
      <c r="M51" s="71"/>
      <c r="N51" s="71"/>
      <c r="O51" s="71"/>
      <c r="P51" s="72"/>
    </row>
    <row r="52" customFormat="false" ht="45" hidden="false" customHeight="true" outlineLevel="0" collapsed="false">
      <c r="B52" s="68"/>
      <c r="C52" s="68"/>
      <c r="D52" s="68"/>
      <c r="E52" s="69"/>
      <c r="F52" s="69"/>
      <c r="G52" s="69"/>
      <c r="H52" s="69"/>
      <c r="I52" s="68"/>
      <c r="J52" s="70"/>
      <c r="K52" s="70"/>
      <c r="L52" s="68"/>
      <c r="M52" s="71"/>
      <c r="N52" s="71"/>
      <c r="O52" s="71"/>
      <c r="P52" s="72"/>
    </row>
    <row r="53" customFormat="false" ht="45" hidden="false" customHeight="true" outlineLevel="0" collapsed="false">
      <c r="B53" s="68"/>
      <c r="C53" s="68"/>
      <c r="D53" s="68"/>
      <c r="E53" s="69"/>
      <c r="F53" s="69"/>
      <c r="G53" s="69"/>
      <c r="H53" s="69"/>
      <c r="I53" s="68"/>
      <c r="J53" s="70"/>
      <c r="K53" s="70"/>
      <c r="L53" s="68"/>
      <c r="M53" s="71"/>
      <c r="N53" s="71"/>
      <c r="O53" s="71"/>
      <c r="P53" s="72"/>
    </row>
    <row r="54" customFormat="false" ht="45" hidden="false" customHeight="true" outlineLevel="0" collapsed="false">
      <c r="B54" s="68"/>
      <c r="C54" s="68"/>
      <c r="D54" s="68"/>
      <c r="E54" s="69"/>
      <c r="F54" s="69"/>
      <c r="G54" s="69"/>
      <c r="H54" s="69"/>
      <c r="I54" s="68"/>
      <c r="J54" s="70"/>
      <c r="K54" s="70"/>
      <c r="L54" s="68"/>
      <c r="M54" s="71"/>
      <c r="N54" s="71"/>
      <c r="O54" s="71"/>
      <c r="P54" s="72"/>
    </row>
    <row r="55" customFormat="false" ht="45" hidden="false" customHeight="true" outlineLevel="0" collapsed="false">
      <c r="B55" s="68"/>
      <c r="C55" s="68"/>
      <c r="D55" s="68"/>
      <c r="E55" s="69"/>
      <c r="F55" s="69"/>
      <c r="G55" s="69"/>
      <c r="H55" s="69"/>
      <c r="I55" s="68"/>
      <c r="J55" s="70"/>
      <c r="K55" s="70"/>
      <c r="L55" s="68"/>
      <c r="M55" s="71"/>
      <c r="N55" s="71"/>
      <c r="O55" s="71"/>
      <c r="P55" s="72"/>
    </row>
    <row r="56" customFormat="false" ht="45" hidden="false" customHeight="true" outlineLevel="0" collapsed="false">
      <c r="B56" s="68"/>
      <c r="C56" s="68"/>
      <c r="D56" s="68"/>
      <c r="E56" s="69"/>
      <c r="F56" s="69"/>
      <c r="G56" s="69"/>
      <c r="H56" s="69"/>
      <c r="I56" s="68"/>
      <c r="J56" s="70"/>
      <c r="K56" s="70"/>
      <c r="L56" s="68"/>
      <c r="M56" s="71"/>
      <c r="N56" s="71"/>
      <c r="O56" s="71"/>
      <c r="P56" s="72"/>
    </row>
    <row r="57" customFormat="false" ht="45" hidden="false" customHeight="true" outlineLevel="0" collapsed="false">
      <c r="B57" s="68"/>
      <c r="C57" s="68"/>
      <c r="D57" s="68"/>
      <c r="E57" s="69"/>
      <c r="F57" s="69"/>
      <c r="G57" s="69"/>
      <c r="H57" s="69"/>
      <c r="I57" s="68"/>
      <c r="J57" s="70"/>
      <c r="K57" s="70"/>
      <c r="L57" s="68"/>
      <c r="M57" s="71"/>
      <c r="N57" s="71"/>
      <c r="O57" s="71"/>
      <c r="P57" s="72"/>
    </row>
    <row r="58" customFormat="false" ht="45" hidden="false" customHeight="true" outlineLevel="0" collapsed="false">
      <c r="B58" s="68"/>
      <c r="C58" s="68"/>
      <c r="D58" s="68"/>
      <c r="E58" s="69"/>
      <c r="F58" s="69"/>
      <c r="G58" s="69"/>
      <c r="H58" s="69"/>
      <c r="I58" s="68"/>
      <c r="J58" s="70"/>
      <c r="K58" s="70"/>
      <c r="L58" s="68"/>
      <c r="M58" s="71"/>
      <c r="N58" s="71"/>
      <c r="O58" s="71"/>
      <c r="P58" s="72"/>
    </row>
    <row r="59" customFormat="false" ht="45" hidden="false" customHeight="true" outlineLevel="0" collapsed="false">
      <c r="B59" s="68"/>
      <c r="C59" s="68"/>
      <c r="D59" s="68"/>
      <c r="E59" s="69"/>
      <c r="F59" s="69"/>
      <c r="G59" s="69"/>
      <c r="H59" s="69"/>
      <c r="I59" s="68"/>
      <c r="J59" s="70"/>
      <c r="K59" s="70"/>
      <c r="L59" s="68"/>
      <c r="M59" s="71"/>
      <c r="N59" s="71"/>
      <c r="O59" s="71"/>
      <c r="P59" s="72"/>
    </row>
    <row r="60" customFormat="false" ht="45" hidden="false" customHeight="true" outlineLevel="0" collapsed="false">
      <c r="B60" s="68"/>
      <c r="C60" s="68"/>
      <c r="D60" s="68"/>
      <c r="E60" s="69"/>
      <c r="F60" s="69"/>
      <c r="G60" s="69"/>
      <c r="H60" s="69"/>
      <c r="I60" s="68"/>
      <c r="J60" s="70"/>
      <c r="K60" s="70"/>
      <c r="L60" s="68"/>
      <c r="M60" s="71"/>
      <c r="N60" s="71"/>
      <c r="O60" s="71"/>
      <c r="P60" s="72"/>
    </row>
    <row r="61" customFormat="false" ht="45" hidden="false" customHeight="true" outlineLevel="0" collapsed="false">
      <c r="B61" s="68"/>
      <c r="C61" s="68"/>
      <c r="D61" s="68"/>
      <c r="E61" s="69"/>
      <c r="F61" s="69"/>
      <c r="G61" s="69"/>
      <c r="H61" s="69"/>
      <c r="I61" s="68"/>
      <c r="J61" s="70"/>
      <c r="K61" s="70"/>
      <c r="L61" s="68"/>
      <c r="M61" s="71"/>
      <c r="N61" s="71"/>
      <c r="O61" s="71"/>
      <c r="P61" s="72"/>
    </row>
    <row r="62" customFormat="false" ht="45" hidden="false" customHeight="true" outlineLevel="0" collapsed="false">
      <c r="B62" s="68"/>
      <c r="C62" s="68"/>
      <c r="D62" s="68"/>
      <c r="E62" s="69"/>
      <c r="F62" s="69"/>
      <c r="G62" s="69"/>
      <c r="H62" s="69"/>
      <c r="I62" s="68"/>
      <c r="J62" s="70"/>
      <c r="K62" s="70"/>
      <c r="L62" s="68"/>
      <c r="M62" s="71"/>
      <c r="N62" s="71"/>
      <c r="O62" s="71"/>
      <c r="P62" s="72"/>
    </row>
    <row r="63" customFormat="false" ht="45" hidden="false" customHeight="true" outlineLevel="0" collapsed="false">
      <c r="B63" s="68"/>
      <c r="C63" s="68"/>
      <c r="D63" s="68"/>
      <c r="E63" s="69"/>
      <c r="F63" s="69"/>
      <c r="G63" s="69"/>
      <c r="H63" s="69"/>
      <c r="I63" s="68"/>
      <c r="J63" s="70"/>
      <c r="K63" s="70"/>
      <c r="L63" s="68"/>
      <c r="M63" s="71"/>
      <c r="N63" s="71"/>
      <c r="O63" s="71"/>
      <c r="P63" s="72"/>
    </row>
    <row r="64" customFormat="false" ht="45" hidden="false" customHeight="true" outlineLevel="0" collapsed="false">
      <c r="B64" s="68"/>
      <c r="C64" s="68"/>
      <c r="D64" s="68"/>
      <c r="E64" s="69"/>
      <c r="F64" s="69"/>
      <c r="G64" s="69"/>
      <c r="H64" s="69"/>
      <c r="I64" s="68"/>
      <c r="J64" s="70"/>
      <c r="K64" s="70"/>
      <c r="L64" s="68"/>
      <c r="M64" s="71"/>
      <c r="N64" s="71"/>
      <c r="O64" s="71"/>
      <c r="P64" s="72"/>
    </row>
    <row r="65" customFormat="false" ht="45" hidden="false" customHeight="true" outlineLevel="0" collapsed="false">
      <c r="B65" s="68"/>
      <c r="C65" s="68"/>
      <c r="D65" s="68"/>
      <c r="E65" s="69"/>
      <c r="F65" s="69"/>
      <c r="G65" s="69"/>
      <c r="H65" s="69"/>
      <c r="I65" s="68"/>
      <c r="J65" s="70"/>
      <c r="K65" s="70"/>
      <c r="L65" s="68"/>
      <c r="M65" s="71"/>
      <c r="N65" s="71"/>
      <c r="O65" s="71"/>
      <c r="P65" s="72"/>
    </row>
    <row r="66" customFormat="false" ht="45" hidden="false" customHeight="true" outlineLevel="0" collapsed="false">
      <c r="B66" s="68"/>
      <c r="C66" s="68"/>
      <c r="D66" s="68"/>
      <c r="E66" s="69"/>
      <c r="F66" s="69"/>
      <c r="G66" s="69"/>
      <c r="H66" s="69"/>
      <c r="I66" s="68"/>
      <c r="J66" s="70"/>
      <c r="K66" s="70"/>
      <c r="L66" s="68"/>
      <c r="M66" s="71"/>
      <c r="N66" s="71"/>
      <c r="O66" s="71"/>
      <c r="P66" s="72"/>
    </row>
    <row r="67" customFormat="false" ht="45" hidden="false" customHeight="true" outlineLevel="0" collapsed="false">
      <c r="B67" s="68"/>
      <c r="C67" s="68"/>
      <c r="D67" s="68"/>
      <c r="E67" s="69"/>
      <c r="F67" s="69"/>
      <c r="G67" s="69"/>
      <c r="H67" s="69"/>
      <c r="I67" s="68"/>
      <c r="J67" s="70"/>
      <c r="K67" s="70"/>
      <c r="L67" s="68"/>
      <c r="M67" s="71"/>
      <c r="N67" s="71"/>
      <c r="O67" s="71"/>
      <c r="P67" s="72"/>
    </row>
    <row r="68" customFormat="false" ht="45" hidden="false" customHeight="true" outlineLevel="0" collapsed="false">
      <c r="B68" s="68"/>
      <c r="C68" s="68"/>
      <c r="D68" s="68"/>
      <c r="E68" s="69"/>
      <c r="F68" s="69"/>
      <c r="G68" s="69"/>
      <c r="H68" s="69"/>
      <c r="I68" s="68"/>
      <c r="J68" s="70"/>
      <c r="K68" s="70"/>
      <c r="L68" s="68"/>
      <c r="M68" s="71"/>
      <c r="N68" s="71"/>
      <c r="O68" s="71"/>
      <c r="P68" s="72"/>
    </row>
    <row r="69" s="19" customFormat="true" ht="14.25" hidden="false" customHeight="false" outlineLevel="0" collapsed="false">
      <c r="A69" s="34"/>
    </row>
    <row r="70" s="19" customFormat="true" ht="14.25" hidden="false" customHeight="false" outlineLevel="0" collapsed="false">
      <c r="A70" s="34"/>
    </row>
    <row r="71" s="19" customFormat="true" ht="14.25" hidden="false" customHeight="false" outlineLevel="0" collapsed="false">
      <c r="A71" s="34"/>
    </row>
    <row r="72" s="19" customFormat="true" ht="14.25" hidden="false" customHeight="false" outlineLevel="0" collapsed="false">
      <c r="A72" s="34"/>
    </row>
    <row r="73" s="19" customFormat="true" ht="14.25" hidden="false" customHeight="false" outlineLevel="0" collapsed="false">
      <c r="A73" s="34"/>
    </row>
    <row r="74" s="19" customFormat="true" ht="14.25" hidden="false" customHeight="false" outlineLevel="0" collapsed="false">
      <c r="A74" s="34"/>
    </row>
    <row r="75" s="19" customFormat="true" ht="14.25" hidden="false" customHeight="false" outlineLevel="0" collapsed="false">
      <c r="A75" s="34"/>
    </row>
    <row r="76" s="19" customFormat="true" ht="14.25" hidden="false" customHeight="false" outlineLevel="0" collapsed="false">
      <c r="A76" s="34"/>
    </row>
    <row r="77" s="19" customFormat="true" ht="14.25" hidden="false" customHeight="false" outlineLevel="0" collapsed="false">
      <c r="A77" s="34"/>
    </row>
    <row r="78" s="19" customFormat="true" ht="14.25" hidden="false" customHeight="false" outlineLevel="0" collapsed="false">
      <c r="A78" s="34"/>
    </row>
    <row r="79" s="19" customFormat="true" ht="14.25" hidden="false" customHeight="false" outlineLevel="0" collapsed="false">
      <c r="A79" s="34"/>
    </row>
    <row r="80" s="19" customFormat="true" ht="14.25" hidden="false" customHeight="false" outlineLevel="0" collapsed="false">
      <c r="A80" s="34"/>
    </row>
    <row r="81" s="19" customFormat="true" ht="14.25" hidden="false" customHeight="false" outlineLevel="0" collapsed="false">
      <c r="A81" s="34"/>
    </row>
    <row r="82" s="19" customFormat="true" ht="14.25" hidden="false" customHeight="false" outlineLevel="0" collapsed="false">
      <c r="A82" s="34"/>
    </row>
    <row r="83" s="19" customFormat="true" ht="14.25" hidden="false" customHeight="false" outlineLevel="0" collapsed="false">
      <c r="A83" s="34"/>
    </row>
    <row r="84" s="19" customFormat="true" ht="14.25" hidden="false" customHeight="false" outlineLevel="0" collapsed="false">
      <c r="A84" s="34"/>
    </row>
    <row r="85" s="19" customFormat="true" ht="14.25" hidden="false" customHeight="false" outlineLevel="0" collapsed="false">
      <c r="A85" s="34"/>
    </row>
    <row r="86" s="19" customFormat="true" ht="14.25" hidden="false" customHeight="false" outlineLevel="0" collapsed="false">
      <c r="A86" s="34"/>
    </row>
    <row r="87" s="19" customFormat="true" ht="14.25" hidden="false" customHeight="false" outlineLevel="0" collapsed="false">
      <c r="A87" s="34"/>
    </row>
    <row r="88" s="19" customFormat="true" ht="14.25" hidden="false" customHeight="false" outlineLevel="0" collapsed="false">
      <c r="A88" s="34"/>
    </row>
    <row r="89" s="19" customFormat="true" ht="14.25" hidden="false" customHeight="false" outlineLevel="0" collapsed="false">
      <c r="A89" s="34"/>
    </row>
    <row r="90" s="19" customFormat="true" ht="14.25" hidden="false" customHeight="false" outlineLevel="0" collapsed="false">
      <c r="A90" s="34"/>
    </row>
    <row r="91" s="19" customFormat="true" ht="14.25" hidden="false" customHeight="false" outlineLevel="0" collapsed="false">
      <c r="A91" s="34"/>
    </row>
    <row r="92" s="19" customFormat="true" ht="14.25" hidden="false" customHeight="false" outlineLevel="0" collapsed="false">
      <c r="A92" s="34"/>
    </row>
    <row r="93" s="19" customFormat="true" ht="14.25" hidden="false" customHeight="false" outlineLevel="0" collapsed="false">
      <c r="A93" s="34"/>
    </row>
    <row r="94" s="19" customFormat="true" ht="14.25" hidden="false" customHeight="false" outlineLevel="0" collapsed="false">
      <c r="A94" s="34"/>
    </row>
    <row r="95" s="19" customFormat="true" ht="14.25" hidden="false" customHeight="false" outlineLevel="0" collapsed="false">
      <c r="A95" s="34"/>
    </row>
    <row r="96" s="19" customFormat="true" ht="14.25" hidden="false" customHeight="false" outlineLevel="0" collapsed="false">
      <c r="A96" s="34"/>
    </row>
    <row r="97" s="19" customFormat="true" ht="14.25" hidden="false" customHeight="false" outlineLevel="0" collapsed="false">
      <c r="A97" s="34"/>
    </row>
    <row r="98" s="19" customFormat="true" ht="14.25" hidden="false" customHeight="false" outlineLevel="0" collapsed="false">
      <c r="A98" s="34"/>
    </row>
    <row r="99" s="19" customFormat="true" ht="14.25" hidden="false" customHeight="false" outlineLevel="0" collapsed="false">
      <c r="A99" s="34"/>
    </row>
    <row r="100" s="19" customFormat="true" ht="14.25" hidden="false" customHeight="false" outlineLevel="0" collapsed="false">
      <c r="A100" s="34"/>
    </row>
    <row r="101" s="19" customFormat="true" ht="14.25" hidden="false" customHeight="false" outlineLevel="0" collapsed="false">
      <c r="A101" s="34"/>
    </row>
    <row r="102" s="19" customFormat="true" ht="14.25" hidden="false" customHeight="false" outlineLevel="0" collapsed="false">
      <c r="A102" s="34"/>
    </row>
  </sheetData>
  <sheetProtection algorithmName="SHA-512" hashValue="ZP9IxVqr488GM731E9TDQvwYoChfuWC53JHwP+5PSEF7x2xeFP0u/caioRmysRFBWuDr8gelgD+EuTnrnVhSww==" saltValue="Ba8+/QmP/wOioLkiGA22Ng==" spinCount="100000" sheet="true" objects="true" scenarios="true" formatCells="false" sort="false" autoFilter="false"/>
  <autoFilter ref="B48:P6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mergeCells count="101">
    <mergeCell ref="B1:B2"/>
    <mergeCell ref="C1:F2"/>
    <mergeCell ref="G1:G2"/>
    <mergeCell ref="H1:I2"/>
    <mergeCell ref="J1:J2"/>
    <mergeCell ref="K1:L2"/>
    <mergeCell ref="M1:M2"/>
    <mergeCell ref="N1:N2"/>
    <mergeCell ref="O1:P1"/>
    <mergeCell ref="B3:B4"/>
    <mergeCell ref="C3:F4"/>
    <mergeCell ref="G3:G4"/>
    <mergeCell ref="H3:I4"/>
    <mergeCell ref="J3:J4"/>
    <mergeCell ref="K3:L4"/>
    <mergeCell ref="M3:M4"/>
    <mergeCell ref="N3:N4"/>
    <mergeCell ref="O29:P29"/>
    <mergeCell ref="C32:P32"/>
    <mergeCell ref="C33:P33"/>
    <mergeCell ref="C34:P34"/>
    <mergeCell ref="C35:P35"/>
    <mergeCell ref="C36:P36"/>
    <mergeCell ref="C37:P37"/>
    <mergeCell ref="C38:P38"/>
    <mergeCell ref="C39:P39"/>
    <mergeCell ref="C40:P40"/>
    <mergeCell ref="C41:P41"/>
    <mergeCell ref="C42:P42"/>
    <mergeCell ref="C43:P43"/>
    <mergeCell ref="C44:P44"/>
    <mergeCell ref="B46:L46"/>
    <mergeCell ref="M46:P46"/>
    <mergeCell ref="B47:B48"/>
    <mergeCell ref="C47:D48"/>
    <mergeCell ref="E47:H48"/>
    <mergeCell ref="I47:I48"/>
    <mergeCell ref="J47:K47"/>
    <mergeCell ref="L47:L48"/>
    <mergeCell ref="M47:O48"/>
    <mergeCell ref="P47:P48"/>
    <mergeCell ref="C49:D49"/>
    <mergeCell ref="E49:H49"/>
    <mergeCell ref="M49:O49"/>
    <mergeCell ref="C50:D50"/>
    <mergeCell ref="E50:H50"/>
    <mergeCell ref="M50:O50"/>
    <mergeCell ref="C51:D51"/>
    <mergeCell ref="E51:H51"/>
    <mergeCell ref="M51:O51"/>
    <mergeCell ref="C52:D52"/>
    <mergeCell ref="E52:H52"/>
    <mergeCell ref="M52:O52"/>
    <mergeCell ref="C53:D53"/>
    <mergeCell ref="E53:H53"/>
    <mergeCell ref="M53:O53"/>
    <mergeCell ref="C54:D54"/>
    <mergeCell ref="E54:H54"/>
    <mergeCell ref="M54:O54"/>
    <mergeCell ref="C55:D55"/>
    <mergeCell ref="E55:H55"/>
    <mergeCell ref="M55:O55"/>
    <mergeCell ref="C56:D56"/>
    <mergeCell ref="E56:H56"/>
    <mergeCell ref="M56:O56"/>
    <mergeCell ref="C57:D57"/>
    <mergeCell ref="E57:H57"/>
    <mergeCell ref="M57:O57"/>
    <mergeCell ref="C58:D58"/>
    <mergeCell ref="E58:H58"/>
    <mergeCell ref="M58:O58"/>
    <mergeCell ref="C59:D59"/>
    <mergeCell ref="E59:H59"/>
    <mergeCell ref="M59:O59"/>
    <mergeCell ref="C60:D60"/>
    <mergeCell ref="E60:H60"/>
    <mergeCell ref="M60:O60"/>
    <mergeCell ref="C61:D61"/>
    <mergeCell ref="E61:H61"/>
    <mergeCell ref="M61:O61"/>
    <mergeCell ref="C62:D62"/>
    <mergeCell ref="E62:H62"/>
    <mergeCell ref="M62:O62"/>
    <mergeCell ref="C63:D63"/>
    <mergeCell ref="E63:H63"/>
    <mergeCell ref="M63:O63"/>
    <mergeCell ref="C64:D64"/>
    <mergeCell ref="E64:H64"/>
    <mergeCell ref="M64:O64"/>
    <mergeCell ref="C65:D65"/>
    <mergeCell ref="E65:H65"/>
    <mergeCell ref="M65:O65"/>
    <mergeCell ref="C66:D66"/>
    <mergeCell ref="E66:H66"/>
    <mergeCell ref="M66:O66"/>
    <mergeCell ref="C67:D67"/>
    <mergeCell ref="E67:H67"/>
    <mergeCell ref="M67:O67"/>
    <mergeCell ref="C68:D68"/>
    <mergeCell ref="E68:H68"/>
    <mergeCell ref="M68:O68"/>
  </mergeCells>
  <conditionalFormatting sqref="C30:P30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C27:P28 C29:O29 C30:P30">
    <cfRule type="containsErrors" priority="3" aboveAverage="0" equalAverage="0" bottom="0" percent="0" rank="0" text="" dxfId="20">
      <formula>ISERROR(C27)</formula>
    </cfRule>
  </conditionalFormatting>
  <dataValidations count="4">
    <dataValidation allowBlank="true" errorStyle="stop" operator="between" showDropDown="false" showErrorMessage="true" showInputMessage="true" sqref="L49:L68" type="list">
      <formula1>"NÃO INICIADO,EM ANDAMENTO,CONCLUÍDO,PAUSADO,CANCELADO"</formula1>
      <formula2>0</formula2>
    </dataValidation>
    <dataValidation allowBlank="true" errorStyle="stop" operator="between" showDropDown="false" showErrorMessage="true" showInputMessage="true" sqref="P49:P68" type="list">
      <formula1>"SIM,NÃO,PARCIAL"</formula1>
      <formula2>0</formula2>
    </dataValidation>
    <dataValidation allowBlank="true" errorStyle="stop" operator="between" showDropDown="false" showErrorMessage="true" showInputMessage="true" sqref="B49:B68" type="list">
      <formula1>$B$33:$B$44</formula1>
      <formula2>0</formula2>
    </dataValidation>
    <dataValidation allowBlank="true" errorStyle="stop" operator="between" showDropDown="false" showErrorMessage="true" showInputMessage="true" sqref="B30" type="list">
      <formula1>"META X REAL 22,REAL 21 X REAL 22"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808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7" activeCellId="0" sqref="H17"/>
    </sheetView>
  </sheetViews>
  <sheetFormatPr defaultColWidth="9.109375" defaultRowHeight="14.25" customHeight="true" zeroHeight="false" outlineLevelRow="0" outlineLevelCol="0"/>
  <cols>
    <col collapsed="false" customWidth="false" hidden="false" outlineLevel="0" max="16384" min="1" style="3" width="9.11"/>
  </cols>
  <sheetData>
    <row r="1" s="73" customFormat="true" ht="19.7" hidden="false" customHeight="false" outlineLevel="0" collapsed="false">
      <c r="A1" s="73" t="str">
        <f aca="false">CONCATENATE("EVIDÊNCIA INDICADOR - ",VLOOKUP(IND9!A1,'EXTRATO INDICADORES'!A:E,5,0))</f>
        <v>EVIDÊNCIA INDICADOR - 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tabColor rgb="FF808080"/>
    <pageSetUpPr fitToPage="true"/>
  </sheetPr>
  <dimension ref="A1:AN10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4" topLeftCell="A5" activePane="bottomLeft" state="frozen"/>
      <selection pane="topLeft" activeCell="B1" activeCellId="0" sqref="B1"/>
      <selection pane="bottomLeft" activeCell="O28" activeCellId="0" sqref="O28"/>
    </sheetView>
  </sheetViews>
  <sheetFormatPr defaultColWidth="9.109375" defaultRowHeight="14.25" customHeight="true" zeroHeight="false" outlineLevelRow="0" outlineLevelCol="0"/>
  <cols>
    <col collapsed="false" customWidth="true" hidden="true" outlineLevel="0" max="1" min="1" style="18" width="4.67"/>
    <col collapsed="false" customWidth="true" hidden="false" outlineLevel="0" max="2" min="2" style="3" width="15.56"/>
    <col collapsed="false" customWidth="true" hidden="false" outlineLevel="0" max="3" min="3" style="3" width="10.21"/>
    <col collapsed="false" customWidth="true" hidden="false" outlineLevel="0" max="7" min="4" style="3" width="11.89"/>
    <col collapsed="false" customWidth="true" hidden="false" outlineLevel="0" max="8" min="8" style="3" width="14.11"/>
    <col collapsed="false" customWidth="true" hidden="false" outlineLevel="0" max="10" min="9" style="3" width="11.89"/>
    <col collapsed="false" customWidth="true" hidden="false" outlineLevel="0" max="11" min="11" style="3" width="12.11"/>
    <col collapsed="false" customWidth="true" hidden="false" outlineLevel="0" max="15" min="12" style="3" width="11.89"/>
    <col collapsed="false" customWidth="true" hidden="false" outlineLevel="0" max="17" min="16" style="3" width="12.44"/>
    <col collapsed="false" customWidth="false" hidden="false" outlineLevel="0" max="40" min="18" style="19" width="9.11"/>
    <col collapsed="false" customWidth="false" hidden="false" outlineLevel="0" max="16384" min="41" style="3" width="9.11"/>
  </cols>
  <sheetData>
    <row r="1" s="26" customFormat="true" ht="15" hidden="false" customHeight="true" outlineLevel="0" collapsed="false">
      <c r="A1" s="20" t="n">
        <v>1</v>
      </c>
      <c r="B1" s="21" t="s">
        <v>4</v>
      </c>
      <c r="C1" s="21"/>
      <c r="D1" s="22" t="str">
        <f aca="false">VLOOKUP(A1,'EXTRATO INDICADORES'!A:L,5,0)</f>
        <v>RNC - RELATÓRIO DE NÃO CONFORMIDADES</v>
      </c>
      <c r="E1" s="22"/>
      <c r="F1" s="22"/>
      <c r="G1" s="22"/>
      <c r="H1" s="23" t="s">
        <v>2</v>
      </c>
      <c r="I1" s="22" t="str">
        <f aca="false">VLOOKUP(A1,'EXTRATO INDICADORES'!A:L,3,0)</f>
        <v>ENGENHARIA</v>
      </c>
      <c r="J1" s="22"/>
      <c r="K1" s="23" t="s">
        <v>10</v>
      </c>
      <c r="L1" s="24" t="str">
        <f aca="false">VLOOKUP(A1,'EXTRATO INDICADORES'!A:L,11,0)</f>
        <v>GUILHERME / CÍNTIA</v>
      </c>
      <c r="M1" s="24"/>
      <c r="N1" s="21" t="s">
        <v>8</v>
      </c>
      <c r="O1" s="21" t="s">
        <v>7</v>
      </c>
      <c r="P1" s="21" t="s">
        <v>31</v>
      </c>
      <c r="Q1" s="21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="26" customFormat="true" ht="15" hidden="false" customHeight="true" outlineLevel="0" collapsed="false">
      <c r="A2" s="27"/>
      <c r="B2" s="21"/>
      <c r="C2" s="21"/>
      <c r="D2" s="22"/>
      <c r="E2" s="22"/>
      <c r="F2" s="22"/>
      <c r="G2" s="22"/>
      <c r="H2" s="23"/>
      <c r="I2" s="22"/>
      <c r="J2" s="22"/>
      <c r="K2" s="23"/>
      <c r="L2" s="24"/>
      <c r="M2" s="24"/>
      <c r="N2" s="21"/>
      <c r="O2" s="21"/>
      <c r="P2" s="28" t="s">
        <v>32</v>
      </c>
      <c r="Q2" s="29" t="n">
        <f aca="false">Q27</f>
        <v>30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</row>
    <row r="3" s="26" customFormat="true" ht="15" hidden="false" customHeight="true" outlineLevel="0" collapsed="false">
      <c r="A3" s="27"/>
      <c r="B3" s="21" t="s">
        <v>5</v>
      </c>
      <c r="C3" s="21"/>
      <c r="D3" s="30" t="str">
        <f aca="false">VLOOKUP(A1,'EXTRATO INDICADORES'!A:L,6,0)</f>
        <v>APONTAR A QUANTIDADE DE NÃO CONFORMIDADES E REVISÕES</v>
      </c>
      <c r="E3" s="30"/>
      <c r="F3" s="30"/>
      <c r="G3" s="30"/>
      <c r="H3" s="23" t="s">
        <v>3</v>
      </c>
      <c r="I3" s="22" t="str">
        <f aca="false">VLOOKUP(A1,'EXTRATO INDICADORES'!A:L,4,0)</f>
        <v>CORPORATIVO</v>
      </c>
      <c r="J3" s="22"/>
      <c r="K3" s="21" t="s">
        <v>11</v>
      </c>
      <c r="L3" s="24" t="str">
        <f aca="false">VLOOKUP(A1,'EXTRATO INDICADORES'!A:L,12,0)</f>
        <v>ALAN</v>
      </c>
      <c r="M3" s="24"/>
      <c r="N3" s="31" t="str">
        <f aca="false">VLOOKUP(A1,'EXTRATO INDICADORES'!A:L,9,0)</f>
        <v>QUANDO - MELHOR</v>
      </c>
      <c r="O3" s="31" t="str">
        <f aca="false">VLOOKUP(A1,'EXTRATO INDICADORES'!A:L,8,0)</f>
        <v>UN</v>
      </c>
      <c r="P3" s="28" t="s">
        <v>33</v>
      </c>
      <c r="Q3" s="29" t="n">
        <f aca="false">P29</f>
        <v>32.5</v>
      </c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</row>
    <row r="4" s="26" customFormat="true" ht="15" hidden="false" customHeight="true" outlineLevel="0" collapsed="false">
      <c r="A4" s="27"/>
      <c r="B4" s="21"/>
      <c r="C4" s="21"/>
      <c r="D4" s="30"/>
      <c r="E4" s="30"/>
      <c r="F4" s="30"/>
      <c r="G4" s="30"/>
      <c r="H4" s="23"/>
      <c r="I4" s="22"/>
      <c r="J4" s="22"/>
      <c r="K4" s="21"/>
      <c r="L4" s="24"/>
      <c r="M4" s="24"/>
      <c r="N4" s="31"/>
      <c r="O4" s="31"/>
      <c r="P4" s="28" t="s">
        <v>34</v>
      </c>
      <c r="Q4" s="29" t="n">
        <f aca="false">Q31</f>
        <v>-2.5</v>
      </c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</row>
    <row r="5" s="33" customFormat="true" ht="14.25" hidden="false" customHeight="false" outlineLevel="0" collapsed="false">
      <c r="A5" s="32"/>
    </row>
    <row r="6" s="33" customFormat="true" ht="14.25" hidden="false" customHeight="false" outlineLevel="0" collapsed="false">
      <c r="A6" s="32"/>
    </row>
    <row r="7" s="33" customFormat="true" ht="14.25" hidden="false" customHeight="false" outlineLevel="0" collapsed="false">
      <c r="A7" s="32"/>
    </row>
    <row r="8" s="33" customFormat="true" ht="14.25" hidden="false" customHeight="false" outlineLevel="0" collapsed="false">
      <c r="A8" s="32"/>
    </row>
    <row r="9" s="33" customFormat="true" ht="14.25" hidden="false" customHeight="false" outlineLevel="0" collapsed="false">
      <c r="A9" s="32"/>
    </row>
    <row r="10" s="33" customFormat="true" ht="14.25" hidden="false" customHeight="false" outlineLevel="0" collapsed="false">
      <c r="A10" s="32"/>
    </row>
    <row r="11" s="33" customFormat="true" ht="14.25" hidden="false" customHeight="false" outlineLevel="0" collapsed="false">
      <c r="A11" s="32"/>
    </row>
    <row r="12" s="33" customFormat="true" ht="14.25" hidden="false" customHeight="false" outlineLevel="0" collapsed="false">
      <c r="A12" s="32"/>
    </row>
    <row r="13" s="33" customFormat="true" ht="14.25" hidden="false" customHeight="false" outlineLevel="0" collapsed="false">
      <c r="A13" s="32"/>
    </row>
    <row r="14" s="33" customFormat="true" ht="14.25" hidden="false" customHeight="false" outlineLevel="0" collapsed="false">
      <c r="A14" s="32"/>
    </row>
    <row r="15" s="33" customFormat="true" ht="14.25" hidden="false" customHeight="false" outlineLevel="0" collapsed="false">
      <c r="A15" s="32"/>
    </row>
    <row r="16" s="33" customFormat="true" ht="14.25" hidden="false" customHeight="false" outlineLevel="0" collapsed="false">
      <c r="A16" s="32"/>
    </row>
    <row r="17" s="33" customFormat="true" ht="14.25" hidden="false" customHeight="false" outlineLevel="0" collapsed="false">
      <c r="A17" s="32"/>
    </row>
    <row r="18" s="33" customFormat="true" ht="14.25" hidden="false" customHeight="false" outlineLevel="0" collapsed="false">
      <c r="A18" s="32"/>
    </row>
    <row r="19" s="33" customFormat="true" ht="14.25" hidden="false" customHeight="false" outlineLevel="0" collapsed="false">
      <c r="A19" s="32"/>
    </row>
    <row r="20" s="33" customFormat="true" ht="14.25" hidden="false" customHeight="false" outlineLevel="0" collapsed="false">
      <c r="A20" s="32"/>
    </row>
    <row r="21" s="33" customFormat="true" ht="14.25" hidden="false" customHeight="false" outlineLevel="0" collapsed="false">
      <c r="A21" s="32"/>
    </row>
    <row r="22" s="33" customFormat="true" ht="14.25" hidden="false" customHeight="false" outlineLevel="0" collapsed="false">
      <c r="A22" s="32"/>
    </row>
    <row r="23" s="33" customFormat="true" ht="14.25" hidden="false" customHeight="false" outlineLevel="0" collapsed="false">
      <c r="A23" s="32"/>
    </row>
    <row r="24" s="19" customFormat="true" ht="14.25" hidden="false" customHeight="false" outlineLevel="0" collapsed="false">
      <c r="A24" s="34"/>
    </row>
    <row r="25" s="19" customFormat="true" ht="14.25" hidden="false" customHeight="false" outlineLevel="0" collapsed="false">
      <c r="A25" s="34"/>
    </row>
    <row r="26" s="25" customFormat="true" ht="17.25" hidden="false" customHeight="true" outlineLevel="0" collapsed="false">
      <c r="A26" s="35"/>
      <c r="B26" s="36" t="s">
        <v>35</v>
      </c>
      <c r="C26" s="37" t="s">
        <v>32</v>
      </c>
      <c r="D26" s="38" t="s">
        <v>36</v>
      </c>
      <c r="E26" s="38" t="s">
        <v>37</v>
      </c>
      <c r="F26" s="38" t="s">
        <v>38</v>
      </c>
      <c r="G26" s="38" t="s">
        <v>39</v>
      </c>
      <c r="H26" s="38" t="s">
        <v>40</v>
      </c>
      <c r="I26" s="38" t="s">
        <v>41</v>
      </c>
      <c r="J26" s="38" t="s">
        <v>42</v>
      </c>
      <c r="K26" s="38" t="s">
        <v>43</v>
      </c>
      <c r="L26" s="38" t="s">
        <v>44</v>
      </c>
      <c r="M26" s="38" t="s">
        <v>45</v>
      </c>
      <c r="N26" s="38" t="s">
        <v>46</v>
      </c>
      <c r="O26" s="38" t="s">
        <v>47</v>
      </c>
      <c r="P26" s="39" t="s">
        <v>48</v>
      </c>
      <c r="Q26" s="39" t="s">
        <v>31</v>
      </c>
    </row>
    <row r="27" s="44" customFormat="true" ht="17.25" hidden="false" customHeight="true" outlineLevel="0" collapsed="false">
      <c r="A27" s="40"/>
      <c r="B27" s="41" t="s">
        <v>32</v>
      </c>
      <c r="C27" s="42"/>
      <c r="D27" s="43" t="n">
        <v>30</v>
      </c>
      <c r="E27" s="43" t="n">
        <v>30</v>
      </c>
      <c r="F27" s="43" t="n">
        <v>30</v>
      </c>
      <c r="G27" s="43" t="n">
        <v>30</v>
      </c>
      <c r="H27" s="43" t="n">
        <v>30</v>
      </c>
      <c r="I27" s="43" t="n">
        <v>30</v>
      </c>
      <c r="J27" s="43" t="n">
        <v>30</v>
      </c>
      <c r="K27" s="43" t="n">
        <v>30</v>
      </c>
      <c r="L27" s="43" t="n">
        <v>30</v>
      </c>
      <c r="M27" s="43" t="n">
        <v>30</v>
      </c>
      <c r="N27" s="43" t="n">
        <v>30</v>
      </c>
      <c r="O27" s="43" t="n">
        <v>30</v>
      </c>
      <c r="P27" s="43" t="n">
        <v>30</v>
      </c>
      <c r="Q27" s="43" t="n">
        <f aca="false">AVERAGE(D27:O27)</f>
        <v>30</v>
      </c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</row>
    <row r="28" s="44" customFormat="true" ht="17.25" hidden="false" customHeight="true" outlineLevel="0" collapsed="false">
      <c r="A28" s="40"/>
      <c r="B28" s="45" t="s">
        <v>49</v>
      </c>
      <c r="C28" s="46" t="n">
        <v>15</v>
      </c>
      <c r="D28" s="43"/>
      <c r="E28" s="43"/>
      <c r="F28" s="43"/>
      <c r="G28" s="43"/>
      <c r="H28" s="43"/>
      <c r="I28" s="43" t="n">
        <v>47</v>
      </c>
      <c r="J28" s="43" t="n">
        <v>64</v>
      </c>
      <c r="K28" s="43"/>
      <c r="L28" s="43"/>
      <c r="M28" s="43"/>
      <c r="N28" s="43"/>
      <c r="O28" s="43"/>
      <c r="P28" s="43" t="n">
        <f aca="false">AVERAGEIF(D29:O29,"&lt;&gt;",D28:O28)</f>
        <v>55.5</v>
      </c>
      <c r="Q28" s="43" t="n">
        <f aca="false">AVERAGE(D28:O28)</f>
        <v>55.5</v>
      </c>
      <c r="R28" s="47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</row>
    <row r="29" s="44" customFormat="true" ht="17.25" hidden="false" customHeight="true" outlineLevel="0" collapsed="false">
      <c r="A29" s="40"/>
      <c r="B29" s="45" t="s">
        <v>50</v>
      </c>
      <c r="C29" s="46" t="n">
        <v>15</v>
      </c>
      <c r="D29" s="43"/>
      <c r="E29" s="43"/>
      <c r="F29" s="43"/>
      <c r="G29" s="43"/>
      <c r="H29" s="43"/>
      <c r="I29" s="43" t="n">
        <v>34</v>
      </c>
      <c r="J29" s="43" t="n">
        <v>31</v>
      </c>
      <c r="K29" s="43"/>
      <c r="L29" s="43"/>
      <c r="M29" s="43"/>
      <c r="N29" s="43"/>
      <c r="O29" s="43"/>
      <c r="P29" s="43" t="n">
        <f aca="false">AVERAGE(D29:O29)</f>
        <v>32.5</v>
      </c>
      <c r="Q29" s="43"/>
      <c r="R29" s="47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</row>
    <row r="30" s="44" customFormat="true" ht="17.25" hidden="false" customHeight="true" outlineLevel="0" collapsed="false">
      <c r="A30" s="40"/>
      <c r="B30" s="45" t="s">
        <v>51</v>
      </c>
      <c r="C30" s="46" t="n">
        <v>30</v>
      </c>
      <c r="D30" s="43" t="n">
        <f aca="false">SUM(D28:D29)</f>
        <v>0</v>
      </c>
      <c r="E30" s="43" t="n">
        <f aca="false">SUM(E28:E29)</f>
        <v>0</v>
      </c>
      <c r="F30" s="43" t="n">
        <f aca="false">SUM(F28:F29)</f>
        <v>0</v>
      </c>
      <c r="G30" s="43" t="n">
        <f aca="false">SUM(G28:G29)</f>
        <v>0</v>
      </c>
      <c r="H30" s="43" t="n">
        <f aca="false">SUM(H28:H29)</f>
        <v>0</v>
      </c>
      <c r="I30" s="43" t="n">
        <f aca="false">SUM(I28:I29)</f>
        <v>81</v>
      </c>
      <c r="J30" s="43" t="n">
        <f aca="false">SUM(J28:J29)</f>
        <v>95</v>
      </c>
      <c r="K30" s="43" t="n">
        <f aca="false">SUM(K28:K29)</f>
        <v>0</v>
      </c>
      <c r="L30" s="43" t="n">
        <f aca="false">SUM(L28:L29)</f>
        <v>0</v>
      </c>
      <c r="M30" s="43" t="n">
        <f aca="false">SUM(M28:M29)</f>
        <v>0</v>
      </c>
      <c r="N30" s="43" t="n">
        <f aca="false">SUM(N28:N29)</f>
        <v>0</v>
      </c>
      <c r="O30" s="43" t="n">
        <f aca="false">SUM(O28:O29)</f>
        <v>0</v>
      </c>
      <c r="P30" s="48"/>
      <c r="Q30" s="49"/>
      <c r="R30" s="47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</row>
    <row r="31" s="44" customFormat="true" ht="17.25" hidden="false" customHeight="true" outlineLevel="0" collapsed="false">
      <c r="A31" s="50"/>
      <c r="B31" s="51" t="s">
        <v>52</v>
      </c>
      <c r="C31" s="52"/>
      <c r="D31" s="53" t="n">
        <f aca="false">IF($B$31="",(IF(D29="",0,IF($N$3="QUANDO - MELHOR",D27-D29,D29-D27))),(IF(D29="",0,IF($N$3="QUANDO - MELHOR",D28-D29,D29-D28))))</f>
        <v>0</v>
      </c>
      <c r="E31" s="53" t="n">
        <f aca="false">IF($B$31="META X REAL 22",(IF(E29="",0,IF($N$3="QUANDO - MELHOR",E27-E29,E29-E27))),(IF(E29="",0,IF($N$3="QUANDO - MELHOR",E28-E29,E29-E28))))</f>
        <v>0</v>
      </c>
      <c r="F31" s="53" t="n">
        <f aca="false">IF($B$31="META X REAL 22",(IF(F29="",0,IF($N$3="QUANDO - MELHOR",F27-F29,F29-F27))),(IF(F29="",0,IF($N$3="QUANDO - MELHOR",F28-F29,F29-F28))))</f>
        <v>0</v>
      </c>
      <c r="G31" s="53" t="n">
        <f aca="false">IF($B$31="META X REAL 22",(IF(G29="",0,IF($N$3="QUANDO - MELHOR",G27-G29,G29-G27))),(IF(G29="",0,IF($N$3="QUANDO - MELHOR",G28-G29,G29-G28))))</f>
        <v>0</v>
      </c>
      <c r="H31" s="53" t="n">
        <f aca="false">IF($B$31="META X REAL 22",(IF(H29="",0,IF($N$3="QUANDO - MELHOR",H27-H29,H29-H27))),(IF(H29="",0,IF($N$3="QUANDO - MELHOR",H28-H29,H29-H28))))</f>
        <v>0</v>
      </c>
      <c r="I31" s="53" t="n">
        <f aca="false">IF($B$31="META X REAL 22",(IF(I29="",0,IF($N$3="QUANDO - MELHOR",I27-I29,I29-I27))),(IF(I29="",0,IF($N$3="QUANDO - MELHOR",I28-I29,I29-I28))))</f>
        <v>-4</v>
      </c>
      <c r="J31" s="53" t="n">
        <f aca="false">IF($B$31="META X REAL 22",(IF(J29="",0,IF($N$3="QUANDO - MELHOR",J27-J29,J29-J27))),(IF(J29="",0,IF($N$3="QUANDO - MELHOR",J28-J29,J29-J28))))</f>
        <v>-1</v>
      </c>
      <c r="K31" s="53" t="n">
        <f aca="false">IF($B$31="META X REAL 22",(IF(K29="",0,IF($N$3="QUANDO - MELHOR",K27-K29,K29-K27))),(IF(K29="",0,IF($N$3="QUANDO - MELHOR",K28-K29,K29-K28))))</f>
        <v>0</v>
      </c>
      <c r="L31" s="53" t="n">
        <f aca="false">IF($B$31="META X REAL 22",(IF(L29="",0,IF($N$3="QUANDO - MELHOR",L27-L29,L29-L27))),(IF(L29="",0,IF($N$3="QUANDO - MELHOR",L28-L29,L29-L28))))</f>
        <v>0</v>
      </c>
      <c r="M31" s="53" t="n">
        <f aca="false">IF($B$31="META X REAL 22",(IF(M29="",0,IF($N$3="QUANDO - MELHOR",M27-M29,M29-M27))),(IF(M29="",0,IF($N$3="QUANDO - MELHOR",M28-M29,M29-M28))))</f>
        <v>0</v>
      </c>
      <c r="N31" s="53" t="n">
        <f aca="false">IF($B$31="META X REAL 22",(IF(N29="",0,IF($N$3="QUANDO - MELHOR",N27-N29,N29-N27))),(IF(N29="",0,IF($N$3="QUANDO - MELHOR",N28-N29,N29-N28))))</f>
        <v>0</v>
      </c>
      <c r="O31" s="53" t="n">
        <f aca="false">IF($B$31="META X REAL 22",(IF(O29="",0,IF($N$3="QUANDO - MELHOR",O27-O29,O29-O27))),(IF(O29="",0,IF($N$3="QUANDO - MELHOR",O28-O29,O29-O28))))</f>
        <v>0</v>
      </c>
      <c r="P31" s="53" t="n">
        <f aca="false">IF($B$31="META X REAL 22",(IF(P29="",0,IF($N$3="QUANDO - MELHOR",P27-P29,P29-P27))),(IF(P29="",0,IF($N$3="QUANDO - MELHOR",P28-P29,P29-P28))))</f>
        <v>-2.5</v>
      </c>
      <c r="Q31" s="53" t="n">
        <f aca="false">IF($B$31="META X REAL 22",(IF(P29="",0,IF($N$3="QUANDO - MELHOR",Q27-P29,P29-Q27))),(IF(P29="",0,IF($N$3="QUANDO - MELHOR",Q28-P29,P29-Q28))))</f>
        <v>-2.5</v>
      </c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</row>
    <row r="32" s="19" customFormat="true" ht="8.25" hidden="false" customHeight="true" outlineLevel="0" collapsed="false">
      <c r="A32" s="34"/>
    </row>
    <row r="33" s="19" customFormat="true" ht="14.25" hidden="false" customHeight="false" outlineLevel="0" collapsed="false">
      <c r="A33" s="34"/>
      <c r="B33" s="54" t="s">
        <v>53</v>
      </c>
      <c r="C33" s="55"/>
      <c r="D33" s="55" t="s">
        <v>54</v>
      </c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</row>
    <row r="34" customFormat="false" ht="39.75" hidden="false" customHeight="true" outlineLevel="0" collapsed="false">
      <c r="B34" s="56" t="s">
        <v>55</v>
      </c>
      <c r="C34" s="57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customFormat="false" ht="39.75" hidden="false" customHeight="true" outlineLevel="0" collapsed="false">
      <c r="B35" s="56" t="s">
        <v>56</v>
      </c>
      <c r="C35" s="57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</row>
    <row r="36" customFormat="false" ht="39.75" hidden="false" customHeight="true" outlineLevel="0" collapsed="false">
      <c r="B36" s="56" t="s">
        <v>57</v>
      </c>
      <c r="C36" s="57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</row>
    <row r="37" customFormat="false" ht="39.75" hidden="false" customHeight="true" outlineLevel="0" collapsed="false">
      <c r="B37" s="56" t="s">
        <v>58</v>
      </c>
      <c r="C37" s="57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</row>
    <row r="38" customFormat="false" ht="39.75" hidden="false" customHeight="true" outlineLevel="0" collapsed="false">
      <c r="B38" s="56" t="s">
        <v>59</v>
      </c>
      <c r="C38" s="57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</row>
    <row r="39" customFormat="false" ht="39.75" hidden="false" customHeight="true" outlineLevel="0" collapsed="false">
      <c r="B39" s="56" t="s">
        <v>60</v>
      </c>
      <c r="C39" s="57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</row>
    <row r="40" customFormat="false" ht="39.75" hidden="false" customHeight="true" outlineLevel="0" collapsed="false">
      <c r="B40" s="56" t="s">
        <v>61</v>
      </c>
      <c r="C40" s="57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</row>
    <row r="41" customFormat="false" ht="39.75" hidden="false" customHeight="true" outlineLevel="0" collapsed="false">
      <c r="B41" s="56" t="s">
        <v>62</v>
      </c>
      <c r="C41" s="57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</row>
    <row r="42" customFormat="false" ht="39.75" hidden="false" customHeight="true" outlineLevel="0" collapsed="false">
      <c r="B42" s="56" t="s">
        <v>63</v>
      </c>
      <c r="C42" s="57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</row>
    <row r="43" customFormat="false" ht="39.75" hidden="false" customHeight="true" outlineLevel="0" collapsed="false">
      <c r="B43" s="56" t="s">
        <v>64</v>
      </c>
      <c r="C43" s="57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</row>
    <row r="44" customFormat="false" ht="39.75" hidden="false" customHeight="true" outlineLevel="0" collapsed="false">
      <c r="B44" s="56" t="s">
        <v>65</v>
      </c>
      <c r="C44" s="57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</row>
    <row r="45" customFormat="false" ht="39.75" hidden="false" customHeight="true" outlineLevel="0" collapsed="false">
      <c r="B45" s="56" t="s">
        <v>66</v>
      </c>
      <c r="C45" s="57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</row>
    <row r="46" s="19" customFormat="true" ht="8.25" hidden="false" customHeight="true" outlineLevel="0" collapsed="false">
      <c r="A46" s="34"/>
    </row>
    <row r="47" s="19" customFormat="true" ht="14.25" hidden="false" customHeight="false" outlineLevel="0" collapsed="false">
      <c r="A47" s="34"/>
      <c r="B47" s="59" t="s">
        <v>67</v>
      </c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60" t="s">
        <v>68</v>
      </c>
      <c r="O47" s="60"/>
      <c r="P47" s="60"/>
      <c r="Q47" s="60"/>
    </row>
    <row r="48" s="19" customFormat="true" ht="15" hidden="false" customHeight="true" outlineLevel="0" collapsed="false">
      <c r="A48" s="34"/>
      <c r="B48" s="61" t="s">
        <v>35</v>
      </c>
      <c r="C48" s="62"/>
      <c r="D48" s="63" t="s">
        <v>69</v>
      </c>
      <c r="E48" s="63"/>
      <c r="F48" s="63" t="s">
        <v>70</v>
      </c>
      <c r="G48" s="63"/>
      <c r="H48" s="63"/>
      <c r="I48" s="63"/>
      <c r="J48" s="63" t="s">
        <v>71</v>
      </c>
      <c r="K48" s="64" t="s">
        <v>72</v>
      </c>
      <c r="L48" s="64"/>
      <c r="M48" s="65" t="s">
        <v>73</v>
      </c>
      <c r="N48" s="63" t="s">
        <v>74</v>
      </c>
      <c r="O48" s="63"/>
      <c r="P48" s="63"/>
      <c r="Q48" s="66" t="s">
        <v>75</v>
      </c>
    </row>
    <row r="49" s="19" customFormat="true" ht="14.25" hidden="false" customHeight="false" outlineLevel="0" collapsed="false">
      <c r="A49" s="34"/>
      <c r="B49" s="61"/>
      <c r="C49" s="67"/>
      <c r="D49" s="63"/>
      <c r="E49" s="63"/>
      <c r="F49" s="63"/>
      <c r="G49" s="63"/>
      <c r="H49" s="63"/>
      <c r="I49" s="63"/>
      <c r="J49" s="63"/>
      <c r="K49" s="63" t="s">
        <v>76</v>
      </c>
      <c r="L49" s="63" t="s">
        <v>77</v>
      </c>
      <c r="M49" s="65"/>
      <c r="N49" s="63"/>
      <c r="O49" s="63"/>
      <c r="P49" s="63"/>
      <c r="Q49" s="66"/>
    </row>
    <row r="50" customFormat="false" ht="45" hidden="false" customHeight="true" outlineLevel="0" collapsed="false">
      <c r="B50" s="68"/>
      <c r="C50" s="68"/>
      <c r="D50" s="68"/>
      <c r="E50" s="68"/>
      <c r="F50" s="69"/>
      <c r="G50" s="69"/>
      <c r="H50" s="69"/>
      <c r="I50" s="69"/>
      <c r="J50" s="68"/>
      <c r="K50" s="70"/>
      <c r="L50" s="70"/>
      <c r="M50" s="68"/>
      <c r="N50" s="71"/>
      <c r="O50" s="71"/>
      <c r="P50" s="71"/>
      <c r="Q50" s="72"/>
    </row>
    <row r="51" customFormat="false" ht="45" hidden="false" customHeight="true" outlineLevel="0" collapsed="false">
      <c r="B51" s="68"/>
      <c r="C51" s="68"/>
      <c r="D51" s="68"/>
      <c r="E51" s="68"/>
      <c r="F51" s="69"/>
      <c r="G51" s="69"/>
      <c r="H51" s="69"/>
      <c r="I51" s="69"/>
      <c r="J51" s="68"/>
      <c r="K51" s="70"/>
      <c r="L51" s="70"/>
      <c r="M51" s="68"/>
      <c r="N51" s="71"/>
      <c r="O51" s="71"/>
      <c r="P51" s="71"/>
      <c r="Q51" s="72"/>
    </row>
    <row r="52" customFormat="false" ht="45" hidden="false" customHeight="true" outlineLevel="0" collapsed="false">
      <c r="B52" s="68"/>
      <c r="C52" s="68"/>
      <c r="D52" s="68"/>
      <c r="E52" s="68"/>
      <c r="F52" s="69"/>
      <c r="G52" s="69"/>
      <c r="H52" s="69"/>
      <c r="I52" s="69"/>
      <c r="J52" s="68"/>
      <c r="K52" s="70"/>
      <c r="L52" s="70"/>
      <c r="M52" s="68"/>
      <c r="N52" s="71"/>
      <c r="O52" s="71"/>
      <c r="P52" s="71"/>
      <c r="Q52" s="72"/>
    </row>
    <row r="53" customFormat="false" ht="45" hidden="false" customHeight="true" outlineLevel="0" collapsed="false">
      <c r="B53" s="68"/>
      <c r="C53" s="68"/>
      <c r="D53" s="68"/>
      <c r="E53" s="68"/>
      <c r="F53" s="69"/>
      <c r="G53" s="69"/>
      <c r="H53" s="69"/>
      <c r="I53" s="69"/>
      <c r="J53" s="68"/>
      <c r="K53" s="70"/>
      <c r="L53" s="70"/>
      <c r="M53" s="68"/>
      <c r="N53" s="71"/>
      <c r="O53" s="71"/>
      <c r="P53" s="71"/>
      <c r="Q53" s="72"/>
    </row>
    <row r="54" customFormat="false" ht="45" hidden="false" customHeight="true" outlineLevel="0" collapsed="false">
      <c r="B54" s="68"/>
      <c r="C54" s="68"/>
      <c r="D54" s="68"/>
      <c r="E54" s="68"/>
      <c r="F54" s="69"/>
      <c r="G54" s="69"/>
      <c r="H54" s="69"/>
      <c r="I54" s="69"/>
      <c r="J54" s="68"/>
      <c r="K54" s="70"/>
      <c r="L54" s="70"/>
      <c r="M54" s="68"/>
      <c r="N54" s="71"/>
      <c r="O54" s="71"/>
      <c r="P54" s="71"/>
      <c r="Q54" s="72"/>
    </row>
    <row r="55" customFormat="false" ht="45" hidden="false" customHeight="true" outlineLevel="0" collapsed="false">
      <c r="B55" s="68"/>
      <c r="C55" s="68"/>
      <c r="D55" s="68"/>
      <c r="E55" s="68"/>
      <c r="F55" s="69"/>
      <c r="G55" s="69"/>
      <c r="H55" s="69"/>
      <c r="I55" s="69"/>
      <c r="J55" s="68"/>
      <c r="K55" s="70"/>
      <c r="L55" s="70"/>
      <c r="M55" s="68"/>
      <c r="N55" s="71"/>
      <c r="O55" s="71"/>
      <c r="P55" s="71"/>
      <c r="Q55" s="72"/>
    </row>
    <row r="56" customFormat="false" ht="45" hidden="false" customHeight="true" outlineLevel="0" collapsed="false">
      <c r="B56" s="68"/>
      <c r="C56" s="68"/>
      <c r="D56" s="68"/>
      <c r="E56" s="68"/>
      <c r="F56" s="69"/>
      <c r="G56" s="69"/>
      <c r="H56" s="69"/>
      <c r="I56" s="69"/>
      <c r="J56" s="68"/>
      <c r="K56" s="70"/>
      <c r="L56" s="70"/>
      <c r="M56" s="68"/>
      <c r="N56" s="71"/>
      <c r="O56" s="71"/>
      <c r="P56" s="71"/>
      <c r="Q56" s="72"/>
    </row>
    <row r="57" customFormat="false" ht="45" hidden="false" customHeight="true" outlineLevel="0" collapsed="false">
      <c r="B57" s="68"/>
      <c r="C57" s="68"/>
      <c r="D57" s="68"/>
      <c r="E57" s="68"/>
      <c r="F57" s="69"/>
      <c r="G57" s="69"/>
      <c r="H57" s="69"/>
      <c r="I57" s="69"/>
      <c r="J57" s="68"/>
      <c r="K57" s="70"/>
      <c r="L57" s="70"/>
      <c r="M57" s="68"/>
      <c r="N57" s="71"/>
      <c r="O57" s="71"/>
      <c r="P57" s="71"/>
      <c r="Q57" s="72"/>
    </row>
    <row r="58" customFormat="false" ht="45" hidden="false" customHeight="true" outlineLevel="0" collapsed="false">
      <c r="B58" s="68"/>
      <c r="C58" s="68"/>
      <c r="D58" s="68"/>
      <c r="E58" s="68"/>
      <c r="F58" s="69"/>
      <c r="G58" s="69"/>
      <c r="H58" s="69"/>
      <c r="I58" s="69"/>
      <c r="J58" s="68"/>
      <c r="K58" s="70"/>
      <c r="L58" s="70"/>
      <c r="M58" s="68"/>
      <c r="N58" s="71"/>
      <c r="O58" s="71"/>
      <c r="P58" s="71"/>
      <c r="Q58" s="72"/>
    </row>
    <row r="59" customFormat="false" ht="45" hidden="false" customHeight="true" outlineLevel="0" collapsed="false">
      <c r="B59" s="68"/>
      <c r="C59" s="68"/>
      <c r="D59" s="68"/>
      <c r="E59" s="68"/>
      <c r="F59" s="69"/>
      <c r="G59" s="69"/>
      <c r="H59" s="69"/>
      <c r="I59" s="69"/>
      <c r="J59" s="68"/>
      <c r="K59" s="70"/>
      <c r="L59" s="70"/>
      <c r="M59" s="68"/>
      <c r="N59" s="71"/>
      <c r="O59" s="71"/>
      <c r="P59" s="71"/>
      <c r="Q59" s="72"/>
    </row>
    <row r="60" customFormat="false" ht="45" hidden="false" customHeight="true" outlineLevel="0" collapsed="false">
      <c r="B60" s="68"/>
      <c r="C60" s="68"/>
      <c r="D60" s="68"/>
      <c r="E60" s="68"/>
      <c r="F60" s="69"/>
      <c r="G60" s="69"/>
      <c r="H60" s="69"/>
      <c r="I60" s="69"/>
      <c r="J60" s="68"/>
      <c r="K60" s="70"/>
      <c r="L60" s="70"/>
      <c r="M60" s="68"/>
      <c r="N60" s="71"/>
      <c r="O60" s="71"/>
      <c r="P60" s="71"/>
      <c r="Q60" s="72"/>
    </row>
    <row r="61" customFormat="false" ht="45" hidden="false" customHeight="true" outlineLevel="0" collapsed="false">
      <c r="B61" s="68"/>
      <c r="C61" s="68"/>
      <c r="D61" s="68"/>
      <c r="E61" s="68"/>
      <c r="F61" s="69"/>
      <c r="G61" s="69"/>
      <c r="H61" s="69"/>
      <c r="I61" s="69"/>
      <c r="J61" s="68"/>
      <c r="K61" s="70"/>
      <c r="L61" s="70"/>
      <c r="M61" s="68"/>
      <c r="N61" s="71"/>
      <c r="O61" s="71"/>
      <c r="P61" s="71"/>
      <c r="Q61" s="72"/>
    </row>
    <row r="62" customFormat="false" ht="45" hidden="false" customHeight="true" outlineLevel="0" collapsed="false">
      <c r="B62" s="68"/>
      <c r="C62" s="68"/>
      <c r="D62" s="68"/>
      <c r="E62" s="68"/>
      <c r="F62" s="69"/>
      <c r="G62" s="69"/>
      <c r="H62" s="69"/>
      <c r="I62" s="69"/>
      <c r="J62" s="68"/>
      <c r="K62" s="70"/>
      <c r="L62" s="70"/>
      <c r="M62" s="68"/>
      <c r="N62" s="71"/>
      <c r="O62" s="71"/>
      <c r="P62" s="71"/>
      <c r="Q62" s="72"/>
    </row>
    <row r="63" customFormat="false" ht="45" hidden="false" customHeight="true" outlineLevel="0" collapsed="false">
      <c r="B63" s="68"/>
      <c r="C63" s="68"/>
      <c r="D63" s="68"/>
      <c r="E63" s="68"/>
      <c r="F63" s="69"/>
      <c r="G63" s="69"/>
      <c r="H63" s="69"/>
      <c r="I63" s="69"/>
      <c r="J63" s="68"/>
      <c r="K63" s="70"/>
      <c r="L63" s="70"/>
      <c r="M63" s="68"/>
      <c r="N63" s="71"/>
      <c r="O63" s="71"/>
      <c r="P63" s="71"/>
      <c r="Q63" s="72"/>
    </row>
    <row r="64" customFormat="false" ht="45" hidden="false" customHeight="true" outlineLevel="0" collapsed="false">
      <c r="B64" s="68"/>
      <c r="C64" s="68"/>
      <c r="D64" s="68"/>
      <c r="E64" s="68"/>
      <c r="F64" s="69"/>
      <c r="G64" s="69"/>
      <c r="H64" s="69"/>
      <c r="I64" s="69"/>
      <c r="J64" s="68"/>
      <c r="K64" s="70"/>
      <c r="L64" s="70"/>
      <c r="M64" s="68"/>
      <c r="N64" s="71"/>
      <c r="O64" s="71"/>
      <c r="P64" s="71"/>
      <c r="Q64" s="72"/>
    </row>
    <row r="65" customFormat="false" ht="45" hidden="false" customHeight="true" outlineLevel="0" collapsed="false">
      <c r="B65" s="68"/>
      <c r="C65" s="68"/>
      <c r="D65" s="68"/>
      <c r="E65" s="68"/>
      <c r="F65" s="69"/>
      <c r="G65" s="69"/>
      <c r="H65" s="69"/>
      <c r="I65" s="69"/>
      <c r="J65" s="68"/>
      <c r="K65" s="70"/>
      <c r="L65" s="70"/>
      <c r="M65" s="68"/>
      <c r="N65" s="71"/>
      <c r="O65" s="71"/>
      <c r="P65" s="71"/>
      <c r="Q65" s="72"/>
    </row>
    <row r="66" customFormat="false" ht="45" hidden="false" customHeight="true" outlineLevel="0" collapsed="false">
      <c r="B66" s="68"/>
      <c r="C66" s="68"/>
      <c r="D66" s="68"/>
      <c r="E66" s="68"/>
      <c r="F66" s="69"/>
      <c r="G66" s="69"/>
      <c r="H66" s="69"/>
      <c r="I66" s="69"/>
      <c r="J66" s="68"/>
      <c r="K66" s="70"/>
      <c r="L66" s="70"/>
      <c r="M66" s="68"/>
      <c r="N66" s="71"/>
      <c r="O66" s="71"/>
      <c r="P66" s="71"/>
      <c r="Q66" s="72"/>
    </row>
    <row r="67" customFormat="false" ht="45" hidden="false" customHeight="true" outlineLevel="0" collapsed="false">
      <c r="B67" s="68"/>
      <c r="C67" s="68"/>
      <c r="D67" s="68"/>
      <c r="E67" s="68"/>
      <c r="F67" s="69"/>
      <c r="G67" s="69"/>
      <c r="H67" s="69"/>
      <c r="I67" s="69"/>
      <c r="J67" s="68"/>
      <c r="K67" s="70"/>
      <c r="L67" s="70"/>
      <c r="M67" s="68"/>
      <c r="N67" s="71"/>
      <c r="O67" s="71"/>
      <c r="P67" s="71"/>
      <c r="Q67" s="72"/>
    </row>
    <row r="68" customFormat="false" ht="45" hidden="false" customHeight="true" outlineLevel="0" collapsed="false">
      <c r="B68" s="68"/>
      <c r="C68" s="68"/>
      <c r="D68" s="68"/>
      <c r="E68" s="68"/>
      <c r="F68" s="69"/>
      <c r="G68" s="69"/>
      <c r="H68" s="69"/>
      <c r="I68" s="69"/>
      <c r="J68" s="68"/>
      <c r="K68" s="70"/>
      <c r="L68" s="70"/>
      <c r="M68" s="68"/>
      <c r="N68" s="71"/>
      <c r="O68" s="71"/>
      <c r="P68" s="71"/>
      <c r="Q68" s="72"/>
    </row>
    <row r="69" customFormat="false" ht="45" hidden="false" customHeight="true" outlineLevel="0" collapsed="false">
      <c r="B69" s="68"/>
      <c r="C69" s="68"/>
      <c r="D69" s="68"/>
      <c r="E69" s="68"/>
      <c r="F69" s="69"/>
      <c r="G69" s="69"/>
      <c r="H69" s="69"/>
      <c r="I69" s="69"/>
      <c r="J69" s="68"/>
      <c r="K69" s="70"/>
      <c r="L69" s="70"/>
      <c r="M69" s="68"/>
      <c r="N69" s="71"/>
      <c r="O69" s="71"/>
      <c r="P69" s="71"/>
      <c r="Q69" s="72"/>
    </row>
    <row r="70" s="19" customFormat="true" ht="14.25" hidden="false" customHeight="false" outlineLevel="0" collapsed="false">
      <c r="A70" s="34"/>
    </row>
    <row r="71" s="19" customFormat="true" ht="14.25" hidden="false" customHeight="false" outlineLevel="0" collapsed="false">
      <c r="A71" s="34"/>
    </row>
    <row r="72" s="19" customFormat="true" ht="14.25" hidden="false" customHeight="false" outlineLevel="0" collapsed="false">
      <c r="A72" s="34"/>
    </row>
    <row r="73" s="19" customFormat="true" ht="14.25" hidden="false" customHeight="false" outlineLevel="0" collapsed="false">
      <c r="A73" s="34"/>
    </row>
    <row r="74" s="19" customFormat="true" ht="14.25" hidden="false" customHeight="false" outlineLevel="0" collapsed="false">
      <c r="A74" s="34"/>
    </row>
    <row r="75" s="19" customFormat="true" ht="14.25" hidden="false" customHeight="false" outlineLevel="0" collapsed="false">
      <c r="A75" s="34"/>
    </row>
    <row r="76" s="19" customFormat="true" ht="14.25" hidden="false" customHeight="false" outlineLevel="0" collapsed="false">
      <c r="A76" s="34"/>
    </row>
    <row r="77" s="19" customFormat="true" ht="14.25" hidden="false" customHeight="false" outlineLevel="0" collapsed="false">
      <c r="A77" s="34"/>
    </row>
    <row r="78" s="19" customFormat="true" ht="14.25" hidden="false" customHeight="false" outlineLevel="0" collapsed="false">
      <c r="A78" s="34"/>
    </row>
    <row r="79" s="19" customFormat="true" ht="14.25" hidden="false" customHeight="false" outlineLevel="0" collapsed="false">
      <c r="A79" s="34"/>
    </row>
    <row r="80" s="19" customFormat="true" ht="14.25" hidden="false" customHeight="false" outlineLevel="0" collapsed="false">
      <c r="A80" s="34"/>
    </row>
    <row r="81" s="19" customFormat="true" ht="14.25" hidden="false" customHeight="false" outlineLevel="0" collapsed="false">
      <c r="A81" s="34"/>
    </row>
    <row r="82" s="19" customFormat="true" ht="14.25" hidden="false" customHeight="false" outlineLevel="0" collapsed="false">
      <c r="A82" s="34"/>
    </row>
    <row r="83" s="19" customFormat="true" ht="14.25" hidden="false" customHeight="false" outlineLevel="0" collapsed="false">
      <c r="A83" s="34"/>
    </row>
    <row r="84" s="19" customFormat="true" ht="14.25" hidden="false" customHeight="false" outlineLevel="0" collapsed="false">
      <c r="A84" s="34"/>
    </row>
    <row r="85" s="19" customFormat="true" ht="14.25" hidden="false" customHeight="false" outlineLevel="0" collapsed="false">
      <c r="A85" s="34"/>
    </row>
    <row r="86" s="19" customFormat="true" ht="14.25" hidden="false" customHeight="false" outlineLevel="0" collapsed="false">
      <c r="A86" s="34"/>
    </row>
    <row r="87" s="19" customFormat="true" ht="14.25" hidden="false" customHeight="false" outlineLevel="0" collapsed="false">
      <c r="A87" s="34"/>
    </row>
    <row r="88" s="19" customFormat="true" ht="14.25" hidden="false" customHeight="false" outlineLevel="0" collapsed="false">
      <c r="A88" s="34"/>
    </row>
    <row r="89" s="19" customFormat="true" ht="14.25" hidden="false" customHeight="false" outlineLevel="0" collapsed="false">
      <c r="A89" s="34"/>
    </row>
    <row r="90" s="19" customFormat="true" ht="14.25" hidden="false" customHeight="false" outlineLevel="0" collapsed="false">
      <c r="A90" s="34"/>
    </row>
    <row r="91" s="19" customFormat="true" ht="14.25" hidden="false" customHeight="false" outlineLevel="0" collapsed="false">
      <c r="A91" s="34"/>
    </row>
    <row r="92" s="19" customFormat="true" ht="14.25" hidden="false" customHeight="false" outlineLevel="0" collapsed="false">
      <c r="A92" s="34"/>
    </row>
    <row r="93" s="19" customFormat="true" ht="14.25" hidden="false" customHeight="false" outlineLevel="0" collapsed="false">
      <c r="A93" s="34"/>
    </row>
    <row r="94" s="19" customFormat="true" ht="14.25" hidden="false" customHeight="false" outlineLevel="0" collapsed="false">
      <c r="A94" s="34"/>
    </row>
    <row r="95" s="19" customFormat="true" ht="14.25" hidden="false" customHeight="false" outlineLevel="0" collapsed="false">
      <c r="A95" s="34"/>
    </row>
    <row r="96" s="19" customFormat="true" ht="14.25" hidden="false" customHeight="false" outlineLevel="0" collapsed="false">
      <c r="A96" s="34"/>
    </row>
    <row r="97" s="19" customFormat="true" ht="14.25" hidden="false" customHeight="false" outlineLevel="0" collapsed="false">
      <c r="A97" s="34"/>
    </row>
    <row r="98" s="19" customFormat="true" ht="14.25" hidden="false" customHeight="false" outlineLevel="0" collapsed="false">
      <c r="A98" s="34"/>
    </row>
    <row r="99" s="19" customFormat="true" ht="14.25" hidden="false" customHeight="false" outlineLevel="0" collapsed="false">
      <c r="A99" s="34"/>
    </row>
    <row r="100" s="19" customFormat="true" ht="14.25" hidden="false" customHeight="false" outlineLevel="0" collapsed="false">
      <c r="A100" s="34"/>
    </row>
    <row r="101" s="19" customFormat="true" ht="14.25" hidden="false" customHeight="false" outlineLevel="0" collapsed="false">
      <c r="A101" s="34"/>
    </row>
    <row r="102" s="19" customFormat="true" ht="14.25" hidden="false" customHeight="false" outlineLevel="0" collapsed="false">
      <c r="A102" s="34"/>
    </row>
    <row r="103" s="19" customFormat="true" ht="14.25" hidden="false" customHeight="false" outlineLevel="0" collapsed="false">
      <c r="A103" s="34"/>
    </row>
  </sheetData>
  <autoFilter ref="B49:Q6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mergeCells count="101">
    <mergeCell ref="B1:B2"/>
    <mergeCell ref="D1:G2"/>
    <mergeCell ref="H1:H2"/>
    <mergeCell ref="I1:J2"/>
    <mergeCell ref="K1:K2"/>
    <mergeCell ref="L1:M2"/>
    <mergeCell ref="N1:N2"/>
    <mergeCell ref="O1:O2"/>
    <mergeCell ref="P1:Q1"/>
    <mergeCell ref="B3:B4"/>
    <mergeCell ref="D3:G4"/>
    <mergeCell ref="H3:H4"/>
    <mergeCell ref="I3:J4"/>
    <mergeCell ref="K3:K4"/>
    <mergeCell ref="L3:M4"/>
    <mergeCell ref="N3:N4"/>
    <mergeCell ref="O3:O4"/>
    <mergeCell ref="P29:Q29"/>
    <mergeCell ref="D33:Q33"/>
    <mergeCell ref="D34:Q34"/>
    <mergeCell ref="D35:Q35"/>
    <mergeCell ref="D36:Q36"/>
    <mergeCell ref="D37:Q37"/>
    <mergeCell ref="D38:Q38"/>
    <mergeCell ref="D39:Q39"/>
    <mergeCell ref="D40:Q40"/>
    <mergeCell ref="D41:Q41"/>
    <mergeCell ref="D42:Q42"/>
    <mergeCell ref="D43:Q43"/>
    <mergeCell ref="D44:Q44"/>
    <mergeCell ref="D45:Q45"/>
    <mergeCell ref="B47:M47"/>
    <mergeCell ref="N47:Q47"/>
    <mergeCell ref="B48:B49"/>
    <mergeCell ref="D48:E49"/>
    <mergeCell ref="F48:I49"/>
    <mergeCell ref="J48:J49"/>
    <mergeCell ref="K48:L48"/>
    <mergeCell ref="M48:M49"/>
    <mergeCell ref="N48:P49"/>
    <mergeCell ref="Q48:Q49"/>
    <mergeCell ref="D50:E50"/>
    <mergeCell ref="F50:I50"/>
    <mergeCell ref="N50:P50"/>
    <mergeCell ref="D51:E51"/>
    <mergeCell ref="F51:I51"/>
    <mergeCell ref="N51:P51"/>
    <mergeCell ref="D52:E52"/>
    <mergeCell ref="F52:I52"/>
    <mergeCell ref="N52:P52"/>
    <mergeCell ref="D53:E53"/>
    <mergeCell ref="F53:I53"/>
    <mergeCell ref="N53:P53"/>
    <mergeCell ref="D54:E54"/>
    <mergeCell ref="F54:I54"/>
    <mergeCell ref="N54:P54"/>
    <mergeCell ref="D55:E55"/>
    <mergeCell ref="F55:I55"/>
    <mergeCell ref="N55:P55"/>
    <mergeCell ref="D56:E56"/>
    <mergeCell ref="F56:I56"/>
    <mergeCell ref="N56:P56"/>
    <mergeCell ref="D57:E57"/>
    <mergeCell ref="F57:I57"/>
    <mergeCell ref="N57:P57"/>
    <mergeCell ref="D58:E58"/>
    <mergeCell ref="F58:I58"/>
    <mergeCell ref="N58:P58"/>
    <mergeCell ref="D59:E59"/>
    <mergeCell ref="F59:I59"/>
    <mergeCell ref="N59:P59"/>
    <mergeCell ref="D60:E60"/>
    <mergeCell ref="F60:I60"/>
    <mergeCell ref="N60:P60"/>
    <mergeCell ref="D61:E61"/>
    <mergeCell ref="F61:I61"/>
    <mergeCell ref="N61:P61"/>
    <mergeCell ref="D62:E62"/>
    <mergeCell ref="F62:I62"/>
    <mergeCell ref="N62:P62"/>
    <mergeCell ref="D63:E63"/>
    <mergeCell ref="F63:I63"/>
    <mergeCell ref="N63:P63"/>
    <mergeCell ref="D64:E64"/>
    <mergeCell ref="F64:I64"/>
    <mergeCell ref="N64:P64"/>
    <mergeCell ref="D65:E65"/>
    <mergeCell ref="F65:I65"/>
    <mergeCell ref="N65:P65"/>
    <mergeCell ref="D66:E66"/>
    <mergeCell ref="F66:I66"/>
    <mergeCell ref="N66:P66"/>
    <mergeCell ref="D67:E67"/>
    <mergeCell ref="F67:I67"/>
    <mergeCell ref="N67:P67"/>
    <mergeCell ref="D68:E68"/>
    <mergeCell ref="F68:I68"/>
    <mergeCell ref="N68:P68"/>
    <mergeCell ref="D69:E69"/>
    <mergeCell ref="F69:I69"/>
    <mergeCell ref="N69:P69"/>
  </mergeCells>
  <conditionalFormatting sqref="D27:O30">
    <cfRule type="containsErrors" priority="2" aboveAverage="0" equalAverage="0" bottom="0" percent="0" rank="0" text="" dxfId="7">
      <formula>ISERROR(D27)</formula>
    </cfRule>
  </conditionalFormatting>
  <conditionalFormatting sqref="D31:Q31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P27:Q28 P29:P30 D31:Q31">
    <cfRule type="containsErrors" priority="4" aboveAverage="0" equalAverage="0" bottom="0" percent="0" rank="0" text="" dxfId="8">
      <formula>ISERROR(D27)</formula>
    </cfRule>
  </conditionalFormatting>
  <dataValidations count="4">
    <dataValidation allowBlank="true" errorStyle="stop" operator="between" showDropDown="false" showErrorMessage="true" showInputMessage="true" sqref="B31:C31" type="list">
      <formula1>"META X REAL 22,REAL 21 X REAL 22"</formula1>
      <formula2>0</formula2>
    </dataValidation>
    <dataValidation allowBlank="true" errorStyle="stop" operator="between" showDropDown="false" showErrorMessage="true" showInputMessage="true" sqref="B50:C69" type="list">
      <formula1>$B$34:$B$45</formula1>
      <formula2>0</formula2>
    </dataValidation>
    <dataValidation allowBlank="true" errorStyle="stop" operator="between" showDropDown="false" showErrorMessage="true" showInputMessage="true" sqref="Q50:Q69" type="list">
      <formula1>"SIM,NÃO,PARCIAL"</formula1>
      <formula2>0</formula2>
    </dataValidation>
    <dataValidation allowBlank="true" errorStyle="stop" operator="between" showDropDown="false" showErrorMessage="true" showInputMessage="true" sqref="M50:M69" type="list">
      <formula1>"NÃO INICIADO,EM ANDAMENTO,CONCLUÍDO,PAUSADO,CANCELADO"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AM10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C1" activeCellId="0" sqref="C1"/>
    </sheetView>
  </sheetViews>
  <sheetFormatPr defaultColWidth="9.109375" defaultRowHeight="14.25" customHeight="true" zeroHeight="false" outlineLevelRow="0" outlineLevelCol="0"/>
  <cols>
    <col collapsed="false" customWidth="true" hidden="true" outlineLevel="0" max="1" min="1" style="18" width="4.67"/>
    <col collapsed="false" customWidth="true" hidden="false" outlineLevel="0" max="2" min="2" style="3" width="15.56"/>
    <col collapsed="false" customWidth="true" hidden="false" outlineLevel="0" max="14" min="3" style="3" width="11.89"/>
    <col collapsed="false" customWidth="true" hidden="false" outlineLevel="0" max="16" min="15" style="3" width="12.44"/>
    <col collapsed="false" customWidth="false" hidden="false" outlineLevel="0" max="39" min="17" style="19" width="9.11"/>
    <col collapsed="false" customWidth="false" hidden="false" outlineLevel="0" max="16384" min="40" style="3" width="9.11"/>
  </cols>
  <sheetData>
    <row r="1" s="26" customFormat="true" ht="15" hidden="false" customHeight="true" outlineLevel="0" collapsed="false">
      <c r="A1" s="102" t="n">
        <v>10</v>
      </c>
      <c r="B1" s="21" t="s">
        <v>4</v>
      </c>
      <c r="C1" s="22" t="n">
        <f aca="false">VLOOKUP(A1,'EXTRATO INDICADORES'!A:L,5,0)</f>
        <v>0</v>
      </c>
      <c r="D1" s="22"/>
      <c r="E1" s="22"/>
      <c r="F1" s="22"/>
      <c r="G1" s="23" t="s">
        <v>2</v>
      </c>
      <c r="H1" s="22" t="n">
        <f aca="false">VLOOKUP(A1,'EXTRATO INDICADORES'!A:L,3,0)</f>
        <v>0</v>
      </c>
      <c r="I1" s="22"/>
      <c r="J1" s="23" t="s">
        <v>10</v>
      </c>
      <c r="K1" s="24" t="n">
        <f aca="false">VLOOKUP(A1,'EXTRATO INDICADORES'!A:L,11,0)</f>
        <v>0</v>
      </c>
      <c r="L1" s="24"/>
      <c r="M1" s="21" t="s">
        <v>8</v>
      </c>
      <c r="N1" s="21" t="s">
        <v>7</v>
      </c>
      <c r="O1" s="21" t="s">
        <v>31</v>
      </c>
      <c r="P1" s="21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</row>
    <row r="2" s="26" customFormat="true" ht="15" hidden="false" customHeight="true" outlineLevel="0" collapsed="false">
      <c r="A2" s="27"/>
      <c r="B2" s="21"/>
      <c r="C2" s="22"/>
      <c r="D2" s="22"/>
      <c r="E2" s="22"/>
      <c r="F2" s="22"/>
      <c r="G2" s="23"/>
      <c r="H2" s="22"/>
      <c r="I2" s="22"/>
      <c r="J2" s="23"/>
      <c r="K2" s="24"/>
      <c r="L2" s="24"/>
      <c r="M2" s="21"/>
      <c r="N2" s="21"/>
      <c r="O2" s="28" t="s">
        <v>32</v>
      </c>
      <c r="P2" s="124" t="n">
        <f aca="false">P27</f>
        <v>0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</row>
    <row r="3" s="26" customFormat="true" ht="15" hidden="false" customHeight="true" outlineLevel="0" collapsed="false">
      <c r="A3" s="27"/>
      <c r="B3" s="21" t="s">
        <v>5</v>
      </c>
      <c r="C3" s="30" t="n">
        <f aca="false">VLOOKUP(A1,'EXTRATO INDICADORES'!A:L,6,0)</f>
        <v>0</v>
      </c>
      <c r="D3" s="30"/>
      <c r="E3" s="30"/>
      <c r="F3" s="30"/>
      <c r="G3" s="23" t="s">
        <v>3</v>
      </c>
      <c r="H3" s="22" t="n">
        <f aca="false">VLOOKUP(A1,'EXTRATO INDICADORES'!A:L,4,0)</f>
        <v>0</v>
      </c>
      <c r="I3" s="22"/>
      <c r="J3" s="21" t="s">
        <v>11</v>
      </c>
      <c r="K3" s="24" t="n">
        <f aca="false">VLOOKUP(A1,'EXTRATO INDICADORES'!A:L,12,0)</f>
        <v>0</v>
      </c>
      <c r="L3" s="24"/>
      <c r="M3" s="31" t="n">
        <f aca="false">VLOOKUP(A1,'EXTRATO INDICADORES'!A:L,9,0)</f>
        <v>0</v>
      </c>
      <c r="N3" s="31" t="n">
        <f aca="false">VLOOKUP(A1,'EXTRATO INDICADORES'!A:L,8,0)</f>
        <v>0</v>
      </c>
      <c r="O3" s="28" t="s">
        <v>33</v>
      </c>
      <c r="P3" s="124" t="n">
        <f aca="false">O29</f>
        <v>0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</row>
    <row r="4" s="26" customFormat="true" ht="15" hidden="false" customHeight="true" outlineLevel="0" collapsed="false">
      <c r="A4" s="27"/>
      <c r="B4" s="21"/>
      <c r="C4" s="30"/>
      <c r="D4" s="30"/>
      <c r="E4" s="30"/>
      <c r="F4" s="30"/>
      <c r="G4" s="23"/>
      <c r="H4" s="22"/>
      <c r="I4" s="22"/>
      <c r="J4" s="21"/>
      <c r="K4" s="24"/>
      <c r="L4" s="24"/>
      <c r="M4" s="31"/>
      <c r="N4" s="31"/>
      <c r="O4" s="28" t="s">
        <v>34</v>
      </c>
      <c r="P4" s="124" t="n">
        <f aca="false">P30</f>
        <v>0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</row>
    <row r="5" s="33" customFormat="true" ht="14.25" hidden="false" customHeight="false" outlineLevel="0" collapsed="false">
      <c r="A5" s="32"/>
    </row>
    <row r="6" s="33" customFormat="true" ht="14.25" hidden="false" customHeight="false" outlineLevel="0" collapsed="false">
      <c r="A6" s="32"/>
    </row>
    <row r="7" s="33" customFormat="true" ht="14.25" hidden="false" customHeight="false" outlineLevel="0" collapsed="false">
      <c r="A7" s="32"/>
    </row>
    <row r="8" s="33" customFormat="true" ht="14.25" hidden="false" customHeight="false" outlineLevel="0" collapsed="false">
      <c r="A8" s="32"/>
    </row>
    <row r="9" s="33" customFormat="true" ht="14.25" hidden="false" customHeight="false" outlineLevel="0" collapsed="false">
      <c r="A9" s="32"/>
    </row>
    <row r="10" s="33" customFormat="true" ht="14.25" hidden="false" customHeight="false" outlineLevel="0" collapsed="false">
      <c r="A10" s="32"/>
    </row>
    <row r="11" s="33" customFormat="true" ht="14.25" hidden="false" customHeight="false" outlineLevel="0" collapsed="false">
      <c r="A11" s="32"/>
    </row>
    <row r="12" s="33" customFormat="true" ht="14.25" hidden="false" customHeight="false" outlineLevel="0" collapsed="false">
      <c r="A12" s="32"/>
    </row>
    <row r="13" s="33" customFormat="true" ht="14.25" hidden="false" customHeight="false" outlineLevel="0" collapsed="false">
      <c r="A13" s="32"/>
    </row>
    <row r="14" s="33" customFormat="true" ht="14.25" hidden="false" customHeight="false" outlineLevel="0" collapsed="false">
      <c r="A14" s="32"/>
    </row>
    <row r="15" s="33" customFormat="true" ht="14.25" hidden="false" customHeight="false" outlineLevel="0" collapsed="false">
      <c r="A15" s="32"/>
    </row>
    <row r="16" s="33" customFormat="true" ht="14.25" hidden="false" customHeight="false" outlineLevel="0" collapsed="false">
      <c r="A16" s="32"/>
    </row>
    <row r="17" s="33" customFormat="true" ht="14.25" hidden="false" customHeight="false" outlineLevel="0" collapsed="false">
      <c r="A17" s="32"/>
    </row>
    <row r="18" s="33" customFormat="true" ht="14.25" hidden="false" customHeight="false" outlineLevel="0" collapsed="false">
      <c r="A18" s="32"/>
    </row>
    <row r="19" s="33" customFormat="true" ht="14.25" hidden="false" customHeight="false" outlineLevel="0" collapsed="false">
      <c r="A19" s="32"/>
    </row>
    <row r="20" s="33" customFormat="true" ht="14.25" hidden="false" customHeight="false" outlineLevel="0" collapsed="false">
      <c r="A20" s="32"/>
    </row>
    <row r="21" s="33" customFormat="true" ht="14.25" hidden="false" customHeight="false" outlineLevel="0" collapsed="false">
      <c r="A21" s="32"/>
    </row>
    <row r="22" s="33" customFormat="true" ht="14.25" hidden="false" customHeight="false" outlineLevel="0" collapsed="false">
      <c r="A22" s="32"/>
    </row>
    <row r="23" s="33" customFormat="true" ht="14.25" hidden="false" customHeight="false" outlineLevel="0" collapsed="false">
      <c r="A23" s="32"/>
    </row>
    <row r="24" s="19" customFormat="true" ht="14.25" hidden="false" customHeight="false" outlineLevel="0" collapsed="false">
      <c r="A24" s="34"/>
    </row>
    <row r="25" s="19" customFormat="true" ht="14.25" hidden="false" customHeight="false" outlineLevel="0" collapsed="false">
      <c r="A25" s="34"/>
    </row>
    <row r="26" s="25" customFormat="true" ht="17.25" hidden="false" customHeight="true" outlineLevel="0" collapsed="false">
      <c r="A26" s="35"/>
      <c r="B26" s="36" t="s">
        <v>35</v>
      </c>
      <c r="C26" s="38" t="s">
        <v>36</v>
      </c>
      <c r="D26" s="38" t="s">
        <v>37</v>
      </c>
      <c r="E26" s="38" t="s">
        <v>38</v>
      </c>
      <c r="F26" s="38" t="s">
        <v>39</v>
      </c>
      <c r="G26" s="38" t="s">
        <v>40</v>
      </c>
      <c r="H26" s="38" t="s">
        <v>41</v>
      </c>
      <c r="I26" s="38" t="s">
        <v>42</v>
      </c>
      <c r="J26" s="38" t="s">
        <v>43</v>
      </c>
      <c r="K26" s="38" t="s">
        <v>44</v>
      </c>
      <c r="L26" s="38" t="s">
        <v>45</v>
      </c>
      <c r="M26" s="38" t="s">
        <v>46</v>
      </c>
      <c r="N26" s="38" t="s">
        <v>47</v>
      </c>
      <c r="O26" s="39" t="s">
        <v>48</v>
      </c>
      <c r="P26" s="39" t="s">
        <v>31</v>
      </c>
    </row>
    <row r="27" s="44" customFormat="true" ht="17.25" hidden="false" customHeight="true" outlineLevel="0" collapsed="false">
      <c r="A27" s="40"/>
      <c r="B27" s="104" t="s">
        <v>161</v>
      </c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 t="n">
        <f aca="false">SUMIF(C29:N29,"&lt;&gt;",C27:N27)</f>
        <v>0</v>
      </c>
      <c r="P27" s="129" t="n">
        <f aca="false">SUM(C27:N27)</f>
        <v>0</v>
      </c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</row>
    <row r="28" s="44" customFormat="true" ht="17.25" hidden="false" customHeight="true" outlineLevel="0" collapsed="false">
      <c r="A28" s="40"/>
      <c r="B28" s="45" t="s">
        <v>162</v>
      </c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 t="n">
        <f aca="false">SUMIF(C29:N29,"&lt;&gt;",C28:N28)</f>
        <v>0</v>
      </c>
      <c r="P28" s="129" t="n">
        <f aca="false">SUM(C28:N28)</f>
        <v>0</v>
      </c>
      <c r="Q28" s="47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</row>
    <row r="29" s="44" customFormat="true" ht="17.25" hidden="false" customHeight="true" outlineLevel="0" collapsed="false">
      <c r="A29" s="40"/>
      <c r="B29" s="45" t="s">
        <v>160</v>
      </c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 t="n">
        <f aca="false">SUM(C29:N29)</f>
        <v>0</v>
      </c>
      <c r="P29" s="129"/>
      <c r="Q29" s="47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</row>
    <row r="30" s="44" customFormat="true" ht="17.25" hidden="false" customHeight="true" outlineLevel="0" collapsed="false">
      <c r="A30" s="50"/>
      <c r="B30" s="51" t="s">
        <v>52</v>
      </c>
      <c r="C30" s="130" t="n">
        <f aca="false">IF($B$30="META X REAL 22",(IF(C29="",0,IF($M$3="QUANDO - MELHOR",C27-C29,C29-C27))),(IF(C29="",0,IF($M$3="QUANDO - MELHOR",C28-C29,C29-C28))))</f>
        <v>0</v>
      </c>
      <c r="D30" s="130" t="n">
        <f aca="false">IF($B$30="META X REAL 22",(IF(D29="",0,IF($M$3="QUANDO - MELHOR",D27-D29,D29-D27))),(IF(D29="",0,IF($M$3="QUANDO - MELHOR",D28-D29,D29-D28))))</f>
        <v>0</v>
      </c>
      <c r="E30" s="130" t="n">
        <f aca="false">IF($B$30="META X REAL 22",(IF(E29="",0,IF($M$3="QUANDO - MELHOR",E27-E29,E29-E27))),(IF(E29="",0,IF($M$3="QUANDO - MELHOR",E28-E29,E29-E28))))</f>
        <v>0</v>
      </c>
      <c r="F30" s="130" t="n">
        <f aca="false">IF($B$30="META X REAL 22",(IF(F29="",0,IF($M$3="QUANDO - MELHOR",F27-F29,F29-F27))),(IF(F29="",0,IF($M$3="QUANDO - MELHOR",F28-F29,F29-F28))))</f>
        <v>0</v>
      </c>
      <c r="G30" s="130" t="n">
        <f aca="false">IF($B$30="META X REAL 22",(IF(G29="",0,IF($M$3="QUANDO - MELHOR",G27-G29,G29-G27))),(IF(G29="",0,IF($M$3="QUANDO - MELHOR",G28-G29,G29-G28))))</f>
        <v>0</v>
      </c>
      <c r="H30" s="130" t="n">
        <f aca="false">IF($B$30="META X REAL 22",(IF(H29="",0,IF($M$3="QUANDO - MELHOR",H27-H29,H29-H27))),(IF(H29="",0,IF($M$3="QUANDO - MELHOR",H28-H29,H29-H28))))</f>
        <v>0</v>
      </c>
      <c r="I30" s="130" t="n">
        <f aca="false">IF($B$30="META X REAL 22",(IF(I29="",0,IF($M$3="QUANDO - MELHOR",I27-I29,I29-I27))),(IF(I29="",0,IF($M$3="QUANDO - MELHOR",I28-I29,I29-I28))))</f>
        <v>0</v>
      </c>
      <c r="J30" s="130" t="n">
        <f aca="false">IF($B$30="META X REAL 22",(IF(J29="",0,IF($M$3="QUANDO - MELHOR",J27-J29,J29-J27))),(IF(J29="",0,IF($M$3="QUANDO - MELHOR",J28-J29,J29-J28))))</f>
        <v>0</v>
      </c>
      <c r="K30" s="130" t="n">
        <f aca="false">IF($B$30="META X REAL 22",(IF(K29="",0,IF($M$3="QUANDO - MELHOR",K27-K29,K29-K27))),(IF(K29="",0,IF($M$3="QUANDO - MELHOR",K28-K29,K29-K28))))</f>
        <v>0</v>
      </c>
      <c r="L30" s="130" t="n">
        <f aca="false">IF($B$30="META X REAL 22",(IF(L29="",0,IF($M$3="QUANDO - MELHOR",L27-L29,L29-L27))),(IF(L29="",0,IF($M$3="QUANDO - MELHOR",L28-L29,L29-L28))))</f>
        <v>0</v>
      </c>
      <c r="M30" s="130" t="n">
        <f aca="false">IF($B$30="META X REAL 22",(IF(M29="",0,IF($M$3="QUANDO - MELHOR",M27-M29,M29-M27))),(IF(M29="",0,IF($M$3="QUANDO - MELHOR",M28-M29,M29-M28))))</f>
        <v>0</v>
      </c>
      <c r="N30" s="130" t="n">
        <f aca="false">IF($B$30="META X REAL 22",(IF(N29="",0,IF($M$3="QUANDO - MELHOR",N27-N29,N29-N27))),(IF(N29="",0,IF($M$3="QUANDO - MELHOR",N28-N29,N29-N28))))</f>
        <v>0</v>
      </c>
      <c r="O30" s="130" t="n">
        <f aca="false">IF($B$30="META X REAL 22",(IF(O29="",0,IF($M$3="QUANDO - MELHOR",O27-O29,O29-O27))),(IF(O29="",0,IF($M$3="QUANDO - MELHOR",O28-O29,O29-O28))))</f>
        <v>0</v>
      </c>
      <c r="P30" s="130" t="n">
        <f aca="false">IF($B$30="META X REAL 22",(IF(O29="",0,IF($M$3="QUANDO - MELHOR",P27-O29,O29-P27))),(IF(O29="",0,IF($M$3="QUANDO - MELHOR",P28-O29,O29-P28))))</f>
        <v>0</v>
      </c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</row>
    <row r="31" s="19" customFormat="true" ht="8.25" hidden="false" customHeight="true" outlineLevel="0" collapsed="false">
      <c r="A31" s="34"/>
    </row>
    <row r="32" s="19" customFormat="true" ht="14.25" hidden="false" customHeight="false" outlineLevel="0" collapsed="false">
      <c r="A32" s="34"/>
      <c r="B32" s="54" t="s">
        <v>53</v>
      </c>
      <c r="C32" s="55" t="s">
        <v>54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customFormat="false" ht="39.75" hidden="false" customHeight="true" outlineLevel="0" collapsed="false">
      <c r="B33" s="56" t="s">
        <v>55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</row>
    <row r="34" customFormat="false" ht="39.75" hidden="false" customHeight="true" outlineLevel="0" collapsed="false">
      <c r="B34" s="56" t="s">
        <v>56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</row>
    <row r="35" customFormat="false" ht="39.75" hidden="false" customHeight="true" outlineLevel="0" collapsed="false">
      <c r="B35" s="56" t="s">
        <v>57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</row>
    <row r="36" customFormat="false" ht="39.75" hidden="false" customHeight="true" outlineLevel="0" collapsed="false">
      <c r="B36" s="56" t="s">
        <v>58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</row>
    <row r="37" customFormat="false" ht="39.75" hidden="false" customHeight="true" outlineLevel="0" collapsed="false">
      <c r="B37" s="56" t="s">
        <v>59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</row>
    <row r="38" customFormat="false" ht="39.75" hidden="false" customHeight="true" outlineLevel="0" collapsed="false">
      <c r="B38" s="56" t="s">
        <v>60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</row>
    <row r="39" customFormat="false" ht="39.75" hidden="false" customHeight="true" outlineLevel="0" collapsed="false">
      <c r="B39" s="56" t="s">
        <v>61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</row>
    <row r="40" customFormat="false" ht="39.75" hidden="false" customHeight="true" outlineLevel="0" collapsed="false">
      <c r="B40" s="56" t="s">
        <v>62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</row>
    <row r="41" customFormat="false" ht="39.75" hidden="false" customHeight="true" outlineLevel="0" collapsed="false">
      <c r="B41" s="56" t="s">
        <v>63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</row>
    <row r="42" customFormat="false" ht="39.75" hidden="false" customHeight="true" outlineLevel="0" collapsed="false">
      <c r="B42" s="56" t="s">
        <v>64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</row>
    <row r="43" customFormat="false" ht="39.75" hidden="false" customHeight="true" outlineLevel="0" collapsed="false">
      <c r="B43" s="56" t="s">
        <v>65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</row>
    <row r="44" customFormat="false" ht="39.75" hidden="false" customHeight="true" outlineLevel="0" collapsed="false">
      <c r="B44" s="56" t="s">
        <v>66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</row>
    <row r="45" s="19" customFormat="true" ht="8.25" hidden="false" customHeight="true" outlineLevel="0" collapsed="false">
      <c r="A45" s="34"/>
    </row>
    <row r="46" s="19" customFormat="true" ht="14.25" hidden="false" customHeight="false" outlineLevel="0" collapsed="false">
      <c r="A46" s="34"/>
      <c r="B46" s="59" t="s">
        <v>67</v>
      </c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60" t="s">
        <v>68</v>
      </c>
      <c r="N46" s="60"/>
      <c r="O46" s="60"/>
      <c r="P46" s="60"/>
    </row>
    <row r="47" s="19" customFormat="true" ht="15" hidden="false" customHeight="true" outlineLevel="0" collapsed="false">
      <c r="A47" s="34"/>
      <c r="B47" s="61" t="s">
        <v>35</v>
      </c>
      <c r="C47" s="63" t="s">
        <v>69</v>
      </c>
      <c r="D47" s="63"/>
      <c r="E47" s="63" t="s">
        <v>70</v>
      </c>
      <c r="F47" s="63"/>
      <c r="G47" s="63"/>
      <c r="H47" s="63"/>
      <c r="I47" s="63" t="s">
        <v>71</v>
      </c>
      <c r="J47" s="64" t="s">
        <v>72</v>
      </c>
      <c r="K47" s="64"/>
      <c r="L47" s="65" t="s">
        <v>73</v>
      </c>
      <c r="M47" s="63" t="s">
        <v>74</v>
      </c>
      <c r="N47" s="63"/>
      <c r="O47" s="63"/>
      <c r="P47" s="66" t="s">
        <v>75</v>
      </c>
    </row>
    <row r="48" s="19" customFormat="true" ht="14.25" hidden="false" customHeight="false" outlineLevel="0" collapsed="false">
      <c r="A48" s="34"/>
      <c r="B48" s="61"/>
      <c r="C48" s="63"/>
      <c r="D48" s="63"/>
      <c r="E48" s="63"/>
      <c r="F48" s="63"/>
      <c r="G48" s="63"/>
      <c r="H48" s="63"/>
      <c r="I48" s="63"/>
      <c r="J48" s="63" t="s">
        <v>76</v>
      </c>
      <c r="K48" s="63" t="s">
        <v>77</v>
      </c>
      <c r="L48" s="65"/>
      <c r="M48" s="63"/>
      <c r="N48" s="63"/>
      <c r="O48" s="63"/>
      <c r="P48" s="66"/>
    </row>
    <row r="49" customFormat="false" ht="45" hidden="false" customHeight="true" outlineLevel="0" collapsed="false">
      <c r="B49" s="68"/>
      <c r="C49" s="68"/>
      <c r="D49" s="68"/>
      <c r="E49" s="69"/>
      <c r="F49" s="69"/>
      <c r="G49" s="69"/>
      <c r="H49" s="69"/>
      <c r="I49" s="68"/>
      <c r="J49" s="70"/>
      <c r="K49" s="70"/>
      <c r="L49" s="68"/>
      <c r="M49" s="71"/>
      <c r="N49" s="71"/>
      <c r="O49" s="71"/>
      <c r="P49" s="72"/>
    </row>
    <row r="50" customFormat="false" ht="45" hidden="false" customHeight="true" outlineLevel="0" collapsed="false">
      <c r="B50" s="68"/>
      <c r="C50" s="68"/>
      <c r="D50" s="68"/>
      <c r="E50" s="69"/>
      <c r="F50" s="69"/>
      <c r="G50" s="69"/>
      <c r="H50" s="69"/>
      <c r="I50" s="68"/>
      <c r="J50" s="70"/>
      <c r="K50" s="70"/>
      <c r="L50" s="68"/>
      <c r="M50" s="71"/>
      <c r="N50" s="71"/>
      <c r="O50" s="71"/>
      <c r="P50" s="72"/>
    </row>
    <row r="51" customFormat="false" ht="45" hidden="false" customHeight="true" outlineLevel="0" collapsed="false">
      <c r="B51" s="68"/>
      <c r="C51" s="68"/>
      <c r="D51" s="68"/>
      <c r="E51" s="69"/>
      <c r="F51" s="69"/>
      <c r="G51" s="69"/>
      <c r="H51" s="69"/>
      <c r="I51" s="68"/>
      <c r="J51" s="70"/>
      <c r="K51" s="70"/>
      <c r="L51" s="68"/>
      <c r="M51" s="71"/>
      <c r="N51" s="71"/>
      <c r="O51" s="71"/>
      <c r="P51" s="72"/>
    </row>
    <row r="52" customFormat="false" ht="45" hidden="false" customHeight="true" outlineLevel="0" collapsed="false">
      <c r="B52" s="68"/>
      <c r="C52" s="68"/>
      <c r="D52" s="68"/>
      <c r="E52" s="69"/>
      <c r="F52" s="69"/>
      <c r="G52" s="69"/>
      <c r="H52" s="69"/>
      <c r="I52" s="68"/>
      <c r="J52" s="70"/>
      <c r="K52" s="70"/>
      <c r="L52" s="68"/>
      <c r="M52" s="71"/>
      <c r="N52" s="71"/>
      <c r="O52" s="71"/>
      <c r="P52" s="72"/>
    </row>
    <row r="53" customFormat="false" ht="45" hidden="false" customHeight="true" outlineLevel="0" collapsed="false">
      <c r="B53" s="68"/>
      <c r="C53" s="68"/>
      <c r="D53" s="68"/>
      <c r="E53" s="69"/>
      <c r="F53" s="69"/>
      <c r="G53" s="69"/>
      <c r="H53" s="69"/>
      <c r="I53" s="68"/>
      <c r="J53" s="70"/>
      <c r="K53" s="70"/>
      <c r="L53" s="68"/>
      <c r="M53" s="71"/>
      <c r="N53" s="71"/>
      <c r="O53" s="71"/>
      <c r="P53" s="72"/>
    </row>
    <row r="54" customFormat="false" ht="45" hidden="false" customHeight="true" outlineLevel="0" collapsed="false">
      <c r="B54" s="68"/>
      <c r="C54" s="68"/>
      <c r="D54" s="68"/>
      <c r="E54" s="69"/>
      <c r="F54" s="69"/>
      <c r="G54" s="69"/>
      <c r="H54" s="69"/>
      <c r="I54" s="68"/>
      <c r="J54" s="70"/>
      <c r="K54" s="70"/>
      <c r="L54" s="68"/>
      <c r="M54" s="71"/>
      <c r="N54" s="71"/>
      <c r="O54" s="71"/>
      <c r="P54" s="72"/>
    </row>
    <row r="55" customFormat="false" ht="45" hidden="false" customHeight="true" outlineLevel="0" collapsed="false">
      <c r="B55" s="68"/>
      <c r="C55" s="68"/>
      <c r="D55" s="68"/>
      <c r="E55" s="69"/>
      <c r="F55" s="69"/>
      <c r="G55" s="69"/>
      <c r="H55" s="69"/>
      <c r="I55" s="68"/>
      <c r="J55" s="70"/>
      <c r="K55" s="70"/>
      <c r="L55" s="68"/>
      <c r="M55" s="71"/>
      <c r="N55" s="71"/>
      <c r="O55" s="71"/>
      <c r="P55" s="72"/>
    </row>
    <row r="56" customFormat="false" ht="45" hidden="false" customHeight="true" outlineLevel="0" collapsed="false">
      <c r="B56" s="68"/>
      <c r="C56" s="68"/>
      <c r="D56" s="68"/>
      <c r="E56" s="69"/>
      <c r="F56" s="69"/>
      <c r="G56" s="69"/>
      <c r="H56" s="69"/>
      <c r="I56" s="68"/>
      <c r="J56" s="70"/>
      <c r="K56" s="70"/>
      <c r="L56" s="68"/>
      <c r="M56" s="71"/>
      <c r="N56" s="71"/>
      <c r="O56" s="71"/>
      <c r="P56" s="72"/>
    </row>
    <row r="57" customFormat="false" ht="45" hidden="false" customHeight="true" outlineLevel="0" collapsed="false">
      <c r="B57" s="68"/>
      <c r="C57" s="68"/>
      <c r="D57" s="68"/>
      <c r="E57" s="69"/>
      <c r="F57" s="69"/>
      <c r="G57" s="69"/>
      <c r="H57" s="69"/>
      <c r="I57" s="68"/>
      <c r="J57" s="70"/>
      <c r="K57" s="70"/>
      <c r="L57" s="68"/>
      <c r="M57" s="71"/>
      <c r="N57" s="71"/>
      <c r="O57" s="71"/>
      <c r="P57" s="72"/>
    </row>
    <row r="58" customFormat="false" ht="45" hidden="false" customHeight="true" outlineLevel="0" collapsed="false">
      <c r="B58" s="68"/>
      <c r="C58" s="68"/>
      <c r="D58" s="68"/>
      <c r="E58" s="69"/>
      <c r="F58" s="69"/>
      <c r="G58" s="69"/>
      <c r="H58" s="69"/>
      <c r="I58" s="68"/>
      <c r="J58" s="70"/>
      <c r="K58" s="70"/>
      <c r="L58" s="68"/>
      <c r="M58" s="71"/>
      <c r="N58" s="71"/>
      <c r="O58" s="71"/>
      <c r="P58" s="72"/>
    </row>
    <row r="59" customFormat="false" ht="45" hidden="false" customHeight="true" outlineLevel="0" collapsed="false">
      <c r="B59" s="68"/>
      <c r="C59" s="68"/>
      <c r="D59" s="68"/>
      <c r="E59" s="69"/>
      <c r="F59" s="69"/>
      <c r="G59" s="69"/>
      <c r="H59" s="69"/>
      <c r="I59" s="68"/>
      <c r="J59" s="70"/>
      <c r="K59" s="70"/>
      <c r="L59" s="68"/>
      <c r="M59" s="71"/>
      <c r="N59" s="71"/>
      <c r="O59" s="71"/>
      <c r="P59" s="72"/>
    </row>
    <row r="60" customFormat="false" ht="45" hidden="false" customHeight="true" outlineLevel="0" collapsed="false">
      <c r="B60" s="68"/>
      <c r="C60" s="68"/>
      <c r="D60" s="68"/>
      <c r="E60" s="69"/>
      <c r="F60" s="69"/>
      <c r="G60" s="69"/>
      <c r="H60" s="69"/>
      <c r="I60" s="68"/>
      <c r="J60" s="70"/>
      <c r="K60" s="70"/>
      <c r="L60" s="68"/>
      <c r="M60" s="71"/>
      <c r="N60" s="71"/>
      <c r="O60" s="71"/>
      <c r="P60" s="72"/>
    </row>
    <row r="61" customFormat="false" ht="45" hidden="false" customHeight="true" outlineLevel="0" collapsed="false">
      <c r="B61" s="68"/>
      <c r="C61" s="68"/>
      <c r="D61" s="68"/>
      <c r="E61" s="69"/>
      <c r="F61" s="69"/>
      <c r="G61" s="69"/>
      <c r="H61" s="69"/>
      <c r="I61" s="68"/>
      <c r="J61" s="70"/>
      <c r="K61" s="70"/>
      <c r="L61" s="68"/>
      <c r="M61" s="71"/>
      <c r="N61" s="71"/>
      <c r="O61" s="71"/>
      <c r="P61" s="72"/>
    </row>
    <row r="62" customFormat="false" ht="45" hidden="false" customHeight="true" outlineLevel="0" collapsed="false">
      <c r="B62" s="68"/>
      <c r="C62" s="68"/>
      <c r="D62" s="68"/>
      <c r="E62" s="69"/>
      <c r="F62" s="69"/>
      <c r="G62" s="69"/>
      <c r="H62" s="69"/>
      <c r="I62" s="68"/>
      <c r="J62" s="70"/>
      <c r="K62" s="70"/>
      <c r="L62" s="68"/>
      <c r="M62" s="71"/>
      <c r="N62" s="71"/>
      <c r="O62" s="71"/>
      <c r="P62" s="72"/>
    </row>
    <row r="63" customFormat="false" ht="45" hidden="false" customHeight="true" outlineLevel="0" collapsed="false">
      <c r="B63" s="68"/>
      <c r="C63" s="68"/>
      <c r="D63" s="68"/>
      <c r="E63" s="69"/>
      <c r="F63" s="69"/>
      <c r="G63" s="69"/>
      <c r="H63" s="69"/>
      <c r="I63" s="68"/>
      <c r="J63" s="70"/>
      <c r="K63" s="70"/>
      <c r="L63" s="68"/>
      <c r="M63" s="71"/>
      <c r="N63" s="71"/>
      <c r="O63" s="71"/>
      <c r="P63" s="72"/>
    </row>
    <row r="64" customFormat="false" ht="45" hidden="false" customHeight="true" outlineLevel="0" collapsed="false">
      <c r="B64" s="68"/>
      <c r="C64" s="68"/>
      <c r="D64" s="68"/>
      <c r="E64" s="69"/>
      <c r="F64" s="69"/>
      <c r="G64" s="69"/>
      <c r="H64" s="69"/>
      <c r="I64" s="68"/>
      <c r="J64" s="70"/>
      <c r="K64" s="70"/>
      <c r="L64" s="68"/>
      <c r="M64" s="71"/>
      <c r="N64" s="71"/>
      <c r="O64" s="71"/>
      <c r="P64" s="72"/>
    </row>
    <row r="65" customFormat="false" ht="45" hidden="false" customHeight="true" outlineLevel="0" collapsed="false">
      <c r="B65" s="68"/>
      <c r="C65" s="68"/>
      <c r="D65" s="68"/>
      <c r="E65" s="69"/>
      <c r="F65" s="69"/>
      <c r="G65" s="69"/>
      <c r="H65" s="69"/>
      <c r="I65" s="68"/>
      <c r="J65" s="70"/>
      <c r="K65" s="70"/>
      <c r="L65" s="68"/>
      <c r="M65" s="71"/>
      <c r="N65" s="71"/>
      <c r="O65" s="71"/>
      <c r="P65" s="72"/>
    </row>
    <row r="66" customFormat="false" ht="45" hidden="false" customHeight="true" outlineLevel="0" collapsed="false">
      <c r="B66" s="68"/>
      <c r="C66" s="68"/>
      <c r="D66" s="68"/>
      <c r="E66" s="69"/>
      <c r="F66" s="69"/>
      <c r="G66" s="69"/>
      <c r="H66" s="69"/>
      <c r="I66" s="68"/>
      <c r="J66" s="70"/>
      <c r="K66" s="70"/>
      <c r="L66" s="68"/>
      <c r="M66" s="71"/>
      <c r="N66" s="71"/>
      <c r="O66" s="71"/>
      <c r="P66" s="72"/>
    </row>
    <row r="67" customFormat="false" ht="45" hidden="false" customHeight="true" outlineLevel="0" collapsed="false">
      <c r="B67" s="68"/>
      <c r="C67" s="68"/>
      <c r="D67" s="68"/>
      <c r="E67" s="69"/>
      <c r="F67" s="69"/>
      <c r="G67" s="69"/>
      <c r="H67" s="69"/>
      <c r="I67" s="68"/>
      <c r="J67" s="70"/>
      <c r="K67" s="70"/>
      <c r="L67" s="68"/>
      <c r="M67" s="71"/>
      <c r="N67" s="71"/>
      <c r="O67" s="71"/>
      <c r="P67" s="72"/>
    </row>
    <row r="68" customFormat="false" ht="45" hidden="false" customHeight="true" outlineLevel="0" collapsed="false">
      <c r="B68" s="68"/>
      <c r="C68" s="68"/>
      <c r="D68" s="68"/>
      <c r="E68" s="69"/>
      <c r="F68" s="69"/>
      <c r="G68" s="69"/>
      <c r="H68" s="69"/>
      <c r="I68" s="68"/>
      <c r="J68" s="70"/>
      <c r="K68" s="70"/>
      <c r="L68" s="68"/>
      <c r="M68" s="71"/>
      <c r="N68" s="71"/>
      <c r="O68" s="71"/>
      <c r="P68" s="72"/>
    </row>
    <row r="69" s="19" customFormat="true" ht="14.25" hidden="false" customHeight="false" outlineLevel="0" collapsed="false">
      <c r="A69" s="34"/>
    </row>
    <row r="70" s="19" customFormat="true" ht="14.25" hidden="false" customHeight="false" outlineLevel="0" collapsed="false">
      <c r="A70" s="34"/>
    </row>
    <row r="71" s="19" customFormat="true" ht="14.25" hidden="false" customHeight="false" outlineLevel="0" collapsed="false">
      <c r="A71" s="34"/>
    </row>
    <row r="72" s="19" customFormat="true" ht="14.25" hidden="false" customHeight="false" outlineLevel="0" collapsed="false">
      <c r="A72" s="34"/>
    </row>
    <row r="73" s="19" customFormat="true" ht="14.25" hidden="false" customHeight="false" outlineLevel="0" collapsed="false">
      <c r="A73" s="34"/>
    </row>
    <row r="74" s="19" customFormat="true" ht="14.25" hidden="false" customHeight="false" outlineLevel="0" collapsed="false">
      <c r="A74" s="34"/>
    </row>
    <row r="75" s="19" customFormat="true" ht="14.25" hidden="false" customHeight="false" outlineLevel="0" collapsed="false">
      <c r="A75" s="34"/>
    </row>
    <row r="76" s="19" customFormat="true" ht="14.25" hidden="false" customHeight="false" outlineLevel="0" collapsed="false">
      <c r="A76" s="34"/>
    </row>
    <row r="77" s="19" customFormat="true" ht="14.25" hidden="false" customHeight="false" outlineLevel="0" collapsed="false">
      <c r="A77" s="34"/>
    </row>
    <row r="78" s="19" customFormat="true" ht="14.25" hidden="false" customHeight="false" outlineLevel="0" collapsed="false">
      <c r="A78" s="34"/>
    </row>
    <row r="79" s="19" customFormat="true" ht="14.25" hidden="false" customHeight="false" outlineLevel="0" collapsed="false">
      <c r="A79" s="34"/>
    </row>
    <row r="80" s="19" customFormat="true" ht="14.25" hidden="false" customHeight="false" outlineLevel="0" collapsed="false">
      <c r="A80" s="34"/>
    </row>
    <row r="81" s="19" customFormat="true" ht="14.25" hidden="false" customHeight="false" outlineLevel="0" collapsed="false">
      <c r="A81" s="34"/>
    </row>
    <row r="82" s="19" customFormat="true" ht="14.25" hidden="false" customHeight="false" outlineLevel="0" collapsed="false">
      <c r="A82" s="34"/>
    </row>
    <row r="83" s="19" customFormat="true" ht="14.25" hidden="false" customHeight="false" outlineLevel="0" collapsed="false">
      <c r="A83" s="34"/>
    </row>
    <row r="84" s="19" customFormat="true" ht="14.25" hidden="false" customHeight="false" outlineLevel="0" collapsed="false">
      <c r="A84" s="34"/>
    </row>
    <row r="85" s="19" customFormat="true" ht="14.25" hidden="false" customHeight="false" outlineLevel="0" collapsed="false">
      <c r="A85" s="34"/>
    </row>
    <row r="86" s="19" customFormat="true" ht="14.25" hidden="false" customHeight="false" outlineLevel="0" collapsed="false">
      <c r="A86" s="34"/>
    </row>
    <row r="87" s="19" customFormat="true" ht="14.25" hidden="false" customHeight="false" outlineLevel="0" collapsed="false">
      <c r="A87" s="34"/>
    </row>
    <row r="88" s="19" customFormat="true" ht="14.25" hidden="false" customHeight="false" outlineLevel="0" collapsed="false">
      <c r="A88" s="34"/>
    </row>
    <row r="89" s="19" customFormat="true" ht="14.25" hidden="false" customHeight="false" outlineLevel="0" collapsed="false">
      <c r="A89" s="34"/>
    </row>
    <row r="90" s="19" customFormat="true" ht="14.25" hidden="false" customHeight="false" outlineLevel="0" collapsed="false">
      <c r="A90" s="34"/>
    </row>
    <row r="91" s="19" customFormat="true" ht="14.25" hidden="false" customHeight="false" outlineLevel="0" collapsed="false">
      <c r="A91" s="34"/>
    </row>
    <row r="92" s="19" customFormat="true" ht="14.25" hidden="false" customHeight="false" outlineLevel="0" collapsed="false">
      <c r="A92" s="34"/>
    </row>
    <row r="93" s="19" customFormat="true" ht="14.25" hidden="false" customHeight="false" outlineLevel="0" collapsed="false">
      <c r="A93" s="34"/>
    </row>
    <row r="94" s="19" customFormat="true" ht="14.25" hidden="false" customHeight="false" outlineLevel="0" collapsed="false">
      <c r="A94" s="34"/>
    </row>
    <row r="95" s="19" customFormat="true" ht="14.25" hidden="false" customHeight="false" outlineLevel="0" collapsed="false">
      <c r="A95" s="34"/>
    </row>
    <row r="96" s="19" customFormat="true" ht="14.25" hidden="false" customHeight="false" outlineLevel="0" collapsed="false">
      <c r="A96" s="34"/>
    </row>
    <row r="97" s="19" customFormat="true" ht="14.25" hidden="false" customHeight="false" outlineLevel="0" collapsed="false">
      <c r="A97" s="34"/>
    </row>
    <row r="98" s="19" customFormat="true" ht="14.25" hidden="false" customHeight="false" outlineLevel="0" collapsed="false">
      <c r="A98" s="34"/>
    </row>
    <row r="99" s="19" customFormat="true" ht="14.25" hidden="false" customHeight="false" outlineLevel="0" collapsed="false">
      <c r="A99" s="34"/>
    </row>
    <row r="100" s="19" customFormat="true" ht="14.25" hidden="false" customHeight="false" outlineLevel="0" collapsed="false">
      <c r="A100" s="34"/>
    </row>
    <row r="101" s="19" customFormat="true" ht="14.25" hidden="false" customHeight="false" outlineLevel="0" collapsed="false">
      <c r="A101" s="34"/>
    </row>
    <row r="102" s="19" customFormat="true" ht="14.25" hidden="false" customHeight="false" outlineLevel="0" collapsed="false">
      <c r="A102" s="34"/>
    </row>
  </sheetData>
  <sheetProtection algorithmName="SHA-512" hashValue="0BhFW6/ou2FjX5nylfQ5NRu+CxXf00d8Mx6KACcrORt+tyJETtv4Q+nivqyIAEHTjn8j04BatXYZnKkbbN6iPg==" saltValue="YnXT6sbGD7AbOBwGoDo8JQ==" spinCount="100000" sheet="true" objects="true" scenarios="true" formatCells="false" sort="false" autoFilter="false"/>
  <autoFilter ref="B48:P6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mergeCells count="101">
    <mergeCell ref="B1:B2"/>
    <mergeCell ref="C1:F2"/>
    <mergeCell ref="G1:G2"/>
    <mergeCell ref="H1:I2"/>
    <mergeCell ref="J1:J2"/>
    <mergeCell ref="K1:L2"/>
    <mergeCell ref="M1:M2"/>
    <mergeCell ref="N1:N2"/>
    <mergeCell ref="O1:P1"/>
    <mergeCell ref="B3:B4"/>
    <mergeCell ref="C3:F4"/>
    <mergeCell ref="G3:G4"/>
    <mergeCell ref="H3:I4"/>
    <mergeCell ref="J3:J4"/>
    <mergeCell ref="K3:L4"/>
    <mergeCell ref="M3:M4"/>
    <mergeCell ref="N3:N4"/>
    <mergeCell ref="O29:P29"/>
    <mergeCell ref="C32:P32"/>
    <mergeCell ref="C33:P33"/>
    <mergeCell ref="C34:P34"/>
    <mergeCell ref="C35:P35"/>
    <mergeCell ref="C36:P36"/>
    <mergeCell ref="C37:P37"/>
    <mergeCell ref="C38:P38"/>
    <mergeCell ref="C39:P39"/>
    <mergeCell ref="C40:P40"/>
    <mergeCell ref="C41:P41"/>
    <mergeCell ref="C42:P42"/>
    <mergeCell ref="C43:P43"/>
    <mergeCell ref="C44:P44"/>
    <mergeCell ref="B46:L46"/>
    <mergeCell ref="M46:P46"/>
    <mergeCell ref="B47:B48"/>
    <mergeCell ref="C47:D48"/>
    <mergeCell ref="E47:H48"/>
    <mergeCell ref="I47:I48"/>
    <mergeCell ref="J47:K47"/>
    <mergeCell ref="L47:L48"/>
    <mergeCell ref="M47:O48"/>
    <mergeCell ref="P47:P48"/>
    <mergeCell ref="C49:D49"/>
    <mergeCell ref="E49:H49"/>
    <mergeCell ref="M49:O49"/>
    <mergeCell ref="C50:D50"/>
    <mergeCell ref="E50:H50"/>
    <mergeCell ref="M50:O50"/>
    <mergeCell ref="C51:D51"/>
    <mergeCell ref="E51:H51"/>
    <mergeCell ref="M51:O51"/>
    <mergeCell ref="C52:D52"/>
    <mergeCell ref="E52:H52"/>
    <mergeCell ref="M52:O52"/>
    <mergeCell ref="C53:D53"/>
    <mergeCell ref="E53:H53"/>
    <mergeCell ref="M53:O53"/>
    <mergeCell ref="C54:D54"/>
    <mergeCell ref="E54:H54"/>
    <mergeCell ref="M54:O54"/>
    <mergeCell ref="C55:D55"/>
    <mergeCell ref="E55:H55"/>
    <mergeCell ref="M55:O55"/>
    <mergeCell ref="C56:D56"/>
    <mergeCell ref="E56:H56"/>
    <mergeCell ref="M56:O56"/>
    <mergeCell ref="C57:D57"/>
    <mergeCell ref="E57:H57"/>
    <mergeCell ref="M57:O57"/>
    <mergeCell ref="C58:D58"/>
    <mergeCell ref="E58:H58"/>
    <mergeCell ref="M58:O58"/>
    <mergeCell ref="C59:D59"/>
    <mergeCell ref="E59:H59"/>
    <mergeCell ref="M59:O59"/>
    <mergeCell ref="C60:D60"/>
    <mergeCell ref="E60:H60"/>
    <mergeCell ref="M60:O60"/>
    <mergeCell ref="C61:D61"/>
    <mergeCell ref="E61:H61"/>
    <mergeCell ref="M61:O61"/>
    <mergeCell ref="C62:D62"/>
    <mergeCell ref="E62:H62"/>
    <mergeCell ref="M62:O62"/>
    <mergeCell ref="C63:D63"/>
    <mergeCell ref="E63:H63"/>
    <mergeCell ref="M63:O63"/>
    <mergeCell ref="C64:D64"/>
    <mergeCell ref="E64:H64"/>
    <mergeCell ref="M64:O64"/>
    <mergeCell ref="C65:D65"/>
    <mergeCell ref="E65:H65"/>
    <mergeCell ref="M65:O65"/>
    <mergeCell ref="C66:D66"/>
    <mergeCell ref="E66:H66"/>
    <mergeCell ref="M66:O66"/>
    <mergeCell ref="C67:D67"/>
    <mergeCell ref="E67:H67"/>
    <mergeCell ref="M67:O67"/>
    <mergeCell ref="C68:D68"/>
    <mergeCell ref="E68:H68"/>
    <mergeCell ref="M68:O68"/>
  </mergeCells>
  <conditionalFormatting sqref="C30:P30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C27:P28 C29:O29 C30:P30">
    <cfRule type="containsErrors" priority="3" aboveAverage="0" equalAverage="0" bottom="0" percent="0" rank="0" text="" dxfId="21">
      <formula>ISERROR(C27)</formula>
    </cfRule>
  </conditionalFormatting>
  <dataValidations count="4">
    <dataValidation allowBlank="true" errorStyle="stop" operator="between" showDropDown="false" showErrorMessage="true" showInputMessage="true" sqref="L49:L68" type="list">
      <formula1>"NÃO INICIADO,EM ANDAMENTO,CONCLUÍDO,PAUSADO,CANCELADO"</formula1>
      <formula2>0</formula2>
    </dataValidation>
    <dataValidation allowBlank="true" errorStyle="stop" operator="between" showDropDown="false" showErrorMessage="true" showInputMessage="true" sqref="P49:P68" type="list">
      <formula1>"SIM,NÃO,PARCIAL"</formula1>
      <formula2>0</formula2>
    </dataValidation>
    <dataValidation allowBlank="true" errorStyle="stop" operator="between" showDropDown="false" showErrorMessage="true" showInputMessage="true" sqref="B49:B68" type="list">
      <formula1>$B$33:$B$44</formula1>
      <formula2>0</formula2>
    </dataValidation>
    <dataValidation allowBlank="true" errorStyle="stop" operator="between" showDropDown="false" showErrorMessage="true" showInputMessage="true" sqref="B30" type="list">
      <formula1>"META X REAL 22,REAL 21 X REAL 22"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20" activeCellId="0" sqref="I20"/>
    </sheetView>
  </sheetViews>
  <sheetFormatPr defaultColWidth="9.109375" defaultRowHeight="14.25" customHeight="true" zeroHeight="false" outlineLevelRow="0" outlineLevelCol="0"/>
  <cols>
    <col collapsed="false" customWidth="false" hidden="false" outlineLevel="0" max="16384" min="1" style="3" width="9.11"/>
  </cols>
  <sheetData>
    <row r="1" s="73" customFormat="true" ht="19.7" hidden="false" customHeight="false" outlineLevel="0" collapsed="false">
      <c r="A1" s="73" t="str">
        <f aca="false">CONCATENATE("EVIDÊNCIA INDICADOR - ",VLOOKUP(IND10!A1,'EXTRATO INDICADORES'!A:E,5,0))</f>
        <v>EVIDÊNCIA INDICADOR - 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8080"/>
    <pageSetUpPr fitToPage="true"/>
  </sheetPr>
  <dimension ref="A1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0" activeCellId="0" sqref="F20"/>
    </sheetView>
  </sheetViews>
  <sheetFormatPr defaultColWidth="9.109375" defaultRowHeight="14.25" customHeight="true" zeroHeight="false" outlineLevelRow="0" outlineLevelCol="0"/>
  <cols>
    <col collapsed="false" customWidth="true" hidden="false" outlineLevel="0" max="1" min="1" style="3" width="23.33"/>
    <col collapsed="false" customWidth="true" hidden="false" outlineLevel="0" max="2" min="2" style="3" width="14.21"/>
    <col collapsed="false" customWidth="true" hidden="false" outlineLevel="0" max="3" min="3" style="3" width="14.56"/>
    <col collapsed="false" customWidth="true" hidden="false" outlineLevel="0" max="4" min="4" style="3" width="14"/>
    <col collapsed="false" customWidth="true" hidden="false" outlineLevel="0" max="5" min="5" style="3" width="21.44"/>
    <col collapsed="false" customWidth="true" hidden="false" outlineLevel="0" max="6" min="6" style="3" width="15.11"/>
    <col collapsed="false" customWidth="true" hidden="false" outlineLevel="0" max="7" min="7" style="3" width="14.11"/>
    <col collapsed="false" customWidth="true" hidden="false" outlineLevel="0" max="8" min="8" style="3" width="13.88"/>
    <col collapsed="false" customWidth="true" hidden="false" outlineLevel="0" max="9" min="9" style="3" width="15.11"/>
    <col collapsed="false" customWidth="true" hidden="false" outlineLevel="0" max="11" min="10" style="3" width="12.11"/>
    <col collapsed="false" customWidth="true" hidden="false" outlineLevel="0" max="12" min="12" style="3" width="10.44"/>
    <col collapsed="false" customWidth="false" hidden="false" outlineLevel="0" max="16384" min="13" style="3" width="9.11"/>
  </cols>
  <sheetData>
    <row r="1" s="73" customFormat="true" ht="19.7" hidden="false" customHeight="false" outlineLevel="0" collapsed="false">
      <c r="A1" s="73" t="str">
        <f aca="false">CONCATENATE("EVIDÊNCIA INDICADOR - ",VLOOKUP(ENG!A1,'EXTRATO INDICADORES'!A:E,5,0))</f>
        <v>EVIDÊNCIA INDICADOR - RNC - RELATÓRIO DE NÃO CONFORMIDADES</v>
      </c>
    </row>
    <row r="2" s="73" customFormat="true" ht="19.7" hidden="false" customHeight="false" outlineLevel="0" collapsed="false"/>
    <row r="3" s="73" customFormat="true" ht="19.7" hidden="false" customHeight="false" outlineLevel="0" collapsed="false">
      <c r="A3" s="74" t="s">
        <v>60</v>
      </c>
      <c r="B3" s="74"/>
      <c r="C3" s="75" t="s">
        <v>78</v>
      </c>
      <c r="D3" s="76"/>
      <c r="E3" s="74" t="s">
        <v>61</v>
      </c>
      <c r="F3" s="74"/>
      <c r="G3" s="75" t="s">
        <v>79</v>
      </c>
      <c r="H3" s="75" t="s">
        <v>80</v>
      </c>
      <c r="I3" s="75" t="s">
        <v>78</v>
      </c>
    </row>
    <row r="4" customFormat="false" ht="19.5" hidden="false" customHeight="true" outlineLevel="0" collapsed="false">
      <c r="A4" s="74"/>
      <c r="B4" s="74"/>
      <c r="C4" s="77" t="n">
        <f aca="false">SUM(B7:B24)</f>
        <v>81</v>
      </c>
      <c r="D4" s="76"/>
      <c r="E4" s="74"/>
      <c r="F4" s="74"/>
      <c r="G4" s="77" t="n">
        <f aca="false">SUM(F7:F24)</f>
        <v>64</v>
      </c>
      <c r="H4" s="77" t="n">
        <f aca="false">SUM(H7:H24)</f>
        <v>31</v>
      </c>
      <c r="I4" s="77" t="n">
        <f aca="false">SUM(G4+H4)</f>
        <v>95</v>
      </c>
    </row>
    <row r="5" customFormat="false" ht="15" hidden="false" customHeight="true" outlineLevel="0" collapsed="false">
      <c r="A5" s="78"/>
      <c r="B5" s="78"/>
      <c r="C5" s="78"/>
      <c r="D5" s="76"/>
      <c r="E5" s="78"/>
      <c r="F5" s="78"/>
      <c r="G5" s="78"/>
      <c r="H5" s="76"/>
      <c r="I5" s="76"/>
    </row>
    <row r="6" customFormat="false" ht="14.25" hidden="false" customHeight="false" outlineLevel="0" collapsed="false">
      <c r="A6" s="79" t="s">
        <v>81</v>
      </c>
      <c r="B6" s="79" t="s">
        <v>82</v>
      </c>
      <c r="C6" s="79" t="s">
        <v>83</v>
      </c>
      <c r="E6" s="79" t="s">
        <v>81</v>
      </c>
      <c r="F6" s="79" t="s">
        <v>84</v>
      </c>
      <c r="G6" s="79" t="s">
        <v>83</v>
      </c>
      <c r="H6" s="79" t="s">
        <v>85</v>
      </c>
      <c r="I6" s="79" t="s">
        <v>83</v>
      </c>
    </row>
    <row r="7" customFormat="false" ht="14.25" hidden="false" customHeight="false" outlineLevel="0" collapsed="false">
      <c r="A7" s="80" t="s">
        <v>86</v>
      </c>
      <c r="B7" s="81" t="n">
        <v>20</v>
      </c>
      <c r="C7" s="82" t="n">
        <f aca="false">B7/C4</f>
        <v>0.246913580246914</v>
      </c>
      <c r="E7" s="83" t="s">
        <v>87</v>
      </c>
      <c r="F7" s="84" t="n">
        <v>15</v>
      </c>
      <c r="G7" s="85" t="n">
        <f aca="false">F7/G4</f>
        <v>0.234375</v>
      </c>
      <c r="H7" s="84" t="n">
        <v>2</v>
      </c>
      <c r="I7" s="86" t="n">
        <f aca="false">H7/H4</f>
        <v>0.0645161290322581</v>
      </c>
    </row>
    <row r="8" customFormat="false" ht="14.25" hidden="false" customHeight="false" outlineLevel="0" collapsed="false">
      <c r="A8" s="87" t="s">
        <v>87</v>
      </c>
      <c r="B8" s="88" t="n">
        <v>13</v>
      </c>
      <c r="C8" s="89" t="n">
        <f aca="false">B8/C4</f>
        <v>0.160493827160494</v>
      </c>
      <c r="E8" s="90" t="s">
        <v>88</v>
      </c>
      <c r="F8" s="88" t="n">
        <v>14</v>
      </c>
      <c r="G8" s="91" t="n">
        <f aca="false">F8/G4</f>
        <v>0.21875</v>
      </c>
      <c r="H8" s="88" t="n">
        <v>4</v>
      </c>
      <c r="I8" s="92" t="n">
        <f aca="false">H8/H4</f>
        <v>0.129032258064516</v>
      </c>
      <c r="J8" s="3" t="n">
        <v>2</v>
      </c>
    </row>
    <row r="9" customFormat="false" ht="14.25" hidden="false" customHeight="false" outlineLevel="0" collapsed="false">
      <c r="A9" s="87" t="s">
        <v>89</v>
      </c>
      <c r="B9" s="88" t="n">
        <v>9</v>
      </c>
      <c r="C9" s="89" t="n">
        <f aca="false">B9/C4</f>
        <v>0.111111111111111</v>
      </c>
      <c r="E9" s="90" t="s">
        <v>90</v>
      </c>
      <c r="F9" s="88" t="n">
        <v>8</v>
      </c>
      <c r="G9" s="91" t="n">
        <f aca="false">F9/G4</f>
        <v>0.125</v>
      </c>
      <c r="H9" s="88" t="n">
        <v>1</v>
      </c>
      <c r="I9" s="89" t="n">
        <f aca="false">H9/H4</f>
        <v>0.032258064516129</v>
      </c>
    </row>
    <row r="10" customFormat="false" ht="14.25" hidden="false" customHeight="false" outlineLevel="0" collapsed="false">
      <c r="A10" s="87" t="s">
        <v>88</v>
      </c>
      <c r="B10" s="88" t="n">
        <v>6</v>
      </c>
      <c r="C10" s="89" t="n">
        <f aca="false">B10/C4</f>
        <v>0.0740740740740741</v>
      </c>
      <c r="E10" s="90" t="s">
        <v>91</v>
      </c>
      <c r="F10" s="88" t="n">
        <v>8</v>
      </c>
      <c r="G10" s="91" t="n">
        <f aca="false">F10/G4</f>
        <v>0.125</v>
      </c>
      <c r="H10" s="88" t="n">
        <v>4</v>
      </c>
      <c r="I10" s="92" t="n">
        <f aca="false">H10/H4</f>
        <v>0.129032258064516</v>
      </c>
      <c r="J10" s="3" t="n">
        <v>3</v>
      </c>
    </row>
    <row r="11" customFormat="false" ht="14.25" hidden="false" customHeight="false" outlineLevel="0" collapsed="false">
      <c r="A11" s="87" t="s">
        <v>92</v>
      </c>
      <c r="B11" s="88" t="n">
        <v>5</v>
      </c>
      <c r="C11" s="89" t="n">
        <f aca="false">B11/C4</f>
        <v>0.0617283950617284</v>
      </c>
      <c r="E11" s="90" t="s">
        <v>89</v>
      </c>
      <c r="F11" s="88" t="n">
        <v>4</v>
      </c>
      <c r="G11" s="91" t="n">
        <f aca="false">F11/G4</f>
        <v>0.0625</v>
      </c>
      <c r="H11" s="88" t="n">
        <v>1</v>
      </c>
      <c r="I11" s="89" t="n">
        <f aca="false">H11/H4</f>
        <v>0.032258064516129</v>
      </c>
    </row>
    <row r="12" customFormat="false" ht="14.25" hidden="false" customHeight="false" outlineLevel="0" collapsed="false">
      <c r="A12" s="87" t="s">
        <v>91</v>
      </c>
      <c r="B12" s="88" t="n">
        <v>5</v>
      </c>
      <c r="C12" s="89" t="n">
        <f aca="false">B12/C4</f>
        <v>0.0617283950617284</v>
      </c>
      <c r="E12" s="90" t="s">
        <v>93</v>
      </c>
      <c r="F12" s="88" t="n">
        <v>4</v>
      </c>
      <c r="G12" s="91" t="n">
        <f aca="false">F12/G4</f>
        <v>0.0625</v>
      </c>
      <c r="H12" s="88" t="n">
        <v>3</v>
      </c>
      <c r="I12" s="92" t="n">
        <f aca="false">H12/H4</f>
        <v>0.0967741935483871</v>
      </c>
      <c r="J12" s="3" t="n">
        <v>4</v>
      </c>
    </row>
    <row r="13" customFormat="false" ht="14.25" hidden="false" customHeight="false" outlineLevel="0" collapsed="false">
      <c r="A13" s="87" t="s">
        <v>94</v>
      </c>
      <c r="B13" s="88" t="n">
        <v>4</v>
      </c>
      <c r="C13" s="89" t="n">
        <f aca="false">B13/C4</f>
        <v>0.0493827160493827</v>
      </c>
      <c r="E13" s="90" t="s">
        <v>95</v>
      </c>
      <c r="F13" s="88" t="n">
        <v>3</v>
      </c>
      <c r="G13" s="91" t="n">
        <f aca="false">F13/G4</f>
        <v>0.046875</v>
      </c>
      <c r="H13" s="88" t="n">
        <v>0</v>
      </c>
      <c r="I13" s="89" t="n">
        <f aca="false">H13/H4</f>
        <v>0</v>
      </c>
      <c r="J13" s="93"/>
    </row>
    <row r="14" customFormat="false" ht="14.25" hidden="false" customHeight="false" outlineLevel="0" collapsed="false">
      <c r="A14" s="87" t="s">
        <v>93</v>
      </c>
      <c r="B14" s="88" t="n">
        <v>4</v>
      </c>
      <c r="C14" s="89" t="n">
        <f aca="false">B14/C4</f>
        <v>0.0493827160493827</v>
      </c>
      <c r="E14" s="90" t="s">
        <v>94</v>
      </c>
      <c r="F14" s="88" t="n">
        <v>3</v>
      </c>
      <c r="G14" s="91" t="n">
        <f aca="false">F14/G4</f>
        <v>0.046875</v>
      </c>
      <c r="H14" s="88" t="n">
        <v>0</v>
      </c>
      <c r="I14" s="89" t="n">
        <f aca="false">H14/H4</f>
        <v>0</v>
      </c>
    </row>
    <row r="15" customFormat="false" ht="14.25" hidden="false" customHeight="false" outlineLevel="0" collapsed="false">
      <c r="A15" s="87" t="s">
        <v>96</v>
      </c>
      <c r="B15" s="88" t="n">
        <v>3</v>
      </c>
      <c r="C15" s="89" t="n">
        <f aca="false">B15/C4</f>
        <v>0.037037037037037</v>
      </c>
      <c r="E15" s="90" t="s">
        <v>97</v>
      </c>
      <c r="F15" s="88" t="n">
        <v>2</v>
      </c>
      <c r="G15" s="91" t="n">
        <f aca="false">F15/G4</f>
        <v>0.03125</v>
      </c>
      <c r="H15" s="88" t="n">
        <v>12</v>
      </c>
      <c r="I15" s="92" t="n">
        <f aca="false">H15/H4</f>
        <v>0.387096774193548</v>
      </c>
      <c r="J15" s="3" t="n">
        <v>1</v>
      </c>
    </row>
    <row r="16" customFormat="false" ht="14.25" hidden="false" customHeight="false" outlineLevel="0" collapsed="false">
      <c r="A16" s="87" t="s">
        <v>98</v>
      </c>
      <c r="B16" s="88" t="n">
        <v>3</v>
      </c>
      <c r="C16" s="89" t="n">
        <f aca="false">B16/C4</f>
        <v>0.037037037037037</v>
      </c>
      <c r="E16" s="90" t="s">
        <v>86</v>
      </c>
      <c r="F16" s="88" t="n">
        <v>1</v>
      </c>
      <c r="G16" s="91" t="n">
        <f aca="false">F16/G4</f>
        <v>0.015625</v>
      </c>
      <c r="H16" s="88" t="n">
        <v>0</v>
      </c>
      <c r="I16" s="89" t="n">
        <f aca="false">H16/H4</f>
        <v>0</v>
      </c>
    </row>
    <row r="17" customFormat="false" ht="14.25" hidden="false" customHeight="false" outlineLevel="0" collapsed="false">
      <c r="A17" s="87" t="s">
        <v>97</v>
      </c>
      <c r="B17" s="88" t="n">
        <v>2</v>
      </c>
      <c r="C17" s="89" t="n">
        <f aca="false">B17/C4</f>
        <v>0.0246913580246914</v>
      </c>
      <c r="E17" s="90" t="s">
        <v>92</v>
      </c>
      <c r="F17" s="88" t="n">
        <v>1</v>
      </c>
      <c r="G17" s="91" t="n">
        <f aca="false">F17/G4</f>
        <v>0.015625</v>
      </c>
      <c r="H17" s="88" t="n">
        <v>1</v>
      </c>
      <c r="I17" s="89" t="n">
        <f aca="false">H17/H4</f>
        <v>0.032258064516129</v>
      </c>
    </row>
    <row r="18" customFormat="false" ht="14.25" hidden="false" customHeight="false" outlineLevel="0" collapsed="false">
      <c r="A18" s="87" t="s">
        <v>99</v>
      </c>
      <c r="B18" s="88" t="n">
        <v>2</v>
      </c>
      <c r="C18" s="89" t="n">
        <f aca="false">B18/C4</f>
        <v>0.0246913580246914</v>
      </c>
      <c r="E18" s="90" t="s">
        <v>100</v>
      </c>
      <c r="F18" s="88" t="n">
        <v>1</v>
      </c>
      <c r="G18" s="91" t="n">
        <f aca="false">F18/G4</f>
        <v>0.015625</v>
      </c>
      <c r="H18" s="88" t="n">
        <v>0</v>
      </c>
      <c r="I18" s="89" t="n">
        <f aca="false">H18/H4</f>
        <v>0</v>
      </c>
    </row>
    <row r="19" customFormat="false" ht="14.25" hidden="false" customHeight="false" outlineLevel="0" collapsed="false">
      <c r="A19" s="87" t="s">
        <v>101</v>
      </c>
      <c r="B19" s="88" t="n">
        <v>1</v>
      </c>
      <c r="C19" s="89" t="n">
        <f aca="false">B19/C4</f>
        <v>0.0123456790123457</v>
      </c>
      <c r="E19" s="90" t="s">
        <v>102</v>
      </c>
      <c r="F19" s="88" t="n">
        <v>0</v>
      </c>
      <c r="G19" s="91" t="n">
        <f aca="false">F19/G4</f>
        <v>0</v>
      </c>
      <c r="H19" s="88" t="n">
        <v>0</v>
      </c>
      <c r="I19" s="89" t="n">
        <f aca="false">H19/H4</f>
        <v>0</v>
      </c>
    </row>
    <row r="20" customFormat="false" ht="14.25" hidden="false" customHeight="false" outlineLevel="0" collapsed="false">
      <c r="A20" s="87" t="s">
        <v>95</v>
      </c>
      <c r="B20" s="88" t="n">
        <v>1</v>
      </c>
      <c r="C20" s="89" t="n">
        <f aca="false">B20/C4</f>
        <v>0.0123456790123457</v>
      </c>
      <c r="E20" s="90" t="s">
        <v>96</v>
      </c>
      <c r="F20" s="88" t="n">
        <v>0</v>
      </c>
      <c r="G20" s="91" t="n">
        <f aca="false">F20/G4</f>
        <v>0</v>
      </c>
      <c r="H20" s="88" t="n">
        <v>0</v>
      </c>
      <c r="I20" s="89" t="n">
        <f aca="false">H20/H4</f>
        <v>0</v>
      </c>
    </row>
    <row r="21" customFormat="false" ht="14.25" hidden="false" customHeight="false" outlineLevel="0" collapsed="false">
      <c r="A21" s="87" t="s">
        <v>102</v>
      </c>
      <c r="B21" s="88" t="n">
        <v>1</v>
      </c>
      <c r="C21" s="89" t="n">
        <f aca="false">B21/C4</f>
        <v>0.0123456790123457</v>
      </c>
      <c r="E21" s="90" t="s">
        <v>98</v>
      </c>
      <c r="F21" s="88" t="n">
        <v>0</v>
      </c>
      <c r="G21" s="91" t="n">
        <f aca="false">F21/G4</f>
        <v>0</v>
      </c>
      <c r="H21" s="88" t="n">
        <v>0</v>
      </c>
      <c r="I21" s="89" t="n">
        <f aca="false">H21/H4</f>
        <v>0</v>
      </c>
    </row>
    <row r="22" customFormat="false" ht="14.25" hidden="false" customHeight="false" outlineLevel="0" collapsed="false">
      <c r="A22" s="94" t="s">
        <v>103</v>
      </c>
      <c r="B22" s="95" t="n">
        <v>1</v>
      </c>
      <c r="C22" s="89" t="n">
        <f aca="false">B22/C4</f>
        <v>0.0123456790123457</v>
      </c>
      <c r="E22" s="90" t="s">
        <v>103</v>
      </c>
      <c r="F22" s="88" t="n">
        <v>0</v>
      </c>
      <c r="G22" s="91" t="n">
        <f aca="false">F22/G4</f>
        <v>0</v>
      </c>
      <c r="H22" s="88" t="n">
        <v>0</v>
      </c>
      <c r="I22" s="89" t="n">
        <f aca="false">H22/H4</f>
        <v>0</v>
      </c>
    </row>
    <row r="23" customFormat="false" ht="14.25" hidden="false" customHeight="false" outlineLevel="0" collapsed="false">
      <c r="A23" s="94" t="s">
        <v>104</v>
      </c>
      <c r="B23" s="95" t="n">
        <v>0</v>
      </c>
      <c r="C23" s="89" t="n">
        <f aca="false">B23/C4</f>
        <v>0</v>
      </c>
      <c r="E23" s="96" t="s">
        <v>104</v>
      </c>
      <c r="F23" s="95" t="n">
        <v>0</v>
      </c>
      <c r="G23" s="91" t="n">
        <f aca="false">F23/G4</f>
        <v>0</v>
      </c>
      <c r="H23" s="95" t="n">
        <v>1</v>
      </c>
      <c r="I23" s="89" t="n">
        <f aca="false">H23/H4</f>
        <v>0.032258064516129</v>
      </c>
    </row>
    <row r="24" customFormat="false" ht="14.25" hidden="false" customHeight="false" outlineLevel="0" collapsed="false">
      <c r="A24" s="97" t="s">
        <v>100</v>
      </c>
      <c r="B24" s="98" t="n">
        <v>1</v>
      </c>
      <c r="C24" s="89" t="n">
        <f aca="false">B24/C4</f>
        <v>0.0123456790123457</v>
      </c>
      <c r="E24" s="99" t="s">
        <v>99</v>
      </c>
      <c r="F24" s="98" t="n">
        <v>0</v>
      </c>
      <c r="G24" s="100" t="n">
        <f aca="false">F24/G4</f>
        <v>0</v>
      </c>
      <c r="H24" s="98" t="n">
        <v>2</v>
      </c>
      <c r="I24" s="101" t="n">
        <f aca="false">H24/H4</f>
        <v>0.0645161290322581</v>
      </c>
    </row>
  </sheetData>
  <mergeCells count="2">
    <mergeCell ref="A3:B4"/>
    <mergeCell ref="E3:F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tabColor rgb="FFFFFFFF"/>
    <pageSetUpPr fitToPage="true"/>
  </sheetPr>
  <dimension ref="A1:AM102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4" topLeftCell="A5" activePane="bottomLeft" state="frozen"/>
      <selection pane="topLeft" activeCell="B1" activeCellId="0" sqref="B1"/>
      <selection pane="bottomLeft" activeCell="I30" activeCellId="0" sqref="I30"/>
    </sheetView>
  </sheetViews>
  <sheetFormatPr defaultColWidth="9.109375" defaultRowHeight="14.25" customHeight="true" zeroHeight="false" outlineLevelRow="0" outlineLevelCol="0"/>
  <cols>
    <col collapsed="false" customWidth="true" hidden="true" outlineLevel="0" max="1" min="1" style="18" width="4.67"/>
    <col collapsed="false" customWidth="true" hidden="false" outlineLevel="0" max="2" min="2" style="3" width="15.56"/>
    <col collapsed="false" customWidth="true" hidden="false" outlineLevel="0" max="14" min="3" style="3" width="11.89"/>
    <col collapsed="false" customWidth="true" hidden="false" outlineLevel="0" max="16" min="15" style="3" width="12.44"/>
    <col collapsed="false" customWidth="false" hidden="false" outlineLevel="0" max="39" min="17" style="19" width="9.11"/>
    <col collapsed="false" customWidth="false" hidden="false" outlineLevel="0" max="16384" min="40" style="3" width="9.11"/>
  </cols>
  <sheetData>
    <row r="1" s="26" customFormat="true" ht="15" hidden="false" customHeight="true" outlineLevel="0" collapsed="false">
      <c r="A1" s="102" t="n">
        <v>2</v>
      </c>
      <c r="B1" s="21" t="s">
        <v>4</v>
      </c>
      <c r="C1" s="22" t="str">
        <f aca="false">VLOOKUP(A1,'EXTRATO INDICADORES'!A:L,5,0)</f>
        <v>RNC - RELATÓRIO DE NÃO CONFORMIDADES</v>
      </c>
      <c r="D1" s="22"/>
      <c r="E1" s="22"/>
      <c r="F1" s="22"/>
      <c r="G1" s="23" t="s">
        <v>2</v>
      </c>
      <c r="H1" s="22" t="str">
        <f aca="false">VLOOKUP(A1,'EXTRATO INDICADORES'!A:L,3,0)</f>
        <v>PRODUÇÃO</v>
      </c>
      <c r="I1" s="22"/>
      <c r="J1" s="23" t="s">
        <v>10</v>
      </c>
      <c r="K1" s="24" t="str">
        <f aca="false">VLOOKUP(A1,'EXTRATO INDICADORES'!A:L,11,0)</f>
        <v>RONALDO</v>
      </c>
      <c r="L1" s="24"/>
      <c r="M1" s="21" t="s">
        <v>8</v>
      </c>
      <c r="N1" s="21" t="s">
        <v>7</v>
      </c>
      <c r="O1" s="21" t="s">
        <v>31</v>
      </c>
      <c r="P1" s="21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</row>
    <row r="2" s="26" customFormat="true" ht="15" hidden="false" customHeight="true" outlineLevel="0" collapsed="false">
      <c r="A2" s="27"/>
      <c r="B2" s="21"/>
      <c r="C2" s="22"/>
      <c r="D2" s="22"/>
      <c r="E2" s="22"/>
      <c r="F2" s="22"/>
      <c r="G2" s="23"/>
      <c r="H2" s="22"/>
      <c r="I2" s="22"/>
      <c r="J2" s="23"/>
      <c r="K2" s="24"/>
      <c r="L2" s="24"/>
      <c r="M2" s="21"/>
      <c r="N2" s="21"/>
      <c r="O2" s="28" t="s">
        <v>32</v>
      </c>
      <c r="P2" s="103" t="n">
        <f aca="false">P27</f>
        <v>30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</row>
    <row r="3" s="26" customFormat="true" ht="15" hidden="false" customHeight="true" outlineLevel="0" collapsed="false">
      <c r="A3" s="27"/>
      <c r="B3" s="21" t="s">
        <v>5</v>
      </c>
      <c r="C3" s="30" t="str">
        <f aca="false">VLOOKUP(A1,'EXTRATO INDICADORES'!A:L,6,0)</f>
        <v>APONTAR QUANTIDADE DE NÃO CONFORMIDADES E RETRABALHOS</v>
      </c>
      <c r="D3" s="30"/>
      <c r="E3" s="30"/>
      <c r="F3" s="30"/>
      <c r="G3" s="23" t="s">
        <v>3</v>
      </c>
      <c r="H3" s="22" t="str">
        <f aca="false">VLOOKUP(A1,'EXTRATO INDICADORES'!A:L,4,0)</f>
        <v>CORPORATIVO</v>
      </c>
      <c r="I3" s="22"/>
      <c r="J3" s="21" t="s">
        <v>11</v>
      </c>
      <c r="K3" s="24" t="str">
        <f aca="false">VLOOKUP(A1,'EXTRATO INDICADORES'!A:L,12,0)</f>
        <v>ALAN</v>
      </c>
      <c r="L3" s="24"/>
      <c r="M3" s="31" t="str">
        <f aca="false">VLOOKUP(A1,'EXTRATO INDICADORES'!A:L,9,0)</f>
        <v>QUANDO - MELHOR</v>
      </c>
      <c r="N3" s="31" t="str">
        <f aca="false">VLOOKUP(A1,'EXTRATO INDICADORES'!A:L,8,0)</f>
        <v>UN</v>
      </c>
      <c r="O3" s="28" t="s">
        <v>33</v>
      </c>
      <c r="P3" s="103" t="n">
        <f aca="false">O29</f>
        <v>15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</row>
    <row r="4" s="26" customFormat="true" ht="15" hidden="false" customHeight="true" outlineLevel="0" collapsed="false">
      <c r="A4" s="27"/>
      <c r="B4" s="21"/>
      <c r="C4" s="30"/>
      <c r="D4" s="30"/>
      <c r="E4" s="30"/>
      <c r="F4" s="30"/>
      <c r="G4" s="23"/>
      <c r="H4" s="22"/>
      <c r="I4" s="22"/>
      <c r="J4" s="21"/>
      <c r="K4" s="24"/>
      <c r="L4" s="24"/>
      <c r="M4" s="31"/>
      <c r="N4" s="31"/>
      <c r="O4" s="28" t="s">
        <v>34</v>
      </c>
      <c r="P4" s="103" t="n">
        <f aca="false">P30</f>
        <v>-3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</row>
    <row r="5" s="33" customFormat="true" ht="14.25" hidden="false" customHeight="false" outlineLevel="0" collapsed="false">
      <c r="A5" s="32"/>
    </row>
    <row r="6" s="33" customFormat="true" ht="14.25" hidden="false" customHeight="false" outlineLevel="0" collapsed="false">
      <c r="A6" s="32"/>
    </row>
    <row r="7" s="33" customFormat="true" ht="14.25" hidden="false" customHeight="false" outlineLevel="0" collapsed="false">
      <c r="A7" s="32"/>
    </row>
    <row r="8" s="33" customFormat="true" ht="14.25" hidden="false" customHeight="false" outlineLevel="0" collapsed="false">
      <c r="A8" s="32"/>
    </row>
    <row r="9" s="33" customFormat="true" ht="14.25" hidden="false" customHeight="false" outlineLevel="0" collapsed="false">
      <c r="A9" s="32"/>
    </row>
    <row r="10" s="33" customFormat="true" ht="14.25" hidden="false" customHeight="false" outlineLevel="0" collapsed="false">
      <c r="A10" s="32"/>
    </row>
    <row r="11" s="33" customFormat="true" ht="14.25" hidden="false" customHeight="false" outlineLevel="0" collapsed="false">
      <c r="A11" s="32"/>
    </row>
    <row r="12" s="33" customFormat="true" ht="14.25" hidden="false" customHeight="false" outlineLevel="0" collapsed="false">
      <c r="A12" s="32"/>
    </row>
    <row r="13" s="33" customFormat="true" ht="14.25" hidden="false" customHeight="false" outlineLevel="0" collapsed="false">
      <c r="A13" s="32"/>
    </row>
    <row r="14" s="33" customFormat="true" ht="14.25" hidden="false" customHeight="false" outlineLevel="0" collapsed="false">
      <c r="A14" s="32"/>
    </row>
    <row r="15" s="33" customFormat="true" ht="14.25" hidden="false" customHeight="false" outlineLevel="0" collapsed="false">
      <c r="A15" s="32"/>
    </row>
    <row r="16" s="33" customFormat="true" ht="14.25" hidden="false" customHeight="false" outlineLevel="0" collapsed="false">
      <c r="A16" s="32"/>
    </row>
    <row r="17" s="33" customFormat="true" ht="14.25" hidden="false" customHeight="false" outlineLevel="0" collapsed="false">
      <c r="A17" s="32"/>
    </row>
    <row r="18" s="33" customFormat="true" ht="14.25" hidden="false" customHeight="false" outlineLevel="0" collapsed="false">
      <c r="A18" s="32"/>
    </row>
    <row r="19" s="33" customFormat="true" ht="14.25" hidden="false" customHeight="false" outlineLevel="0" collapsed="false">
      <c r="A19" s="32"/>
    </row>
    <row r="20" s="33" customFormat="true" ht="14.25" hidden="false" customHeight="false" outlineLevel="0" collapsed="false">
      <c r="A20" s="32"/>
    </row>
    <row r="21" s="33" customFormat="true" ht="14.25" hidden="false" customHeight="false" outlineLevel="0" collapsed="false">
      <c r="A21" s="32"/>
    </row>
    <row r="22" s="33" customFormat="true" ht="14.25" hidden="false" customHeight="false" outlineLevel="0" collapsed="false">
      <c r="A22" s="32"/>
    </row>
    <row r="23" s="33" customFormat="true" ht="14.25" hidden="false" customHeight="false" outlineLevel="0" collapsed="false">
      <c r="A23" s="32"/>
    </row>
    <row r="24" s="19" customFormat="true" ht="14.25" hidden="false" customHeight="false" outlineLevel="0" collapsed="false">
      <c r="A24" s="34"/>
    </row>
    <row r="25" s="19" customFormat="true" ht="14.25" hidden="false" customHeight="false" outlineLevel="0" collapsed="false">
      <c r="A25" s="34"/>
    </row>
    <row r="26" s="25" customFormat="true" ht="17.25" hidden="false" customHeight="true" outlineLevel="0" collapsed="false">
      <c r="A26" s="35"/>
      <c r="B26" s="36" t="s">
        <v>35</v>
      </c>
      <c r="C26" s="38" t="s">
        <v>36</v>
      </c>
      <c r="D26" s="38" t="s">
        <v>37</v>
      </c>
      <c r="E26" s="38" t="s">
        <v>38</v>
      </c>
      <c r="F26" s="38" t="s">
        <v>39</v>
      </c>
      <c r="G26" s="38" t="s">
        <v>40</v>
      </c>
      <c r="H26" s="38" t="s">
        <v>41</v>
      </c>
      <c r="I26" s="38" t="s">
        <v>42</v>
      </c>
      <c r="J26" s="38" t="s">
        <v>43</v>
      </c>
      <c r="K26" s="38" t="s">
        <v>44</v>
      </c>
      <c r="L26" s="38" t="s">
        <v>45</v>
      </c>
      <c r="M26" s="38" t="s">
        <v>46</v>
      </c>
      <c r="N26" s="38" t="s">
        <v>47</v>
      </c>
      <c r="O26" s="39" t="s">
        <v>48</v>
      </c>
      <c r="P26" s="39" t="s">
        <v>31</v>
      </c>
    </row>
    <row r="27" s="44" customFormat="true" ht="17.25" hidden="false" customHeight="true" outlineLevel="0" collapsed="false">
      <c r="A27" s="40"/>
      <c r="B27" s="104" t="s">
        <v>105</v>
      </c>
      <c r="C27" s="105" t="n">
        <v>30</v>
      </c>
      <c r="D27" s="105" t="n">
        <v>30</v>
      </c>
      <c r="E27" s="105" t="n">
        <v>30</v>
      </c>
      <c r="F27" s="105" t="n">
        <v>30</v>
      </c>
      <c r="G27" s="105" t="n">
        <v>30</v>
      </c>
      <c r="H27" s="105" t="n">
        <v>30</v>
      </c>
      <c r="I27" s="105" t="n">
        <v>30</v>
      </c>
      <c r="J27" s="105" t="n">
        <v>30</v>
      </c>
      <c r="K27" s="105" t="n">
        <v>30</v>
      </c>
      <c r="L27" s="105" t="n">
        <v>30</v>
      </c>
      <c r="M27" s="105" t="n">
        <v>30</v>
      </c>
      <c r="N27" s="105" t="n">
        <v>30</v>
      </c>
      <c r="O27" s="43" t="n">
        <f aca="false">AVERAGEIF(C29:N29,"&lt;&gt;",C27:N27)</f>
        <v>30</v>
      </c>
      <c r="P27" s="43" t="n">
        <f aca="false">AVERAGE(C27:N27)</f>
        <v>30</v>
      </c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</row>
    <row r="28" s="44" customFormat="true" ht="17.25" hidden="false" customHeight="true" outlineLevel="0" collapsed="false">
      <c r="A28" s="40"/>
      <c r="B28" s="45" t="s">
        <v>49</v>
      </c>
      <c r="C28" s="105"/>
      <c r="D28" s="105"/>
      <c r="E28" s="105"/>
      <c r="F28" s="105"/>
      <c r="G28" s="105"/>
      <c r="H28" s="105" t="n">
        <v>5</v>
      </c>
      <c r="I28" s="105" t="n">
        <v>19</v>
      </c>
      <c r="J28" s="105"/>
      <c r="K28" s="105"/>
      <c r="L28" s="105"/>
      <c r="M28" s="105"/>
      <c r="N28" s="105"/>
      <c r="O28" s="43" t="n">
        <f aca="false">AVERAGEIF(C29:N29,"&lt;&gt;",C28:N28)</f>
        <v>12</v>
      </c>
      <c r="P28" s="43" t="n">
        <f aca="false">AVERAGE(C28:N28)</f>
        <v>12</v>
      </c>
      <c r="Q28" s="47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</row>
    <row r="29" s="44" customFormat="true" ht="17.25" hidden="false" customHeight="true" outlineLevel="0" collapsed="false">
      <c r="A29" s="40"/>
      <c r="B29" s="45" t="s">
        <v>50</v>
      </c>
      <c r="C29" s="105"/>
      <c r="D29" s="105"/>
      <c r="E29" s="105"/>
      <c r="F29" s="105"/>
      <c r="G29" s="105"/>
      <c r="H29" s="105" t="n">
        <v>18</v>
      </c>
      <c r="I29" s="105" t="n">
        <v>12</v>
      </c>
      <c r="J29" s="105"/>
      <c r="K29" s="105"/>
      <c r="L29" s="105"/>
      <c r="M29" s="105"/>
      <c r="N29" s="105"/>
      <c r="O29" s="43" t="n">
        <f aca="false">AVERAGE(C29:N29)</f>
        <v>15</v>
      </c>
      <c r="P29" s="43"/>
      <c r="Q29" s="47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</row>
    <row r="30" s="44" customFormat="true" ht="17.25" hidden="false" customHeight="true" outlineLevel="0" collapsed="false">
      <c r="A30" s="50"/>
      <c r="B30" s="51" t="s">
        <v>106</v>
      </c>
      <c r="C30" s="106" t="n">
        <f aca="false">IF($B$30="META X REAL 22",(IF(C29="",0,IF($M$3="QUANDO - MELHOR",C27-C29,C29-C27))),(IF(C29="",0,IF($M$3="QUANDO - MELHOR",C28-C29,C29-C28))))</f>
        <v>0</v>
      </c>
      <c r="D30" s="106" t="n">
        <f aca="false">IF($B$30="META X REAL 22",(IF(D29="",0,IF($M$3="QUANDO - MELHOR",D27-D29,D29-D27))),(IF(D29="",0,IF($M$3="QUANDO - MELHOR",D28-D29,D29-D28))))</f>
        <v>0</v>
      </c>
      <c r="E30" s="106" t="n">
        <f aca="false">IF($B$30="META X REAL 22",(IF(E29="",0,IF($M$3="QUANDO - MELHOR",E27-E29,E29-E27))),(IF(E29="",0,IF($M$3="QUANDO - MELHOR",E28-E29,E29-E28))))</f>
        <v>0</v>
      </c>
      <c r="F30" s="106" t="n">
        <f aca="false">IF($B$30="META X REAL 22",(IF(F29="",0,IF($M$3="QUANDO - MELHOR",F27-F29,F29-F27))),(IF(F29="",0,IF($M$3="QUANDO - MELHOR",F28-F29,F29-F28))))</f>
        <v>0</v>
      </c>
      <c r="G30" s="106" t="n">
        <f aca="false">IF($B$30="META X REAL 22",(IF(G29="",0,IF($M$3="QUANDO - MELHOR",G27-G29,G29-G27))),(IF(G29="",0,IF($M$3="QUANDO - MELHOR",G28-G29,G29-G28))))</f>
        <v>0</v>
      </c>
      <c r="H30" s="106" t="n">
        <f aca="false">IF($B$30="META X REAL 22",(IF(H29="",0,IF($M$3="QUANDO - MELHOR",H27-H29,H29-H27))),(IF(H29="",0,IF($M$3="QUANDO - MELHOR",H28-H29,H29-H28))))</f>
        <v>-13</v>
      </c>
      <c r="I30" s="106" t="n">
        <f aca="false">IF($B$30="META X REAL 22",(IF(I29="",0,IF($M$3="QUANDO - MELHOR",I27-I29,I29-I27))),(IF(I29="",0,IF($M$3="QUANDO - MELHOR",I28-I29,I29-I28))))</f>
        <v>7</v>
      </c>
      <c r="J30" s="106" t="n">
        <f aca="false">IF($B$30="META X REAL 22",(IF(J29="",0,IF($M$3="QUANDO - MELHOR",J27-J29,J29-J27))),(IF(J29="",0,IF($M$3="QUANDO - MELHOR",J28-J29,J29-J28))))</f>
        <v>0</v>
      </c>
      <c r="K30" s="106" t="n">
        <f aca="false">IF($B$30="META X REAL 22",(IF(K29="",0,IF($M$3="QUANDO - MELHOR",K27-K29,K29-K27))),(IF(K29="",0,IF($M$3="QUANDO - MELHOR",K28-K29,K29-K28))))</f>
        <v>0</v>
      </c>
      <c r="L30" s="106" t="n">
        <f aca="false">IF($B$30="META X REAL 22",(IF(L29="",0,IF($M$3="QUANDO - MELHOR",L27-L29,L29-L27))),(IF(L29="",0,IF($M$3="QUANDO - MELHOR",L28-L29,L29-L28))))</f>
        <v>0</v>
      </c>
      <c r="M30" s="106" t="n">
        <f aca="false">IF($B$30="META X REAL 22",(IF(M29="",0,IF($M$3="QUANDO - MELHOR",M27-M29,M29-M27))),(IF(M29="",0,IF($M$3="QUANDO - MELHOR",M28-M29,M29-M28))))</f>
        <v>0</v>
      </c>
      <c r="N30" s="106" t="n">
        <f aca="false">IF($B$30="META X REAL 22",(IF(N29="",0,IF($M$3="QUANDO - MELHOR",N27-N29,N29-N27))),(IF(N29="",0,IF($M$3="QUANDO - MELHOR",N28-N29,N29-N28))))</f>
        <v>0</v>
      </c>
      <c r="O30" s="53" t="n">
        <f aca="false">IF($B$30="META X REAL 22",(IF(O29="",0,IF($M$3="QUANDO - MELHOR",O27-O29,O29-O27))),(IF(O29="",0,IF($M$3="QUANDO - MELHOR",O28-O29,O29-O28))))</f>
        <v>-3</v>
      </c>
      <c r="P30" s="53" t="n">
        <f aca="false">IF($B$30="META X REAL 22",(IF(O29="",0,IF($M$3="QUANDO - MELHOR",P27-O29,O29-P27))),(IF(O29="",0,IF($M$3="QUANDO - MELHOR",P28-O29,O29-P28))))</f>
        <v>-3</v>
      </c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</row>
    <row r="31" s="19" customFormat="true" ht="8.25" hidden="false" customHeight="true" outlineLevel="0" collapsed="false">
      <c r="A31" s="34"/>
    </row>
    <row r="32" s="19" customFormat="true" ht="14.25" hidden="false" customHeight="false" outlineLevel="0" collapsed="false">
      <c r="A32" s="34"/>
      <c r="B32" s="54" t="s">
        <v>53</v>
      </c>
      <c r="C32" s="55" t="s">
        <v>54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customFormat="false" ht="39.75" hidden="false" customHeight="true" outlineLevel="0" collapsed="false">
      <c r="B33" s="56" t="s">
        <v>55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</row>
    <row r="34" customFormat="false" ht="39.75" hidden="false" customHeight="true" outlineLevel="0" collapsed="false">
      <c r="B34" s="56" t="s">
        <v>56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</row>
    <row r="35" customFormat="false" ht="39.75" hidden="false" customHeight="true" outlineLevel="0" collapsed="false">
      <c r="B35" s="56" t="s">
        <v>57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</row>
    <row r="36" customFormat="false" ht="39.75" hidden="false" customHeight="true" outlineLevel="0" collapsed="false">
      <c r="B36" s="56" t="s">
        <v>58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</row>
    <row r="37" customFormat="false" ht="39.75" hidden="false" customHeight="true" outlineLevel="0" collapsed="false">
      <c r="B37" s="56" t="s">
        <v>59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</row>
    <row r="38" customFormat="false" ht="39.75" hidden="false" customHeight="true" outlineLevel="0" collapsed="false">
      <c r="B38" s="56" t="s">
        <v>60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</row>
    <row r="39" customFormat="false" ht="39.75" hidden="false" customHeight="true" outlineLevel="0" collapsed="false">
      <c r="B39" s="56" t="s">
        <v>61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</row>
    <row r="40" customFormat="false" ht="39.75" hidden="false" customHeight="true" outlineLevel="0" collapsed="false">
      <c r="B40" s="56" t="s">
        <v>62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</row>
    <row r="41" customFormat="false" ht="39.75" hidden="false" customHeight="true" outlineLevel="0" collapsed="false">
      <c r="B41" s="56" t="s">
        <v>63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</row>
    <row r="42" customFormat="false" ht="39.75" hidden="false" customHeight="true" outlineLevel="0" collapsed="false">
      <c r="B42" s="56" t="s">
        <v>64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</row>
    <row r="43" customFormat="false" ht="39.75" hidden="false" customHeight="true" outlineLevel="0" collapsed="false">
      <c r="B43" s="56" t="s">
        <v>65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</row>
    <row r="44" customFormat="false" ht="39.75" hidden="false" customHeight="true" outlineLevel="0" collapsed="false">
      <c r="B44" s="56" t="s">
        <v>66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</row>
    <row r="45" s="19" customFormat="true" ht="8.25" hidden="false" customHeight="true" outlineLevel="0" collapsed="false">
      <c r="A45" s="34"/>
    </row>
    <row r="46" s="19" customFormat="true" ht="14.25" hidden="false" customHeight="false" outlineLevel="0" collapsed="false">
      <c r="A46" s="34"/>
      <c r="B46" s="59" t="s">
        <v>67</v>
      </c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60" t="s">
        <v>68</v>
      </c>
      <c r="N46" s="60"/>
      <c r="O46" s="60"/>
      <c r="P46" s="60"/>
    </row>
    <row r="47" s="19" customFormat="true" ht="15" hidden="false" customHeight="true" outlineLevel="0" collapsed="false">
      <c r="A47" s="34"/>
      <c r="B47" s="61" t="s">
        <v>35</v>
      </c>
      <c r="C47" s="63" t="s">
        <v>69</v>
      </c>
      <c r="D47" s="63"/>
      <c r="E47" s="63" t="s">
        <v>70</v>
      </c>
      <c r="F47" s="63"/>
      <c r="G47" s="63"/>
      <c r="H47" s="63"/>
      <c r="I47" s="63" t="s">
        <v>71</v>
      </c>
      <c r="J47" s="64" t="s">
        <v>72</v>
      </c>
      <c r="K47" s="64"/>
      <c r="L47" s="65" t="s">
        <v>73</v>
      </c>
      <c r="M47" s="63" t="s">
        <v>74</v>
      </c>
      <c r="N47" s="63"/>
      <c r="O47" s="63"/>
      <c r="P47" s="66" t="s">
        <v>75</v>
      </c>
    </row>
    <row r="48" s="19" customFormat="true" ht="14.25" hidden="false" customHeight="false" outlineLevel="0" collapsed="false">
      <c r="A48" s="34"/>
      <c r="B48" s="61"/>
      <c r="C48" s="63"/>
      <c r="D48" s="63"/>
      <c r="E48" s="63"/>
      <c r="F48" s="63"/>
      <c r="G48" s="63"/>
      <c r="H48" s="63"/>
      <c r="I48" s="63"/>
      <c r="J48" s="63" t="s">
        <v>76</v>
      </c>
      <c r="K48" s="63" t="s">
        <v>77</v>
      </c>
      <c r="L48" s="65"/>
      <c r="M48" s="63"/>
      <c r="N48" s="63"/>
      <c r="O48" s="63"/>
      <c r="P48" s="66"/>
    </row>
    <row r="49" customFormat="false" ht="45" hidden="false" customHeight="true" outlineLevel="0" collapsed="false">
      <c r="B49" s="68" t="s">
        <v>55</v>
      </c>
      <c r="C49" s="68"/>
      <c r="D49" s="68"/>
      <c r="E49" s="69"/>
      <c r="F49" s="69"/>
      <c r="G49" s="69"/>
      <c r="H49" s="69"/>
      <c r="I49" s="68"/>
      <c r="J49" s="70"/>
      <c r="K49" s="70"/>
      <c r="L49" s="68"/>
      <c r="M49" s="71"/>
      <c r="N49" s="71"/>
      <c r="O49" s="71"/>
      <c r="P49" s="72"/>
    </row>
    <row r="50" customFormat="false" ht="45" hidden="false" customHeight="true" outlineLevel="0" collapsed="false">
      <c r="B50" s="68" t="s">
        <v>56</v>
      </c>
      <c r="C50" s="68"/>
      <c r="D50" s="68"/>
      <c r="E50" s="69"/>
      <c r="F50" s="69"/>
      <c r="G50" s="69"/>
      <c r="H50" s="69"/>
      <c r="I50" s="68"/>
      <c r="J50" s="70"/>
      <c r="K50" s="70"/>
      <c r="L50" s="68"/>
      <c r="M50" s="71"/>
      <c r="N50" s="71"/>
      <c r="O50" s="71"/>
      <c r="P50" s="72"/>
    </row>
    <row r="51" customFormat="false" ht="45" hidden="false" customHeight="true" outlineLevel="0" collapsed="false">
      <c r="B51" s="68" t="s">
        <v>57</v>
      </c>
      <c r="C51" s="68"/>
      <c r="D51" s="68"/>
      <c r="E51" s="69"/>
      <c r="F51" s="69"/>
      <c r="G51" s="69"/>
      <c r="H51" s="69"/>
      <c r="I51" s="68"/>
      <c r="J51" s="70"/>
      <c r="K51" s="70"/>
      <c r="L51" s="68"/>
      <c r="M51" s="71"/>
      <c r="N51" s="71"/>
      <c r="O51" s="71"/>
      <c r="P51" s="72"/>
    </row>
    <row r="52" customFormat="false" ht="45" hidden="false" customHeight="true" outlineLevel="0" collapsed="false">
      <c r="B52" s="68" t="s">
        <v>58</v>
      </c>
      <c r="C52" s="68" t="s">
        <v>107</v>
      </c>
      <c r="D52" s="68"/>
      <c r="E52" s="69" t="s">
        <v>108</v>
      </c>
      <c r="F52" s="69"/>
      <c r="G52" s="69"/>
      <c r="H52" s="69"/>
      <c r="I52" s="68"/>
      <c r="J52" s="70" t="n">
        <v>44682</v>
      </c>
      <c r="K52" s="70" t="n">
        <v>44804</v>
      </c>
      <c r="L52" s="68" t="s">
        <v>109</v>
      </c>
      <c r="M52" s="71" t="s">
        <v>110</v>
      </c>
      <c r="N52" s="71"/>
      <c r="O52" s="71"/>
      <c r="P52" s="72"/>
    </row>
    <row r="53" customFormat="false" ht="45" hidden="false" customHeight="true" outlineLevel="0" collapsed="false">
      <c r="B53" s="68" t="s">
        <v>66</v>
      </c>
      <c r="C53" s="68" t="s">
        <v>111</v>
      </c>
      <c r="D53" s="68"/>
      <c r="E53" s="69" t="s">
        <v>112</v>
      </c>
      <c r="F53" s="69"/>
      <c r="G53" s="69"/>
      <c r="H53" s="69"/>
      <c r="I53" s="68"/>
      <c r="J53" s="70" t="n">
        <v>44896</v>
      </c>
      <c r="K53" s="70" t="n">
        <v>44957</v>
      </c>
      <c r="L53" s="68" t="s">
        <v>113</v>
      </c>
      <c r="M53" s="71"/>
      <c r="N53" s="71"/>
      <c r="O53" s="71"/>
      <c r="P53" s="72"/>
    </row>
    <row r="54" customFormat="false" ht="45" hidden="false" customHeight="true" outlineLevel="0" collapsed="false">
      <c r="B54" s="68"/>
      <c r="C54" s="68"/>
      <c r="D54" s="68"/>
      <c r="E54" s="69"/>
      <c r="F54" s="69"/>
      <c r="G54" s="69"/>
      <c r="H54" s="69"/>
      <c r="I54" s="68"/>
      <c r="J54" s="70"/>
      <c r="K54" s="70"/>
      <c r="L54" s="68"/>
      <c r="M54" s="71"/>
      <c r="N54" s="71"/>
      <c r="O54" s="71"/>
      <c r="P54" s="72"/>
    </row>
    <row r="55" customFormat="false" ht="45" hidden="false" customHeight="true" outlineLevel="0" collapsed="false">
      <c r="B55" s="68"/>
      <c r="C55" s="68"/>
      <c r="D55" s="68"/>
      <c r="E55" s="69"/>
      <c r="F55" s="69"/>
      <c r="G55" s="69"/>
      <c r="H55" s="69"/>
      <c r="I55" s="68"/>
      <c r="J55" s="70"/>
      <c r="K55" s="70"/>
      <c r="L55" s="68"/>
      <c r="M55" s="71"/>
      <c r="N55" s="71"/>
      <c r="O55" s="71"/>
      <c r="P55" s="72"/>
    </row>
    <row r="56" customFormat="false" ht="45" hidden="false" customHeight="true" outlineLevel="0" collapsed="false">
      <c r="B56" s="68"/>
      <c r="C56" s="68"/>
      <c r="D56" s="68"/>
      <c r="E56" s="69"/>
      <c r="F56" s="69"/>
      <c r="G56" s="69"/>
      <c r="H56" s="69"/>
      <c r="I56" s="68"/>
      <c r="J56" s="70"/>
      <c r="K56" s="70"/>
      <c r="L56" s="68"/>
      <c r="M56" s="71"/>
      <c r="N56" s="71"/>
      <c r="O56" s="71"/>
      <c r="P56" s="72"/>
    </row>
    <row r="57" customFormat="false" ht="45" hidden="false" customHeight="true" outlineLevel="0" collapsed="false">
      <c r="B57" s="68"/>
      <c r="C57" s="68"/>
      <c r="D57" s="68"/>
      <c r="E57" s="69"/>
      <c r="F57" s="69"/>
      <c r="G57" s="69"/>
      <c r="H57" s="69"/>
      <c r="I57" s="68"/>
      <c r="J57" s="70"/>
      <c r="K57" s="70"/>
      <c r="L57" s="68"/>
      <c r="M57" s="71"/>
      <c r="N57" s="71"/>
      <c r="O57" s="71"/>
      <c r="P57" s="72"/>
    </row>
    <row r="58" customFormat="false" ht="45" hidden="false" customHeight="true" outlineLevel="0" collapsed="false">
      <c r="B58" s="68"/>
      <c r="C58" s="68"/>
      <c r="D58" s="68"/>
      <c r="E58" s="69"/>
      <c r="F58" s="69"/>
      <c r="G58" s="69"/>
      <c r="H58" s="69"/>
      <c r="I58" s="68"/>
      <c r="J58" s="70"/>
      <c r="K58" s="70"/>
      <c r="L58" s="68"/>
      <c r="M58" s="71"/>
      <c r="N58" s="71"/>
      <c r="O58" s="71"/>
      <c r="P58" s="72"/>
    </row>
    <row r="59" customFormat="false" ht="45" hidden="false" customHeight="true" outlineLevel="0" collapsed="false">
      <c r="B59" s="68"/>
      <c r="C59" s="68"/>
      <c r="D59" s="68"/>
      <c r="E59" s="69"/>
      <c r="F59" s="69"/>
      <c r="G59" s="69"/>
      <c r="H59" s="69"/>
      <c r="I59" s="68"/>
      <c r="J59" s="70"/>
      <c r="K59" s="70"/>
      <c r="L59" s="68"/>
      <c r="M59" s="71"/>
      <c r="N59" s="71"/>
      <c r="O59" s="71"/>
      <c r="P59" s="72"/>
    </row>
    <row r="60" customFormat="false" ht="45" hidden="false" customHeight="true" outlineLevel="0" collapsed="false">
      <c r="B60" s="68"/>
      <c r="C60" s="68"/>
      <c r="D60" s="68"/>
      <c r="E60" s="69"/>
      <c r="F60" s="69"/>
      <c r="G60" s="69"/>
      <c r="H60" s="69"/>
      <c r="I60" s="68"/>
      <c r="J60" s="70"/>
      <c r="K60" s="70"/>
      <c r="L60" s="68"/>
      <c r="M60" s="71"/>
      <c r="N60" s="71"/>
      <c r="O60" s="71"/>
      <c r="P60" s="72"/>
    </row>
    <row r="61" customFormat="false" ht="45" hidden="false" customHeight="true" outlineLevel="0" collapsed="false">
      <c r="B61" s="68"/>
      <c r="C61" s="68"/>
      <c r="D61" s="68"/>
      <c r="E61" s="69"/>
      <c r="F61" s="69"/>
      <c r="G61" s="69"/>
      <c r="H61" s="69"/>
      <c r="I61" s="68"/>
      <c r="J61" s="70"/>
      <c r="K61" s="70"/>
      <c r="L61" s="68"/>
      <c r="M61" s="71"/>
      <c r="N61" s="71"/>
      <c r="O61" s="71"/>
      <c r="P61" s="72"/>
    </row>
    <row r="62" customFormat="false" ht="45" hidden="false" customHeight="true" outlineLevel="0" collapsed="false">
      <c r="B62" s="68"/>
      <c r="C62" s="68"/>
      <c r="D62" s="68"/>
      <c r="E62" s="69"/>
      <c r="F62" s="69"/>
      <c r="G62" s="69"/>
      <c r="H62" s="69"/>
      <c r="I62" s="68"/>
      <c r="J62" s="70"/>
      <c r="K62" s="70"/>
      <c r="L62" s="68"/>
      <c r="M62" s="71"/>
      <c r="N62" s="71"/>
      <c r="O62" s="71"/>
      <c r="P62" s="72"/>
    </row>
    <row r="63" customFormat="false" ht="45" hidden="false" customHeight="true" outlineLevel="0" collapsed="false">
      <c r="B63" s="68"/>
      <c r="C63" s="68"/>
      <c r="D63" s="68"/>
      <c r="E63" s="69"/>
      <c r="F63" s="69"/>
      <c r="G63" s="69"/>
      <c r="H63" s="69"/>
      <c r="I63" s="68"/>
      <c r="J63" s="70"/>
      <c r="K63" s="70"/>
      <c r="L63" s="68"/>
      <c r="M63" s="71"/>
      <c r="N63" s="71"/>
      <c r="O63" s="71"/>
      <c r="P63" s="72"/>
    </row>
    <row r="64" customFormat="false" ht="45" hidden="false" customHeight="true" outlineLevel="0" collapsed="false">
      <c r="B64" s="68"/>
      <c r="C64" s="68"/>
      <c r="D64" s="68"/>
      <c r="E64" s="69"/>
      <c r="F64" s="69"/>
      <c r="G64" s="69"/>
      <c r="H64" s="69"/>
      <c r="I64" s="68"/>
      <c r="J64" s="70"/>
      <c r="K64" s="70"/>
      <c r="L64" s="68"/>
      <c r="M64" s="71"/>
      <c r="N64" s="71"/>
      <c r="O64" s="71"/>
      <c r="P64" s="72"/>
    </row>
    <row r="65" customFormat="false" ht="45" hidden="false" customHeight="true" outlineLevel="0" collapsed="false">
      <c r="B65" s="68"/>
      <c r="C65" s="68"/>
      <c r="D65" s="68"/>
      <c r="E65" s="69"/>
      <c r="F65" s="69"/>
      <c r="G65" s="69"/>
      <c r="H65" s="69"/>
      <c r="I65" s="68"/>
      <c r="J65" s="70"/>
      <c r="K65" s="70"/>
      <c r="L65" s="68"/>
      <c r="M65" s="71"/>
      <c r="N65" s="71"/>
      <c r="O65" s="71"/>
      <c r="P65" s="72"/>
    </row>
    <row r="66" customFormat="false" ht="45" hidden="false" customHeight="true" outlineLevel="0" collapsed="false">
      <c r="B66" s="68"/>
      <c r="C66" s="68"/>
      <c r="D66" s="68"/>
      <c r="E66" s="69"/>
      <c r="F66" s="69"/>
      <c r="G66" s="69"/>
      <c r="H66" s="69"/>
      <c r="I66" s="68"/>
      <c r="J66" s="70"/>
      <c r="K66" s="70"/>
      <c r="L66" s="68"/>
      <c r="M66" s="71"/>
      <c r="N66" s="71"/>
      <c r="O66" s="71"/>
      <c r="P66" s="72"/>
    </row>
    <row r="67" customFormat="false" ht="45" hidden="false" customHeight="true" outlineLevel="0" collapsed="false">
      <c r="B67" s="68"/>
      <c r="C67" s="68"/>
      <c r="D67" s="68"/>
      <c r="E67" s="69"/>
      <c r="F67" s="69"/>
      <c r="G67" s="69"/>
      <c r="H67" s="69"/>
      <c r="I67" s="68"/>
      <c r="J67" s="70"/>
      <c r="K67" s="70"/>
      <c r="L67" s="68"/>
      <c r="M67" s="71"/>
      <c r="N67" s="71"/>
      <c r="O67" s="71"/>
      <c r="P67" s="72"/>
    </row>
    <row r="68" customFormat="false" ht="45" hidden="false" customHeight="true" outlineLevel="0" collapsed="false">
      <c r="B68" s="68"/>
      <c r="C68" s="68"/>
      <c r="D68" s="68"/>
      <c r="E68" s="69"/>
      <c r="F68" s="69"/>
      <c r="G68" s="69"/>
      <c r="H68" s="69"/>
      <c r="I68" s="68"/>
      <c r="J68" s="70"/>
      <c r="K68" s="70"/>
      <c r="L68" s="68"/>
      <c r="M68" s="71"/>
      <c r="N68" s="71"/>
      <c r="O68" s="71"/>
      <c r="P68" s="72"/>
    </row>
    <row r="69" s="19" customFormat="true" ht="14.25" hidden="false" customHeight="false" outlineLevel="0" collapsed="false">
      <c r="A69" s="34"/>
    </row>
    <row r="70" s="19" customFormat="true" ht="14.25" hidden="false" customHeight="false" outlineLevel="0" collapsed="false">
      <c r="A70" s="34"/>
    </row>
    <row r="71" s="19" customFormat="true" ht="14.25" hidden="false" customHeight="false" outlineLevel="0" collapsed="false">
      <c r="A71" s="34"/>
    </row>
    <row r="72" s="19" customFormat="true" ht="14.25" hidden="false" customHeight="false" outlineLevel="0" collapsed="false">
      <c r="A72" s="34"/>
    </row>
    <row r="73" s="19" customFormat="true" ht="14.25" hidden="false" customHeight="false" outlineLevel="0" collapsed="false">
      <c r="A73" s="34"/>
    </row>
    <row r="74" s="19" customFormat="true" ht="14.25" hidden="false" customHeight="false" outlineLevel="0" collapsed="false">
      <c r="A74" s="34"/>
    </row>
    <row r="75" s="19" customFormat="true" ht="14.25" hidden="false" customHeight="false" outlineLevel="0" collapsed="false">
      <c r="A75" s="34"/>
    </row>
    <row r="76" s="19" customFormat="true" ht="14.25" hidden="false" customHeight="false" outlineLevel="0" collapsed="false">
      <c r="A76" s="34"/>
    </row>
    <row r="77" s="19" customFormat="true" ht="14.25" hidden="false" customHeight="false" outlineLevel="0" collapsed="false">
      <c r="A77" s="34"/>
    </row>
    <row r="78" s="19" customFormat="true" ht="14.25" hidden="false" customHeight="false" outlineLevel="0" collapsed="false">
      <c r="A78" s="34"/>
    </row>
    <row r="79" s="19" customFormat="true" ht="14.25" hidden="false" customHeight="false" outlineLevel="0" collapsed="false">
      <c r="A79" s="34"/>
    </row>
    <row r="80" s="19" customFormat="true" ht="14.25" hidden="false" customHeight="false" outlineLevel="0" collapsed="false">
      <c r="A80" s="34"/>
    </row>
    <row r="81" s="19" customFormat="true" ht="14.25" hidden="false" customHeight="false" outlineLevel="0" collapsed="false">
      <c r="A81" s="34"/>
    </row>
    <row r="82" s="19" customFormat="true" ht="14.25" hidden="false" customHeight="false" outlineLevel="0" collapsed="false">
      <c r="A82" s="34"/>
    </row>
    <row r="83" s="19" customFormat="true" ht="14.25" hidden="false" customHeight="false" outlineLevel="0" collapsed="false">
      <c r="A83" s="34"/>
    </row>
    <row r="84" s="19" customFormat="true" ht="14.25" hidden="false" customHeight="false" outlineLevel="0" collapsed="false">
      <c r="A84" s="34"/>
    </row>
    <row r="85" s="19" customFormat="true" ht="14.25" hidden="false" customHeight="false" outlineLevel="0" collapsed="false">
      <c r="A85" s="34"/>
    </row>
    <row r="86" s="19" customFormat="true" ht="14.25" hidden="false" customHeight="false" outlineLevel="0" collapsed="false">
      <c r="A86" s="34"/>
    </row>
    <row r="87" s="19" customFormat="true" ht="14.25" hidden="false" customHeight="false" outlineLevel="0" collapsed="false">
      <c r="A87" s="34"/>
    </row>
    <row r="88" s="19" customFormat="true" ht="14.25" hidden="false" customHeight="false" outlineLevel="0" collapsed="false">
      <c r="A88" s="34"/>
    </row>
    <row r="89" s="19" customFormat="true" ht="14.25" hidden="false" customHeight="false" outlineLevel="0" collapsed="false">
      <c r="A89" s="34"/>
    </row>
    <row r="90" s="19" customFormat="true" ht="14.25" hidden="false" customHeight="false" outlineLevel="0" collapsed="false">
      <c r="A90" s="34"/>
    </row>
    <row r="91" s="19" customFormat="true" ht="14.25" hidden="false" customHeight="false" outlineLevel="0" collapsed="false">
      <c r="A91" s="34"/>
    </row>
    <row r="92" s="19" customFormat="true" ht="14.25" hidden="false" customHeight="false" outlineLevel="0" collapsed="false">
      <c r="A92" s="34"/>
    </row>
    <row r="93" s="19" customFormat="true" ht="14.25" hidden="false" customHeight="false" outlineLevel="0" collapsed="false">
      <c r="A93" s="34"/>
    </row>
    <row r="94" s="19" customFormat="true" ht="14.25" hidden="false" customHeight="false" outlineLevel="0" collapsed="false">
      <c r="A94" s="34"/>
    </row>
    <row r="95" s="19" customFormat="true" ht="14.25" hidden="false" customHeight="false" outlineLevel="0" collapsed="false">
      <c r="A95" s="34"/>
    </row>
    <row r="96" s="19" customFormat="true" ht="14.25" hidden="false" customHeight="false" outlineLevel="0" collapsed="false">
      <c r="A96" s="34"/>
    </row>
    <row r="97" s="19" customFormat="true" ht="14.25" hidden="false" customHeight="false" outlineLevel="0" collapsed="false">
      <c r="A97" s="34"/>
    </row>
    <row r="98" s="19" customFormat="true" ht="14.25" hidden="false" customHeight="false" outlineLevel="0" collapsed="false">
      <c r="A98" s="34"/>
    </row>
    <row r="99" s="19" customFormat="true" ht="14.25" hidden="false" customHeight="false" outlineLevel="0" collapsed="false">
      <c r="A99" s="34"/>
    </row>
    <row r="100" s="19" customFormat="true" ht="14.25" hidden="false" customHeight="false" outlineLevel="0" collapsed="false">
      <c r="A100" s="34"/>
    </row>
    <row r="101" s="19" customFormat="true" ht="14.25" hidden="false" customHeight="false" outlineLevel="0" collapsed="false">
      <c r="A101" s="34"/>
    </row>
    <row r="102" s="19" customFormat="true" ht="14.25" hidden="false" customHeight="false" outlineLevel="0" collapsed="false">
      <c r="A102" s="34"/>
    </row>
  </sheetData>
  <autoFilter ref="B48:P6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mergeCells count="101">
    <mergeCell ref="B1:B2"/>
    <mergeCell ref="C1:F2"/>
    <mergeCell ref="G1:G2"/>
    <mergeCell ref="H1:I2"/>
    <mergeCell ref="J1:J2"/>
    <mergeCell ref="K1:L2"/>
    <mergeCell ref="M1:M2"/>
    <mergeCell ref="N1:N2"/>
    <mergeCell ref="O1:P1"/>
    <mergeCell ref="B3:B4"/>
    <mergeCell ref="C3:F4"/>
    <mergeCell ref="G3:G4"/>
    <mergeCell ref="H3:I4"/>
    <mergeCell ref="J3:J4"/>
    <mergeCell ref="K3:L4"/>
    <mergeCell ref="M3:M4"/>
    <mergeCell ref="N3:N4"/>
    <mergeCell ref="O29:P29"/>
    <mergeCell ref="C32:P32"/>
    <mergeCell ref="C33:P33"/>
    <mergeCell ref="C34:P34"/>
    <mergeCell ref="C35:P35"/>
    <mergeCell ref="C36:P36"/>
    <mergeCell ref="C37:P37"/>
    <mergeCell ref="C38:P38"/>
    <mergeCell ref="C39:P39"/>
    <mergeCell ref="C40:P40"/>
    <mergeCell ref="C41:P41"/>
    <mergeCell ref="C42:P42"/>
    <mergeCell ref="C43:P43"/>
    <mergeCell ref="C44:P44"/>
    <mergeCell ref="B46:L46"/>
    <mergeCell ref="M46:P46"/>
    <mergeCell ref="B47:B48"/>
    <mergeCell ref="C47:D48"/>
    <mergeCell ref="E47:H48"/>
    <mergeCell ref="I47:I48"/>
    <mergeCell ref="J47:K47"/>
    <mergeCell ref="L47:L48"/>
    <mergeCell ref="M47:O48"/>
    <mergeCell ref="P47:P48"/>
    <mergeCell ref="C49:D49"/>
    <mergeCell ref="E49:H49"/>
    <mergeCell ref="M49:O49"/>
    <mergeCell ref="C50:D50"/>
    <mergeCell ref="E50:H50"/>
    <mergeCell ref="M50:O50"/>
    <mergeCell ref="C51:D51"/>
    <mergeCell ref="E51:H51"/>
    <mergeCell ref="M51:O51"/>
    <mergeCell ref="C52:D52"/>
    <mergeCell ref="E52:H52"/>
    <mergeCell ref="M52:O52"/>
    <mergeCell ref="C53:D53"/>
    <mergeCell ref="E53:H53"/>
    <mergeCell ref="M53:O53"/>
    <mergeCell ref="C54:D54"/>
    <mergeCell ref="E54:H54"/>
    <mergeCell ref="M54:O54"/>
    <mergeCell ref="C55:D55"/>
    <mergeCell ref="E55:H55"/>
    <mergeCell ref="M55:O55"/>
    <mergeCell ref="C56:D56"/>
    <mergeCell ref="E56:H56"/>
    <mergeCell ref="M56:O56"/>
    <mergeCell ref="C57:D57"/>
    <mergeCell ref="E57:H57"/>
    <mergeCell ref="M57:O57"/>
    <mergeCell ref="C58:D58"/>
    <mergeCell ref="E58:H58"/>
    <mergeCell ref="M58:O58"/>
    <mergeCell ref="C59:D59"/>
    <mergeCell ref="E59:H59"/>
    <mergeCell ref="M59:O59"/>
    <mergeCell ref="C60:D60"/>
    <mergeCell ref="E60:H60"/>
    <mergeCell ref="M60:O60"/>
    <mergeCell ref="C61:D61"/>
    <mergeCell ref="E61:H61"/>
    <mergeCell ref="M61:O61"/>
    <mergeCell ref="C62:D62"/>
    <mergeCell ref="E62:H62"/>
    <mergeCell ref="M62:O62"/>
    <mergeCell ref="C63:D63"/>
    <mergeCell ref="E63:H63"/>
    <mergeCell ref="M63:O63"/>
    <mergeCell ref="C64:D64"/>
    <mergeCell ref="E64:H64"/>
    <mergeCell ref="M64:O64"/>
    <mergeCell ref="C65:D65"/>
    <mergeCell ref="E65:H65"/>
    <mergeCell ref="M65:O65"/>
    <mergeCell ref="C66:D66"/>
    <mergeCell ref="E66:H66"/>
    <mergeCell ref="M66:O66"/>
    <mergeCell ref="C67:D67"/>
    <mergeCell ref="E67:H67"/>
    <mergeCell ref="M67:O67"/>
    <mergeCell ref="C68:D68"/>
    <mergeCell ref="E68:H68"/>
    <mergeCell ref="M68:O68"/>
  </mergeCells>
  <conditionalFormatting sqref="O30:P30">
    <cfRule type="iconSet" priority="2">
      <iconSet iconSet="3Arrows">
        <cfvo type="percent" val="0"/>
        <cfvo type="num" val="0"/>
        <cfvo type="num" val="0" gte="0"/>
      </iconSet>
    </cfRule>
    <cfRule type="containsErrors" priority="3" aboveAverage="0" equalAverage="0" bottom="0" percent="0" rank="0" text="" dxfId="9">
      <formula>ISERROR(O30)</formula>
    </cfRule>
  </conditionalFormatting>
  <conditionalFormatting sqref="O29">
    <cfRule type="containsErrors" priority="4" aboveAverage="0" equalAverage="0" bottom="0" percent="0" rank="0" text="" dxfId="10">
      <formula>ISERROR(O29)</formula>
    </cfRule>
  </conditionalFormatting>
  <conditionalFormatting sqref="O27:P28">
    <cfRule type="containsErrors" priority="5" aboveAverage="0" equalAverage="0" bottom="0" percent="0" rank="0" text="" dxfId="11">
      <formula>ISERROR(O27)</formula>
    </cfRule>
  </conditionalFormatting>
  <conditionalFormatting sqref="C30:N30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C27:N30">
    <cfRule type="containsErrors" priority="7" aboveAverage="0" equalAverage="0" bottom="0" percent="0" rank="0" text="" dxfId="12">
      <formula>ISERROR(C27)</formula>
    </cfRule>
  </conditionalFormatting>
  <dataValidations count="4">
    <dataValidation allowBlank="true" errorStyle="stop" operator="between" showDropDown="false" showErrorMessage="true" showInputMessage="true" sqref="L49:L68" type="list">
      <formula1>"NÃO INICIADO,EM ANDAMENTO,CONCLUÍDO,PAUSADO,CANCELADO"</formula1>
      <formula2>0</formula2>
    </dataValidation>
    <dataValidation allowBlank="true" errorStyle="stop" operator="between" showDropDown="false" showErrorMessage="true" showInputMessage="true" sqref="P49:P68" type="list">
      <formula1>"SIM,NÃO,PARCIAL"</formula1>
      <formula2>0</formula2>
    </dataValidation>
    <dataValidation allowBlank="true" errorStyle="stop" operator="between" showDropDown="false" showErrorMessage="true" showInputMessage="true" sqref="B49:B68" type="list">
      <formula1>$B$33:$B$44</formula1>
      <formula2>0</formula2>
    </dataValidation>
    <dataValidation allowBlank="true" errorStyle="stop" operator="between" showDropDown="false" showErrorMessage="true" showInputMessage="true" sqref="B30" type="list">
      <formula1>"META X REAL 22,REAL 21 X REAL 22"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true"/>
  </sheetPr>
  <dimension ref="A1:L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2" activeCellId="0" sqref="J32"/>
    </sheetView>
  </sheetViews>
  <sheetFormatPr defaultColWidth="9.109375" defaultRowHeight="14.25" customHeight="true" zeroHeight="false" outlineLevelRow="0" outlineLevelCol="0"/>
  <cols>
    <col collapsed="false" customWidth="true" hidden="false" outlineLevel="0" max="1" min="1" style="3" width="19.33"/>
    <col collapsed="false" customWidth="true" hidden="false" outlineLevel="0" max="2" min="2" style="3" width="10.21"/>
    <col collapsed="false" customWidth="true" hidden="false" outlineLevel="0" max="3" min="3" style="3" width="12.44"/>
    <col collapsed="false" customWidth="true" hidden="false" outlineLevel="0" max="4" min="4" style="3" width="13.11"/>
    <col collapsed="false" customWidth="false" hidden="false" outlineLevel="0" max="5" min="5" style="3" width="9.11"/>
    <col collapsed="false" customWidth="true" hidden="false" outlineLevel="0" max="6" min="6" style="3" width="20.22"/>
    <col collapsed="false" customWidth="true" hidden="false" outlineLevel="0" max="7" min="7" style="3" width="13"/>
    <col collapsed="false" customWidth="true" hidden="false" outlineLevel="0" max="8" min="8" style="3" width="11.67"/>
    <col collapsed="false" customWidth="true" hidden="false" outlineLevel="0" max="9" min="9" style="3" width="16.56"/>
    <col collapsed="false" customWidth="true" hidden="false" outlineLevel="0" max="10" min="10" style="3" width="16.33"/>
    <col collapsed="false" customWidth="true" hidden="false" outlineLevel="0" max="11" min="11" style="3" width="17"/>
    <col collapsed="false" customWidth="true" hidden="false" outlineLevel="0" max="12" min="12" style="3" width="11.89"/>
    <col collapsed="false" customWidth="false" hidden="false" outlineLevel="0" max="16384" min="13" style="3" width="9.11"/>
  </cols>
  <sheetData>
    <row r="1" s="73" customFormat="true" ht="19.7" hidden="false" customHeight="false" outlineLevel="0" collapsed="false">
      <c r="A1" s="73" t="str">
        <f aca="false">CONCATENATE("EVIDÊNCIA INDICADOR - ",VLOOKUP(PROD!A1,'EXTRATO INDICADORES'!A:E,5,0))</f>
        <v>EVIDÊNCIA INDICADOR - RNC - RELATÓRIO DE NÃO CONFORMIDADES</v>
      </c>
    </row>
    <row r="3" customFormat="false" ht="19.7" hidden="false" customHeight="false" outlineLevel="0" collapsed="false">
      <c r="A3" s="74" t="s">
        <v>60</v>
      </c>
      <c r="B3" s="74"/>
      <c r="C3" s="74"/>
      <c r="D3" s="107" t="s">
        <v>78</v>
      </c>
      <c r="E3" s="108"/>
      <c r="F3" s="74" t="s">
        <v>60</v>
      </c>
      <c r="G3" s="74"/>
      <c r="H3" s="74"/>
      <c r="I3" s="107" t="s">
        <v>79</v>
      </c>
      <c r="J3" s="107" t="s">
        <v>80</v>
      </c>
      <c r="K3" s="107" t="s">
        <v>78</v>
      </c>
    </row>
    <row r="4" customFormat="false" ht="19.7" hidden="false" customHeight="false" outlineLevel="0" collapsed="false">
      <c r="A4" s="74"/>
      <c r="B4" s="74"/>
      <c r="C4" s="74"/>
      <c r="D4" s="77" t="n">
        <v>23</v>
      </c>
      <c r="E4" s="108"/>
      <c r="F4" s="74"/>
      <c r="G4" s="74"/>
      <c r="H4" s="74"/>
      <c r="I4" s="77" t="n">
        <v>19</v>
      </c>
      <c r="J4" s="77" t="n">
        <f aca="false">SUM(J6:J21)</f>
        <v>6</v>
      </c>
      <c r="K4" s="77" t="n">
        <f aca="false">SUM(I4+J4)</f>
        <v>25</v>
      </c>
    </row>
    <row r="5" customFormat="false" ht="14.25" hidden="false" customHeight="false" outlineLevel="0" collapsed="false">
      <c r="A5" s="79" t="s">
        <v>114</v>
      </c>
      <c r="B5" s="79" t="s">
        <v>82</v>
      </c>
      <c r="C5" s="79" t="s">
        <v>115</v>
      </c>
      <c r="D5" s="79" t="s">
        <v>83</v>
      </c>
      <c r="F5" s="109" t="s">
        <v>114</v>
      </c>
      <c r="G5" s="109" t="s">
        <v>84</v>
      </c>
      <c r="H5" s="109" t="s">
        <v>116</v>
      </c>
      <c r="I5" s="109" t="s">
        <v>83</v>
      </c>
      <c r="J5" s="109" t="s">
        <v>84</v>
      </c>
      <c r="K5" s="109" t="s">
        <v>116</v>
      </c>
      <c r="L5" s="109" t="s">
        <v>83</v>
      </c>
    </row>
    <row r="6" customFormat="false" ht="14.25" hidden="false" customHeight="false" outlineLevel="0" collapsed="false">
      <c r="A6" s="110" t="s">
        <v>117</v>
      </c>
      <c r="B6" s="81" t="n">
        <v>3</v>
      </c>
      <c r="C6" s="81" t="s">
        <v>118</v>
      </c>
      <c r="D6" s="82" t="n">
        <f aca="false">B6/D4</f>
        <v>0.130434782608696</v>
      </c>
      <c r="F6" s="110" t="s">
        <v>117</v>
      </c>
      <c r="G6" s="81" t="n">
        <v>8</v>
      </c>
      <c r="H6" s="81" t="s">
        <v>118</v>
      </c>
      <c r="I6" s="111" t="n">
        <f aca="false">G6/I4</f>
        <v>0.421052631578947</v>
      </c>
      <c r="J6" s="81"/>
      <c r="K6" s="112" t="s">
        <v>118</v>
      </c>
      <c r="L6" s="82" t="n">
        <f aca="false">J6/K4</f>
        <v>0</v>
      </c>
    </row>
    <row r="7" customFormat="false" ht="14.25" hidden="false" customHeight="false" outlineLevel="0" collapsed="false">
      <c r="A7" s="90" t="s">
        <v>119</v>
      </c>
      <c r="B7" s="88" t="n">
        <v>2</v>
      </c>
      <c r="C7" s="88" t="s">
        <v>120</v>
      </c>
      <c r="D7" s="82" t="n">
        <f aca="false">B7/D4</f>
        <v>0.0869565217391304</v>
      </c>
      <c r="F7" s="90" t="s">
        <v>121</v>
      </c>
      <c r="G7" s="88" t="n">
        <v>2</v>
      </c>
      <c r="H7" s="88" t="s">
        <v>120</v>
      </c>
      <c r="I7" s="91" t="n">
        <f aca="false">G7/I4</f>
        <v>0.105263157894737</v>
      </c>
      <c r="J7" s="88"/>
      <c r="K7" s="113" t="s">
        <v>120</v>
      </c>
      <c r="L7" s="89" t="n">
        <f aca="false">J7/K4</f>
        <v>0</v>
      </c>
    </row>
    <row r="8" customFormat="false" ht="14.25" hidden="false" customHeight="false" outlineLevel="0" collapsed="false">
      <c r="A8" s="90" t="s">
        <v>122</v>
      </c>
      <c r="B8" s="88" t="n">
        <v>2</v>
      </c>
      <c r="C8" s="88" t="s">
        <v>118</v>
      </c>
      <c r="D8" s="82" t="n">
        <f aca="false">B8/D4</f>
        <v>0.0869565217391304</v>
      </c>
      <c r="F8" s="90" t="s">
        <v>123</v>
      </c>
      <c r="G8" s="88" t="n">
        <v>2</v>
      </c>
      <c r="H8" s="88" t="s">
        <v>124</v>
      </c>
      <c r="I8" s="91" t="n">
        <f aca="false">G8/I4</f>
        <v>0.105263157894737</v>
      </c>
      <c r="J8" s="88"/>
      <c r="K8" s="113" t="s">
        <v>124</v>
      </c>
      <c r="L8" s="89" t="n">
        <f aca="false">J8/K4</f>
        <v>0</v>
      </c>
    </row>
    <row r="9" customFormat="false" ht="14.25" hidden="false" customHeight="false" outlineLevel="0" collapsed="false">
      <c r="A9" s="90" t="s">
        <v>125</v>
      </c>
      <c r="B9" s="88" t="n">
        <v>2</v>
      </c>
      <c r="C9" s="88" t="s">
        <v>120</v>
      </c>
      <c r="D9" s="82" t="n">
        <f aca="false">B9/D4</f>
        <v>0.0869565217391304</v>
      </c>
      <c r="F9" s="90" t="s">
        <v>126</v>
      </c>
      <c r="G9" s="88" t="n">
        <v>2</v>
      </c>
      <c r="H9" s="88" t="s">
        <v>120</v>
      </c>
      <c r="I9" s="91" t="n">
        <f aca="false">G9/I4</f>
        <v>0.105263157894737</v>
      </c>
      <c r="J9" s="88"/>
      <c r="K9" s="113" t="s">
        <v>120</v>
      </c>
      <c r="L9" s="89" t="n">
        <f aca="false">J9/K4</f>
        <v>0</v>
      </c>
    </row>
    <row r="10" customFormat="false" ht="14.25" hidden="false" customHeight="false" outlineLevel="0" collapsed="false">
      <c r="A10" s="90" t="s">
        <v>127</v>
      </c>
      <c r="B10" s="88" t="n">
        <v>2</v>
      </c>
      <c r="C10" s="88" t="s">
        <v>120</v>
      </c>
      <c r="D10" s="82" t="n">
        <f aca="false">B10/D4</f>
        <v>0.0869565217391304</v>
      </c>
      <c r="F10" s="90" t="s">
        <v>127</v>
      </c>
      <c r="G10" s="88" t="n">
        <v>1</v>
      </c>
      <c r="H10" s="88" t="s">
        <v>128</v>
      </c>
      <c r="I10" s="91" t="n">
        <f aca="false">G10/I4</f>
        <v>0.0526315789473684</v>
      </c>
      <c r="J10" s="88" t="n">
        <v>1</v>
      </c>
      <c r="K10" s="113" t="s">
        <v>128</v>
      </c>
      <c r="L10" s="89" t="n">
        <f aca="false">J10/K4</f>
        <v>0.04</v>
      </c>
    </row>
    <row r="11" customFormat="false" ht="14.25" hidden="false" customHeight="false" outlineLevel="0" collapsed="false">
      <c r="A11" s="90" t="s">
        <v>126</v>
      </c>
      <c r="B11" s="88" t="n">
        <v>2</v>
      </c>
      <c r="C11" s="88" t="s">
        <v>120</v>
      </c>
      <c r="D11" s="82" t="n">
        <f aca="false">B11/D4</f>
        <v>0.0869565217391304</v>
      </c>
      <c r="F11" s="90" t="s">
        <v>129</v>
      </c>
      <c r="G11" s="88" t="n">
        <v>1</v>
      </c>
      <c r="H11" s="88" t="s">
        <v>120</v>
      </c>
      <c r="I11" s="91" t="n">
        <f aca="false">G11/I4</f>
        <v>0.0526315789473684</v>
      </c>
      <c r="J11" s="88"/>
      <c r="K11" s="113" t="s">
        <v>120</v>
      </c>
      <c r="L11" s="89" t="n">
        <f aca="false">J11/K4</f>
        <v>0</v>
      </c>
    </row>
    <row r="12" customFormat="false" ht="14.25" hidden="false" customHeight="false" outlineLevel="0" collapsed="false">
      <c r="A12" s="90" t="s">
        <v>130</v>
      </c>
      <c r="B12" s="88" t="n">
        <v>1</v>
      </c>
      <c r="C12" s="88" t="s">
        <v>120</v>
      </c>
      <c r="D12" s="82" t="n">
        <f aca="false">B12/D4</f>
        <v>0.0434782608695652</v>
      </c>
      <c r="F12" s="90" t="s">
        <v>131</v>
      </c>
      <c r="G12" s="88" t="n">
        <v>1</v>
      </c>
      <c r="H12" s="88" t="s">
        <v>132</v>
      </c>
      <c r="I12" s="91" t="n">
        <f aca="false">G12/I4</f>
        <v>0.0526315789473684</v>
      </c>
      <c r="J12" s="88"/>
      <c r="K12" s="113" t="s">
        <v>132</v>
      </c>
      <c r="L12" s="89" t="n">
        <f aca="false">J12/K4</f>
        <v>0</v>
      </c>
    </row>
    <row r="13" customFormat="false" ht="14.25" hidden="false" customHeight="false" outlineLevel="0" collapsed="false">
      <c r="A13" s="90" t="s">
        <v>133</v>
      </c>
      <c r="B13" s="88" t="n">
        <v>1</v>
      </c>
      <c r="C13" s="88" t="s">
        <v>120</v>
      </c>
      <c r="D13" s="82" t="n">
        <f aca="false">B13/D4</f>
        <v>0.0434782608695652</v>
      </c>
      <c r="F13" s="90" t="s">
        <v>134</v>
      </c>
      <c r="G13" s="88" t="n">
        <v>1</v>
      </c>
      <c r="H13" s="88" t="s">
        <v>120</v>
      </c>
      <c r="I13" s="91" t="n">
        <f aca="false">G13/I4</f>
        <v>0.0526315789473684</v>
      </c>
      <c r="J13" s="88"/>
      <c r="K13" s="113" t="s">
        <v>120</v>
      </c>
      <c r="L13" s="89" t="n">
        <f aca="false">J13/K4</f>
        <v>0</v>
      </c>
    </row>
    <row r="14" customFormat="false" ht="14.25" hidden="false" customHeight="false" outlineLevel="0" collapsed="false">
      <c r="A14" s="90" t="s">
        <v>135</v>
      </c>
      <c r="B14" s="88" t="n">
        <v>1</v>
      </c>
      <c r="C14" s="88" t="s">
        <v>120</v>
      </c>
      <c r="D14" s="82" t="n">
        <f aca="false">B14/D4</f>
        <v>0.0434782608695652</v>
      </c>
      <c r="F14" s="90" t="s">
        <v>136</v>
      </c>
      <c r="G14" s="88" t="n">
        <v>1</v>
      </c>
      <c r="H14" s="88" t="s">
        <v>137</v>
      </c>
      <c r="I14" s="91" t="n">
        <f aca="false">G14/I4</f>
        <v>0.0526315789473684</v>
      </c>
      <c r="J14" s="88"/>
      <c r="K14" s="113" t="s">
        <v>137</v>
      </c>
      <c r="L14" s="89" t="n">
        <f aca="false">J14/K4</f>
        <v>0</v>
      </c>
    </row>
    <row r="15" customFormat="false" ht="14.25" hidden="false" customHeight="false" outlineLevel="0" collapsed="false">
      <c r="A15" s="90" t="s">
        <v>138</v>
      </c>
      <c r="B15" s="88" t="n">
        <v>1</v>
      </c>
      <c r="C15" s="88" t="s">
        <v>120</v>
      </c>
      <c r="D15" s="82" t="n">
        <f aca="false">B15/D4</f>
        <v>0.0434782608695652</v>
      </c>
      <c r="F15" s="90" t="s">
        <v>139</v>
      </c>
      <c r="G15" s="88" t="n">
        <v>1</v>
      </c>
      <c r="H15" s="88" t="s">
        <v>120</v>
      </c>
      <c r="I15" s="91" t="n">
        <f aca="false">G15/I4</f>
        <v>0.0526315789473684</v>
      </c>
      <c r="J15" s="88"/>
      <c r="K15" s="113" t="s">
        <v>120</v>
      </c>
      <c r="L15" s="89" t="n">
        <f aca="false">J15/K4</f>
        <v>0</v>
      </c>
    </row>
    <row r="16" customFormat="false" ht="14.25" hidden="false" customHeight="false" outlineLevel="0" collapsed="false">
      <c r="A16" s="90" t="s">
        <v>140</v>
      </c>
      <c r="B16" s="88" t="n">
        <v>1</v>
      </c>
      <c r="C16" s="88" t="s">
        <v>120</v>
      </c>
      <c r="D16" s="82" t="n">
        <f aca="false">B16/D4</f>
        <v>0.0434782608695652</v>
      </c>
      <c r="F16" s="90" t="s">
        <v>119</v>
      </c>
      <c r="G16" s="88" t="n">
        <v>1</v>
      </c>
      <c r="H16" s="88" t="s">
        <v>120</v>
      </c>
      <c r="I16" s="91" t="n">
        <f aca="false">G16/I4</f>
        <v>0.0526315789473684</v>
      </c>
      <c r="J16" s="88"/>
      <c r="K16" s="113" t="s">
        <v>120</v>
      </c>
      <c r="L16" s="89" t="n">
        <f aca="false">J16/K4</f>
        <v>0</v>
      </c>
    </row>
    <row r="17" customFormat="false" ht="14.25" hidden="false" customHeight="false" outlineLevel="0" collapsed="false">
      <c r="A17" s="90" t="s">
        <v>141</v>
      </c>
      <c r="B17" s="88" t="n">
        <v>1</v>
      </c>
      <c r="C17" s="88" t="s">
        <v>142</v>
      </c>
      <c r="D17" s="82" t="n">
        <f aca="false">B17/D4</f>
        <v>0.0434782608695652</v>
      </c>
      <c r="F17" s="90" t="s">
        <v>122</v>
      </c>
      <c r="G17" s="88" t="n">
        <v>0</v>
      </c>
      <c r="H17" s="88" t="s">
        <v>118</v>
      </c>
      <c r="I17" s="91" t="n">
        <f aca="false">G17/I4</f>
        <v>0</v>
      </c>
      <c r="J17" s="88" t="n">
        <v>1</v>
      </c>
      <c r="K17" s="113" t="s">
        <v>118</v>
      </c>
      <c r="L17" s="89" t="n">
        <f aca="false">J17/K4</f>
        <v>0.04</v>
      </c>
    </row>
    <row r="18" customFormat="false" ht="14.25" hidden="false" customHeight="false" outlineLevel="0" collapsed="false">
      <c r="A18" s="90" t="s">
        <v>143</v>
      </c>
      <c r="B18" s="88" t="n">
        <v>1</v>
      </c>
      <c r="C18" s="88" t="s">
        <v>120</v>
      </c>
      <c r="D18" s="82" t="n">
        <f aca="false">B18/D4</f>
        <v>0.0434782608695652</v>
      </c>
      <c r="F18" s="90" t="s">
        <v>144</v>
      </c>
      <c r="G18" s="88"/>
      <c r="H18" s="88"/>
      <c r="I18" s="91" t="n">
        <f aca="false">G18/I4</f>
        <v>0</v>
      </c>
      <c r="J18" s="88" t="n">
        <v>1</v>
      </c>
      <c r="K18" s="113" t="s">
        <v>118</v>
      </c>
      <c r="L18" s="89" t="n">
        <f aca="false">J18/K4</f>
        <v>0.04</v>
      </c>
    </row>
    <row r="19" customFormat="false" ht="14.25" hidden="false" customHeight="false" outlineLevel="0" collapsed="false">
      <c r="A19" s="90" t="s">
        <v>145</v>
      </c>
      <c r="B19" s="88" t="n">
        <v>1</v>
      </c>
      <c r="C19" s="88" t="s">
        <v>120</v>
      </c>
      <c r="D19" s="82" t="n">
        <f aca="false">B19/D4</f>
        <v>0.0434782608695652</v>
      </c>
      <c r="F19" s="90" t="s">
        <v>146</v>
      </c>
      <c r="G19" s="88"/>
      <c r="H19" s="88"/>
      <c r="I19" s="91" t="n">
        <f aca="false">G19/I4</f>
        <v>0</v>
      </c>
      <c r="J19" s="88" t="n">
        <v>1</v>
      </c>
      <c r="K19" s="113" t="s">
        <v>118</v>
      </c>
      <c r="L19" s="89" t="n">
        <f aca="false">J19/K4</f>
        <v>0.04</v>
      </c>
    </row>
    <row r="20" customFormat="false" ht="14.25" hidden="false" customHeight="false" outlineLevel="0" collapsed="false">
      <c r="A20" s="90" t="s">
        <v>147</v>
      </c>
      <c r="B20" s="88" t="n">
        <v>1</v>
      </c>
      <c r="C20" s="88" t="s">
        <v>118</v>
      </c>
      <c r="D20" s="82" t="n">
        <f aca="false">B20/D4</f>
        <v>0.0434782608695652</v>
      </c>
      <c r="F20" s="90" t="s">
        <v>148</v>
      </c>
      <c r="G20" s="88"/>
      <c r="H20" s="88"/>
      <c r="I20" s="91" t="n">
        <f aca="false">G20/I4</f>
        <v>0</v>
      </c>
      <c r="J20" s="88" t="n">
        <v>1</v>
      </c>
      <c r="K20" s="113" t="s">
        <v>120</v>
      </c>
      <c r="L20" s="89" t="n">
        <f aca="false">J20/K4</f>
        <v>0.04</v>
      </c>
    </row>
    <row r="21" customFormat="false" ht="14.25" hidden="false" customHeight="false" outlineLevel="0" collapsed="false">
      <c r="A21" s="99" t="s">
        <v>123</v>
      </c>
      <c r="B21" s="98" t="n">
        <v>1</v>
      </c>
      <c r="C21" s="98" t="s">
        <v>124</v>
      </c>
      <c r="D21" s="82" t="n">
        <f aca="false">B21/D4</f>
        <v>0.0434782608695652</v>
      </c>
      <c r="F21" s="90" t="s">
        <v>149</v>
      </c>
      <c r="G21" s="88"/>
      <c r="H21" s="88"/>
      <c r="I21" s="91" t="n">
        <f aca="false">G21/I4</f>
        <v>0</v>
      </c>
      <c r="J21" s="88" t="n">
        <v>1</v>
      </c>
      <c r="K21" s="113" t="s">
        <v>128</v>
      </c>
      <c r="L21" s="89" t="n">
        <f aca="false">J21/K4</f>
        <v>0.04</v>
      </c>
    </row>
    <row r="22" customFormat="false" ht="14.25" hidden="false" customHeight="false" outlineLevel="0" collapsed="false">
      <c r="F22" s="90" t="s">
        <v>150</v>
      </c>
      <c r="G22" s="87"/>
      <c r="H22" s="87"/>
      <c r="I22" s="87"/>
      <c r="J22" s="88" t="n">
        <v>1</v>
      </c>
      <c r="K22" s="113" t="s">
        <v>120</v>
      </c>
      <c r="L22" s="89" t="n">
        <f aca="false">J22/K4</f>
        <v>0.04</v>
      </c>
    </row>
    <row r="23" customFormat="false" ht="14.25" hidden="false" customHeight="false" outlineLevel="0" collapsed="false">
      <c r="F23" s="90" t="s">
        <v>151</v>
      </c>
      <c r="G23" s="87"/>
      <c r="H23" s="87"/>
      <c r="I23" s="87"/>
      <c r="J23" s="88" t="n">
        <v>1</v>
      </c>
      <c r="K23" s="113" t="s">
        <v>128</v>
      </c>
      <c r="L23" s="89" t="n">
        <f aca="false">J23/K4</f>
        <v>0.04</v>
      </c>
    </row>
    <row r="24" customFormat="false" ht="14.25" hidden="false" customHeight="false" outlineLevel="0" collapsed="false">
      <c r="F24" s="90" t="s">
        <v>145</v>
      </c>
      <c r="G24" s="87"/>
      <c r="H24" s="87"/>
      <c r="I24" s="87"/>
      <c r="J24" s="88" t="n">
        <v>1</v>
      </c>
      <c r="K24" s="113" t="s">
        <v>120</v>
      </c>
      <c r="L24" s="89" t="n">
        <f aca="false">J24/K4</f>
        <v>0.04</v>
      </c>
    </row>
    <row r="25" customFormat="false" ht="14.25" hidden="false" customHeight="false" outlineLevel="0" collapsed="false">
      <c r="F25" s="90" t="s">
        <v>152</v>
      </c>
      <c r="G25" s="87"/>
      <c r="H25" s="87"/>
      <c r="I25" s="87"/>
      <c r="J25" s="88" t="n">
        <v>1</v>
      </c>
      <c r="K25" s="113" t="s">
        <v>153</v>
      </c>
      <c r="L25" s="89" t="n">
        <f aca="false">J25/K4</f>
        <v>0.04</v>
      </c>
    </row>
    <row r="26" customFormat="false" ht="14.25" hidden="false" customHeight="false" outlineLevel="0" collapsed="false">
      <c r="F26" s="90"/>
      <c r="G26" s="87"/>
      <c r="H26" s="87"/>
      <c r="I26" s="87"/>
      <c r="J26" s="88" t="n">
        <v>1</v>
      </c>
      <c r="K26" s="113" t="s">
        <v>154</v>
      </c>
      <c r="L26" s="89" t="n">
        <f aca="false">J26/K4</f>
        <v>0.04</v>
      </c>
    </row>
    <row r="27" customFormat="false" ht="14.25" hidden="false" customHeight="false" outlineLevel="0" collapsed="false">
      <c r="F27" s="99"/>
      <c r="G27" s="97"/>
      <c r="H27" s="97"/>
      <c r="I27" s="97"/>
      <c r="J27" s="98"/>
      <c r="K27" s="114"/>
      <c r="L27" s="101" t="n">
        <f aca="false">J27/K4</f>
        <v>0</v>
      </c>
    </row>
    <row r="28" customFormat="false" ht="14.25" hidden="false" customHeight="false" outlineLevel="0" collapsed="false">
      <c r="L28" s="115"/>
    </row>
    <row r="29" customFormat="false" ht="14.25" hidden="false" customHeight="false" outlineLevel="0" collapsed="false">
      <c r="L29" s="115"/>
    </row>
    <row r="30" customFormat="false" ht="14.25" hidden="false" customHeight="false" outlineLevel="0" collapsed="false">
      <c r="G30" s="3" t="s">
        <v>155</v>
      </c>
      <c r="H30" s="3" t="s">
        <v>156</v>
      </c>
    </row>
    <row r="31" customFormat="false" ht="14.25" hidden="false" customHeight="false" outlineLevel="0" collapsed="false">
      <c r="A31" s="3" t="s">
        <v>120</v>
      </c>
      <c r="B31" s="3" t="n">
        <f aca="false">B7+B9+B10+B11+B12+B13+B14+B15+B16+B18+B19</f>
        <v>15</v>
      </c>
      <c r="F31" s="3" t="s">
        <v>120</v>
      </c>
      <c r="G31" s="3" t="n">
        <f aca="false">G7+G9+G10+G11+G13+G15+G16</f>
        <v>9</v>
      </c>
      <c r="H31" s="3" t="n">
        <f aca="false">J20+J22+J24</f>
        <v>3</v>
      </c>
    </row>
    <row r="32" customFormat="false" ht="14.25" hidden="false" customHeight="false" outlineLevel="0" collapsed="false">
      <c r="A32" s="3" t="s">
        <v>118</v>
      </c>
      <c r="B32" s="3" t="n">
        <f aca="false">B6+B8+B20</f>
        <v>6</v>
      </c>
      <c r="F32" s="3" t="s">
        <v>118</v>
      </c>
      <c r="G32" s="3" t="n">
        <f aca="false">G6</f>
        <v>8</v>
      </c>
      <c r="H32" s="3" t="n">
        <f aca="false">J17+J18+J19</f>
        <v>3</v>
      </c>
    </row>
    <row r="33" customFormat="false" ht="14.25" hidden="false" customHeight="false" outlineLevel="0" collapsed="false">
      <c r="A33" s="3" t="s">
        <v>157</v>
      </c>
      <c r="B33" s="3" t="n">
        <f aca="false">B17</f>
        <v>1</v>
      </c>
      <c r="F33" s="3" t="s">
        <v>157</v>
      </c>
      <c r="G33" s="3" t="n">
        <f aca="false">G12</f>
        <v>1</v>
      </c>
    </row>
    <row r="34" customFormat="false" ht="14.25" hidden="false" customHeight="false" outlineLevel="0" collapsed="false">
      <c r="A34" s="3" t="s">
        <v>158</v>
      </c>
      <c r="B34" s="3" t="n">
        <f aca="false">B21</f>
        <v>1</v>
      </c>
      <c r="F34" s="3" t="s">
        <v>158</v>
      </c>
      <c r="G34" s="3" t="n">
        <f aca="false">G8</f>
        <v>2</v>
      </c>
    </row>
    <row r="35" customFormat="false" ht="14.25" hidden="false" customHeight="false" outlineLevel="0" collapsed="false">
      <c r="F35" s="3" t="s">
        <v>137</v>
      </c>
      <c r="G35" s="3" t="n">
        <v>1</v>
      </c>
    </row>
    <row r="36" customFormat="false" ht="14.25" hidden="false" customHeight="false" outlineLevel="0" collapsed="false">
      <c r="F36" s="3" t="s">
        <v>128</v>
      </c>
      <c r="H36" s="3" t="n">
        <f aca="false">J10+J21</f>
        <v>2</v>
      </c>
    </row>
    <row r="37" customFormat="false" ht="14.25" hidden="false" customHeight="false" outlineLevel="0" collapsed="false">
      <c r="F37" s="3" t="s">
        <v>153</v>
      </c>
      <c r="H37" s="3" t="n">
        <v>1</v>
      </c>
    </row>
    <row r="38" customFormat="false" ht="14.25" hidden="false" customHeight="false" outlineLevel="0" collapsed="false">
      <c r="F38" s="3" t="s">
        <v>154</v>
      </c>
      <c r="H38" s="3" t="n">
        <v>1</v>
      </c>
    </row>
  </sheetData>
  <mergeCells count="2">
    <mergeCell ref="A3:C4"/>
    <mergeCell ref="F3:H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tabColor rgb="FF808080"/>
    <pageSetUpPr fitToPage="true"/>
  </sheetPr>
  <dimension ref="A1:AM102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4" topLeftCell="A5" activePane="bottomLeft" state="frozen"/>
      <selection pane="topLeft" activeCell="B1" activeCellId="0" sqref="B1"/>
      <selection pane="bottomLeft" activeCell="N28" activeCellId="0" sqref="N28"/>
    </sheetView>
  </sheetViews>
  <sheetFormatPr defaultColWidth="9.109375" defaultRowHeight="14.25" customHeight="true" zeroHeight="false" outlineLevelRow="0" outlineLevelCol="0"/>
  <cols>
    <col collapsed="false" customWidth="true" hidden="true" outlineLevel="0" max="1" min="1" style="18" width="4.67"/>
    <col collapsed="false" customWidth="true" hidden="false" outlineLevel="0" max="2" min="2" style="3" width="15.56"/>
    <col collapsed="false" customWidth="true" hidden="false" outlineLevel="0" max="14" min="3" style="3" width="11.89"/>
    <col collapsed="false" customWidth="true" hidden="false" outlineLevel="0" max="16" min="15" style="3" width="12.44"/>
    <col collapsed="false" customWidth="false" hidden="false" outlineLevel="0" max="39" min="17" style="19" width="9.11"/>
    <col collapsed="false" customWidth="false" hidden="false" outlineLevel="0" max="16384" min="40" style="3" width="9.11"/>
  </cols>
  <sheetData>
    <row r="1" s="26" customFormat="true" ht="15" hidden="false" customHeight="true" outlineLevel="0" collapsed="false">
      <c r="A1" s="20" t="n">
        <v>3</v>
      </c>
      <c r="B1" s="21" t="s">
        <v>4</v>
      </c>
      <c r="C1" s="22" t="str">
        <f aca="false">VLOOKUP(A1,'EXTRATO INDICADORES'!A:L,5,0)</f>
        <v>RNC - RELATÓRIO DE NÃO CONFORMIDADES</v>
      </c>
      <c r="D1" s="22"/>
      <c r="E1" s="22"/>
      <c r="F1" s="22"/>
      <c r="G1" s="23" t="s">
        <v>2</v>
      </c>
      <c r="H1" s="22" t="str">
        <f aca="false">VLOOKUP(A1,'EXTRATO INDICADORES'!A:L,3,0)</f>
        <v>SUPRIMENTOS</v>
      </c>
      <c r="I1" s="22"/>
      <c r="J1" s="23" t="s">
        <v>10</v>
      </c>
      <c r="K1" s="24" t="str">
        <f aca="false">VLOOKUP(A1,'EXTRATO INDICADORES'!A:L,11,0)</f>
        <v>MARCELO</v>
      </c>
      <c r="L1" s="24"/>
      <c r="M1" s="21" t="s">
        <v>8</v>
      </c>
      <c r="N1" s="21" t="s">
        <v>7</v>
      </c>
      <c r="O1" s="21" t="s">
        <v>31</v>
      </c>
      <c r="P1" s="21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</row>
    <row r="2" s="26" customFormat="true" ht="15" hidden="false" customHeight="true" outlineLevel="0" collapsed="false">
      <c r="A2" s="27"/>
      <c r="B2" s="21"/>
      <c r="C2" s="22"/>
      <c r="D2" s="22"/>
      <c r="E2" s="22"/>
      <c r="F2" s="22"/>
      <c r="G2" s="23"/>
      <c r="H2" s="22"/>
      <c r="I2" s="22"/>
      <c r="J2" s="23"/>
      <c r="K2" s="24"/>
      <c r="L2" s="24"/>
      <c r="M2" s="21"/>
      <c r="N2" s="21"/>
      <c r="O2" s="28" t="s">
        <v>32</v>
      </c>
      <c r="P2" s="116" t="n">
        <f aca="false">P27</f>
        <v>15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</row>
    <row r="3" s="26" customFormat="true" ht="15" hidden="false" customHeight="true" outlineLevel="0" collapsed="false">
      <c r="A3" s="27"/>
      <c r="B3" s="21" t="s">
        <v>5</v>
      </c>
      <c r="C3" s="30" t="str">
        <f aca="false">VLOOKUP(A1,'EXTRATO INDICADORES'!A:L,6,0)</f>
        <v>APONTAR QUANTIDADE DE NÃO CONFORMIDADES E RETRABALHOS</v>
      </c>
      <c r="D3" s="30"/>
      <c r="E3" s="30"/>
      <c r="F3" s="30"/>
      <c r="G3" s="23" t="s">
        <v>3</v>
      </c>
      <c r="H3" s="22" t="str">
        <f aca="false">VLOOKUP(A1,'EXTRATO INDICADORES'!A:L,4,0)</f>
        <v>CORPORATIVO</v>
      </c>
      <c r="I3" s="22"/>
      <c r="J3" s="21" t="s">
        <v>11</v>
      </c>
      <c r="K3" s="24" t="str">
        <f aca="false">VLOOKUP(A1,'EXTRATO INDICADORES'!A:L,12,0)</f>
        <v>ALAN</v>
      </c>
      <c r="L3" s="24"/>
      <c r="M3" s="31" t="str">
        <f aca="false">VLOOKUP(A1,'EXTRATO INDICADORES'!A:L,9,0)</f>
        <v>QUANDO - MELHOR</v>
      </c>
      <c r="N3" s="31" t="str">
        <f aca="false">VLOOKUP(A1,'EXTRATO INDICADORES'!A:L,8,0)</f>
        <v>UN</v>
      </c>
      <c r="O3" s="28" t="s">
        <v>33</v>
      </c>
      <c r="P3" s="116" t="n">
        <f aca="false">O29</f>
        <v>6.33333333333333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</row>
    <row r="4" s="26" customFormat="true" ht="15" hidden="false" customHeight="true" outlineLevel="0" collapsed="false">
      <c r="A4" s="27"/>
      <c r="B4" s="21"/>
      <c r="C4" s="30"/>
      <c r="D4" s="30"/>
      <c r="E4" s="30"/>
      <c r="F4" s="30"/>
      <c r="G4" s="23"/>
      <c r="H4" s="22"/>
      <c r="I4" s="22"/>
      <c r="J4" s="21"/>
      <c r="K4" s="24"/>
      <c r="L4" s="24"/>
      <c r="M4" s="31"/>
      <c r="N4" s="31"/>
      <c r="O4" s="28" t="s">
        <v>34</v>
      </c>
      <c r="P4" s="116" t="n">
        <f aca="false">P30</f>
        <v>8.66666666666667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</row>
    <row r="5" s="33" customFormat="true" ht="14.25" hidden="false" customHeight="false" outlineLevel="0" collapsed="false">
      <c r="A5" s="32"/>
    </row>
    <row r="6" s="33" customFormat="true" ht="14.25" hidden="false" customHeight="false" outlineLevel="0" collapsed="false">
      <c r="A6" s="32"/>
    </row>
    <row r="7" s="33" customFormat="true" ht="14.25" hidden="false" customHeight="false" outlineLevel="0" collapsed="false">
      <c r="A7" s="32"/>
    </row>
    <row r="8" s="33" customFormat="true" ht="14.25" hidden="false" customHeight="false" outlineLevel="0" collapsed="false">
      <c r="A8" s="32"/>
    </row>
    <row r="9" s="33" customFormat="true" ht="14.25" hidden="false" customHeight="false" outlineLevel="0" collapsed="false">
      <c r="A9" s="32"/>
    </row>
    <row r="10" s="33" customFormat="true" ht="14.25" hidden="false" customHeight="false" outlineLevel="0" collapsed="false">
      <c r="A10" s="32"/>
    </row>
    <row r="11" s="33" customFormat="true" ht="14.25" hidden="false" customHeight="false" outlineLevel="0" collapsed="false">
      <c r="A11" s="32"/>
    </row>
    <row r="12" s="33" customFormat="true" ht="14.25" hidden="false" customHeight="false" outlineLevel="0" collapsed="false">
      <c r="A12" s="32"/>
    </row>
    <row r="13" s="33" customFormat="true" ht="14.25" hidden="false" customHeight="false" outlineLevel="0" collapsed="false">
      <c r="A13" s="32"/>
    </row>
    <row r="14" s="33" customFormat="true" ht="14.25" hidden="false" customHeight="false" outlineLevel="0" collapsed="false">
      <c r="A14" s="32"/>
    </row>
    <row r="15" s="33" customFormat="true" ht="14.25" hidden="false" customHeight="false" outlineLevel="0" collapsed="false">
      <c r="A15" s="32"/>
    </row>
    <row r="16" s="33" customFormat="true" ht="14.25" hidden="false" customHeight="false" outlineLevel="0" collapsed="false">
      <c r="A16" s="32"/>
    </row>
    <row r="17" s="33" customFormat="true" ht="14.25" hidden="false" customHeight="false" outlineLevel="0" collapsed="false">
      <c r="A17" s="32"/>
    </row>
    <row r="18" s="33" customFormat="true" ht="14.25" hidden="false" customHeight="false" outlineLevel="0" collapsed="false">
      <c r="A18" s="32"/>
    </row>
    <row r="19" s="33" customFormat="true" ht="14.25" hidden="false" customHeight="false" outlineLevel="0" collapsed="false">
      <c r="A19" s="32"/>
    </row>
    <row r="20" s="33" customFormat="true" ht="14.25" hidden="false" customHeight="false" outlineLevel="0" collapsed="false">
      <c r="A20" s="32"/>
    </row>
    <row r="21" s="33" customFormat="true" ht="14.25" hidden="false" customHeight="false" outlineLevel="0" collapsed="false">
      <c r="A21" s="32"/>
    </row>
    <row r="22" s="33" customFormat="true" ht="14.25" hidden="false" customHeight="false" outlineLevel="0" collapsed="false">
      <c r="A22" s="32"/>
    </row>
    <row r="23" s="33" customFormat="true" ht="14.25" hidden="false" customHeight="false" outlineLevel="0" collapsed="false">
      <c r="A23" s="32"/>
    </row>
    <row r="24" s="19" customFormat="true" ht="14.25" hidden="false" customHeight="false" outlineLevel="0" collapsed="false">
      <c r="A24" s="34"/>
    </row>
    <row r="25" s="19" customFormat="true" ht="14.25" hidden="false" customHeight="false" outlineLevel="0" collapsed="false">
      <c r="A25" s="34"/>
    </row>
    <row r="26" s="25" customFormat="true" ht="17.25" hidden="false" customHeight="true" outlineLevel="0" collapsed="false">
      <c r="A26" s="35"/>
      <c r="B26" s="36" t="s">
        <v>35</v>
      </c>
      <c r="C26" s="38" t="s">
        <v>36</v>
      </c>
      <c r="D26" s="38" t="s">
        <v>37</v>
      </c>
      <c r="E26" s="38" t="s">
        <v>38</v>
      </c>
      <c r="F26" s="38" t="s">
        <v>39</v>
      </c>
      <c r="G26" s="38" t="s">
        <v>40</v>
      </c>
      <c r="H26" s="38" t="s">
        <v>41</v>
      </c>
      <c r="I26" s="38" t="s">
        <v>42</v>
      </c>
      <c r="J26" s="38" t="s">
        <v>43</v>
      </c>
      <c r="K26" s="38" t="s">
        <v>44</v>
      </c>
      <c r="L26" s="38" t="s">
        <v>45</v>
      </c>
      <c r="M26" s="38" t="s">
        <v>46</v>
      </c>
      <c r="N26" s="38" t="s">
        <v>47</v>
      </c>
      <c r="O26" s="39" t="s">
        <v>48</v>
      </c>
      <c r="P26" s="39" t="s">
        <v>31</v>
      </c>
    </row>
    <row r="27" s="44" customFormat="true" ht="17.25" hidden="false" customHeight="true" outlineLevel="0" collapsed="false">
      <c r="A27" s="40"/>
      <c r="B27" s="104" t="s">
        <v>105</v>
      </c>
      <c r="C27" s="43" t="n">
        <v>15</v>
      </c>
      <c r="D27" s="43" t="n">
        <v>15</v>
      </c>
      <c r="E27" s="43" t="n">
        <v>15</v>
      </c>
      <c r="F27" s="43" t="n">
        <v>15</v>
      </c>
      <c r="G27" s="43" t="n">
        <v>15</v>
      </c>
      <c r="H27" s="43" t="n">
        <v>15</v>
      </c>
      <c r="I27" s="43" t="n">
        <v>15</v>
      </c>
      <c r="J27" s="43" t="n">
        <v>15</v>
      </c>
      <c r="K27" s="43" t="n">
        <v>15</v>
      </c>
      <c r="L27" s="43" t="n">
        <v>15</v>
      </c>
      <c r="M27" s="43" t="n">
        <v>15</v>
      </c>
      <c r="N27" s="43" t="n">
        <v>15</v>
      </c>
      <c r="O27" s="43" t="n">
        <f aca="false">AVERAGEIF(C29:N29,"&lt;&gt;",C27:N27)</f>
        <v>15</v>
      </c>
      <c r="P27" s="43" t="n">
        <f aca="false">AVERAGE(C27:N27)</f>
        <v>15</v>
      </c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</row>
    <row r="28" s="44" customFormat="true" ht="17.25" hidden="false" customHeight="true" outlineLevel="0" collapsed="false">
      <c r="A28" s="40"/>
      <c r="B28" s="45" t="s">
        <v>49</v>
      </c>
      <c r="C28" s="43" t="n">
        <v>0</v>
      </c>
      <c r="D28" s="43"/>
      <c r="E28" s="43"/>
      <c r="F28" s="43"/>
      <c r="G28" s="43"/>
      <c r="H28" s="43" t="n">
        <v>5</v>
      </c>
      <c r="I28" s="43" t="n">
        <v>12</v>
      </c>
      <c r="J28" s="43"/>
      <c r="K28" s="43"/>
      <c r="L28" s="43"/>
      <c r="M28" s="43"/>
      <c r="N28" s="43"/>
      <c r="O28" s="43" t="n">
        <f aca="false">AVERAGEIF(C29:N29,"&lt;&gt;",C28:N28)</f>
        <v>5.66666666666667</v>
      </c>
      <c r="P28" s="43" t="n">
        <f aca="false">AVERAGE(C28:N28)</f>
        <v>5.66666666666667</v>
      </c>
      <c r="Q28" s="47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</row>
    <row r="29" s="44" customFormat="true" ht="17.25" hidden="false" customHeight="true" outlineLevel="0" collapsed="false">
      <c r="A29" s="40"/>
      <c r="B29" s="45" t="s">
        <v>50</v>
      </c>
      <c r="C29" s="43" t="n">
        <v>0</v>
      </c>
      <c r="D29" s="43"/>
      <c r="E29" s="43"/>
      <c r="F29" s="43"/>
      <c r="G29" s="43"/>
      <c r="H29" s="43" t="n">
        <v>6</v>
      </c>
      <c r="I29" s="43" t="n">
        <v>13</v>
      </c>
      <c r="J29" s="43"/>
      <c r="K29" s="43"/>
      <c r="L29" s="43"/>
      <c r="M29" s="43"/>
      <c r="N29" s="43"/>
      <c r="O29" s="43" t="n">
        <f aca="false">AVERAGE(C29:N29)</f>
        <v>6.33333333333333</v>
      </c>
      <c r="P29" s="43"/>
      <c r="Q29" s="47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</row>
    <row r="30" s="44" customFormat="true" ht="17.25" hidden="false" customHeight="true" outlineLevel="0" collapsed="false">
      <c r="A30" s="50"/>
      <c r="B30" s="51" t="s">
        <v>52</v>
      </c>
      <c r="C30" s="53" t="n">
        <f aca="false">IF($B$30="META X REAL 22",(IF(C29="",0,IF($M$3="QUANDO - MELHOR",C27-C29,C29-C27))),(IF(C29="",0,IF($M$3="QUANDO - MELHOR",C28-C29,C29-C28))))</f>
        <v>15</v>
      </c>
      <c r="D30" s="53" t="n">
        <f aca="false">IF($B$30="META X REAL 22",(IF(D29="",0,IF($M$3="QUANDO - MELHOR",D27-D29,D29-D27))),(IF(D29="",0,IF($M$3="QUANDO - MELHOR",D28-D29,D29-D28))))</f>
        <v>0</v>
      </c>
      <c r="E30" s="53" t="n">
        <f aca="false">IF($B$30="META X REAL 22",(IF(E29="",0,IF($M$3="QUANDO - MELHOR",E27-E29,E29-E27))),(IF(E29="",0,IF($M$3="QUANDO - MELHOR",E28-E29,E29-E28))))</f>
        <v>0</v>
      </c>
      <c r="F30" s="53" t="n">
        <f aca="false">IF($B$30="META X REAL 22",(IF(F29="",0,IF($M$3="QUANDO - MELHOR",F27-F29,F29-F27))),(IF(F29="",0,IF($M$3="QUANDO - MELHOR",F28-F29,F29-F28))))</f>
        <v>0</v>
      </c>
      <c r="G30" s="53" t="n">
        <f aca="false">IF($B$30="META X REAL 22",(IF(G29="",0,IF($M$3="QUANDO - MELHOR",G27-G29,G29-G27))),(IF(G29="",0,IF($M$3="QUANDO - MELHOR",G28-G29,G29-G28))))</f>
        <v>0</v>
      </c>
      <c r="H30" s="53" t="n">
        <f aca="false">IF($B$30="META X REAL 22",(IF(H29="",0,IF($M$3="QUANDO - MELHOR",H27-H29,H29-H27))),(IF(H29="",0,IF($M$3="QUANDO - MELHOR",H28-H29,H29-H28))))</f>
        <v>9</v>
      </c>
      <c r="I30" s="53" t="n">
        <f aca="false">IF($B$30="META X REAL 22",(IF(I29="",0,IF($M$3="QUANDO - MELHOR",I27-I29,I29-I27))),(IF(I29="",0,IF($M$3="QUANDO - MELHOR",I28-I29,I29-I28))))</f>
        <v>2</v>
      </c>
      <c r="J30" s="53" t="n">
        <f aca="false">IF($B$30="META X REAL 22",(IF(J29="",0,IF($M$3="QUANDO - MELHOR",J27-J29,J29-J27))),(IF(J29="",0,IF($M$3="QUANDO - MELHOR",J28-J29,J29-J28))))</f>
        <v>0</v>
      </c>
      <c r="K30" s="53" t="n">
        <f aca="false">IF($B$30="META X REAL 22",(IF(K29="",0,IF($M$3="QUANDO - MELHOR",K27-K29,K29-K27))),(IF(K29="",0,IF($M$3="QUANDO - MELHOR",K28-K29,K29-K28))))</f>
        <v>0</v>
      </c>
      <c r="L30" s="53" t="n">
        <f aca="false">IF($B$30="META X REAL 22",(IF(L29="",0,IF($M$3="QUANDO - MELHOR",L27-L29,L29-L27))),(IF(L29="",0,IF($M$3="QUANDO - MELHOR",L28-L29,L29-L28))))</f>
        <v>0</v>
      </c>
      <c r="M30" s="53" t="n">
        <f aca="false">IF($B$30="META X REAL 22",(IF(M29="",0,IF($M$3="QUANDO - MELHOR",M27-M29,M29-M27))),(IF(M29="",0,IF($M$3="QUANDO - MELHOR",M28-M29,M29-M28))))</f>
        <v>0</v>
      </c>
      <c r="N30" s="53" t="n">
        <f aca="false">IF($B$30="META X REAL 22",(IF(N29="",0,IF($M$3="QUANDO - MELHOR",N27-N29,N29-N27))),(IF(N29="",0,IF($M$3="QUANDO - MELHOR",N28-N29,N29-N28))))</f>
        <v>0</v>
      </c>
      <c r="O30" s="53" t="n">
        <f aca="false">IF($B$30="META X REAL 22",(IF(O29="",0,IF($M$3="QUANDO - MELHOR",O27-O29,O29-O27))),(IF(O29="",0,IF($M$3="QUANDO - MELHOR",O28-O29,O29-O28))))</f>
        <v>8.66666666666667</v>
      </c>
      <c r="P30" s="53" t="n">
        <f aca="false">IF($B$30="META X REAL 22",(IF(O29="",0,IF($M$3="QUANDO - MELHOR",P27-O29,O29-P27))),(IF(O29="",0,IF($M$3="QUANDO - MELHOR",P28-O29,O29-P28))))</f>
        <v>8.66666666666667</v>
      </c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</row>
    <row r="31" s="19" customFormat="true" ht="8.25" hidden="false" customHeight="true" outlineLevel="0" collapsed="false">
      <c r="A31" s="34"/>
    </row>
    <row r="32" s="19" customFormat="true" ht="14.25" hidden="false" customHeight="false" outlineLevel="0" collapsed="false">
      <c r="A32" s="34"/>
      <c r="B32" s="54" t="s">
        <v>53</v>
      </c>
      <c r="C32" s="55" t="s">
        <v>54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customFormat="false" ht="39.75" hidden="false" customHeight="true" outlineLevel="0" collapsed="false">
      <c r="B33" s="56" t="s">
        <v>55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</row>
    <row r="34" customFormat="false" ht="39.75" hidden="false" customHeight="true" outlineLevel="0" collapsed="false">
      <c r="B34" s="56" t="s">
        <v>56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</row>
    <row r="35" customFormat="false" ht="39.75" hidden="false" customHeight="true" outlineLevel="0" collapsed="false">
      <c r="B35" s="56" t="s">
        <v>57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</row>
    <row r="36" customFormat="false" ht="39.75" hidden="false" customHeight="true" outlineLevel="0" collapsed="false">
      <c r="B36" s="56" t="s">
        <v>58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</row>
    <row r="37" customFormat="false" ht="39.75" hidden="false" customHeight="true" outlineLevel="0" collapsed="false">
      <c r="B37" s="56" t="s">
        <v>59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</row>
    <row r="38" customFormat="false" ht="39.75" hidden="false" customHeight="true" outlineLevel="0" collapsed="false">
      <c r="B38" s="56" t="s">
        <v>60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</row>
    <row r="39" customFormat="false" ht="39.75" hidden="false" customHeight="true" outlineLevel="0" collapsed="false">
      <c r="B39" s="56" t="s">
        <v>61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</row>
    <row r="40" customFormat="false" ht="39.75" hidden="false" customHeight="true" outlineLevel="0" collapsed="false">
      <c r="B40" s="56" t="s">
        <v>62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</row>
    <row r="41" customFormat="false" ht="39.75" hidden="false" customHeight="true" outlineLevel="0" collapsed="false">
      <c r="B41" s="56" t="s">
        <v>63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</row>
    <row r="42" customFormat="false" ht="39.75" hidden="false" customHeight="true" outlineLevel="0" collapsed="false">
      <c r="B42" s="56" t="s">
        <v>64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</row>
    <row r="43" customFormat="false" ht="39.75" hidden="false" customHeight="true" outlineLevel="0" collapsed="false">
      <c r="B43" s="56" t="s">
        <v>65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</row>
    <row r="44" customFormat="false" ht="39.75" hidden="false" customHeight="true" outlineLevel="0" collapsed="false">
      <c r="B44" s="56" t="s">
        <v>66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</row>
    <row r="45" s="19" customFormat="true" ht="8.25" hidden="false" customHeight="true" outlineLevel="0" collapsed="false">
      <c r="A45" s="34"/>
    </row>
    <row r="46" s="19" customFormat="true" ht="14.25" hidden="false" customHeight="false" outlineLevel="0" collapsed="false">
      <c r="A46" s="34"/>
      <c r="B46" s="59" t="s">
        <v>67</v>
      </c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60" t="s">
        <v>68</v>
      </c>
      <c r="N46" s="60"/>
      <c r="O46" s="60"/>
      <c r="P46" s="60"/>
    </row>
    <row r="47" s="19" customFormat="true" ht="15" hidden="false" customHeight="true" outlineLevel="0" collapsed="false">
      <c r="A47" s="34"/>
      <c r="B47" s="61" t="s">
        <v>35</v>
      </c>
      <c r="C47" s="63" t="s">
        <v>69</v>
      </c>
      <c r="D47" s="63"/>
      <c r="E47" s="63" t="s">
        <v>70</v>
      </c>
      <c r="F47" s="63"/>
      <c r="G47" s="63"/>
      <c r="H47" s="63"/>
      <c r="I47" s="63" t="s">
        <v>71</v>
      </c>
      <c r="J47" s="64" t="s">
        <v>72</v>
      </c>
      <c r="K47" s="64"/>
      <c r="L47" s="65" t="s">
        <v>73</v>
      </c>
      <c r="M47" s="63" t="s">
        <v>74</v>
      </c>
      <c r="N47" s="63"/>
      <c r="O47" s="63"/>
      <c r="P47" s="66" t="s">
        <v>75</v>
      </c>
    </row>
    <row r="48" s="19" customFormat="true" ht="14.25" hidden="false" customHeight="false" outlineLevel="0" collapsed="false">
      <c r="A48" s="34"/>
      <c r="B48" s="61"/>
      <c r="C48" s="63"/>
      <c r="D48" s="63"/>
      <c r="E48" s="63"/>
      <c r="F48" s="63"/>
      <c r="G48" s="63"/>
      <c r="H48" s="63"/>
      <c r="I48" s="63"/>
      <c r="J48" s="63" t="s">
        <v>76</v>
      </c>
      <c r="K48" s="63" t="s">
        <v>77</v>
      </c>
      <c r="L48" s="65"/>
      <c r="M48" s="63"/>
      <c r="N48" s="63"/>
      <c r="O48" s="63"/>
      <c r="P48" s="66"/>
    </row>
    <row r="49" customFormat="false" ht="45" hidden="false" customHeight="true" outlineLevel="0" collapsed="false">
      <c r="B49" s="68"/>
      <c r="C49" s="68"/>
      <c r="D49" s="68"/>
      <c r="E49" s="69"/>
      <c r="F49" s="69"/>
      <c r="G49" s="69"/>
      <c r="H49" s="69"/>
      <c r="I49" s="68"/>
      <c r="J49" s="70"/>
      <c r="K49" s="70"/>
      <c r="L49" s="68"/>
      <c r="M49" s="71"/>
      <c r="N49" s="71"/>
      <c r="O49" s="71"/>
      <c r="P49" s="72"/>
    </row>
    <row r="50" customFormat="false" ht="45" hidden="false" customHeight="true" outlineLevel="0" collapsed="false">
      <c r="B50" s="68"/>
      <c r="C50" s="68"/>
      <c r="D50" s="68"/>
      <c r="E50" s="69"/>
      <c r="F50" s="69"/>
      <c r="G50" s="69"/>
      <c r="H50" s="69"/>
      <c r="I50" s="68"/>
      <c r="J50" s="70"/>
      <c r="K50" s="70"/>
      <c r="L50" s="68"/>
      <c r="M50" s="71"/>
      <c r="N50" s="71"/>
      <c r="O50" s="71"/>
      <c r="P50" s="72"/>
    </row>
    <row r="51" customFormat="false" ht="45" hidden="false" customHeight="true" outlineLevel="0" collapsed="false">
      <c r="B51" s="68"/>
      <c r="C51" s="68"/>
      <c r="D51" s="68"/>
      <c r="E51" s="69"/>
      <c r="F51" s="69"/>
      <c r="G51" s="69"/>
      <c r="H51" s="69"/>
      <c r="I51" s="68"/>
      <c r="J51" s="70"/>
      <c r="K51" s="70"/>
      <c r="L51" s="68"/>
      <c r="M51" s="71"/>
      <c r="N51" s="71"/>
      <c r="O51" s="71"/>
      <c r="P51" s="72"/>
    </row>
    <row r="52" customFormat="false" ht="45" hidden="false" customHeight="true" outlineLevel="0" collapsed="false">
      <c r="B52" s="68"/>
      <c r="C52" s="68"/>
      <c r="D52" s="68"/>
      <c r="E52" s="69"/>
      <c r="F52" s="69"/>
      <c r="G52" s="69"/>
      <c r="H52" s="69"/>
      <c r="I52" s="68"/>
      <c r="J52" s="70"/>
      <c r="K52" s="70"/>
      <c r="L52" s="68"/>
      <c r="M52" s="71"/>
      <c r="N52" s="71"/>
      <c r="O52" s="71"/>
      <c r="P52" s="72"/>
    </row>
    <row r="53" customFormat="false" ht="45" hidden="false" customHeight="true" outlineLevel="0" collapsed="false">
      <c r="B53" s="68"/>
      <c r="C53" s="68"/>
      <c r="D53" s="68"/>
      <c r="E53" s="69"/>
      <c r="F53" s="69"/>
      <c r="G53" s="69"/>
      <c r="H53" s="69"/>
      <c r="I53" s="68"/>
      <c r="J53" s="70"/>
      <c r="K53" s="70"/>
      <c r="L53" s="68"/>
      <c r="M53" s="71"/>
      <c r="N53" s="71"/>
      <c r="O53" s="71"/>
      <c r="P53" s="72"/>
    </row>
    <row r="54" customFormat="false" ht="45" hidden="false" customHeight="true" outlineLevel="0" collapsed="false">
      <c r="B54" s="68"/>
      <c r="C54" s="68"/>
      <c r="D54" s="68"/>
      <c r="E54" s="69"/>
      <c r="F54" s="69"/>
      <c r="G54" s="69"/>
      <c r="H54" s="69"/>
      <c r="I54" s="68"/>
      <c r="J54" s="70"/>
      <c r="K54" s="70"/>
      <c r="L54" s="68"/>
      <c r="M54" s="71"/>
      <c r="N54" s="71"/>
      <c r="O54" s="71"/>
      <c r="P54" s="72"/>
    </row>
    <row r="55" customFormat="false" ht="45" hidden="false" customHeight="true" outlineLevel="0" collapsed="false">
      <c r="B55" s="68"/>
      <c r="C55" s="68"/>
      <c r="D55" s="68"/>
      <c r="E55" s="69"/>
      <c r="F55" s="69"/>
      <c r="G55" s="69"/>
      <c r="H55" s="69"/>
      <c r="I55" s="68"/>
      <c r="J55" s="70"/>
      <c r="K55" s="70"/>
      <c r="L55" s="68"/>
      <c r="M55" s="71"/>
      <c r="N55" s="71"/>
      <c r="O55" s="71"/>
      <c r="P55" s="72"/>
    </row>
    <row r="56" customFormat="false" ht="45" hidden="false" customHeight="true" outlineLevel="0" collapsed="false">
      <c r="B56" s="68"/>
      <c r="C56" s="68"/>
      <c r="D56" s="68"/>
      <c r="E56" s="69"/>
      <c r="F56" s="69"/>
      <c r="G56" s="69"/>
      <c r="H56" s="69"/>
      <c r="I56" s="68"/>
      <c r="J56" s="70"/>
      <c r="K56" s="70"/>
      <c r="L56" s="68"/>
      <c r="M56" s="71"/>
      <c r="N56" s="71"/>
      <c r="O56" s="71"/>
      <c r="P56" s="72"/>
    </row>
    <row r="57" customFormat="false" ht="45" hidden="false" customHeight="true" outlineLevel="0" collapsed="false">
      <c r="B57" s="68"/>
      <c r="C57" s="68"/>
      <c r="D57" s="68"/>
      <c r="E57" s="69"/>
      <c r="F57" s="69"/>
      <c r="G57" s="69"/>
      <c r="H57" s="69"/>
      <c r="I57" s="68"/>
      <c r="J57" s="70"/>
      <c r="K57" s="70"/>
      <c r="L57" s="68"/>
      <c r="M57" s="71"/>
      <c r="N57" s="71"/>
      <c r="O57" s="71"/>
      <c r="P57" s="72"/>
    </row>
    <row r="58" customFormat="false" ht="45" hidden="false" customHeight="true" outlineLevel="0" collapsed="false">
      <c r="B58" s="68"/>
      <c r="C58" s="68"/>
      <c r="D58" s="68"/>
      <c r="E58" s="69"/>
      <c r="F58" s="69"/>
      <c r="G58" s="69"/>
      <c r="H58" s="69"/>
      <c r="I58" s="68"/>
      <c r="J58" s="70"/>
      <c r="K58" s="70"/>
      <c r="L58" s="68"/>
      <c r="M58" s="71"/>
      <c r="N58" s="71"/>
      <c r="O58" s="71"/>
      <c r="P58" s="72"/>
    </row>
    <row r="59" customFormat="false" ht="45" hidden="false" customHeight="true" outlineLevel="0" collapsed="false">
      <c r="B59" s="68"/>
      <c r="C59" s="68"/>
      <c r="D59" s="68"/>
      <c r="E59" s="69"/>
      <c r="F59" s="69"/>
      <c r="G59" s="69"/>
      <c r="H59" s="69"/>
      <c r="I59" s="68"/>
      <c r="J59" s="70"/>
      <c r="K59" s="70"/>
      <c r="L59" s="68"/>
      <c r="M59" s="71"/>
      <c r="N59" s="71"/>
      <c r="O59" s="71"/>
      <c r="P59" s="72"/>
    </row>
    <row r="60" customFormat="false" ht="45" hidden="false" customHeight="true" outlineLevel="0" collapsed="false">
      <c r="B60" s="68"/>
      <c r="C60" s="68"/>
      <c r="D60" s="68"/>
      <c r="E60" s="69"/>
      <c r="F60" s="69"/>
      <c r="G60" s="69"/>
      <c r="H60" s="69"/>
      <c r="I60" s="68"/>
      <c r="J60" s="70"/>
      <c r="K60" s="70"/>
      <c r="L60" s="68"/>
      <c r="M60" s="71"/>
      <c r="N60" s="71"/>
      <c r="O60" s="71"/>
      <c r="P60" s="72"/>
    </row>
    <row r="61" customFormat="false" ht="45" hidden="false" customHeight="true" outlineLevel="0" collapsed="false">
      <c r="B61" s="68"/>
      <c r="C61" s="68"/>
      <c r="D61" s="68"/>
      <c r="E61" s="69"/>
      <c r="F61" s="69"/>
      <c r="G61" s="69"/>
      <c r="H61" s="69"/>
      <c r="I61" s="68"/>
      <c r="J61" s="70"/>
      <c r="K61" s="70"/>
      <c r="L61" s="68"/>
      <c r="M61" s="71"/>
      <c r="N61" s="71"/>
      <c r="O61" s="71"/>
      <c r="P61" s="72"/>
    </row>
    <row r="62" customFormat="false" ht="45" hidden="false" customHeight="true" outlineLevel="0" collapsed="false">
      <c r="B62" s="68"/>
      <c r="C62" s="68"/>
      <c r="D62" s="68"/>
      <c r="E62" s="69"/>
      <c r="F62" s="69"/>
      <c r="G62" s="69"/>
      <c r="H62" s="69"/>
      <c r="I62" s="68"/>
      <c r="J62" s="70"/>
      <c r="K62" s="70"/>
      <c r="L62" s="68"/>
      <c r="M62" s="71"/>
      <c r="N62" s="71"/>
      <c r="O62" s="71"/>
      <c r="P62" s="72"/>
    </row>
    <row r="63" customFormat="false" ht="45" hidden="false" customHeight="true" outlineLevel="0" collapsed="false">
      <c r="B63" s="68"/>
      <c r="C63" s="68"/>
      <c r="D63" s="68"/>
      <c r="E63" s="69"/>
      <c r="F63" s="69"/>
      <c r="G63" s="69"/>
      <c r="H63" s="69"/>
      <c r="I63" s="68"/>
      <c r="J63" s="70"/>
      <c r="K63" s="70"/>
      <c r="L63" s="68"/>
      <c r="M63" s="71"/>
      <c r="N63" s="71"/>
      <c r="O63" s="71"/>
      <c r="P63" s="72"/>
    </row>
    <row r="64" customFormat="false" ht="45" hidden="false" customHeight="true" outlineLevel="0" collapsed="false">
      <c r="B64" s="68"/>
      <c r="C64" s="68"/>
      <c r="D64" s="68"/>
      <c r="E64" s="69"/>
      <c r="F64" s="69"/>
      <c r="G64" s="69"/>
      <c r="H64" s="69"/>
      <c r="I64" s="68"/>
      <c r="J64" s="70"/>
      <c r="K64" s="70"/>
      <c r="L64" s="68"/>
      <c r="M64" s="71"/>
      <c r="N64" s="71"/>
      <c r="O64" s="71"/>
      <c r="P64" s="72"/>
    </row>
    <row r="65" customFormat="false" ht="45" hidden="false" customHeight="true" outlineLevel="0" collapsed="false">
      <c r="B65" s="68"/>
      <c r="C65" s="68"/>
      <c r="D65" s="68"/>
      <c r="E65" s="69"/>
      <c r="F65" s="69"/>
      <c r="G65" s="69"/>
      <c r="H65" s="69"/>
      <c r="I65" s="68"/>
      <c r="J65" s="70"/>
      <c r="K65" s="70"/>
      <c r="L65" s="68"/>
      <c r="M65" s="71"/>
      <c r="N65" s="71"/>
      <c r="O65" s="71"/>
      <c r="P65" s="72"/>
    </row>
    <row r="66" customFormat="false" ht="45" hidden="false" customHeight="true" outlineLevel="0" collapsed="false">
      <c r="B66" s="68"/>
      <c r="C66" s="68"/>
      <c r="D66" s="68"/>
      <c r="E66" s="69"/>
      <c r="F66" s="69"/>
      <c r="G66" s="69"/>
      <c r="H66" s="69"/>
      <c r="I66" s="68"/>
      <c r="J66" s="70"/>
      <c r="K66" s="70"/>
      <c r="L66" s="68"/>
      <c r="M66" s="71"/>
      <c r="N66" s="71"/>
      <c r="O66" s="71"/>
      <c r="P66" s="72"/>
    </row>
    <row r="67" customFormat="false" ht="45" hidden="false" customHeight="true" outlineLevel="0" collapsed="false">
      <c r="B67" s="68"/>
      <c r="C67" s="68"/>
      <c r="D67" s="68"/>
      <c r="E67" s="69"/>
      <c r="F67" s="69"/>
      <c r="G67" s="69"/>
      <c r="H67" s="69"/>
      <c r="I67" s="68"/>
      <c r="J67" s="70"/>
      <c r="K67" s="70"/>
      <c r="L67" s="68"/>
      <c r="M67" s="71"/>
      <c r="N67" s="71"/>
      <c r="O67" s="71"/>
      <c r="P67" s="72"/>
    </row>
    <row r="68" customFormat="false" ht="45" hidden="false" customHeight="true" outlineLevel="0" collapsed="false">
      <c r="B68" s="68"/>
      <c r="C68" s="68"/>
      <c r="D68" s="68"/>
      <c r="E68" s="69"/>
      <c r="F68" s="69"/>
      <c r="G68" s="69"/>
      <c r="H68" s="69"/>
      <c r="I68" s="68"/>
      <c r="J68" s="70"/>
      <c r="K68" s="70"/>
      <c r="L68" s="68"/>
      <c r="M68" s="71"/>
      <c r="N68" s="71"/>
      <c r="O68" s="71"/>
      <c r="P68" s="72"/>
    </row>
    <row r="69" s="19" customFormat="true" ht="14.25" hidden="false" customHeight="false" outlineLevel="0" collapsed="false">
      <c r="A69" s="34"/>
    </row>
    <row r="70" s="19" customFormat="true" ht="14.25" hidden="false" customHeight="false" outlineLevel="0" collapsed="false">
      <c r="A70" s="34"/>
    </row>
    <row r="71" s="19" customFormat="true" ht="14.25" hidden="false" customHeight="false" outlineLevel="0" collapsed="false">
      <c r="A71" s="34"/>
    </row>
    <row r="72" s="19" customFormat="true" ht="14.25" hidden="false" customHeight="false" outlineLevel="0" collapsed="false">
      <c r="A72" s="34"/>
    </row>
    <row r="73" s="19" customFormat="true" ht="14.25" hidden="false" customHeight="false" outlineLevel="0" collapsed="false">
      <c r="A73" s="34"/>
    </row>
    <row r="74" s="19" customFormat="true" ht="14.25" hidden="false" customHeight="false" outlineLevel="0" collapsed="false">
      <c r="A74" s="34"/>
    </row>
    <row r="75" s="19" customFormat="true" ht="14.25" hidden="false" customHeight="false" outlineLevel="0" collapsed="false">
      <c r="A75" s="34"/>
    </row>
    <row r="76" s="19" customFormat="true" ht="14.25" hidden="false" customHeight="false" outlineLevel="0" collapsed="false">
      <c r="A76" s="34"/>
    </row>
    <row r="77" s="19" customFormat="true" ht="14.25" hidden="false" customHeight="false" outlineLevel="0" collapsed="false">
      <c r="A77" s="34"/>
    </row>
    <row r="78" s="19" customFormat="true" ht="14.25" hidden="false" customHeight="false" outlineLevel="0" collapsed="false">
      <c r="A78" s="34"/>
    </row>
    <row r="79" s="19" customFormat="true" ht="14.25" hidden="false" customHeight="false" outlineLevel="0" collapsed="false">
      <c r="A79" s="34"/>
    </row>
    <row r="80" s="19" customFormat="true" ht="14.25" hidden="false" customHeight="false" outlineLevel="0" collapsed="false">
      <c r="A80" s="34"/>
    </row>
    <row r="81" s="19" customFormat="true" ht="14.25" hidden="false" customHeight="false" outlineLevel="0" collapsed="false">
      <c r="A81" s="34"/>
    </row>
    <row r="82" s="19" customFormat="true" ht="14.25" hidden="false" customHeight="false" outlineLevel="0" collapsed="false">
      <c r="A82" s="34"/>
    </row>
    <row r="83" s="19" customFormat="true" ht="14.25" hidden="false" customHeight="false" outlineLevel="0" collapsed="false">
      <c r="A83" s="34"/>
    </row>
    <row r="84" s="19" customFormat="true" ht="14.25" hidden="false" customHeight="false" outlineLevel="0" collapsed="false">
      <c r="A84" s="34"/>
    </row>
    <row r="85" s="19" customFormat="true" ht="14.25" hidden="false" customHeight="false" outlineLevel="0" collapsed="false">
      <c r="A85" s="34"/>
    </row>
    <row r="86" s="19" customFormat="true" ht="14.25" hidden="false" customHeight="false" outlineLevel="0" collapsed="false">
      <c r="A86" s="34"/>
    </row>
    <row r="87" s="19" customFormat="true" ht="14.25" hidden="false" customHeight="false" outlineLevel="0" collapsed="false">
      <c r="A87" s="34"/>
    </row>
    <row r="88" s="19" customFormat="true" ht="14.25" hidden="false" customHeight="false" outlineLevel="0" collapsed="false">
      <c r="A88" s="34"/>
    </row>
    <row r="89" s="19" customFormat="true" ht="14.25" hidden="false" customHeight="false" outlineLevel="0" collapsed="false">
      <c r="A89" s="34"/>
    </row>
    <row r="90" s="19" customFormat="true" ht="14.25" hidden="false" customHeight="false" outlineLevel="0" collapsed="false">
      <c r="A90" s="34"/>
    </row>
    <row r="91" s="19" customFormat="true" ht="14.25" hidden="false" customHeight="false" outlineLevel="0" collapsed="false">
      <c r="A91" s="34"/>
    </row>
    <row r="92" s="19" customFormat="true" ht="14.25" hidden="false" customHeight="false" outlineLevel="0" collapsed="false">
      <c r="A92" s="34"/>
    </row>
    <row r="93" s="19" customFormat="true" ht="14.25" hidden="false" customHeight="false" outlineLevel="0" collapsed="false">
      <c r="A93" s="34"/>
    </row>
    <row r="94" s="19" customFormat="true" ht="14.25" hidden="false" customHeight="false" outlineLevel="0" collapsed="false">
      <c r="A94" s="34"/>
    </row>
    <row r="95" s="19" customFormat="true" ht="14.25" hidden="false" customHeight="false" outlineLevel="0" collapsed="false">
      <c r="A95" s="34"/>
    </row>
    <row r="96" s="19" customFormat="true" ht="14.25" hidden="false" customHeight="false" outlineLevel="0" collapsed="false">
      <c r="A96" s="34"/>
    </row>
    <row r="97" s="19" customFormat="true" ht="14.25" hidden="false" customHeight="false" outlineLevel="0" collapsed="false">
      <c r="A97" s="34"/>
    </row>
    <row r="98" s="19" customFormat="true" ht="14.25" hidden="false" customHeight="false" outlineLevel="0" collapsed="false">
      <c r="A98" s="34"/>
    </row>
    <row r="99" s="19" customFormat="true" ht="14.25" hidden="false" customHeight="false" outlineLevel="0" collapsed="false">
      <c r="A99" s="34"/>
    </row>
    <row r="100" s="19" customFormat="true" ht="14.25" hidden="false" customHeight="false" outlineLevel="0" collapsed="false">
      <c r="A100" s="34"/>
    </row>
    <row r="101" s="19" customFormat="true" ht="14.25" hidden="false" customHeight="false" outlineLevel="0" collapsed="false">
      <c r="A101" s="34"/>
    </row>
    <row r="102" s="19" customFormat="true" ht="14.25" hidden="false" customHeight="false" outlineLevel="0" collapsed="false">
      <c r="A102" s="34"/>
    </row>
  </sheetData>
  <autoFilter ref="B48:P6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mergeCells count="101">
    <mergeCell ref="B1:B2"/>
    <mergeCell ref="C1:F2"/>
    <mergeCell ref="G1:G2"/>
    <mergeCell ref="H1:I2"/>
    <mergeCell ref="J1:J2"/>
    <mergeCell ref="K1:L2"/>
    <mergeCell ref="M1:M2"/>
    <mergeCell ref="N1:N2"/>
    <mergeCell ref="O1:P1"/>
    <mergeCell ref="B3:B4"/>
    <mergeCell ref="C3:F4"/>
    <mergeCell ref="G3:G4"/>
    <mergeCell ref="H3:I4"/>
    <mergeCell ref="J3:J4"/>
    <mergeCell ref="K3:L4"/>
    <mergeCell ref="M3:M4"/>
    <mergeCell ref="N3:N4"/>
    <mergeCell ref="O29:P29"/>
    <mergeCell ref="C32:P32"/>
    <mergeCell ref="C33:P33"/>
    <mergeCell ref="C34:P34"/>
    <mergeCell ref="C35:P35"/>
    <mergeCell ref="C36:P36"/>
    <mergeCell ref="C37:P37"/>
    <mergeCell ref="C38:P38"/>
    <mergeCell ref="C39:P39"/>
    <mergeCell ref="C40:P40"/>
    <mergeCell ref="C41:P41"/>
    <mergeCell ref="C42:P42"/>
    <mergeCell ref="C43:P43"/>
    <mergeCell ref="C44:P44"/>
    <mergeCell ref="B46:L46"/>
    <mergeCell ref="M46:P46"/>
    <mergeCell ref="B47:B48"/>
    <mergeCell ref="C47:D48"/>
    <mergeCell ref="E47:H48"/>
    <mergeCell ref="I47:I48"/>
    <mergeCell ref="J47:K47"/>
    <mergeCell ref="L47:L48"/>
    <mergeCell ref="M47:O48"/>
    <mergeCell ref="P47:P48"/>
    <mergeCell ref="C49:D49"/>
    <mergeCell ref="E49:H49"/>
    <mergeCell ref="M49:O49"/>
    <mergeCell ref="C50:D50"/>
    <mergeCell ref="E50:H50"/>
    <mergeCell ref="M50:O50"/>
    <mergeCell ref="C51:D51"/>
    <mergeCell ref="E51:H51"/>
    <mergeCell ref="M51:O51"/>
    <mergeCell ref="C52:D52"/>
    <mergeCell ref="E52:H52"/>
    <mergeCell ref="M52:O52"/>
    <mergeCell ref="C53:D53"/>
    <mergeCell ref="E53:H53"/>
    <mergeCell ref="M53:O53"/>
    <mergeCell ref="C54:D54"/>
    <mergeCell ref="E54:H54"/>
    <mergeCell ref="M54:O54"/>
    <mergeCell ref="C55:D55"/>
    <mergeCell ref="E55:H55"/>
    <mergeCell ref="M55:O55"/>
    <mergeCell ref="C56:D56"/>
    <mergeCell ref="E56:H56"/>
    <mergeCell ref="M56:O56"/>
    <mergeCell ref="C57:D57"/>
    <mergeCell ref="E57:H57"/>
    <mergeCell ref="M57:O57"/>
    <mergeCell ref="C58:D58"/>
    <mergeCell ref="E58:H58"/>
    <mergeCell ref="M58:O58"/>
    <mergeCell ref="C59:D59"/>
    <mergeCell ref="E59:H59"/>
    <mergeCell ref="M59:O59"/>
    <mergeCell ref="C60:D60"/>
    <mergeCell ref="E60:H60"/>
    <mergeCell ref="M60:O60"/>
    <mergeCell ref="C61:D61"/>
    <mergeCell ref="E61:H61"/>
    <mergeCell ref="M61:O61"/>
    <mergeCell ref="C62:D62"/>
    <mergeCell ref="E62:H62"/>
    <mergeCell ref="M62:O62"/>
    <mergeCell ref="C63:D63"/>
    <mergeCell ref="E63:H63"/>
    <mergeCell ref="M63:O63"/>
    <mergeCell ref="C64:D64"/>
    <mergeCell ref="E64:H64"/>
    <mergeCell ref="M64:O64"/>
    <mergeCell ref="C65:D65"/>
    <mergeCell ref="E65:H65"/>
    <mergeCell ref="M65:O65"/>
    <mergeCell ref="C66:D66"/>
    <mergeCell ref="E66:H66"/>
    <mergeCell ref="M66:O66"/>
    <mergeCell ref="C67:D67"/>
    <mergeCell ref="E67:H67"/>
    <mergeCell ref="M67:O67"/>
    <mergeCell ref="C68:D68"/>
    <mergeCell ref="E68:H68"/>
    <mergeCell ref="M68:O68"/>
  </mergeCells>
  <conditionalFormatting sqref="C27:N29">
    <cfRule type="containsErrors" priority="2" aboveAverage="0" equalAverage="0" bottom="0" percent="0" rank="0" text="" dxfId="13">
      <formula>ISERROR(C27)</formula>
    </cfRule>
  </conditionalFormatting>
  <conditionalFormatting sqref="C30:P30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O27:P28 O29 C30:P30">
    <cfRule type="containsErrors" priority="4" aboveAverage="0" equalAverage="0" bottom="0" percent="0" rank="0" text="" dxfId="14">
      <formula>ISERROR(C27)</formula>
    </cfRule>
  </conditionalFormatting>
  <dataValidations count="4">
    <dataValidation allowBlank="true" errorStyle="stop" operator="between" showDropDown="false" showErrorMessage="true" showInputMessage="true" sqref="L49:L68" type="list">
      <formula1>"NÃO INICIADO,EM ANDAMENTO,CONCLUÍDO,PAUSADO,CANCELADO"</formula1>
      <formula2>0</formula2>
    </dataValidation>
    <dataValidation allowBlank="true" errorStyle="stop" operator="between" showDropDown="false" showErrorMessage="true" showInputMessage="true" sqref="P49:P68" type="list">
      <formula1>"SIM,NÃO,PARCIAL"</formula1>
      <formula2>0</formula2>
    </dataValidation>
    <dataValidation allowBlank="true" errorStyle="stop" operator="between" showDropDown="false" showErrorMessage="true" showInputMessage="true" sqref="B49:B68" type="list">
      <formula1>$B$33:$B$44</formula1>
      <formula2>0</formula2>
    </dataValidation>
    <dataValidation allowBlank="true" errorStyle="stop" operator="between" showDropDown="false" showErrorMessage="true" showInputMessage="true" sqref="B30" type="list">
      <formula1>"META X REAL 22,REAL 21 X REAL 22"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808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9.109375" defaultRowHeight="14.25" customHeight="true" zeroHeight="false" outlineLevelRow="0" outlineLevelCol="0"/>
  <cols>
    <col collapsed="false" customWidth="false" hidden="false" outlineLevel="0" max="16384" min="1" style="3" width="9.11"/>
  </cols>
  <sheetData>
    <row r="1" s="73" customFormat="true" ht="19.7" hidden="false" customHeight="false" outlineLevel="0" collapsed="false">
      <c r="A1" s="73" t="str">
        <f aca="false">CONCATENATE("EVIDÊNCIA INDICADOR - ",VLOOKUP(FORNECEDOR!A1,'EXTRATO INDICADORES'!A:E,5,0))</f>
        <v>EVIDÊNCIA INDICADOR - RNC - RELATÓRIO DE NÃO CONFORMIDADES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tabColor rgb="FFFFFFFF"/>
    <pageSetUpPr fitToPage="true"/>
  </sheetPr>
  <dimension ref="A1:AM102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4" topLeftCell="A15" activePane="bottomLeft" state="frozen"/>
      <selection pane="topLeft" activeCell="B1" activeCellId="0" sqref="B1"/>
      <selection pane="bottomLeft" activeCell="I30" activeCellId="0" sqref="I30"/>
    </sheetView>
  </sheetViews>
  <sheetFormatPr defaultColWidth="9.109375" defaultRowHeight="14.25" customHeight="true" zeroHeight="false" outlineLevelRow="0" outlineLevelCol="0"/>
  <cols>
    <col collapsed="false" customWidth="true" hidden="true" outlineLevel="0" max="1" min="1" style="18" width="4.67"/>
    <col collapsed="false" customWidth="true" hidden="false" outlineLevel="0" max="2" min="2" style="3" width="15.56"/>
    <col collapsed="false" customWidth="true" hidden="false" outlineLevel="0" max="14" min="3" style="3" width="11.89"/>
    <col collapsed="false" customWidth="true" hidden="false" outlineLevel="0" max="16" min="15" style="3" width="12.44"/>
    <col collapsed="false" customWidth="false" hidden="false" outlineLevel="0" max="39" min="17" style="19" width="9.11"/>
    <col collapsed="false" customWidth="false" hidden="false" outlineLevel="0" max="16384" min="40" style="3" width="9.11"/>
  </cols>
  <sheetData>
    <row r="1" s="26" customFormat="true" ht="15" hidden="false" customHeight="true" outlineLevel="0" collapsed="false">
      <c r="A1" s="102" t="n">
        <v>4</v>
      </c>
      <c r="B1" s="21" t="s">
        <v>4</v>
      </c>
      <c r="C1" s="22" t="str">
        <f aca="false">VLOOKUP(A1,'EXTRATO INDICADORES'!A:L,5,0)</f>
        <v>RNC - RELATÓRIO DE NÃO CONFORMIDADES</v>
      </c>
      <c r="D1" s="22"/>
      <c r="E1" s="22"/>
      <c r="F1" s="22"/>
      <c r="G1" s="23" t="s">
        <v>2</v>
      </c>
      <c r="H1" s="22" t="str">
        <f aca="false">VLOOKUP(A1,'EXTRATO INDICADORES'!A:L,3,0)</f>
        <v>PCP</v>
      </c>
      <c r="I1" s="22"/>
      <c r="J1" s="23" t="s">
        <v>10</v>
      </c>
      <c r="K1" s="24" t="str">
        <f aca="false">VLOOKUP(A1,'EXTRATO INDICADORES'!A:L,11,0)</f>
        <v>FERNANDO</v>
      </c>
      <c r="L1" s="24"/>
      <c r="M1" s="21" t="s">
        <v>8</v>
      </c>
      <c r="N1" s="21" t="s">
        <v>7</v>
      </c>
      <c r="O1" s="21" t="s">
        <v>31</v>
      </c>
      <c r="P1" s="21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</row>
    <row r="2" s="26" customFormat="true" ht="15" hidden="false" customHeight="true" outlineLevel="0" collapsed="false">
      <c r="A2" s="27"/>
      <c r="B2" s="21"/>
      <c r="C2" s="22"/>
      <c r="D2" s="22"/>
      <c r="E2" s="22"/>
      <c r="F2" s="22"/>
      <c r="G2" s="23"/>
      <c r="H2" s="22"/>
      <c r="I2" s="22"/>
      <c r="J2" s="23"/>
      <c r="K2" s="24"/>
      <c r="L2" s="24"/>
      <c r="M2" s="21"/>
      <c r="N2" s="21"/>
      <c r="O2" s="28" t="s">
        <v>32</v>
      </c>
      <c r="P2" s="117" t="n">
        <f aca="false">P27</f>
        <v>1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</row>
    <row r="3" s="26" customFormat="true" ht="15" hidden="false" customHeight="true" outlineLevel="0" collapsed="false">
      <c r="A3" s="27"/>
      <c r="B3" s="21" t="s">
        <v>5</v>
      </c>
      <c r="C3" s="30" t="str">
        <f aca="false">VLOOKUP(A1,'EXTRATO INDICADORES'!A:L,6,0)</f>
        <v>APONTAR QUANTIDADE DE NÃO CONFORMIDADES E RETRABALHOS</v>
      </c>
      <c r="D3" s="30"/>
      <c r="E3" s="30"/>
      <c r="F3" s="30"/>
      <c r="G3" s="23" t="s">
        <v>3</v>
      </c>
      <c r="H3" s="22" t="str">
        <f aca="false">VLOOKUP(A1,'EXTRATO INDICADORES'!A:L,4,0)</f>
        <v>CORPORATIVO</v>
      </c>
      <c r="I3" s="22"/>
      <c r="J3" s="21" t="s">
        <v>11</v>
      </c>
      <c r="K3" s="24" t="str">
        <f aca="false">VLOOKUP(A1,'EXTRATO INDICADORES'!A:L,12,0)</f>
        <v>ALAN</v>
      </c>
      <c r="L3" s="24"/>
      <c r="M3" s="31" t="str">
        <f aca="false">VLOOKUP(A1,'EXTRATO INDICADORES'!A:L,9,0)</f>
        <v>QUANDO - MELHOR</v>
      </c>
      <c r="N3" s="31" t="str">
        <f aca="false">VLOOKUP(A1,'EXTRATO INDICADORES'!A:L,8,0)</f>
        <v>UN</v>
      </c>
      <c r="O3" s="28" t="s">
        <v>33</v>
      </c>
      <c r="P3" s="117" t="n">
        <f aca="false">O29</f>
        <v>0.5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</row>
    <row r="4" s="26" customFormat="true" ht="15" hidden="false" customHeight="true" outlineLevel="0" collapsed="false">
      <c r="A4" s="27"/>
      <c r="B4" s="21"/>
      <c r="C4" s="30"/>
      <c r="D4" s="30"/>
      <c r="E4" s="30"/>
      <c r="F4" s="30"/>
      <c r="G4" s="23"/>
      <c r="H4" s="22"/>
      <c r="I4" s="22"/>
      <c r="J4" s="21"/>
      <c r="K4" s="24"/>
      <c r="L4" s="24"/>
      <c r="M4" s="31"/>
      <c r="N4" s="31"/>
      <c r="O4" s="28" t="s">
        <v>34</v>
      </c>
      <c r="P4" s="117" t="n">
        <f aca="false">P30</f>
        <v>-0.5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</row>
    <row r="5" s="33" customFormat="true" ht="14.25" hidden="false" customHeight="false" outlineLevel="0" collapsed="false">
      <c r="A5" s="32"/>
    </row>
    <row r="6" s="33" customFormat="true" ht="14.25" hidden="false" customHeight="false" outlineLevel="0" collapsed="false">
      <c r="A6" s="32"/>
    </row>
    <row r="7" s="33" customFormat="true" ht="14.25" hidden="false" customHeight="false" outlineLevel="0" collapsed="false">
      <c r="A7" s="32"/>
    </row>
    <row r="8" s="33" customFormat="true" ht="14.25" hidden="false" customHeight="false" outlineLevel="0" collapsed="false">
      <c r="A8" s="32"/>
    </row>
    <row r="9" s="33" customFormat="true" ht="14.25" hidden="false" customHeight="false" outlineLevel="0" collapsed="false">
      <c r="A9" s="32"/>
    </row>
    <row r="10" s="33" customFormat="true" ht="14.25" hidden="false" customHeight="false" outlineLevel="0" collapsed="false">
      <c r="A10" s="32"/>
    </row>
    <row r="11" s="33" customFormat="true" ht="14.25" hidden="false" customHeight="false" outlineLevel="0" collapsed="false">
      <c r="A11" s="32"/>
    </row>
    <row r="12" s="33" customFormat="true" ht="14.25" hidden="false" customHeight="false" outlineLevel="0" collapsed="false">
      <c r="A12" s="32"/>
    </row>
    <row r="13" s="33" customFormat="true" ht="14.25" hidden="false" customHeight="false" outlineLevel="0" collapsed="false">
      <c r="A13" s="32"/>
    </row>
    <row r="14" s="33" customFormat="true" ht="14.25" hidden="false" customHeight="false" outlineLevel="0" collapsed="false">
      <c r="A14" s="32"/>
    </row>
    <row r="15" s="33" customFormat="true" ht="14.25" hidden="false" customHeight="false" outlineLevel="0" collapsed="false">
      <c r="A15" s="32"/>
    </row>
    <row r="16" s="33" customFormat="true" ht="14.25" hidden="false" customHeight="false" outlineLevel="0" collapsed="false">
      <c r="A16" s="32"/>
    </row>
    <row r="17" s="33" customFormat="true" ht="14.25" hidden="false" customHeight="false" outlineLevel="0" collapsed="false">
      <c r="A17" s="32"/>
    </row>
    <row r="18" s="33" customFormat="true" ht="14.25" hidden="false" customHeight="false" outlineLevel="0" collapsed="false">
      <c r="A18" s="32"/>
    </row>
    <row r="19" s="33" customFormat="true" ht="14.25" hidden="false" customHeight="false" outlineLevel="0" collapsed="false">
      <c r="A19" s="32"/>
    </row>
    <row r="20" s="33" customFormat="true" ht="14.25" hidden="false" customHeight="false" outlineLevel="0" collapsed="false">
      <c r="A20" s="32"/>
    </row>
    <row r="21" s="33" customFormat="true" ht="14.25" hidden="false" customHeight="false" outlineLevel="0" collapsed="false">
      <c r="A21" s="32"/>
    </row>
    <row r="22" s="33" customFormat="true" ht="14.25" hidden="false" customHeight="false" outlineLevel="0" collapsed="false">
      <c r="A22" s="32"/>
    </row>
    <row r="23" s="33" customFormat="true" ht="14.25" hidden="false" customHeight="false" outlineLevel="0" collapsed="false">
      <c r="A23" s="32"/>
    </row>
    <row r="24" s="19" customFormat="true" ht="14.25" hidden="false" customHeight="false" outlineLevel="0" collapsed="false">
      <c r="A24" s="34"/>
    </row>
    <row r="25" s="19" customFormat="true" ht="14.25" hidden="false" customHeight="false" outlineLevel="0" collapsed="false">
      <c r="A25" s="34"/>
    </row>
    <row r="26" s="25" customFormat="true" ht="17.25" hidden="false" customHeight="true" outlineLevel="0" collapsed="false">
      <c r="A26" s="35"/>
      <c r="B26" s="36" t="s">
        <v>35</v>
      </c>
      <c r="C26" s="38" t="s">
        <v>36</v>
      </c>
      <c r="D26" s="38" t="s">
        <v>37</v>
      </c>
      <c r="E26" s="38" t="s">
        <v>38</v>
      </c>
      <c r="F26" s="38" t="s">
        <v>39</v>
      </c>
      <c r="G26" s="38" t="s">
        <v>40</v>
      </c>
      <c r="H26" s="38" t="s">
        <v>41</v>
      </c>
      <c r="I26" s="38" t="s">
        <v>42</v>
      </c>
      <c r="J26" s="38" t="s">
        <v>43</v>
      </c>
      <c r="K26" s="38" t="s">
        <v>44</v>
      </c>
      <c r="L26" s="38" t="s">
        <v>45</v>
      </c>
      <c r="M26" s="38" t="s">
        <v>46</v>
      </c>
      <c r="N26" s="38" t="s">
        <v>47</v>
      </c>
      <c r="O26" s="39" t="s">
        <v>48</v>
      </c>
      <c r="P26" s="39" t="s">
        <v>31</v>
      </c>
    </row>
    <row r="27" s="44" customFormat="true" ht="17.25" hidden="false" customHeight="true" outlineLevel="0" collapsed="false">
      <c r="A27" s="40"/>
      <c r="B27" s="104" t="s">
        <v>105</v>
      </c>
      <c r="C27" s="118" t="n">
        <v>1</v>
      </c>
      <c r="D27" s="118" t="n">
        <v>1</v>
      </c>
      <c r="E27" s="118" t="n">
        <v>1</v>
      </c>
      <c r="F27" s="118" t="n">
        <v>1</v>
      </c>
      <c r="G27" s="118" t="n">
        <v>1</v>
      </c>
      <c r="H27" s="118" t="n">
        <v>1</v>
      </c>
      <c r="I27" s="118" t="n">
        <v>1</v>
      </c>
      <c r="J27" s="118" t="n">
        <v>1</v>
      </c>
      <c r="K27" s="118" t="n">
        <v>1</v>
      </c>
      <c r="L27" s="118" t="n">
        <v>1</v>
      </c>
      <c r="M27" s="118" t="n">
        <v>1</v>
      </c>
      <c r="N27" s="118" t="n">
        <v>1</v>
      </c>
      <c r="O27" s="118" t="n">
        <f aca="false">AVERAGEIF(C29:N29,"&lt;&gt;",C27:N27)</f>
        <v>1</v>
      </c>
      <c r="P27" s="118" t="n">
        <f aca="false">AVERAGE(C27:N27)</f>
        <v>1</v>
      </c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</row>
    <row r="28" s="44" customFormat="true" ht="17.25" hidden="false" customHeight="true" outlineLevel="0" collapsed="false">
      <c r="A28" s="40"/>
      <c r="B28" s="45" t="s">
        <v>49</v>
      </c>
      <c r="C28" s="118"/>
      <c r="D28" s="118"/>
      <c r="E28" s="118"/>
      <c r="F28" s="118"/>
      <c r="G28" s="118"/>
      <c r="H28" s="118"/>
      <c r="I28" s="118" t="n">
        <v>0</v>
      </c>
      <c r="J28" s="118"/>
      <c r="K28" s="118"/>
      <c r="L28" s="118"/>
      <c r="M28" s="118"/>
      <c r="N28" s="118"/>
      <c r="O28" s="118" t="n">
        <f aca="false">AVERAGEIF(C29:N29,"&lt;&gt;",C28:N28)</f>
        <v>0</v>
      </c>
      <c r="P28" s="118" t="n">
        <f aca="false">AVERAGE(C28:N28)</f>
        <v>0</v>
      </c>
      <c r="Q28" s="47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</row>
    <row r="29" s="44" customFormat="true" ht="17.25" hidden="false" customHeight="true" outlineLevel="0" collapsed="false">
      <c r="A29" s="40"/>
      <c r="B29" s="45" t="s">
        <v>50</v>
      </c>
      <c r="C29" s="118"/>
      <c r="D29" s="118"/>
      <c r="E29" s="118"/>
      <c r="F29" s="118"/>
      <c r="G29" s="118"/>
      <c r="H29" s="118" t="n">
        <v>1</v>
      </c>
      <c r="I29" s="118" t="n">
        <v>0</v>
      </c>
      <c r="J29" s="118"/>
      <c r="K29" s="118"/>
      <c r="L29" s="118"/>
      <c r="M29" s="118"/>
      <c r="N29" s="118"/>
      <c r="O29" s="118" t="n">
        <f aca="false">AVERAGE(C29:N29)</f>
        <v>0.5</v>
      </c>
      <c r="P29" s="118"/>
      <c r="Q29" s="47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</row>
    <row r="30" s="44" customFormat="true" ht="17.25" hidden="false" customHeight="true" outlineLevel="0" collapsed="false">
      <c r="A30" s="50"/>
      <c r="B30" s="51" t="s">
        <v>106</v>
      </c>
      <c r="C30" s="119" t="n">
        <f aca="false">IF($B$30="META X REAL 22",(IF(C29="",0,IF($M$3="QUANDO - MELHOR",C27-C29,C29-C27))),(IF(C29="",0,IF($M$3="QUANDO - MELHOR",C28-C29,C29-C28))))</f>
        <v>0</v>
      </c>
      <c r="D30" s="119" t="n">
        <f aca="false">IF($B$30="META X REAL 22",(IF(D29="",0,IF($M$3="QUANDO - MELHOR",D27-D29,D29-D27))),(IF(D29="",0,IF($M$3="QUANDO - MELHOR",D28-D29,D29-D28))))</f>
        <v>0</v>
      </c>
      <c r="E30" s="119" t="n">
        <f aca="false">IF($B$30="META X REAL 22",(IF(E29="",0,IF($M$3="QUANDO - MELHOR",E27-E29,E29-E27))),(IF(E29="",0,IF($M$3="QUANDO - MELHOR",E28-E29,E29-E28))))</f>
        <v>0</v>
      </c>
      <c r="F30" s="119" t="n">
        <f aca="false">IF($B$30="META X REAL 22",(IF(F29="",0,IF($M$3="QUANDO - MELHOR",F27-F29,F29-F27))),(IF(F29="",0,IF($M$3="QUANDO - MELHOR",F28-F29,F29-F28))))</f>
        <v>0</v>
      </c>
      <c r="G30" s="119" t="n">
        <f aca="false">IF($B$30="META X REAL 22",(IF(G29="",0,IF($M$3="QUANDO - MELHOR",G27-G29,G29-G27))),(IF(G29="",0,IF($M$3="QUANDO - MELHOR",G28-G29,G29-G28))))</f>
        <v>0</v>
      </c>
      <c r="H30" s="119" t="n">
        <f aca="false">IF($B$30="META X REAL 22",(IF(H29="",0,IF($M$3="QUANDO - MELHOR",H27-H29,H29-H27))),(IF(H29="",0,IF($M$3="QUANDO - MELHOR",H28-H29,H29-H28))))</f>
        <v>-1</v>
      </c>
      <c r="I30" s="119" t="n">
        <f aca="false">IF($B$30="META X REAL 22",(IF(I29="",0,IF($M$3="QUANDO - MELHOR",I27-I29,I29-I27))),(IF(I29="",0,IF($M$3="QUANDO - MELHOR",I28-I29,I29-I28))))</f>
        <v>0</v>
      </c>
      <c r="J30" s="119" t="n">
        <f aca="false">IF($B$30="META X REAL 22",(IF(J29="",0,IF($M$3="QUANDO - MELHOR",J27-J29,J29-J27))),(IF(J29="",0,IF($M$3="QUANDO - MELHOR",J28-J29,J29-J28))))</f>
        <v>0</v>
      </c>
      <c r="K30" s="119" t="n">
        <f aca="false">IF($B$30="META X REAL 22",(IF(K29="",0,IF($M$3="QUANDO - MELHOR",K27-K29,K29-K27))),(IF(K29="",0,IF($M$3="QUANDO - MELHOR",K28-K29,K29-K28))))</f>
        <v>0</v>
      </c>
      <c r="L30" s="119" t="n">
        <f aca="false">IF($B$30="META X REAL 22",(IF(L29="",0,IF($M$3="QUANDO - MELHOR",L27-L29,L29-L27))),(IF(L29="",0,IF($M$3="QUANDO - MELHOR",L28-L29,L29-L28))))</f>
        <v>0</v>
      </c>
      <c r="M30" s="119" t="n">
        <f aca="false">IF($B$30="META X REAL 22",(IF(M29="",0,IF($M$3="QUANDO - MELHOR",M27-M29,M29-M27))),(IF(M29="",0,IF($M$3="QUANDO - MELHOR",M28-M29,M29-M28))))</f>
        <v>0</v>
      </c>
      <c r="N30" s="119" t="n">
        <f aca="false">IF($B$30="META X REAL 22",(IF(N29="",0,IF($M$3="QUANDO - MELHOR",N27-N29,N29-N27))),(IF(N29="",0,IF($M$3="QUANDO - MELHOR",N28-N29,N29-N28))))</f>
        <v>0</v>
      </c>
      <c r="O30" s="119" t="n">
        <f aca="false">IF($B$30="META X REAL 22",(IF(O29="",0,IF($M$3="QUANDO - MELHOR",O27-O29,O29-O27))),(IF(O29="",0,IF($M$3="QUANDO - MELHOR",O28-O29,O29-O28))))</f>
        <v>-0.5</v>
      </c>
      <c r="P30" s="119" t="n">
        <f aca="false">IF($B$30="META X REAL 22",(IF(O29="",0,IF($M$3="QUANDO - MELHOR",P27-O29,O29-P27))),(IF(O29="",0,IF($M$3="QUANDO - MELHOR",P28-O29,O29-P28))))</f>
        <v>-0.5</v>
      </c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</row>
    <row r="31" s="19" customFormat="true" ht="8.25" hidden="false" customHeight="true" outlineLevel="0" collapsed="false">
      <c r="A31" s="34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</row>
    <row r="32" s="19" customFormat="true" ht="14.25" hidden="false" customHeight="false" outlineLevel="0" collapsed="false">
      <c r="A32" s="34"/>
      <c r="B32" s="54" t="s">
        <v>53</v>
      </c>
      <c r="C32" s="55" t="s">
        <v>54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customFormat="false" ht="39.75" hidden="false" customHeight="true" outlineLevel="0" collapsed="false">
      <c r="B33" s="56" t="s">
        <v>55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</row>
    <row r="34" customFormat="false" ht="39.75" hidden="false" customHeight="true" outlineLevel="0" collapsed="false">
      <c r="B34" s="56" t="s">
        <v>56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</row>
    <row r="35" customFormat="false" ht="39.75" hidden="false" customHeight="true" outlineLevel="0" collapsed="false">
      <c r="B35" s="56" t="s">
        <v>57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</row>
    <row r="36" customFormat="false" ht="39.75" hidden="false" customHeight="true" outlineLevel="0" collapsed="false">
      <c r="B36" s="56" t="s">
        <v>58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</row>
    <row r="37" customFormat="false" ht="39.75" hidden="false" customHeight="true" outlineLevel="0" collapsed="false">
      <c r="B37" s="56" t="s">
        <v>59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</row>
    <row r="38" customFormat="false" ht="39.75" hidden="false" customHeight="true" outlineLevel="0" collapsed="false">
      <c r="B38" s="56" t="s">
        <v>60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</row>
    <row r="39" customFormat="false" ht="39.75" hidden="false" customHeight="true" outlineLevel="0" collapsed="false">
      <c r="B39" s="56" t="s">
        <v>61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</row>
    <row r="40" customFormat="false" ht="39.75" hidden="false" customHeight="true" outlineLevel="0" collapsed="false">
      <c r="B40" s="56" t="s">
        <v>62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</row>
    <row r="41" customFormat="false" ht="39.75" hidden="false" customHeight="true" outlineLevel="0" collapsed="false">
      <c r="B41" s="56" t="s">
        <v>63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</row>
    <row r="42" customFormat="false" ht="39.75" hidden="false" customHeight="true" outlineLevel="0" collapsed="false">
      <c r="B42" s="56" t="s">
        <v>64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</row>
    <row r="43" customFormat="false" ht="39.75" hidden="false" customHeight="true" outlineLevel="0" collapsed="false">
      <c r="B43" s="56" t="s">
        <v>65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</row>
    <row r="44" customFormat="false" ht="39.75" hidden="false" customHeight="true" outlineLevel="0" collapsed="false">
      <c r="B44" s="56" t="s">
        <v>66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</row>
    <row r="45" s="19" customFormat="true" ht="8.25" hidden="false" customHeight="true" outlineLevel="0" collapsed="false">
      <c r="A45" s="34"/>
    </row>
    <row r="46" s="19" customFormat="true" ht="14.25" hidden="false" customHeight="false" outlineLevel="0" collapsed="false">
      <c r="A46" s="34"/>
      <c r="B46" s="59" t="s">
        <v>67</v>
      </c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60" t="s">
        <v>68</v>
      </c>
      <c r="N46" s="60"/>
      <c r="O46" s="60"/>
      <c r="P46" s="60"/>
    </row>
    <row r="47" s="19" customFormat="true" ht="15" hidden="false" customHeight="true" outlineLevel="0" collapsed="false">
      <c r="A47" s="34"/>
      <c r="B47" s="61" t="s">
        <v>35</v>
      </c>
      <c r="C47" s="63" t="s">
        <v>69</v>
      </c>
      <c r="D47" s="63"/>
      <c r="E47" s="63" t="s">
        <v>70</v>
      </c>
      <c r="F47" s="63"/>
      <c r="G47" s="63"/>
      <c r="H47" s="63"/>
      <c r="I47" s="63" t="s">
        <v>71</v>
      </c>
      <c r="J47" s="64" t="s">
        <v>72</v>
      </c>
      <c r="K47" s="64"/>
      <c r="L47" s="65" t="s">
        <v>73</v>
      </c>
      <c r="M47" s="63" t="s">
        <v>74</v>
      </c>
      <c r="N47" s="63"/>
      <c r="O47" s="63"/>
      <c r="P47" s="66" t="s">
        <v>75</v>
      </c>
    </row>
    <row r="48" s="19" customFormat="true" ht="14.25" hidden="false" customHeight="false" outlineLevel="0" collapsed="false">
      <c r="A48" s="34"/>
      <c r="B48" s="61"/>
      <c r="C48" s="63"/>
      <c r="D48" s="63"/>
      <c r="E48" s="63"/>
      <c r="F48" s="63"/>
      <c r="G48" s="63"/>
      <c r="H48" s="63"/>
      <c r="I48" s="63"/>
      <c r="J48" s="63" t="s">
        <v>76</v>
      </c>
      <c r="K48" s="63" t="s">
        <v>77</v>
      </c>
      <c r="L48" s="65"/>
      <c r="M48" s="63"/>
      <c r="N48" s="63"/>
      <c r="O48" s="63"/>
      <c r="P48" s="66"/>
    </row>
    <row r="49" customFormat="false" ht="45" hidden="false" customHeight="true" outlineLevel="0" collapsed="false">
      <c r="B49" s="68"/>
      <c r="C49" s="68"/>
      <c r="D49" s="68"/>
      <c r="E49" s="69"/>
      <c r="F49" s="69"/>
      <c r="G49" s="69"/>
      <c r="H49" s="69"/>
      <c r="I49" s="68"/>
      <c r="J49" s="70"/>
      <c r="K49" s="70"/>
      <c r="L49" s="68"/>
      <c r="M49" s="71"/>
      <c r="N49" s="71"/>
      <c r="O49" s="71"/>
      <c r="P49" s="72"/>
    </row>
    <row r="50" customFormat="false" ht="45" hidden="false" customHeight="true" outlineLevel="0" collapsed="false">
      <c r="B50" s="68"/>
      <c r="C50" s="68"/>
      <c r="D50" s="68"/>
      <c r="E50" s="69"/>
      <c r="F50" s="69"/>
      <c r="G50" s="69"/>
      <c r="H50" s="69"/>
      <c r="I50" s="68"/>
      <c r="J50" s="70"/>
      <c r="K50" s="70"/>
      <c r="L50" s="68"/>
      <c r="M50" s="71"/>
      <c r="N50" s="71"/>
      <c r="O50" s="71"/>
      <c r="P50" s="72"/>
    </row>
    <row r="51" customFormat="false" ht="45" hidden="false" customHeight="true" outlineLevel="0" collapsed="false">
      <c r="B51" s="68"/>
      <c r="C51" s="68"/>
      <c r="D51" s="68"/>
      <c r="E51" s="69"/>
      <c r="F51" s="69"/>
      <c r="G51" s="69"/>
      <c r="H51" s="69"/>
      <c r="I51" s="68"/>
      <c r="J51" s="70"/>
      <c r="K51" s="70"/>
      <c r="L51" s="68"/>
      <c r="M51" s="71"/>
      <c r="N51" s="71"/>
      <c r="O51" s="71"/>
      <c r="P51" s="72"/>
    </row>
    <row r="52" customFormat="false" ht="45" hidden="false" customHeight="true" outlineLevel="0" collapsed="false">
      <c r="B52" s="68"/>
      <c r="C52" s="68"/>
      <c r="D52" s="68"/>
      <c r="E52" s="69"/>
      <c r="F52" s="69"/>
      <c r="G52" s="69"/>
      <c r="H52" s="69"/>
      <c r="I52" s="68"/>
      <c r="J52" s="70"/>
      <c r="K52" s="70"/>
      <c r="L52" s="68"/>
      <c r="M52" s="71"/>
      <c r="N52" s="71"/>
      <c r="O52" s="71"/>
      <c r="P52" s="72"/>
    </row>
    <row r="53" customFormat="false" ht="45" hidden="false" customHeight="true" outlineLevel="0" collapsed="false">
      <c r="B53" s="68"/>
      <c r="C53" s="68"/>
      <c r="D53" s="68"/>
      <c r="E53" s="69"/>
      <c r="F53" s="69"/>
      <c r="G53" s="69"/>
      <c r="H53" s="69"/>
      <c r="I53" s="68"/>
      <c r="J53" s="70"/>
      <c r="K53" s="70"/>
      <c r="L53" s="68"/>
      <c r="M53" s="71"/>
      <c r="N53" s="71"/>
      <c r="O53" s="71"/>
      <c r="P53" s="72"/>
    </row>
    <row r="54" customFormat="false" ht="45" hidden="false" customHeight="true" outlineLevel="0" collapsed="false">
      <c r="B54" s="68"/>
      <c r="C54" s="68"/>
      <c r="D54" s="68"/>
      <c r="E54" s="69"/>
      <c r="F54" s="69"/>
      <c r="G54" s="69"/>
      <c r="H54" s="69"/>
      <c r="I54" s="68"/>
      <c r="J54" s="70"/>
      <c r="K54" s="70"/>
      <c r="L54" s="68"/>
      <c r="M54" s="71"/>
      <c r="N54" s="71"/>
      <c r="O54" s="71"/>
      <c r="P54" s="72"/>
    </row>
    <row r="55" customFormat="false" ht="45" hidden="false" customHeight="true" outlineLevel="0" collapsed="false">
      <c r="B55" s="68"/>
      <c r="C55" s="68"/>
      <c r="D55" s="68"/>
      <c r="E55" s="69"/>
      <c r="F55" s="69"/>
      <c r="G55" s="69"/>
      <c r="H55" s="69"/>
      <c r="I55" s="68"/>
      <c r="J55" s="70"/>
      <c r="K55" s="70"/>
      <c r="L55" s="68"/>
      <c r="M55" s="71"/>
      <c r="N55" s="71"/>
      <c r="O55" s="71"/>
      <c r="P55" s="72"/>
    </row>
    <row r="56" customFormat="false" ht="45" hidden="false" customHeight="true" outlineLevel="0" collapsed="false">
      <c r="B56" s="68"/>
      <c r="C56" s="68"/>
      <c r="D56" s="68"/>
      <c r="E56" s="69"/>
      <c r="F56" s="69"/>
      <c r="G56" s="69"/>
      <c r="H56" s="69"/>
      <c r="I56" s="68"/>
      <c r="J56" s="70"/>
      <c r="K56" s="70"/>
      <c r="L56" s="68"/>
      <c r="M56" s="71"/>
      <c r="N56" s="71"/>
      <c r="O56" s="71"/>
      <c r="P56" s="72"/>
    </row>
    <row r="57" customFormat="false" ht="45" hidden="false" customHeight="true" outlineLevel="0" collapsed="false">
      <c r="B57" s="68"/>
      <c r="C57" s="68"/>
      <c r="D57" s="68"/>
      <c r="E57" s="69"/>
      <c r="F57" s="69"/>
      <c r="G57" s="69"/>
      <c r="H57" s="69"/>
      <c r="I57" s="68"/>
      <c r="J57" s="70"/>
      <c r="K57" s="70"/>
      <c r="L57" s="68"/>
      <c r="M57" s="71"/>
      <c r="N57" s="71"/>
      <c r="O57" s="71"/>
      <c r="P57" s="72"/>
    </row>
    <row r="58" customFormat="false" ht="45" hidden="false" customHeight="true" outlineLevel="0" collapsed="false">
      <c r="B58" s="68"/>
      <c r="C58" s="68"/>
      <c r="D58" s="68"/>
      <c r="E58" s="69"/>
      <c r="F58" s="69"/>
      <c r="G58" s="69"/>
      <c r="H58" s="69"/>
      <c r="I58" s="68"/>
      <c r="J58" s="70"/>
      <c r="K58" s="70"/>
      <c r="L58" s="68"/>
      <c r="M58" s="71"/>
      <c r="N58" s="71"/>
      <c r="O58" s="71"/>
      <c r="P58" s="72"/>
    </row>
    <row r="59" customFormat="false" ht="45" hidden="false" customHeight="true" outlineLevel="0" collapsed="false">
      <c r="B59" s="68"/>
      <c r="C59" s="68"/>
      <c r="D59" s="68"/>
      <c r="E59" s="69"/>
      <c r="F59" s="69"/>
      <c r="G59" s="69"/>
      <c r="H59" s="69"/>
      <c r="I59" s="68"/>
      <c r="J59" s="70"/>
      <c r="K59" s="70"/>
      <c r="L59" s="68"/>
      <c r="M59" s="71"/>
      <c r="N59" s="71"/>
      <c r="O59" s="71"/>
      <c r="P59" s="72"/>
    </row>
    <row r="60" customFormat="false" ht="45" hidden="false" customHeight="true" outlineLevel="0" collapsed="false">
      <c r="B60" s="68"/>
      <c r="C60" s="68"/>
      <c r="D60" s="68"/>
      <c r="E60" s="69"/>
      <c r="F60" s="69"/>
      <c r="G60" s="69"/>
      <c r="H60" s="69"/>
      <c r="I60" s="68"/>
      <c r="J60" s="70"/>
      <c r="K60" s="70"/>
      <c r="L60" s="68"/>
      <c r="M60" s="71"/>
      <c r="N60" s="71"/>
      <c r="O60" s="71"/>
      <c r="P60" s="72"/>
    </row>
    <row r="61" customFormat="false" ht="45" hidden="false" customHeight="true" outlineLevel="0" collapsed="false">
      <c r="B61" s="68"/>
      <c r="C61" s="68"/>
      <c r="D61" s="68"/>
      <c r="E61" s="69"/>
      <c r="F61" s="69"/>
      <c r="G61" s="69"/>
      <c r="H61" s="69"/>
      <c r="I61" s="68"/>
      <c r="J61" s="70"/>
      <c r="K61" s="70"/>
      <c r="L61" s="68"/>
      <c r="M61" s="71"/>
      <c r="N61" s="71"/>
      <c r="O61" s="71"/>
      <c r="P61" s="72"/>
    </row>
    <row r="62" customFormat="false" ht="45" hidden="false" customHeight="true" outlineLevel="0" collapsed="false">
      <c r="B62" s="68"/>
      <c r="C62" s="68"/>
      <c r="D62" s="68"/>
      <c r="E62" s="69"/>
      <c r="F62" s="69"/>
      <c r="G62" s="69"/>
      <c r="H62" s="69"/>
      <c r="I62" s="68"/>
      <c r="J62" s="70"/>
      <c r="K62" s="70"/>
      <c r="L62" s="68"/>
      <c r="M62" s="71"/>
      <c r="N62" s="71"/>
      <c r="O62" s="71"/>
      <c r="P62" s="72"/>
    </row>
    <row r="63" customFormat="false" ht="45" hidden="false" customHeight="true" outlineLevel="0" collapsed="false">
      <c r="B63" s="68"/>
      <c r="C63" s="68"/>
      <c r="D63" s="68"/>
      <c r="E63" s="69"/>
      <c r="F63" s="69"/>
      <c r="G63" s="69"/>
      <c r="H63" s="69"/>
      <c r="I63" s="68"/>
      <c r="J63" s="70"/>
      <c r="K63" s="70"/>
      <c r="L63" s="68"/>
      <c r="M63" s="71"/>
      <c r="N63" s="71"/>
      <c r="O63" s="71"/>
      <c r="P63" s="72"/>
    </row>
    <row r="64" customFormat="false" ht="45" hidden="false" customHeight="true" outlineLevel="0" collapsed="false">
      <c r="B64" s="68"/>
      <c r="C64" s="68"/>
      <c r="D64" s="68"/>
      <c r="E64" s="69"/>
      <c r="F64" s="69"/>
      <c r="G64" s="69"/>
      <c r="H64" s="69"/>
      <c r="I64" s="68"/>
      <c r="J64" s="70"/>
      <c r="K64" s="70"/>
      <c r="L64" s="68"/>
      <c r="M64" s="71"/>
      <c r="N64" s="71"/>
      <c r="O64" s="71"/>
      <c r="P64" s="72"/>
    </row>
    <row r="65" customFormat="false" ht="45" hidden="false" customHeight="true" outlineLevel="0" collapsed="false">
      <c r="B65" s="68"/>
      <c r="C65" s="68"/>
      <c r="D65" s="68"/>
      <c r="E65" s="69"/>
      <c r="F65" s="69"/>
      <c r="G65" s="69"/>
      <c r="H65" s="69"/>
      <c r="I65" s="68"/>
      <c r="J65" s="70"/>
      <c r="K65" s="70"/>
      <c r="L65" s="68"/>
      <c r="M65" s="71"/>
      <c r="N65" s="71"/>
      <c r="O65" s="71"/>
      <c r="P65" s="72"/>
    </row>
    <row r="66" customFormat="false" ht="45" hidden="false" customHeight="true" outlineLevel="0" collapsed="false">
      <c r="B66" s="68"/>
      <c r="C66" s="68"/>
      <c r="D66" s="68"/>
      <c r="E66" s="69"/>
      <c r="F66" s="69"/>
      <c r="G66" s="69"/>
      <c r="H66" s="69"/>
      <c r="I66" s="68"/>
      <c r="J66" s="70"/>
      <c r="K66" s="70"/>
      <c r="L66" s="68"/>
      <c r="M66" s="71"/>
      <c r="N66" s="71"/>
      <c r="O66" s="71"/>
      <c r="P66" s="72"/>
    </row>
    <row r="67" customFormat="false" ht="45" hidden="false" customHeight="true" outlineLevel="0" collapsed="false">
      <c r="B67" s="68"/>
      <c r="C67" s="68"/>
      <c r="D67" s="68"/>
      <c r="E67" s="69"/>
      <c r="F67" s="69"/>
      <c r="G67" s="69"/>
      <c r="H67" s="69"/>
      <c r="I67" s="68"/>
      <c r="J67" s="70"/>
      <c r="K67" s="70"/>
      <c r="L67" s="68"/>
      <c r="M67" s="71"/>
      <c r="N67" s="71"/>
      <c r="O67" s="71"/>
      <c r="P67" s="72"/>
    </row>
    <row r="68" customFormat="false" ht="45" hidden="false" customHeight="true" outlineLevel="0" collapsed="false">
      <c r="B68" s="68"/>
      <c r="C68" s="68"/>
      <c r="D68" s="68"/>
      <c r="E68" s="69"/>
      <c r="F68" s="69"/>
      <c r="G68" s="69"/>
      <c r="H68" s="69"/>
      <c r="I68" s="68"/>
      <c r="J68" s="70"/>
      <c r="K68" s="70"/>
      <c r="L68" s="68"/>
      <c r="M68" s="71"/>
      <c r="N68" s="71"/>
      <c r="O68" s="71"/>
      <c r="P68" s="72"/>
    </row>
    <row r="69" s="19" customFormat="true" ht="14.25" hidden="false" customHeight="false" outlineLevel="0" collapsed="false">
      <c r="A69" s="34"/>
    </row>
    <row r="70" s="19" customFormat="true" ht="14.25" hidden="false" customHeight="false" outlineLevel="0" collapsed="false">
      <c r="A70" s="34"/>
    </row>
    <row r="71" s="19" customFormat="true" ht="14.25" hidden="false" customHeight="false" outlineLevel="0" collapsed="false">
      <c r="A71" s="34"/>
    </row>
    <row r="72" s="19" customFormat="true" ht="14.25" hidden="false" customHeight="false" outlineLevel="0" collapsed="false">
      <c r="A72" s="34"/>
    </row>
    <row r="73" s="19" customFormat="true" ht="14.25" hidden="false" customHeight="false" outlineLevel="0" collapsed="false">
      <c r="A73" s="34"/>
    </row>
    <row r="74" s="19" customFormat="true" ht="14.25" hidden="false" customHeight="false" outlineLevel="0" collapsed="false">
      <c r="A74" s="34"/>
    </row>
    <row r="75" s="19" customFormat="true" ht="14.25" hidden="false" customHeight="false" outlineLevel="0" collapsed="false">
      <c r="A75" s="34"/>
    </row>
    <row r="76" s="19" customFormat="true" ht="14.25" hidden="false" customHeight="false" outlineLevel="0" collapsed="false">
      <c r="A76" s="34"/>
    </row>
    <row r="77" s="19" customFormat="true" ht="14.25" hidden="false" customHeight="false" outlineLevel="0" collapsed="false">
      <c r="A77" s="34"/>
    </row>
    <row r="78" s="19" customFormat="true" ht="14.25" hidden="false" customHeight="false" outlineLevel="0" collapsed="false">
      <c r="A78" s="34"/>
    </row>
    <row r="79" s="19" customFormat="true" ht="14.25" hidden="false" customHeight="false" outlineLevel="0" collapsed="false">
      <c r="A79" s="34"/>
    </row>
    <row r="80" s="19" customFormat="true" ht="14.25" hidden="false" customHeight="false" outlineLevel="0" collapsed="false">
      <c r="A80" s="34"/>
    </row>
    <row r="81" s="19" customFormat="true" ht="14.25" hidden="false" customHeight="false" outlineLevel="0" collapsed="false">
      <c r="A81" s="34"/>
    </row>
    <row r="82" s="19" customFormat="true" ht="14.25" hidden="false" customHeight="false" outlineLevel="0" collapsed="false">
      <c r="A82" s="34"/>
    </row>
    <row r="83" s="19" customFormat="true" ht="14.25" hidden="false" customHeight="false" outlineLevel="0" collapsed="false">
      <c r="A83" s="34"/>
    </row>
    <row r="84" s="19" customFormat="true" ht="14.25" hidden="false" customHeight="false" outlineLevel="0" collapsed="false">
      <c r="A84" s="34"/>
    </row>
    <row r="85" s="19" customFormat="true" ht="14.25" hidden="false" customHeight="false" outlineLevel="0" collapsed="false">
      <c r="A85" s="34"/>
    </row>
    <row r="86" s="19" customFormat="true" ht="14.25" hidden="false" customHeight="false" outlineLevel="0" collapsed="false">
      <c r="A86" s="34"/>
    </row>
    <row r="87" s="19" customFormat="true" ht="14.25" hidden="false" customHeight="false" outlineLevel="0" collapsed="false">
      <c r="A87" s="34"/>
    </row>
    <row r="88" s="19" customFormat="true" ht="14.25" hidden="false" customHeight="false" outlineLevel="0" collapsed="false">
      <c r="A88" s="34"/>
    </row>
    <row r="89" s="19" customFormat="true" ht="14.25" hidden="false" customHeight="false" outlineLevel="0" collapsed="false">
      <c r="A89" s="34"/>
    </row>
    <row r="90" s="19" customFormat="true" ht="14.25" hidden="false" customHeight="false" outlineLevel="0" collapsed="false">
      <c r="A90" s="34"/>
    </row>
    <row r="91" s="19" customFormat="true" ht="14.25" hidden="false" customHeight="false" outlineLevel="0" collapsed="false">
      <c r="A91" s="34"/>
    </row>
    <row r="92" s="19" customFormat="true" ht="14.25" hidden="false" customHeight="false" outlineLevel="0" collapsed="false">
      <c r="A92" s="34"/>
    </row>
    <row r="93" s="19" customFormat="true" ht="14.25" hidden="false" customHeight="false" outlineLevel="0" collapsed="false">
      <c r="A93" s="34"/>
    </row>
    <row r="94" s="19" customFormat="true" ht="14.25" hidden="false" customHeight="false" outlineLevel="0" collapsed="false">
      <c r="A94" s="34"/>
    </row>
    <row r="95" s="19" customFormat="true" ht="14.25" hidden="false" customHeight="false" outlineLevel="0" collapsed="false">
      <c r="A95" s="34"/>
    </row>
    <row r="96" s="19" customFormat="true" ht="14.25" hidden="false" customHeight="false" outlineLevel="0" collapsed="false">
      <c r="A96" s="34"/>
    </row>
    <row r="97" s="19" customFormat="true" ht="14.25" hidden="false" customHeight="false" outlineLevel="0" collapsed="false">
      <c r="A97" s="34"/>
    </row>
    <row r="98" s="19" customFormat="true" ht="14.25" hidden="false" customHeight="false" outlineLevel="0" collapsed="false">
      <c r="A98" s="34"/>
    </row>
    <row r="99" s="19" customFormat="true" ht="14.25" hidden="false" customHeight="false" outlineLevel="0" collapsed="false">
      <c r="A99" s="34"/>
    </row>
    <row r="100" s="19" customFormat="true" ht="14.25" hidden="false" customHeight="false" outlineLevel="0" collapsed="false">
      <c r="A100" s="34"/>
    </row>
    <row r="101" s="19" customFormat="true" ht="14.25" hidden="false" customHeight="false" outlineLevel="0" collapsed="false">
      <c r="A101" s="34"/>
    </row>
    <row r="102" s="19" customFormat="true" ht="14.25" hidden="false" customHeight="false" outlineLevel="0" collapsed="false">
      <c r="A102" s="34"/>
    </row>
  </sheetData>
  <autoFilter ref="B48:P6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mergeCells count="101">
    <mergeCell ref="B1:B2"/>
    <mergeCell ref="C1:F2"/>
    <mergeCell ref="G1:G2"/>
    <mergeCell ref="H1:I2"/>
    <mergeCell ref="J1:J2"/>
    <mergeCell ref="K1:L2"/>
    <mergeCell ref="M1:M2"/>
    <mergeCell ref="N1:N2"/>
    <mergeCell ref="O1:P1"/>
    <mergeCell ref="B3:B4"/>
    <mergeCell ref="C3:F4"/>
    <mergeCell ref="G3:G4"/>
    <mergeCell ref="H3:I4"/>
    <mergeCell ref="J3:J4"/>
    <mergeCell ref="K3:L4"/>
    <mergeCell ref="M3:M4"/>
    <mergeCell ref="N3:N4"/>
    <mergeCell ref="O29:P29"/>
    <mergeCell ref="C32:P32"/>
    <mergeCell ref="C33:P33"/>
    <mergeCell ref="C34:P34"/>
    <mergeCell ref="C35:P35"/>
    <mergeCell ref="C36:P36"/>
    <mergeCell ref="C37:P37"/>
    <mergeCell ref="C38:P38"/>
    <mergeCell ref="C39:P39"/>
    <mergeCell ref="C40:P40"/>
    <mergeCell ref="C41:P41"/>
    <mergeCell ref="C42:P42"/>
    <mergeCell ref="C43:P43"/>
    <mergeCell ref="C44:P44"/>
    <mergeCell ref="B46:L46"/>
    <mergeCell ref="M46:P46"/>
    <mergeCell ref="B47:B48"/>
    <mergeCell ref="C47:D48"/>
    <mergeCell ref="E47:H48"/>
    <mergeCell ref="I47:I48"/>
    <mergeCell ref="J47:K47"/>
    <mergeCell ref="L47:L48"/>
    <mergeCell ref="M47:O48"/>
    <mergeCell ref="P47:P48"/>
    <mergeCell ref="C49:D49"/>
    <mergeCell ref="E49:H49"/>
    <mergeCell ref="M49:O49"/>
    <mergeCell ref="C50:D50"/>
    <mergeCell ref="E50:H50"/>
    <mergeCell ref="M50:O50"/>
    <mergeCell ref="C51:D51"/>
    <mergeCell ref="E51:H51"/>
    <mergeCell ref="M51:O51"/>
    <mergeCell ref="C52:D52"/>
    <mergeCell ref="E52:H52"/>
    <mergeCell ref="M52:O52"/>
    <mergeCell ref="C53:D53"/>
    <mergeCell ref="E53:H53"/>
    <mergeCell ref="M53:O53"/>
    <mergeCell ref="C54:D54"/>
    <mergeCell ref="E54:H54"/>
    <mergeCell ref="M54:O54"/>
    <mergeCell ref="C55:D55"/>
    <mergeCell ref="E55:H55"/>
    <mergeCell ref="M55:O55"/>
    <mergeCell ref="C56:D56"/>
    <mergeCell ref="E56:H56"/>
    <mergeCell ref="M56:O56"/>
    <mergeCell ref="C57:D57"/>
    <mergeCell ref="E57:H57"/>
    <mergeCell ref="M57:O57"/>
    <mergeCell ref="C58:D58"/>
    <mergeCell ref="E58:H58"/>
    <mergeCell ref="M58:O58"/>
    <mergeCell ref="C59:D59"/>
    <mergeCell ref="E59:H59"/>
    <mergeCell ref="M59:O59"/>
    <mergeCell ref="C60:D60"/>
    <mergeCell ref="E60:H60"/>
    <mergeCell ref="M60:O60"/>
    <mergeCell ref="C61:D61"/>
    <mergeCell ref="E61:H61"/>
    <mergeCell ref="M61:O61"/>
    <mergeCell ref="C62:D62"/>
    <mergeCell ref="E62:H62"/>
    <mergeCell ref="M62:O62"/>
    <mergeCell ref="C63:D63"/>
    <mergeCell ref="E63:H63"/>
    <mergeCell ref="M63:O63"/>
    <mergeCell ref="C64:D64"/>
    <mergeCell ref="E64:H64"/>
    <mergeCell ref="M64:O64"/>
    <mergeCell ref="C65:D65"/>
    <mergeCell ref="E65:H65"/>
    <mergeCell ref="M65:O65"/>
    <mergeCell ref="C66:D66"/>
    <mergeCell ref="E66:H66"/>
    <mergeCell ref="M66:O66"/>
    <mergeCell ref="C67:D67"/>
    <mergeCell ref="E67:H67"/>
    <mergeCell ref="M67:O67"/>
    <mergeCell ref="C68:D68"/>
    <mergeCell ref="E68:H68"/>
    <mergeCell ref="M68:O68"/>
  </mergeCells>
  <conditionalFormatting sqref="C30:P30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C27:P28 C29:O29 C30:P30">
    <cfRule type="containsErrors" priority="3" aboveAverage="0" equalAverage="0" bottom="0" percent="0" rank="0" text="" dxfId="15">
      <formula>ISERROR(C27)</formula>
    </cfRule>
  </conditionalFormatting>
  <dataValidations count="4">
    <dataValidation allowBlank="true" errorStyle="stop" operator="between" showDropDown="false" showErrorMessage="true" showInputMessage="true" sqref="B30" type="list">
      <formula1>"META X REAL 22,REAL 21 X REAL 22"</formula1>
      <formula2>0</formula2>
    </dataValidation>
    <dataValidation allowBlank="true" errorStyle="stop" operator="between" showDropDown="false" showErrorMessage="true" showInputMessage="true" sqref="B49:B68" type="list">
      <formula1>$B$33:$B$44</formula1>
      <formula2>0</formula2>
    </dataValidation>
    <dataValidation allowBlank="true" errorStyle="stop" operator="between" showDropDown="false" showErrorMessage="true" showInputMessage="true" sqref="P49:P68" type="list">
      <formula1>"SIM,NÃO,PARCIAL"</formula1>
      <formula2>0</formula2>
    </dataValidation>
    <dataValidation allowBlank="true" errorStyle="stop" operator="between" showDropDown="false" showErrorMessage="true" showInputMessage="true" sqref="L49:L68" type="list">
      <formula1>"NÃO INICIADO,EM ANDAMENTO,CONCLUÍDO,PAUSADO,CANCELADO"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FF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0" activeCellId="0" sqref="E10"/>
    </sheetView>
  </sheetViews>
  <sheetFormatPr defaultColWidth="9.109375" defaultRowHeight="14.25" customHeight="true" zeroHeight="false" outlineLevelRow="0" outlineLevelCol="0"/>
  <cols>
    <col collapsed="false" customWidth="false" hidden="false" outlineLevel="0" max="16384" min="1" style="3" width="9.11"/>
  </cols>
  <sheetData>
    <row r="1" s="73" customFormat="true" ht="19.7" hidden="false" customHeight="false" outlineLevel="0" collapsed="false">
      <c r="A1" s="73" t="str">
        <f aca="false">CONCATENATE("EVIDÊNCIA INDICADOR - ",VLOOKUP(PCP!A1,'EXTRATO INDICADORES'!A:E,5,0))</f>
        <v>EVIDÊNCIA INDICADOR - RNC - RELATÓRIO DE NÃO CONFORMIDADES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AEAABQSwMEFAACAAgAD6L+WtMFbkWlAAAA9wAAABIAHABDb25maWcvUGFja2FnZS54bWwgohgAKKAUAAAAAAAAAAAAAAAAAAAAAAAAAAAAhY+xDoIwGIRfhXSnLZXBkJ+S6CqJ0cS4NqVCIxRCi+XdHHwkX0GMom4ON9zdN9zdrzfIxqYOLqq3ujUpijBFgTKyLbQpUzS4U7hEGYetkGdRqmCCjU1GW6Socq5LCPHeY7/AbV8SRmlEjvlmLyvVCPSB9X841MY6YaRCHA6vMZzhKI4nUYYpkDmFXJsvwabBz/YnhPVQu6FXvHPhagdktkDeJ/gDUEsDBBQAAgAIAA+i/lo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Pov5aPfmpnAkBAADBAQAAEwAcAEZvcm11bGFzL1NlY3Rpb24xLm0gohgAKKAUAAAAAAAAAAAAAAAAAAAAAAAAAAAAfZDdSsNAEIXvA3mHYb1JIRSMlyUXIUa8qD80EYUQZJqMNHSzU3a3Ygl9Hh/EF3PTiK2gzs3AgXO+M2Ooti0ryMd9PvM93zMr1NTAIssf5kVyefccXUAMkqzvgZsrVpackL3VJKfpVmtS9pH1esm8DiZ9eYsdxeLULqp9mQ42ZatwTDkTKS7p4x3lig3ca+74tW3YCJdc4FLS9KBZuiZsSJvggA2h/JITKfMaJWoTW72lavKdW7QbhkRa0tjwMa7QqMwL6y5lue1UsduQCf5sEfa9uMmKBJ7cH5I5RJEIwToPoNrt90fakKbQwIIUd64qnlzgNPeKkTewfjb7FXGqCMfxvVb9g5p9AlBLAQItABQAAgAIAA+i/lrTBW5FpQAAAPcAAAASAAAAAAAAAAAAAAAAAAAAAABDb25maWcvUGFja2FnZS54bWxQSwECLQAUAAIACAAPov5aD8rpq6QAAADpAAAAEwAAAAAAAAAAAAAAAADxAAAAW0NvbnRlbnRfVHlwZXNdLnhtbFBLAQItABQAAgAIAA+i/lo9+amcCQEAAMEBAAATAAAAAAAAAAAAAAAAAOIBAABGb3JtdWxhcy9TZWN0aW9uMS5tUEsFBgAAAAADAAMAwgAAADgD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gJAAAAAAAARgkA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IC8+PC9JdGVtPjxJdGVtPjxJdGVtTG9jYXRpb24+PEl0ZW1UeXBlPkZvcm11bGE8L0l0ZW1UeXBlPjxJdGVtUGF0aD5TZWN0aW9uMS9SRVNVTFRBRE9fMjM8L0l0ZW1QYXRoPjwvSXRlbUxvY2F0aW9uPjxTdGFibGVFbnRyaWVzPjxFbnRyeSBUeXBlPSJJc1ByaXZhdGUiIFZhbHVlPSJsMCIgLz48RW50cnkgVHlwZT0iRmlsbEVuYWJsZWQiIFZhbHVlPSJsMCIgLz48RW50cnkgVHlwZT0iRmlsbE9iamVjdFR5cGUiIFZhbHVlPSJzQ29ubmVjdGlvbk9ubHkiIC8+PEVudHJ5IFR5cGU9IkZpbGxUb0RhdGFNb2RlbEVuYWJsZWQiIFZhbHVlPSJsMCIgLz48RW50cnkgVHlwZT0iUXVlcnlJRCIgVmFsdWU9InNiOGVhMDIzZi0xMWI0LTQwZWYtYTc5ZC1kMzNkMmQxOWJjNTYiIC8+PEVudHJ5IFR5cGU9IkJ1ZmZlck5leHRSZWZyZXNoIiBWYWx1ZT0ibDEiIC8+PEVudHJ5IFR5cGU9IlJlc3VsdFR5cGUiIFZhbHVlPSJzVGFibGUiIC8+PEVudHJ5IFR5cGU9Ik5hbWVVcGRhdGVkQWZ0ZXJGaWxsIiBWYWx1ZT0ibDAiIC8+PEVudHJ5IFR5cGU9Ik5hdmlnYXRpb25TdGVwTmFtZSIgVmFsdWU9InNOYXZlZ2HDp8OjbyIgLz48RW50cnkgVHlwZT0iRmlsbGVkQ29tcGxldGVSZXN1bHRUb1dvcmtzaGVldCIgVmFsdWU9ImwxIiAvPjxFbnRyeSBUeXBlPSJBZGRlZFRvRGF0YU1vZGVsIiBWYWx1ZT0ibDAiIC8+PEVudHJ5IFR5cGU9IkZpbGxDb3VudCIgVmFsdWU9ImwwIiAvPjxFbnRyeSBUeXBlPSJGaWxsRXJyb3JDb2RlIiBWYWx1ZT0ic1Vua25vd24iIC8+PEVudHJ5IFR5cGU9IkZpbGxFcnJvckNvdW50IiBWYWx1ZT0ibDAiIC8+PEVudHJ5IFR5cGU9IkZpbGxMYXN0VXBkYXRlZCIgVmFsdWU9ImQyMDI1LTA3LTMwVDIzOjE1OjU4LjI3Mjg1NzBaIiAvPjxFbnRyeSBUeXBlPSJGaWxsQ29sdW1uVHlwZXMiIFZhbHVlPSJzQUE9PSIgLz48RW50cnkgVHlwZT0iRmlsbENvbHVtbk5hbWVzIiBWYWx1ZT0ic1smcXVvdDtNRVRBIFggUkVBTCZxdW90O10iIC8+PEVudHJ5IFR5cGU9IkZpbGxTdGF0dXMiIFZhbHVlPSJzQ29tcGxldGUiIC8+PEVudHJ5IFR5cGU9IlJlbGF0aW9uc2hpcEluZm9Db250YWluZXIiIFZhbHVlPSJzeyZxdW90O2NvbHVtbkNvdW50JnF1b3Q7OjEsJnF1b3Q7a2V5Q29sdW1uTmFtZXMmcXVvdDs6W10sJnF1b3Q7cXVlcnlSZWxhdGlvbnNoaXBzJnF1b3Q7OltdLCZxdW90O2NvbHVtbklkZW50aXRpZXMmcXVvdDs6WyZxdW90O1NlY3Rpb24xL1JFU1VMVEFET18yMy9BdXRvUmVtb3ZlZENvbHVtbnMxLntNRVRBIFggUkVBTCwwfSZxdW90O10sJnF1b3Q7Q29sdW1uQ291bnQmcXVvdDs6MSwmcXVvdDtLZXlDb2x1bW5OYW1lcyZxdW90OzpbXSwmcXVvdDtDb2x1bW5JZGVudGl0aWVzJnF1b3Q7OlsmcXVvdDtTZWN0aW9uMS9SRVNVTFRBRE9fMjMvQXV0b1JlbW92ZWRDb2x1bW5zMS57TUVUQSBYIFJFQUwsMH0mcXVvdDtdLCZxdW90O1JlbGF0aW9uc2hpcEluZm8mcXVvdDs6W119IiAvPjwvU3RhYmxlRW50cmllcz48L0l0ZW0+PEl0ZW0+PEl0ZW1Mb2NhdGlvbj48SXRlbVR5cGU+Rm9ybXVsYTwvSXRlbVR5cGU+PEl0ZW1QYXRoPlNlY3Rpb24xL1JFU1VMVEFET18yMy9Gb250ZTwvSXRlbVBhdGg+PC9JdGVtTG9jYXRpb24+PFN0YWJsZUVudHJpZXMgLz48L0l0ZW0+PEl0ZW0+PEl0ZW1Mb2NhdGlvbj48SXRlbVR5cGU+Rm9ybXVsYTwvSXRlbVR5cGU+PEl0ZW1QYXRoPlNlY3Rpb24xL1JFU1VMVEFET18yMy9DYWJlJUMzJUE3YWxob3MlMjBQcm9tb3ZpZG9zPC9JdGVtUGF0aD48L0l0ZW1Mb2NhdGlvbj48U3RhYmxlRW50cmllcyAvPjwvSXRlbT48SXRlbT48SXRlbUxvY2F0aW9uPjxJdGVtVHlwZT5Gb3JtdWxhPC9JdGVtVHlwZT48SXRlbVBhdGg+U2VjdGlvbjEvUkVTVUxUQURPXzIzL1RpcG8lMjBBbHRlcmFkbzwvSXRlbVBhdGg+PC9JdGVtTG9jYXRpb24+PFN0YWJsZUVudHJpZXMgLz48L0l0ZW0+PEl0ZW0+PEl0ZW1Mb2NhdGlvbj48SXRlbVR5cGU+Rm9ybXVsYTwvSXRlbVR5cGU+PEl0ZW1QYXRoPlNlY3Rpb24xL1JFU1VMVEFET18yMy9Db2x1bmFzJTIwUmVub21lYWRhczwvSXRlbVBhdGg+PC9JdGVtTG9jYXRpb24+PFN0YWJsZUVudHJpZXMgLz48L0l0ZW0+PC9JdGVtcz48L0xvY2FsUGFja2FnZU1ldGFkYXRhRmlsZT4WAAAAUEsFBgAAAAAAAAAAAAAAAAAAAAAAACYBAAABAAAA0Iyd3wEV0RGMegDAT8KX6wEAAADPojiCjyDKTKdo++k4cGFpAAAAAAIAAAAAABBmAAAAAQAAIAAAADPIYwYwqJRFXAC/cw/vS8VvbcMeyvl37qR2rFP1fCEXAAAAAA6AAAAAAgAAIAAAAEULeFDmlJhAzX4rigtMlgdovJAon4IeEuVScNNrL/H2UAAAAKINOyP3MPhxhlenS9uHsmk+0ApkYfj1x4eo4sAGoaYnF9qY+Vv3M1PvE/6nj29S/vDjbewpIYvV+4DPD9c8EtiWkJLeJzewYD80NKlGQTdKQAAAAAr1BWWqUXi7TBvMjHSegXL6/OA8dWDKZxbCCsI9Zx/LdfHbT4t6ZcAILG7rN+L+RxSLTfwcWVjUNF/wYYUBbMc=</DataMashup>
</file>

<file path=customXml/itemProps1.xml><?xml version="1.0" encoding="utf-8"?>
<ds:datastoreItem xmlns:ds="http://schemas.openxmlformats.org/officeDocument/2006/customXml" ds:itemID="{A53DA14B-DDC4-4770-BC1B-35CFE7BFD2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2021-10-04T13:40:34Z</dcterms:created>
  <dc:creator>angela</dc:creator>
  <dc:description/>
  <dc:language>pt-BR</dc:language>
  <cp:lastModifiedBy/>
  <cp:lastPrinted>2025-07-31T09:10:53Z</cp:lastPrinted>
  <dcterms:modified xsi:type="dcterms:W3CDTF">2025-07-31T09:10:58Z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