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AC23B8BB-2EF4-4F4B-839C-16442F90A6A1}" xr6:coauthVersionLast="47" xr6:coauthVersionMax="47" xr10:uidLastSave="{00000000-0000-0000-0000-000000000000}"/>
  <bookViews>
    <workbookView xWindow="-120" yWindow="-120" windowWidth="29040" windowHeight="15840" xr2:uid="{6BAAA01E-358D-4A2E-BA27-465E5C8FFE98}"/>
  </bookViews>
  <sheets>
    <sheet name="Discrete Models" sheetId="1" r:id="rId1"/>
    <sheet name="37" sheetId="2" r:id="rId2"/>
    <sheet name="47" sheetId="3" r:id="rId3"/>
    <sheet name="55" sheetId="4" r:id="rId4"/>
    <sheet name="61" sheetId="5" r:id="rId5"/>
    <sheet name="63" sheetId="6" r:id="rId6"/>
    <sheet name="5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 s="1"/>
  <c r="Q25" i="1"/>
  <c r="Q24" i="1"/>
  <c r="Q23" i="1"/>
  <c r="Q22" i="1"/>
  <c r="Q21" i="1"/>
  <c r="R22" i="1"/>
  <c r="R24" i="1" s="1"/>
  <c r="I27" i="1"/>
  <c r="I26" i="1"/>
  <c r="I25" i="1"/>
  <c r="I24" i="1"/>
  <c r="I23" i="1"/>
  <c r="B26" i="1"/>
  <c r="B25" i="1"/>
  <c r="B24" i="1"/>
  <c r="B23" i="1"/>
  <c r="C23" i="1"/>
  <c r="C25" i="1" s="1"/>
  <c r="C26" i="1" s="1"/>
  <c r="C22" i="1"/>
  <c r="E40" i="7"/>
  <c r="E38" i="7"/>
  <c r="D14" i="7"/>
  <c r="L19" i="2"/>
  <c r="M17" i="2"/>
  <c r="M19" i="2" s="1"/>
  <c r="J19" i="2"/>
  <c r="K17" i="2"/>
  <c r="K19" i="2" s="1"/>
  <c r="H19" i="2"/>
  <c r="I17" i="2"/>
  <c r="I19" i="2" s="1"/>
  <c r="F19" i="2"/>
  <c r="G17" i="2"/>
  <c r="G19" i="2" s="1"/>
  <c r="E17" i="2"/>
  <c r="E19" i="2" s="1"/>
  <c r="F21" i="2" s="1"/>
  <c r="D19" i="2"/>
  <c r="D21" i="6"/>
  <c r="D16" i="6"/>
  <c r="C21" i="6"/>
  <c r="C16" i="6"/>
  <c r="D57" i="5"/>
  <c r="D56" i="5"/>
  <c r="J30" i="4"/>
  <c r="H30" i="4"/>
  <c r="F30" i="4"/>
  <c r="D30" i="4"/>
  <c r="I30" i="4"/>
  <c r="G30" i="4"/>
  <c r="E30" i="4"/>
  <c r="C30" i="4"/>
  <c r="D24" i="4"/>
  <c r="D19" i="4"/>
  <c r="C19" i="4"/>
  <c r="D35" i="3"/>
  <c r="D34" i="3"/>
  <c r="F31" i="3"/>
  <c r="F30" i="3"/>
  <c r="F29" i="3"/>
  <c r="F28" i="3"/>
  <c r="D33" i="3"/>
  <c r="E31" i="3"/>
  <c r="E30" i="3"/>
  <c r="E29" i="3"/>
  <c r="E28" i="3"/>
  <c r="R21" i="1"/>
  <c r="B22" i="1"/>
  <c r="J26" i="1" l="1"/>
  <c r="J27" i="1" s="1"/>
  <c r="C24" i="1"/>
  <c r="R25" i="1"/>
  <c r="R23" i="1"/>
  <c r="C34" i="4"/>
</calcChain>
</file>

<file path=xl/sharedStrings.xml><?xml version="1.0" encoding="utf-8"?>
<sst xmlns="http://schemas.openxmlformats.org/spreadsheetml/2006/main" count="82" uniqueCount="39">
  <si>
    <t>n</t>
  </si>
  <si>
    <t>x</t>
  </si>
  <si>
    <t>p</t>
  </si>
  <si>
    <t>OBS: Only change the numbers on the coloured cells</t>
  </si>
  <si>
    <t>N</t>
  </si>
  <si>
    <t>S</t>
  </si>
  <si>
    <t>u</t>
  </si>
  <si>
    <t>1 - P(x &lt;= 5) =</t>
  </si>
  <si>
    <t>Day</t>
  </si>
  <si>
    <t>Probability</t>
  </si>
  <si>
    <t>x*P(x)</t>
  </si>
  <si>
    <t>Mean</t>
  </si>
  <si>
    <t>x^2*P(x)</t>
  </si>
  <si>
    <t>SD</t>
  </si>
  <si>
    <t>Variance</t>
  </si>
  <si>
    <t>Binomial</t>
  </si>
  <si>
    <t>a)</t>
  </si>
  <si>
    <t>b)</t>
  </si>
  <si>
    <t>Our best guess is always the mean</t>
  </si>
  <si>
    <t>mean = n*p</t>
  </si>
  <si>
    <t>mean = n*p (for a binomial distribution)</t>
  </si>
  <si>
    <t>mean = 16*0.15</t>
  </si>
  <si>
    <t>mean</t>
  </si>
  <si>
    <t>c)</t>
  </si>
  <si>
    <t>P(x&gt;=4) = 1 - P(x &lt; 4)</t>
  </si>
  <si>
    <t>P(x&gt;=4) = 1 - P(0) - P(1) - P(2) - P(3)]</t>
  </si>
  <si>
    <t>b</t>
  </si>
  <si>
    <t>d)</t>
  </si>
  <si>
    <t xml:space="preserve">a) </t>
  </si>
  <si>
    <t>We always guess for the mean</t>
  </si>
  <si>
    <t>mean =</t>
  </si>
  <si>
    <t>15*40%</t>
  </si>
  <si>
    <t xml:space="preserve">We know </t>
  </si>
  <si>
    <t>n = 15</t>
  </si>
  <si>
    <t>p = 0.4</t>
  </si>
  <si>
    <t>c</t>
  </si>
  <si>
    <t>= 0,024 + 0,007 + 0,002</t>
  </si>
  <si>
    <t>d</t>
  </si>
  <si>
    <t>=0,005 + 0,022 + 0,063 + 0,127 + 0,186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</si>
</sst>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166" fontId="2" fillId="2" borderId="0" xfId="0" applyNumberFormat="1" applyFont="1" applyFill="1" applyBorder="1"/>
    <xf numFmtId="0" fontId="2" fillId="2" borderId="5" xfId="0" applyFont="1" applyFill="1" applyBorder="1"/>
    <xf numFmtId="166" fontId="2" fillId="2" borderId="8" xfId="0" applyNumberFormat="1" applyFont="1" applyFill="1" applyBorder="1"/>
    <xf numFmtId="0" fontId="2" fillId="2" borderId="8" xfId="0" applyFont="1" applyFill="1" applyBorder="1"/>
    <xf numFmtId="0" fontId="2" fillId="2" borderId="6" xfId="0" applyFont="1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166" fontId="2" fillId="2" borderId="6" xfId="1" applyNumberFormat="1" applyFont="1" applyFill="1" applyBorder="1"/>
    <xf numFmtId="0" fontId="2" fillId="2" borderId="6" xfId="1" applyNumberFormat="1" applyFont="1" applyFill="1" applyBorder="1"/>
    <xf numFmtId="166" fontId="2" fillId="2" borderId="3" xfId="0" applyNumberFormat="1" applyFont="1" applyFill="1" applyBorder="1"/>
    <xf numFmtId="10" fontId="2" fillId="2" borderId="6" xfId="0" applyNumberFormat="1" applyFont="1" applyFill="1" applyBorder="1"/>
    <xf numFmtId="166" fontId="0" fillId="2" borderId="0" xfId="0" applyNumberFormat="1" applyFill="1" applyBorder="1"/>
    <xf numFmtId="165" fontId="2" fillId="2" borderId="6" xfId="0" applyNumberFormat="1" applyFont="1" applyFill="1" applyBorder="1"/>
    <xf numFmtId="164" fontId="2" fillId="2" borderId="4" xfId="0" applyNumberFormat="1" applyFont="1" applyFill="1" applyBorder="1"/>
    <xf numFmtId="164" fontId="2" fillId="2" borderId="0" xfId="0" applyNumberFormat="1" applyFont="1" applyFill="1" applyBorder="1"/>
    <xf numFmtId="164" fontId="3" fillId="2" borderId="0" xfId="0" applyNumberFormat="1" applyFont="1" applyFill="1"/>
    <xf numFmtId="0" fontId="3" fillId="2" borderId="0" xfId="1" applyNumberFormat="1" applyFont="1" applyFill="1" applyBorder="1"/>
    <xf numFmtId="0" fontId="2" fillId="0" borderId="0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3" xfId="0" quotePrefix="1" applyFont="1" applyBorder="1"/>
    <xf numFmtId="0" fontId="2" fillId="0" borderId="5" xfId="0" quotePrefix="1" applyFont="1" applyBorder="1"/>
    <xf numFmtId="0" fontId="2" fillId="0" borderId="9" xfId="0" applyFont="1" applyBorder="1"/>
    <xf numFmtId="0" fontId="2" fillId="0" borderId="10" xfId="0" applyFont="1" applyBorder="1"/>
    <xf numFmtId="10" fontId="2" fillId="2" borderId="0" xfId="0" applyNumberFormat="1" applyFont="1" applyFill="1"/>
    <xf numFmtId="10" fontId="0" fillId="2" borderId="2" xfId="1" applyNumberFormat="1" applyFont="1" applyFill="1" applyBorder="1"/>
    <xf numFmtId="10" fontId="0" fillId="2" borderId="4" xfId="1" applyNumberFormat="1" applyFont="1" applyFill="1" applyBorder="1"/>
    <xf numFmtId="10" fontId="0" fillId="2" borderId="6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0</xdr:row>
      <xdr:rowOff>161925</xdr:rowOff>
    </xdr:from>
    <xdr:ext cx="4086824" cy="17830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52A49-23C0-4D2F-A98E-8B5866F8008F}"/>
            </a:ext>
          </a:extLst>
        </xdr:cNvPr>
        <xdr:cNvSpPr txBox="1"/>
      </xdr:nvSpPr>
      <xdr:spPr>
        <a:xfrm>
          <a:off x="542925" y="161925"/>
          <a:ext cx="4086824" cy="1783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 b="1"/>
            <a:t>Binomial</a:t>
          </a:r>
          <a:r>
            <a:rPr lang="en-CA" sz="1600" b="1" baseline="0"/>
            <a:t> Distribution</a:t>
          </a:r>
        </a:p>
        <a:p>
          <a:endParaRPr lang="en-CA" sz="1600" b="1" baseline="0"/>
        </a:p>
        <a:p>
          <a:r>
            <a:rPr lang="en-CA" sz="1400" b="0" u="sng" baseline="0"/>
            <a:t>Characteristics:</a:t>
          </a:r>
        </a:p>
        <a:p>
          <a:r>
            <a:rPr lang="en-CA" sz="1200" b="0" u="none" baseline="0"/>
            <a:t>1- Two mutually exclusive categories (usually sucess or failure)</a:t>
          </a:r>
        </a:p>
        <a:p>
          <a:r>
            <a:rPr lang="en-CA" sz="1200" b="0" u="none" baseline="0"/>
            <a:t>2 - The random variable results from counting</a:t>
          </a:r>
        </a:p>
        <a:p>
          <a:r>
            <a:rPr lang="en-CA" sz="1200" b="0" u="none" baseline="0"/>
            <a:t>3 - The probability of success remains the same</a:t>
          </a:r>
        </a:p>
        <a:p>
          <a:r>
            <a:rPr lang="en-CA" sz="1200" b="0" u="none" baseline="0"/>
            <a:t>4 - The trials are independent</a:t>
          </a:r>
        </a:p>
        <a:p>
          <a:endParaRPr lang="en-CA" sz="1400" b="0" u="sng"/>
        </a:p>
      </xdr:txBody>
    </xdr:sp>
    <xdr:clientData/>
  </xdr:oneCellAnchor>
  <xdr:twoCellAnchor editAs="oneCell">
    <xdr:from>
      <xdr:col>1</xdr:col>
      <xdr:colOff>304800</xdr:colOff>
      <xdr:row>9</xdr:row>
      <xdr:rowOff>76200</xdr:rowOff>
    </xdr:from>
    <xdr:to>
      <xdr:col>4</xdr:col>
      <xdr:colOff>105002</xdr:colOff>
      <xdr:row>12</xdr:row>
      <xdr:rowOff>28648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253292-12B4-43C3-9BEC-6B734850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90700"/>
          <a:ext cx="1629002" cy="523948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13</xdr:row>
      <xdr:rowOff>76200</xdr:rowOff>
    </xdr:from>
    <xdr:ext cx="2290050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37B7AE-FA98-42CB-8771-24831D4F92AA}"/>
            </a:ext>
          </a:extLst>
        </xdr:cNvPr>
        <xdr:cNvSpPr txBox="1"/>
      </xdr:nvSpPr>
      <xdr:spPr>
        <a:xfrm>
          <a:off x="666750" y="2552700"/>
          <a:ext cx="229005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n:</a:t>
          </a:r>
          <a:r>
            <a:rPr lang="en-CA" sz="1100" baseline="0"/>
            <a:t> number of trials</a:t>
          </a:r>
        </a:p>
        <a:p>
          <a:r>
            <a:rPr lang="en-CA" sz="1100" baseline="0"/>
            <a:t>x: number of observed success</a:t>
          </a:r>
        </a:p>
        <a:p>
          <a:r>
            <a:rPr lang="en-CA" sz="1100" baseline="0"/>
            <a:t>p: probability of success in each trial</a:t>
          </a:r>
          <a:endParaRPr lang="en-CA" sz="1100"/>
        </a:p>
      </xdr:txBody>
    </xdr:sp>
    <xdr:clientData/>
  </xdr:oneCellAnchor>
  <xdr:oneCellAnchor>
    <xdr:from>
      <xdr:col>8</xdr:col>
      <xdr:colOff>66675</xdr:colOff>
      <xdr:row>0</xdr:row>
      <xdr:rowOff>142875</xdr:rowOff>
    </xdr:from>
    <xdr:ext cx="3789499" cy="137601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BE55F92-FF7F-4450-B24D-0DC2399407B6}"/>
            </a:ext>
          </a:extLst>
        </xdr:cNvPr>
        <xdr:cNvSpPr txBox="1"/>
      </xdr:nvSpPr>
      <xdr:spPr>
        <a:xfrm>
          <a:off x="5553075" y="142875"/>
          <a:ext cx="3789499" cy="1376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 b="1"/>
            <a:t>Hypergeometric Distribution</a:t>
          </a:r>
        </a:p>
        <a:p>
          <a:endParaRPr lang="en-CA" sz="1600" b="1"/>
        </a:p>
        <a:p>
          <a:r>
            <a:rPr lang="en-CA" sz="1400" b="0" u="sng"/>
            <a:t>Characteristics:</a:t>
          </a:r>
        </a:p>
        <a:p>
          <a:r>
            <a:rPr lang="en-CA" sz="1200" b="0" u="none"/>
            <a:t>1 - There</a:t>
          </a:r>
          <a:r>
            <a:rPr lang="en-CA" sz="1200" b="0" u="none" baseline="0"/>
            <a:t> are only two possible outcomes</a:t>
          </a:r>
        </a:p>
        <a:p>
          <a:r>
            <a:rPr lang="en-CA" sz="1200" b="0" u="none" baseline="0"/>
            <a:t>2 - It results from counting</a:t>
          </a:r>
        </a:p>
        <a:p>
          <a:r>
            <a:rPr lang="en-CA" sz="1200" b="0" u="none" baseline="0"/>
            <a:t>3 - The probability of success IS NOT the same in each trial</a:t>
          </a:r>
          <a:endParaRPr lang="en-CA" sz="1200" b="0" u="none"/>
        </a:p>
      </xdr:txBody>
    </xdr:sp>
    <xdr:clientData/>
  </xdr:oneCellAnchor>
  <xdr:twoCellAnchor editAs="oneCell">
    <xdr:from>
      <xdr:col>8</xdr:col>
      <xdr:colOff>171450</xdr:colOff>
      <xdr:row>8</xdr:row>
      <xdr:rowOff>133350</xdr:rowOff>
    </xdr:from>
    <xdr:to>
      <xdr:col>11</xdr:col>
      <xdr:colOff>190762</xdr:colOff>
      <xdr:row>12</xdr:row>
      <xdr:rowOff>19140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CA1783-12A8-4426-8D6D-3B857D4F6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0" y="1657350"/>
          <a:ext cx="1876687" cy="647790"/>
        </a:xfrm>
        <a:prstGeom prst="rect">
          <a:avLst/>
        </a:prstGeom>
      </xdr:spPr>
    </xdr:pic>
    <xdr:clientData/>
  </xdr:twoCellAnchor>
  <xdr:oneCellAnchor>
    <xdr:from>
      <xdr:col>8</xdr:col>
      <xdr:colOff>76200</xdr:colOff>
      <xdr:row>12</xdr:row>
      <xdr:rowOff>66675</xdr:rowOff>
    </xdr:from>
    <xdr:ext cx="2528641" cy="78124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0FDC72C-EBC2-4E83-8F54-6663C4618490}"/>
            </a:ext>
          </a:extLst>
        </xdr:cNvPr>
        <xdr:cNvSpPr txBox="1"/>
      </xdr:nvSpPr>
      <xdr:spPr>
        <a:xfrm>
          <a:off x="4953000" y="2352675"/>
          <a:ext cx="2528641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N:</a:t>
          </a:r>
          <a:r>
            <a:rPr lang="en-CA" sz="1100" baseline="0"/>
            <a:t> is the population size</a:t>
          </a:r>
        </a:p>
        <a:p>
          <a:r>
            <a:rPr lang="en-CA" sz="1100" baseline="0"/>
            <a:t>S: number of success in the population</a:t>
          </a:r>
        </a:p>
        <a:p>
          <a:r>
            <a:rPr lang="en-CA" sz="1100" baseline="0"/>
            <a:t>x: is the number of success in the sample</a:t>
          </a:r>
        </a:p>
        <a:p>
          <a:r>
            <a:rPr lang="en-CA" sz="1100" baseline="0"/>
            <a:t>n: is the sample size</a:t>
          </a:r>
          <a:endParaRPr lang="en-CA" sz="1100"/>
        </a:p>
      </xdr:txBody>
    </xdr:sp>
    <xdr:clientData/>
  </xdr:oneCellAnchor>
  <xdr:oneCellAnchor>
    <xdr:from>
      <xdr:col>15</xdr:col>
      <xdr:colOff>533400</xdr:colOff>
      <xdr:row>2</xdr:row>
      <xdr:rowOff>47625</xdr:rowOff>
    </xdr:from>
    <xdr:ext cx="4329775" cy="176753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2F60E0F-BDB7-4B16-8DC0-3712B564B7A6}"/>
            </a:ext>
          </a:extLst>
        </xdr:cNvPr>
        <xdr:cNvSpPr txBox="1"/>
      </xdr:nvSpPr>
      <xdr:spPr>
        <a:xfrm>
          <a:off x="9677400" y="428625"/>
          <a:ext cx="4329775" cy="17675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Poisson Distribution</a:t>
          </a:r>
          <a:endParaRPr lang="en-CA" sz="1600">
            <a:effectLst/>
          </a:endParaRPr>
        </a:p>
        <a:p>
          <a:endParaRPr lang="en-CA" sz="1100" b="0" u="sng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4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Characteristics:</a:t>
          </a:r>
          <a:endParaRPr lang="en-CA" sz="1400">
            <a:effectLst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The</a:t>
          </a:r>
          <a:r>
            <a:rPr lang="en-CA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random variable is the number of times some event occur during</a:t>
          </a:r>
        </a:p>
        <a:p>
          <a:r>
            <a:rPr lang="en-CA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defined interval</a:t>
          </a:r>
        </a:p>
        <a:p>
          <a:r>
            <a:rPr lang="en-CA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The probability of the event is proportional to the size of the interval</a:t>
          </a:r>
        </a:p>
        <a:p>
          <a:r>
            <a:rPr lang="en-CA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The intervals do not overlap and are independent</a:t>
          </a:r>
        </a:p>
        <a:p>
          <a:endParaRPr lang="en-CA">
            <a:effectLst/>
          </a:endParaRPr>
        </a:p>
        <a:p>
          <a:endParaRPr lang="en-CA" sz="1100"/>
        </a:p>
      </xdr:txBody>
    </xdr:sp>
    <xdr:clientData/>
  </xdr:oneCellAnchor>
  <xdr:twoCellAnchor editAs="oneCell">
    <xdr:from>
      <xdr:col>15</xdr:col>
      <xdr:colOff>590550</xdr:colOff>
      <xdr:row>9</xdr:row>
      <xdr:rowOff>114300</xdr:rowOff>
    </xdr:from>
    <xdr:to>
      <xdr:col>17</xdr:col>
      <xdr:colOff>581194</xdr:colOff>
      <xdr:row>12</xdr:row>
      <xdr:rowOff>114380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A7CA524-FBD6-46E0-9F6E-BAD7EC28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550" y="1828800"/>
          <a:ext cx="1209844" cy="571580"/>
        </a:xfrm>
        <a:prstGeom prst="rect">
          <a:avLst/>
        </a:prstGeom>
      </xdr:spPr>
    </xdr:pic>
    <xdr:clientData/>
  </xdr:twoCellAnchor>
  <xdr:oneCellAnchor>
    <xdr:from>
      <xdr:col>16</xdr:col>
      <xdr:colOff>57150</xdr:colOff>
      <xdr:row>12</xdr:row>
      <xdr:rowOff>104775</xdr:rowOff>
    </xdr:from>
    <xdr:ext cx="3466846" cy="95346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C390945-4CC7-4B87-900C-CE2EB329D86A}"/>
            </a:ext>
          </a:extLst>
        </xdr:cNvPr>
        <xdr:cNvSpPr txBox="1"/>
      </xdr:nvSpPr>
      <xdr:spPr>
        <a:xfrm>
          <a:off x="9810750" y="2390775"/>
          <a:ext cx="346684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u: is the mean of successes in a particular</a:t>
          </a:r>
          <a:r>
            <a:rPr lang="en-CA" sz="1100" baseline="0"/>
            <a:t> interval of time</a:t>
          </a:r>
        </a:p>
        <a:p>
          <a:r>
            <a:rPr lang="en-CA" sz="1100" baseline="0"/>
            <a:t>x: is the number of successes</a:t>
          </a:r>
        </a:p>
        <a:p>
          <a:endParaRPr lang="en-CA" sz="1100" baseline="0"/>
        </a:p>
        <a:p>
          <a:r>
            <a:rPr lang="en-CA" sz="1100" baseline="0"/>
            <a:t>e IS NOT A VARIABLE, it is a constant as PI.</a:t>
          </a:r>
        </a:p>
        <a:p>
          <a:endParaRPr lang="en-CA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9525</xdr:rowOff>
    </xdr:from>
    <xdr:to>
      <xdr:col>12</xdr:col>
      <xdr:colOff>267615</xdr:colOff>
      <xdr:row>6</xdr:row>
      <xdr:rowOff>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EB7108-EDC7-461E-9606-1D73AD7AD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00025"/>
          <a:ext cx="6554115" cy="952633"/>
        </a:xfrm>
        <a:prstGeom prst="rect">
          <a:avLst/>
        </a:prstGeom>
      </xdr:spPr>
    </xdr:pic>
    <xdr:clientData/>
  </xdr:twoCellAnchor>
  <xdr:oneCellAnchor>
    <xdr:from>
      <xdr:col>2</xdr:col>
      <xdr:colOff>342900</xdr:colOff>
      <xdr:row>7</xdr:row>
      <xdr:rowOff>104775</xdr:rowOff>
    </xdr:from>
    <xdr:ext cx="5495800" cy="14701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12114F-3CC7-4AB9-8921-3D7F06BA0CE6}"/>
            </a:ext>
          </a:extLst>
        </xdr:cNvPr>
        <xdr:cNvSpPr txBox="1"/>
      </xdr:nvSpPr>
      <xdr:spPr>
        <a:xfrm>
          <a:off x="1562100" y="1438275"/>
          <a:ext cx="549580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Methodology for problem-solving</a:t>
          </a:r>
        </a:p>
        <a:p>
          <a:endParaRPr lang="en-CA" sz="1100"/>
        </a:p>
        <a:p>
          <a:r>
            <a:rPr lang="en-CA" sz="1100"/>
            <a:t>1)</a:t>
          </a:r>
          <a:r>
            <a:rPr lang="en-CA" sz="1100" baseline="0"/>
            <a:t> Look at the information, do you think that we are going to use probability concepts,</a:t>
          </a:r>
        </a:p>
        <a:p>
          <a:r>
            <a:rPr lang="en-CA" sz="1100" baseline="0"/>
            <a:t>or a discrete distribution?</a:t>
          </a:r>
        </a:p>
        <a:p>
          <a:endParaRPr lang="en-CA" sz="1100" baseline="0"/>
        </a:p>
        <a:p>
          <a:r>
            <a:rPr lang="en-CA" sz="1100" baseline="0">
              <a:solidFill>
                <a:schemeClr val="bg1"/>
              </a:solidFill>
            </a:rPr>
            <a:t>2) What probability distribution we are going to use? Binominal, hypergeometric or Poisson?</a:t>
          </a:r>
        </a:p>
        <a:p>
          <a:endParaRPr lang="en-CA" sz="1100" baseline="0">
            <a:solidFill>
              <a:schemeClr val="bg1"/>
            </a:solidFill>
          </a:endParaRPr>
        </a:p>
        <a:p>
          <a:r>
            <a:rPr lang="en-CA" sz="1100" baseline="0">
              <a:solidFill>
                <a:schemeClr val="bg1"/>
              </a:solidFill>
            </a:rPr>
            <a:t>3) Giving the right inputs.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180975</xdr:rowOff>
    </xdr:from>
    <xdr:to>
      <xdr:col>11</xdr:col>
      <xdr:colOff>553394</xdr:colOff>
      <xdr:row>25</xdr:row>
      <xdr:rowOff>10166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68EDE-50CD-45A8-AE76-B37EB9C74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80975"/>
          <a:ext cx="6763694" cy="45916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11</xdr:col>
      <xdr:colOff>524799</xdr:colOff>
      <xdr:row>12</xdr:row>
      <xdr:rowOff>133657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13E1B5-706A-42E8-9889-92ACDA0B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19075"/>
          <a:ext cx="6620799" cy="22005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161925</xdr:rowOff>
    </xdr:from>
    <xdr:to>
      <xdr:col>11</xdr:col>
      <xdr:colOff>572435</xdr:colOff>
      <xdr:row>14</xdr:row>
      <xdr:rowOff>67034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8A223-522F-4005-9DA7-9D6CA3557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61925"/>
          <a:ext cx="6697010" cy="2572109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14</xdr:row>
      <xdr:rowOff>104775</xdr:rowOff>
    </xdr:from>
    <xdr:to>
      <xdr:col>13</xdr:col>
      <xdr:colOff>601145</xdr:colOff>
      <xdr:row>52</xdr:row>
      <xdr:rowOff>20048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2FDAC1-4A7C-4439-B98B-C1C02F213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2771775"/>
          <a:ext cx="7668695" cy="71542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180975</xdr:rowOff>
    </xdr:from>
    <xdr:to>
      <xdr:col>9</xdr:col>
      <xdr:colOff>59877</xdr:colOff>
      <xdr:row>9</xdr:row>
      <xdr:rowOff>162534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253129-C13A-489A-90F5-CDA83D5F0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71475"/>
          <a:ext cx="6746427" cy="15055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152400</xdr:rowOff>
    </xdr:from>
    <xdr:to>
      <xdr:col>13</xdr:col>
      <xdr:colOff>438150</xdr:colOff>
      <xdr:row>8</xdr:row>
      <xdr:rowOff>93171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72A7E-50BF-4368-A862-F4854B155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52400"/>
          <a:ext cx="7772400" cy="146477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14</xdr:row>
      <xdr:rowOff>57150</xdr:rowOff>
    </xdr:from>
    <xdr:to>
      <xdr:col>11</xdr:col>
      <xdr:colOff>219932</xdr:colOff>
      <xdr:row>33</xdr:row>
      <xdr:rowOff>76708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8A41E5-A7F7-4002-84E7-B5742437C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724150"/>
          <a:ext cx="6144482" cy="3639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07E8-79F4-42BA-A2C9-56AD8E54E8EF}">
  <dimension ref="B18:R27"/>
  <sheetViews>
    <sheetView tabSelected="1" workbookViewId="0">
      <selection activeCell="J23" sqref="J23"/>
    </sheetView>
  </sheetViews>
  <sheetFormatPr defaultRowHeight="15" x14ac:dyDescent="0.25"/>
  <cols>
    <col min="1" max="9" width="9.140625" style="1"/>
    <col min="10" max="10" width="9.5703125" style="1" bestFit="1" customWidth="1"/>
    <col min="11" max="17" width="9.140625" style="1"/>
    <col min="18" max="18" width="9.5703125" style="1" bestFit="1" customWidth="1"/>
    <col min="19" max="16384" width="9.140625" style="1"/>
  </cols>
  <sheetData>
    <row r="18" spans="2:18" ht="15.75" thickBot="1" x14ac:dyDescent="0.3">
      <c r="B18" s="1" t="s">
        <v>3</v>
      </c>
      <c r="I18" s="1" t="s">
        <v>3</v>
      </c>
      <c r="Q18" s="1" t="s">
        <v>3</v>
      </c>
    </row>
    <row r="19" spans="2:18" x14ac:dyDescent="0.25">
      <c r="B19" s="2" t="s">
        <v>0</v>
      </c>
      <c r="C19" s="6">
        <v>10</v>
      </c>
      <c r="I19" s="2" t="s">
        <v>4</v>
      </c>
      <c r="J19" s="6">
        <v>100</v>
      </c>
      <c r="Q19" s="2" t="s">
        <v>6</v>
      </c>
      <c r="R19" s="6">
        <v>4</v>
      </c>
    </row>
    <row r="20" spans="2:18" ht="15.75" thickBot="1" x14ac:dyDescent="0.3">
      <c r="B20" s="3" t="s">
        <v>1</v>
      </c>
      <c r="C20" s="7">
        <v>5</v>
      </c>
      <c r="I20" s="3" t="s">
        <v>5</v>
      </c>
      <c r="J20" s="7">
        <v>50</v>
      </c>
      <c r="Q20" s="4" t="s">
        <v>1</v>
      </c>
      <c r="R20" s="8">
        <v>4</v>
      </c>
    </row>
    <row r="21" spans="2:18" ht="15.75" thickBot="1" x14ac:dyDescent="0.3">
      <c r="B21" s="4" t="s">
        <v>2</v>
      </c>
      <c r="C21" s="8">
        <v>0.5</v>
      </c>
      <c r="I21" s="3" t="s">
        <v>1</v>
      </c>
      <c r="J21" s="7">
        <v>2</v>
      </c>
      <c r="Q21" s="2" t="str">
        <f>_xlfn.CONCAT("P(",R20,")")</f>
        <v>P(4)</v>
      </c>
      <c r="R21" s="51">
        <f>_xlfn.POISSON.DIST(R20,R19,FALSE)</f>
        <v>0.19536681481316462</v>
      </c>
    </row>
    <row r="22" spans="2:18" ht="15.75" thickBot="1" x14ac:dyDescent="0.3">
      <c r="B22" s="2" t="str">
        <f>_xlfn.CONCAT("P(",C20,")")</f>
        <v>P(5)</v>
      </c>
      <c r="C22" s="51">
        <f>ROUND(_xlfn.BINOM.DIST(C20,C19,C21,FALSE),4)</f>
        <v>0.24610000000000001</v>
      </c>
      <c r="I22" s="4" t="s">
        <v>0</v>
      </c>
      <c r="J22" s="8">
        <v>10</v>
      </c>
      <c r="Q22" s="3" t="str">
        <f>_xlfn.CONCAT("P(x&lt;=",R20,")")</f>
        <v>P(x&lt;=4)</v>
      </c>
      <c r="R22" s="52">
        <f>_xlfn.POISSON.DIST(R20,R19,TRUE)</f>
        <v>0.62883693517987349</v>
      </c>
    </row>
    <row r="23" spans="2:18" x14ac:dyDescent="0.25">
      <c r="B23" s="3" t="str">
        <f>_xlfn.CONCAT("P(x&lt;=",C20,")")</f>
        <v>P(x&lt;=5)</v>
      </c>
      <c r="C23" s="52">
        <f>ROUND(_xlfn.BINOM.DIST(C20,C19,C21,TRUE),4)</f>
        <v>0.623</v>
      </c>
      <c r="I23" s="2" t="str">
        <f>_xlfn.CONCAT("P(",J21,")")</f>
        <v>P(2)</v>
      </c>
      <c r="J23" s="51">
        <f>_xlfn.HYPGEOM.DIST(J21,J22,J20,J19,FALSE)</f>
        <v>3.7993332696043894E-2</v>
      </c>
      <c r="Q23" s="3" t="str">
        <f>_xlfn.CONCAT("P(x&lt;",R20,")")</f>
        <v>P(x&lt;4)</v>
      </c>
      <c r="R23" s="52">
        <f>R22-R21</f>
        <v>0.43347012036670884</v>
      </c>
    </row>
    <row r="24" spans="2:18" x14ac:dyDescent="0.25">
      <c r="B24" s="3" t="str">
        <f>_xlfn.CONCAT("P(x&lt;",C20,")")</f>
        <v>P(x&lt;5)</v>
      </c>
      <c r="C24" s="52">
        <f>C23-C22</f>
        <v>0.37690000000000001</v>
      </c>
      <c r="I24" s="3" t="str">
        <f>_xlfn.CONCAT("P(x&lt;=",J21,")")</f>
        <v>P(x&lt;=2)</v>
      </c>
      <c r="J24" s="52">
        <f>_xlfn.HYPGEOM.DIST(J21,J22,J20,J19,TRUE)</f>
        <v>4.5823577644066658E-2</v>
      </c>
      <c r="Q24" s="3" t="str">
        <f>_xlfn.CONCAT("P(x&gt;",R20,")")</f>
        <v>P(x&gt;4)</v>
      </c>
      <c r="R24" s="52">
        <f>1-R22</f>
        <v>0.37116306482012651</v>
      </c>
    </row>
    <row r="25" spans="2:18" ht="15.75" thickBot="1" x14ac:dyDescent="0.3">
      <c r="B25" s="3" t="str">
        <f>_xlfn.CONCAT("P(x&gt;",C20,")")</f>
        <v>P(x&gt;5)</v>
      </c>
      <c r="C25" s="52">
        <f>1-C23</f>
        <v>0.377</v>
      </c>
      <c r="I25" s="3" t="str">
        <f>_xlfn.CONCAT("P(x&lt;",J21,")")</f>
        <v>P(x&lt;2)</v>
      </c>
      <c r="J25" s="52">
        <f>J24-J23</f>
        <v>7.8302449480227646E-3</v>
      </c>
      <c r="Q25" s="4" t="str">
        <f>_xlfn.CONCAT("P(x&gt;=",R20,")")</f>
        <v>P(x&gt;=4)</v>
      </c>
      <c r="R25" s="53">
        <f>R24+R21</f>
        <v>0.56652987963329116</v>
      </c>
    </row>
    <row r="26" spans="2:18" ht="15.75" thickBot="1" x14ac:dyDescent="0.3">
      <c r="B26" s="4" t="str">
        <f>_xlfn.CONCAT("P(x&gt;=",C20,")")</f>
        <v>P(x&gt;=5)</v>
      </c>
      <c r="C26" s="53">
        <f>C25+C22</f>
        <v>0.62309999999999999</v>
      </c>
      <c r="I26" s="3" t="str">
        <f>_xlfn.CONCAT("P(x&gt;",J21,")")</f>
        <v>P(x&gt;2)</v>
      </c>
      <c r="J26" s="52">
        <f>1-J24</f>
        <v>0.95417642235593336</v>
      </c>
    </row>
    <row r="27" spans="2:18" ht="15.75" thickBot="1" x14ac:dyDescent="0.3">
      <c r="I27" s="4" t="str">
        <f>_xlfn.CONCAT("P(x&gt;=",J21,")")</f>
        <v>P(x&gt;=2)</v>
      </c>
      <c r="J27" s="53">
        <f>J26+J23</f>
        <v>0.99216975505197724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1925-7E36-40C5-85BA-5F6D59703C3F}">
  <dimension ref="B12:N21"/>
  <sheetViews>
    <sheetView workbookViewId="0">
      <selection activeCell="E29" sqref="E29"/>
    </sheetView>
  </sheetViews>
  <sheetFormatPr defaultRowHeight="15" x14ac:dyDescent="0.25"/>
  <cols>
    <col min="1" max="3" width="9.140625" style="1"/>
    <col min="4" max="4" width="9.5703125" style="1" bestFit="1" customWidth="1"/>
    <col min="5" max="5" width="11.5703125" style="1" bestFit="1" customWidth="1"/>
    <col min="6" max="16384" width="9.140625" style="1"/>
  </cols>
  <sheetData>
    <row r="12" spans="2:14" x14ac:dyDescent="0.25">
      <c r="B12" s="9"/>
    </row>
    <row r="15" spans="2:14" ht="15.75" thickBot="1" x14ac:dyDescent="0.3"/>
    <row r="16" spans="2:14" ht="15.75" thickBot="1" x14ac:dyDescent="0.3">
      <c r="C16" s="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4"/>
    </row>
    <row r="17" spans="3:14" x14ac:dyDescent="0.25">
      <c r="C17" s="3"/>
      <c r="D17" s="12" t="s">
        <v>6</v>
      </c>
      <c r="E17" s="14">
        <f>1200*0.5%</f>
        <v>6</v>
      </c>
      <c r="F17" s="12" t="s">
        <v>6</v>
      </c>
      <c r="G17" s="14">
        <f>1200*0.5%</f>
        <v>6</v>
      </c>
      <c r="H17" s="12" t="s">
        <v>6</v>
      </c>
      <c r="I17" s="14">
        <f>1200*0.5%</f>
        <v>6</v>
      </c>
      <c r="J17" s="12" t="s">
        <v>6</v>
      </c>
      <c r="K17" s="14">
        <f>1200*0.5%</f>
        <v>6</v>
      </c>
      <c r="L17" s="12" t="s">
        <v>6</v>
      </c>
      <c r="M17" s="14">
        <f>1200*0.5%</f>
        <v>6</v>
      </c>
      <c r="N17" s="26"/>
    </row>
    <row r="18" spans="3:14" ht="15.75" thickBot="1" x14ac:dyDescent="0.3">
      <c r="C18" s="3"/>
      <c r="D18" s="19" t="s">
        <v>1</v>
      </c>
      <c r="E18" s="22">
        <v>0</v>
      </c>
      <c r="F18" s="19" t="s">
        <v>1</v>
      </c>
      <c r="G18" s="22">
        <v>1</v>
      </c>
      <c r="H18" s="19" t="s">
        <v>1</v>
      </c>
      <c r="I18" s="22">
        <v>2</v>
      </c>
      <c r="J18" s="19" t="s">
        <v>1</v>
      </c>
      <c r="K18" s="22">
        <v>3</v>
      </c>
      <c r="L18" s="19" t="s">
        <v>1</v>
      </c>
      <c r="M18" s="22">
        <v>4</v>
      </c>
      <c r="N18" s="26"/>
    </row>
    <row r="19" spans="3:14" ht="15.75" thickBot="1" x14ac:dyDescent="0.3">
      <c r="C19" s="3"/>
      <c r="D19" s="19" t="str">
        <f>_xlfn.CONCAT("P(",E18,")")</f>
        <v>P(0)</v>
      </c>
      <c r="E19" s="22">
        <f>_xlfn.POISSON.DIST(E18,E17,FALSE)</f>
        <v>2.4787521766663585E-3</v>
      </c>
      <c r="F19" s="19" t="str">
        <f>_xlfn.CONCAT("P(",G18,")")</f>
        <v>P(1)</v>
      </c>
      <c r="G19" s="22">
        <f>_xlfn.POISSON.DIST(G18,G17,FALSE)</f>
        <v>1.4872513059998151E-2</v>
      </c>
      <c r="H19" s="19" t="str">
        <f>_xlfn.CONCAT("P(",I18,")")</f>
        <v>P(2)</v>
      </c>
      <c r="I19" s="22">
        <f>_xlfn.POISSON.DIST(I18,I17,FALSE)</f>
        <v>4.4617539179994462E-2</v>
      </c>
      <c r="J19" s="19" t="str">
        <f>_xlfn.CONCAT("P(",K18,")")</f>
        <v>P(3)</v>
      </c>
      <c r="K19" s="22">
        <f>_xlfn.POISSON.DIST(K18,K17,FALSE)</f>
        <v>8.9235078359988909E-2</v>
      </c>
      <c r="L19" s="19" t="str">
        <f>_xlfn.CONCAT("P(",M18,")")</f>
        <v>P(4)</v>
      </c>
      <c r="M19" s="22">
        <f>_xlfn.POISSON.DIST(M18,M17,FALSE)</f>
        <v>0.13385261753998337</v>
      </c>
      <c r="N19" s="26"/>
    </row>
    <row r="20" spans="3:14" ht="15.75" thickBot="1" x14ac:dyDescent="0.3">
      <c r="C20" s="4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5"/>
    </row>
    <row r="21" spans="3:14" x14ac:dyDescent="0.25">
      <c r="D21" s="9" t="s">
        <v>7</v>
      </c>
      <c r="E21" s="9"/>
      <c r="F21" s="50">
        <f>1-SUM(E19:M19)</f>
        <v>0.71494349968336879</v>
      </c>
      <c r="G21" s="9"/>
      <c r="H21" s="9"/>
      <c r="I21" s="9"/>
      <c r="J21" s="9"/>
      <c r="K21" s="9"/>
      <c r="L21" s="9"/>
      <c r="M2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A386-A260-43F4-BB60-76F0049F65F7}">
  <dimension ref="C26:G35"/>
  <sheetViews>
    <sheetView workbookViewId="0">
      <selection activeCell="J34" sqref="J34"/>
    </sheetView>
  </sheetViews>
  <sheetFormatPr defaultRowHeight="15" x14ac:dyDescent="0.25"/>
  <cols>
    <col min="1" max="3" width="9.140625" style="10"/>
    <col min="4" max="4" width="10.7109375" style="10" bestFit="1" customWidth="1"/>
    <col min="5" max="16384" width="9.140625" style="10"/>
  </cols>
  <sheetData>
    <row r="26" spans="3:7" ht="15.75" thickBot="1" x14ac:dyDescent="0.3"/>
    <row r="27" spans="3:7" x14ac:dyDescent="0.25">
      <c r="C27" s="12" t="s">
        <v>8</v>
      </c>
      <c r="D27" s="13" t="s">
        <v>9</v>
      </c>
      <c r="E27" s="13" t="s">
        <v>10</v>
      </c>
      <c r="F27" s="13" t="s">
        <v>12</v>
      </c>
      <c r="G27" s="14"/>
    </row>
    <row r="28" spans="3:7" x14ac:dyDescent="0.25">
      <c r="C28" s="15">
        <v>12</v>
      </c>
      <c r="D28" s="16">
        <v>0.25</v>
      </c>
      <c r="E28" s="16">
        <f>C28*D28</f>
        <v>3</v>
      </c>
      <c r="F28" s="16">
        <f>C28^2*D28</f>
        <v>36</v>
      </c>
      <c r="G28" s="17"/>
    </row>
    <row r="29" spans="3:7" x14ac:dyDescent="0.25">
      <c r="C29" s="15">
        <v>13</v>
      </c>
      <c r="D29" s="16">
        <v>0.4</v>
      </c>
      <c r="E29" s="16">
        <f t="shared" ref="E29:E31" si="0">C29*D29</f>
        <v>5.2</v>
      </c>
      <c r="F29" s="16">
        <f t="shared" ref="F29:F31" si="1">C29^2*D29</f>
        <v>67.600000000000009</v>
      </c>
      <c r="G29" s="17"/>
    </row>
    <row r="30" spans="3:7" x14ac:dyDescent="0.25">
      <c r="C30" s="15">
        <v>14</v>
      </c>
      <c r="D30" s="16">
        <v>0.25</v>
      </c>
      <c r="E30" s="16">
        <f t="shared" si="0"/>
        <v>3.5</v>
      </c>
      <c r="F30" s="16">
        <f t="shared" si="1"/>
        <v>49</v>
      </c>
      <c r="G30" s="17"/>
    </row>
    <row r="31" spans="3:7" x14ac:dyDescent="0.25">
      <c r="C31" s="15">
        <v>15</v>
      </c>
      <c r="D31" s="16">
        <v>0.1</v>
      </c>
      <c r="E31" s="16">
        <f t="shared" si="0"/>
        <v>1.5</v>
      </c>
      <c r="F31" s="16">
        <f t="shared" si="1"/>
        <v>22.5</v>
      </c>
      <c r="G31" s="17"/>
    </row>
    <row r="32" spans="3:7" x14ac:dyDescent="0.25">
      <c r="C32" s="15"/>
      <c r="D32" s="16"/>
      <c r="E32" s="16"/>
      <c r="F32" s="16"/>
      <c r="G32" s="17"/>
    </row>
    <row r="33" spans="3:7" x14ac:dyDescent="0.25">
      <c r="C33" s="15" t="s">
        <v>11</v>
      </c>
      <c r="D33" s="18">
        <f>SUM(E28:E31)</f>
        <v>13.2</v>
      </c>
      <c r="E33" s="16"/>
      <c r="F33" s="16"/>
      <c r="G33" s="17"/>
    </row>
    <row r="34" spans="3:7" x14ac:dyDescent="0.25">
      <c r="C34" s="15" t="s">
        <v>14</v>
      </c>
      <c r="D34" s="18">
        <f>SUM(F28:F31)-D33^2</f>
        <v>0.86000000000004206</v>
      </c>
      <c r="E34" s="16"/>
      <c r="F34" s="16"/>
      <c r="G34" s="17"/>
    </row>
    <row r="35" spans="3:7" ht="15.75" thickBot="1" x14ac:dyDescent="0.3">
      <c r="C35" s="19" t="s">
        <v>13</v>
      </c>
      <c r="D35" s="20">
        <f>D34^0.5</f>
        <v>0.92736184954959311</v>
      </c>
      <c r="E35" s="21"/>
      <c r="F35" s="21"/>
      <c r="G35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D821-03CC-49CE-ACE2-C5A1FE9CF3A4}">
  <dimension ref="B14:J35"/>
  <sheetViews>
    <sheetView topLeftCell="A4" workbookViewId="0">
      <selection activeCell="F20" sqref="F20"/>
    </sheetView>
  </sheetViews>
  <sheetFormatPr defaultRowHeight="15" x14ac:dyDescent="0.25"/>
  <cols>
    <col min="1" max="2" width="9.140625" style="1"/>
    <col min="3" max="3" width="9.5703125" style="1" bestFit="1" customWidth="1"/>
    <col min="4" max="16384" width="9.140625" style="1"/>
  </cols>
  <sheetData>
    <row r="14" spans="2:10" ht="15.75" thickBot="1" x14ac:dyDescent="0.3"/>
    <row r="15" spans="2:10" ht="15.75" thickBot="1" x14ac:dyDescent="0.3">
      <c r="B15" s="1" t="s">
        <v>16</v>
      </c>
      <c r="C15" s="12" t="s">
        <v>15</v>
      </c>
      <c r="D15" s="13"/>
      <c r="E15" s="13"/>
      <c r="F15" s="13"/>
      <c r="G15" s="13"/>
      <c r="H15" s="13"/>
      <c r="I15" s="13"/>
      <c r="J15" s="14"/>
    </row>
    <row r="16" spans="2:10" x14ac:dyDescent="0.25">
      <c r="C16" s="12" t="s">
        <v>0</v>
      </c>
      <c r="D16" s="14">
        <v>16</v>
      </c>
      <c r="E16" s="16"/>
      <c r="F16" s="16"/>
      <c r="G16" s="16"/>
      <c r="H16" s="16"/>
      <c r="I16" s="16"/>
      <c r="J16" s="17"/>
    </row>
    <row r="17" spans="2:10" x14ac:dyDescent="0.25">
      <c r="C17" s="15" t="s">
        <v>1</v>
      </c>
      <c r="D17" s="17">
        <v>4</v>
      </c>
      <c r="E17" s="16"/>
      <c r="F17" s="16"/>
      <c r="G17" s="16"/>
      <c r="H17" s="16"/>
      <c r="I17" s="16"/>
      <c r="J17" s="17"/>
    </row>
    <row r="18" spans="2:10" ht="15.75" thickBot="1" x14ac:dyDescent="0.3">
      <c r="C18" s="19" t="s">
        <v>2</v>
      </c>
      <c r="D18" s="30">
        <v>0.15</v>
      </c>
      <c r="E18" s="16"/>
      <c r="F18" s="16"/>
      <c r="G18" s="16"/>
      <c r="H18" s="16"/>
      <c r="I18" s="16"/>
      <c r="J18" s="17"/>
    </row>
    <row r="19" spans="2:10" ht="15.75" thickBot="1" x14ac:dyDescent="0.3">
      <c r="C19" s="19" t="str">
        <f>_xlfn.CONCAT("P(",D17,")")</f>
        <v>P(4)</v>
      </c>
      <c r="D19" s="27">
        <f>_xlfn.BINOM.DIST(D17,D16,D18,FALSE)</f>
        <v>0.1310579989813406</v>
      </c>
      <c r="E19" s="16"/>
      <c r="F19" s="16"/>
      <c r="G19" s="16"/>
      <c r="H19" s="16"/>
      <c r="I19" s="16"/>
      <c r="J19" s="17"/>
    </row>
    <row r="20" spans="2:10" x14ac:dyDescent="0.25">
      <c r="C20" s="15"/>
      <c r="D20" s="16"/>
      <c r="E20" s="16"/>
      <c r="F20" s="16"/>
      <c r="G20" s="16"/>
      <c r="H20" s="16"/>
      <c r="I20" s="16"/>
      <c r="J20" s="17"/>
    </row>
    <row r="21" spans="2:10" x14ac:dyDescent="0.25">
      <c r="B21" s="1" t="s">
        <v>17</v>
      </c>
      <c r="C21" s="15" t="s">
        <v>18</v>
      </c>
      <c r="D21" s="16"/>
      <c r="E21" s="16"/>
      <c r="F21" s="16"/>
      <c r="G21" s="16"/>
      <c r="H21" s="16"/>
      <c r="I21" s="16"/>
      <c r="J21" s="17"/>
    </row>
    <row r="22" spans="2:10" x14ac:dyDescent="0.25">
      <c r="C22" s="15" t="s">
        <v>20</v>
      </c>
      <c r="D22" s="16"/>
      <c r="E22" s="16"/>
      <c r="F22" s="16"/>
      <c r="G22" s="16"/>
      <c r="H22" s="16"/>
      <c r="I22" s="16"/>
      <c r="J22" s="17"/>
    </row>
    <row r="23" spans="2:10" x14ac:dyDescent="0.25">
      <c r="C23" s="15" t="s">
        <v>21</v>
      </c>
      <c r="D23" s="16"/>
      <c r="E23" s="16"/>
      <c r="F23" s="16"/>
      <c r="G23" s="16"/>
      <c r="H23" s="16"/>
      <c r="I23" s="16"/>
      <c r="J23" s="17"/>
    </row>
    <row r="24" spans="2:10" x14ac:dyDescent="0.25">
      <c r="C24" s="15" t="s">
        <v>22</v>
      </c>
      <c r="D24" s="16">
        <f>D16*D18</f>
        <v>2.4</v>
      </c>
      <c r="E24" s="16"/>
      <c r="F24" s="16"/>
      <c r="G24" s="16"/>
      <c r="H24" s="16"/>
      <c r="I24" s="16"/>
      <c r="J24" s="17"/>
    </row>
    <row r="25" spans="2:10" x14ac:dyDescent="0.25">
      <c r="C25" s="15"/>
      <c r="D25" s="16"/>
      <c r="E25" s="16"/>
      <c r="F25" s="16"/>
      <c r="G25" s="16"/>
      <c r="H25" s="16"/>
      <c r="I25" s="16"/>
      <c r="J25" s="17"/>
    </row>
    <row r="26" spans="2:10" ht="15.75" thickBot="1" x14ac:dyDescent="0.3">
      <c r="B26" s="1" t="s">
        <v>23</v>
      </c>
      <c r="C26" s="15" t="s">
        <v>15</v>
      </c>
      <c r="D26" s="16"/>
      <c r="E26" s="16" t="s">
        <v>15</v>
      </c>
      <c r="F26" s="16"/>
      <c r="G26" s="16" t="s">
        <v>15</v>
      </c>
      <c r="H26" s="16"/>
      <c r="I26" s="16" t="s">
        <v>15</v>
      </c>
      <c r="J26" s="17"/>
    </row>
    <row r="27" spans="2:10" x14ac:dyDescent="0.25">
      <c r="C27" s="12" t="s">
        <v>0</v>
      </c>
      <c r="D27" s="14">
        <v>16</v>
      </c>
      <c r="E27" s="12" t="s">
        <v>0</v>
      </c>
      <c r="F27" s="14">
        <v>16</v>
      </c>
      <c r="G27" s="12" t="s">
        <v>0</v>
      </c>
      <c r="H27" s="14">
        <v>16</v>
      </c>
      <c r="I27" s="12" t="s">
        <v>0</v>
      </c>
      <c r="J27" s="14">
        <v>16</v>
      </c>
    </row>
    <row r="28" spans="2:10" x14ac:dyDescent="0.25">
      <c r="C28" s="15" t="s">
        <v>1</v>
      </c>
      <c r="D28" s="17">
        <v>0</v>
      </c>
      <c r="E28" s="15" t="s">
        <v>1</v>
      </c>
      <c r="F28" s="17">
        <v>1</v>
      </c>
      <c r="G28" s="15" t="s">
        <v>1</v>
      </c>
      <c r="H28" s="17">
        <v>2</v>
      </c>
      <c r="I28" s="15" t="s">
        <v>1</v>
      </c>
      <c r="J28" s="17">
        <v>3</v>
      </c>
    </row>
    <row r="29" spans="2:10" ht="15.75" thickBot="1" x14ac:dyDescent="0.3">
      <c r="C29" s="19" t="s">
        <v>2</v>
      </c>
      <c r="D29" s="30">
        <v>0.15</v>
      </c>
      <c r="E29" s="19" t="s">
        <v>2</v>
      </c>
      <c r="F29" s="30">
        <v>0.15</v>
      </c>
      <c r="G29" s="19" t="s">
        <v>2</v>
      </c>
      <c r="H29" s="30">
        <v>0.15</v>
      </c>
      <c r="I29" s="19" t="s">
        <v>2</v>
      </c>
      <c r="J29" s="30">
        <v>0.15</v>
      </c>
    </row>
    <row r="30" spans="2:10" ht="15.75" thickBot="1" x14ac:dyDescent="0.3">
      <c r="C30" s="19" t="str">
        <f>_xlfn.CONCAT("P(",D28,")")</f>
        <v>P(0)</v>
      </c>
      <c r="D30" s="28">
        <f>ROUND(_xlfn.BINOM.DIST(D28,D27,D29,FALSE),4)</f>
        <v>7.4300000000000005E-2</v>
      </c>
      <c r="E30" s="19" t="str">
        <f>_xlfn.CONCAT("P(",F28,")")</f>
        <v>P(1)</v>
      </c>
      <c r="F30" s="28">
        <f>ROUND(_xlfn.BINOM.DIST(F28,F27,F29,FALSE),4)</f>
        <v>0.2097</v>
      </c>
      <c r="G30" s="19" t="str">
        <f>_xlfn.CONCAT("P(",H28,")")</f>
        <v>P(2)</v>
      </c>
      <c r="H30" s="28">
        <f>ROUND(_xlfn.BINOM.DIST(H28,H27,H29,FALSE),4)</f>
        <v>0.27750000000000002</v>
      </c>
      <c r="I30" s="19" t="str">
        <f>_xlfn.CONCAT("P(",J28,")")</f>
        <v>P(3)</v>
      </c>
      <c r="J30" s="28">
        <f>ROUND(_xlfn.BINOM.DIST(J28,J27,J29,FALSE),4)</f>
        <v>0.22850000000000001</v>
      </c>
    </row>
    <row r="31" spans="2:10" x14ac:dyDescent="0.25">
      <c r="C31" s="15"/>
      <c r="D31" s="16"/>
      <c r="E31" s="16"/>
      <c r="F31" s="16"/>
      <c r="G31" s="16"/>
      <c r="H31" s="16"/>
      <c r="I31" s="16"/>
      <c r="J31" s="17"/>
    </row>
    <row r="32" spans="2:10" x14ac:dyDescent="0.25">
      <c r="C32" s="15" t="s">
        <v>24</v>
      </c>
      <c r="D32" s="16"/>
      <c r="E32" s="16"/>
      <c r="F32" s="16"/>
      <c r="G32" s="16"/>
      <c r="H32" s="16"/>
      <c r="I32" s="16"/>
      <c r="J32" s="17"/>
    </row>
    <row r="33" spans="3:10" x14ac:dyDescent="0.25">
      <c r="C33" s="15" t="s">
        <v>25</v>
      </c>
      <c r="D33" s="16"/>
      <c r="E33" s="16"/>
      <c r="F33" s="16"/>
      <c r="G33" s="16"/>
      <c r="H33" s="16"/>
      <c r="I33" s="16"/>
      <c r="J33" s="17"/>
    </row>
    <row r="34" spans="3:10" x14ac:dyDescent="0.25">
      <c r="C34" s="29">
        <f>1-SUM(C30:J30)</f>
        <v>0.20999999999999985</v>
      </c>
      <c r="D34" s="16"/>
      <c r="E34" s="16"/>
      <c r="F34" s="16"/>
      <c r="G34" s="16"/>
      <c r="H34" s="16"/>
      <c r="I34" s="16"/>
      <c r="J34" s="17"/>
    </row>
    <row r="35" spans="3:10" ht="15.75" thickBot="1" x14ac:dyDescent="0.3">
      <c r="C35" s="19"/>
      <c r="D35" s="21"/>
      <c r="E35" s="21"/>
      <c r="F35" s="21"/>
      <c r="G35" s="21"/>
      <c r="H35" s="21"/>
      <c r="I35" s="21"/>
      <c r="J35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27B7-FB69-4E85-85D9-B296C90A565B}">
  <dimension ref="C16:J57"/>
  <sheetViews>
    <sheetView zoomScale="85" zoomScaleNormal="85" workbookViewId="0">
      <selection activeCell="E54" sqref="E54"/>
    </sheetView>
  </sheetViews>
  <sheetFormatPr defaultRowHeight="15" x14ac:dyDescent="0.25"/>
  <cols>
    <col min="1" max="3" width="9.140625" style="25"/>
    <col min="4" max="4" width="9.5703125" style="25" bestFit="1" customWidth="1"/>
    <col min="5" max="16384" width="9.140625" style="25"/>
  </cols>
  <sheetData>
    <row r="16" s="25" customFormat="1" x14ac:dyDescent="0.25"/>
    <row r="19" spans="4:10" x14ac:dyDescent="0.25">
      <c r="D19" s="31"/>
    </row>
    <row r="23" spans="4:10" x14ac:dyDescent="0.25">
      <c r="D23" s="31"/>
    </row>
    <row r="28" spans="4:10" x14ac:dyDescent="0.25">
      <c r="D28" s="31"/>
      <c r="F28" s="31"/>
      <c r="H28" s="31"/>
      <c r="J28" s="31"/>
    </row>
    <row r="30" spans="4:10" x14ac:dyDescent="0.25">
      <c r="D30" s="31"/>
    </row>
    <row r="54" spans="3:4" x14ac:dyDescent="0.25">
      <c r="C54" s="25" t="s">
        <v>16</v>
      </c>
      <c r="D54" s="25">
        <v>1.83E-2</v>
      </c>
    </row>
    <row r="55" spans="3:4" x14ac:dyDescent="0.25">
      <c r="C55" s="25" t="s">
        <v>17</v>
      </c>
      <c r="D55" s="25">
        <v>0.19539999999999999</v>
      </c>
    </row>
    <row r="56" spans="3:4" x14ac:dyDescent="0.25">
      <c r="C56" s="25" t="s">
        <v>23</v>
      </c>
      <c r="D56" s="25">
        <f>0.0183 + 0.0733 + 0.1465 + 0.1954 + 0.1954</f>
        <v>0.62890000000000001</v>
      </c>
    </row>
    <row r="57" spans="3:4" x14ac:dyDescent="0.25">
      <c r="C57" s="25" t="s">
        <v>27</v>
      </c>
      <c r="D57" s="25">
        <f>1-D56</f>
        <v>0.37109999999999999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CBD1-704C-4FB2-A34F-BC7EA033E4C5}">
  <dimension ref="A13:G34"/>
  <sheetViews>
    <sheetView zoomScale="55" zoomScaleNormal="55" workbookViewId="0">
      <selection activeCell="C24" sqref="C24"/>
    </sheetView>
  </sheetViews>
  <sheetFormatPr defaultRowHeight="15" x14ac:dyDescent="0.25"/>
  <cols>
    <col min="1" max="2" width="9.140625" style="10"/>
    <col min="3" max="3" width="10.5703125" style="10" bestFit="1" customWidth="1"/>
    <col min="4" max="4" width="30" style="10" bestFit="1" customWidth="1"/>
    <col min="5" max="5" width="9.140625" style="10"/>
    <col min="6" max="7" width="10.5703125" style="10" bestFit="1" customWidth="1"/>
    <col min="8" max="16384" width="9.140625" style="10"/>
  </cols>
  <sheetData>
    <row r="13" spans="2:4" ht="15.75" thickBot="1" x14ac:dyDescent="0.3"/>
    <row r="14" spans="2:4" x14ac:dyDescent="0.25">
      <c r="B14" s="10" t="s">
        <v>16</v>
      </c>
      <c r="C14" s="12" t="s">
        <v>6</v>
      </c>
      <c r="D14" s="14">
        <v>18.399999999999999</v>
      </c>
    </row>
    <row r="15" spans="2:4" ht="15.75" thickBot="1" x14ac:dyDescent="0.3">
      <c r="C15" s="19" t="s">
        <v>1</v>
      </c>
      <c r="D15" s="22">
        <v>4</v>
      </c>
    </row>
    <row r="16" spans="2:4" ht="15.75" thickBot="1" x14ac:dyDescent="0.3">
      <c r="C16" s="19" t="str">
        <f>_xlfn.CONCAT("P(",D15,")")</f>
        <v>P(4)</v>
      </c>
      <c r="D16" s="32">
        <f>ROUND(_xlfn.POISSON.DIST(D15,D14,FALSE),6)</f>
        <v>4.8999999999999998E-5</v>
      </c>
    </row>
    <row r="17" spans="1:7" x14ac:dyDescent="0.25">
      <c r="C17" s="9"/>
      <c r="D17" s="9"/>
    </row>
    <row r="18" spans="1:7" ht="15.75" thickBot="1" x14ac:dyDescent="0.3">
      <c r="C18" s="9"/>
      <c r="D18" s="9"/>
    </row>
    <row r="19" spans="1:7" x14ac:dyDescent="0.25">
      <c r="B19" s="10" t="s">
        <v>17</v>
      </c>
      <c r="C19" s="12" t="s">
        <v>6</v>
      </c>
      <c r="D19" s="14">
        <v>18.399999999999999</v>
      </c>
      <c r="G19" s="35"/>
    </row>
    <row r="20" spans="1:7" ht="15.75" thickBot="1" x14ac:dyDescent="0.3">
      <c r="C20" s="19" t="s">
        <v>1</v>
      </c>
      <c r="D20" s="22">
        <v>0</v>
      </c>
    </row>
    <row r="21" spans="1:7" x14ac:dyDescent="0.25">
      <c r="C21" s="15" t="str">
        <f>_xlfn.CONCAT("P(",D20,")")</f>
        <v>P(0)</v>
      </c>
      <c r="D21" s="33">
        <f>ROUND(_xlfn.POISSON.DIST(D20,D19,TRUE),6)</f>
        <v>0</v>
      </c>
    </row>
    <row r="22" spans="1:7" x14ac:dyDescent="0.25">
      <c r="A22" s="11"/>
      <c r="B22" s="11"/>
      <c r="C22" s="16"/>
      <c r="D22" s="34"/>
      <c r="E22" s="11"/>
      <c r="F22" s="11"/>
    </row>
    <row r="23" spans="1:7" x14ac:dyDescent="0.25">
      <c r="A23" s="11"/>
      <c r="B23" s="11"/>
      <c r="C23" s="11"/>
      <c r="D23" s="11"/>
      <c r="E23" s="11"/>
      <c r="F23" s="11"/>
    </row>
    <row r="24" spans="1:7" x14ac:dyDescent="0.25">
      <c r="A24" s="11"/>
      <c r="B24" s="11"/>
      <c r="C24" s="11"/>
      <c r="D24" s="11"/>
      <c r="E24" s="11"/>
      <c r="F24" s="11"/>
    </row>
    <row r="25" spans="1:7" x14ac:dyDescent="0.25">
      <c r="A25" s="11"/>
      <c r="B25" s="11"/>
      <c r="C25" s="11"/>
      <c r="D25" s="11"/>
      <c r="E25" s="11"/>
      <c r="F25" s="11"/>
    </row>
    <row r="26" spans="1:7" x14ac:dyDescent="0.25">
      <c r="A26" s="11"/>
      <c r="B26" s="11"/>
      <c r="C26" s="11"/>
      <c r="D26" s="11"/>
      <c r="E26" s="11"/>
      <c r="F26" s="11"/>
    </row>
    <row r="27" spans="1:7" x14ac:dyDescent="0.25">
      <c r="A27" s="11"/>
      <c r="B27" s="11"/>
      <c r="C27" s="11"/>
      <c r="D27" s="11"/>
      <c r="E27" s="11"/>
      <c r="F27" s="11"/>
    </row>
    <row r="28" spans="1:7" x14ac:dyDescent="0.25">
      <c r="A28" s="11"/>
      <c r="B28" s="11"/>
      <c r="C28" s="11"/>
      <c r="D28" s="11"/>
      <c r="E28" s="11"/>
      <c r="F28" s="11"/>
    </row>
    <row r="29" spans="1:7" x14ac:dyDescent="0.25">
      <c r="A29" s="11"/>
      <c r="B29" s="11"/>
      <c r="C29" s="11"/>
      <c r="D29" s="11"/>
      <c r="E29" s="11"/>
      <c r="F29" s="11"/>
    </row>
    <row r="30" spans="1:7" x14ac:dyDescent="0.25">
      <c r="A30" s="11"/>
      <c r="B30" s="11"/>
      <c r="C30" s="11"/>
      <c r="D30" s="36"/>
      <c r="E30" s="11"/>
      <c r="F30" s="11"/>
    </row>
    <row r="31" spans="1:7" x14ac:dyDescent="0.25">
      <c r="A31" s="11"/>
      <c r="B31" s="11"/>
      <c r="C31" s="11"/>
      <c r="D31" s="11"/>
      <c r="E31" s="11"/>
      <c r="F31" s="11"/>
    </row>
    <row r="32" spans="1:7" x14ac:dyDescent="0.25">
      <c r="A32" s="11"/>
      <c r="B32" s="11"/>
      <c r="C32" s="11"/>
      <c r="D32" s="11"/>
      <c r="E32" s="11"/>
      <c r="F32" s="11"/>
    </row>
    <row r="33" spans="1:6" x14ac:dyDescent="0.25">
      <c r="A33" s="11"/>
      <c r="B33" s="11"/>
      <c r="C33" s="11"/>
      <c r="D33" s="11"/>
      <c r="E33" s="11"/>
      <c r="F33" s="11"/>
    </row>
    <row r="34" spans="1:6" x14ac:dyDescent="0.25">
      <c r="A34" s="11"/>
      <c r="B34" s="11"/>
      <c r="C34" s="11"/>
      <c r="D34" s="11"/>
      <c r="E34" s="11"/>
      <c r="F34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182C-F30F-42C2-9D33-96A61800439A}">
  <dimension ref="B10:G40"/>
  <sheetViews>
    <sheetView topLeftCell="A4" zoomScaleNormal="100" workbookViewId="0">
      <selection activeCell="C12" sqref="C12"/>
    </sheetView>
  </sheetViews>
  <sheetFormatPr defaultRowHeight="15" x14ac:dyDescent="0.25"/>
  <sheetData>
    <row r="10" spans="2:5" ht="15.75" thickBot="1" x14ac:dyDescent="0.3"/>
    <row r="11" spans="2:5" x14ac:dyDescent="0.25">
      <c r="B11" t="s">
        <v>28</v>
      </c>
      <c r="C11" s="38" t="s">
        <v>29</v>
      </c>
      <c r="D11" s="39"/>
      <c r="E11" s="40"/>
    </row>
    <row r="12" spans="2:5" x14ac:dyDescent="0.25">
      <c r="C12" s="41" t="s">
        <v>19</v>
      </c>
      <c r="D12" s="37"/>
      <c r="E12" s="42"/>
    </row>
    <row r="13" spans="2:5" x14ac:dyDescent="0.25">
      <c r="C13" s="41" t="s">
        <v>30</v>
      </c>
      <c r="D13" s="37" t="s">
        <v>31</v>
      </c>
      <c r="E13" s="42"/>
    </row>
    <row r="14" spans="2:5" ht="15.75" thickBot="1" x14ac:dyDescent="0.3">
      <c r="C14" s="43"/>
      <c r="D14" s="44">
        <f>15*40%</f>
        <v>6</v>
      </c>
      <c r="E14" s="45"/>
    </row>
    <row r="35" spans="2:7" ht="15.75" thickBot="1" x14ac:dyDescent="0.3">
      <c r="B35" t="s">
        <v>32</v>
      </c>
    </row>
    <row r="36" spans="2:7" x14ac:dyDescent="0.25">
      <c r="B36" s="48" t="s">
        <v>33</v>
      </c>
      <c r="D36" t="s">
        <v>26</v>
      </c>
      <c r="E36" s="38">
        <v>2.4E-2</v>
      </c>
      <c r="F36" s="39"/>
      <c r="G36" s="40"/>
    </row>
    <row r="37" spans="2:7" ht="15.75" thickBot="1" x14ac:dyDescent="0.3">
      <c r="B37" s="49" t="s">
        <v>34</v>
      </c>
      <c r="D37" t="s">
        <v>35</v>
      </c>
      <c r="E37" s="46" t="s">
        <v>36</v>
      </c>
      <c r="F37" s="37"/>
      <c r="G37" s="42"/>
    </row>
    <row r="38" spans="2:7" x14ac:dyDescent="0.25">
      <c r="E38" s="41">
        <f xml:space="preserve"> 0.024 + 0.007 + 0.002</f>
        <v>3.3000000000000002E-2</v>
      </c>
      <c r="F38" s="37"/>
      <c r="G38" s="42"/>
    </row>
    <row r="39" spans="2:7" x14ac:dyDescent="0.25">
      <c r="D39" t="s">
        <v>37</v>
      </c>
      <c r="E39" s="46" t="s">
        <v>38</v>
      </c>
      <c r="F39" s="37"/>
      <c r="G39" s="42"/>
    </row>
    <row r="40" spans="2:7" ht="15.75" thickBot="1" x14ac:dyDescent="0.3">
      <c r="E40" s="47">
        <f>0.005 + 0.022 + 0.063 + 0.127 + 0.186</f>
        <v>0.40300000000000002</v>
      </c>
      <c r="F40" s="44"/>
      <c r="G40" s="4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3B80CBABB9747BD7983508E3ED8F6" ma:contentTypeVersion="9" ma:contentTypeDescription="Create a new document." ma:contentTypeScope="" ma:versionID="7779ee10d788cd300b8d22deb55174d8">
  <xsd:schema xmlns:xsd="http://www.w3.org/2001/XMLSchema" xmlns:xs="http://www.w3.org/2001/XMLSchema" xmlns:p="http://schemas.microsoft.com/office/2006/metadata/properties" xmlns:ns2="bb77e39c-7839-42f3-82d5-724fbe4c8bdf" targetNamespace="http://schemas.microsoft.com/office/2006/metadata/properties" ma:root="true" ma:fieldsID="2be28018c2c00c73a7921e06ce2c73f8" ns2:_="">
    <xsd:import namespace="bb77e39c-7839-42f3-82d5-724fbe4c8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7e39c-7839-42f3-82d5-724fbe4c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BE5C8F-139B-49BD-AA98-0E4429CAEC43}"/>
</file>

<file path=customXml/itemProps2.xml><?xml version="1.0" encoding="utf-8"?>
<ds:datastoreItem xmlns:ds="http://schemas.openxmlformats.org/officeDocument/2006/customXml" ds:itemID="{C9B6750C-1557-4CD7-85E1-D823FAA0D760}"/>
</file>

<file path=customXml/itemProps3.xml><?xml version="1.0" encoding="utf-8"?>
<ds:datastoreItem xmlns:ds="http://schemas.openxmlformats.org/officeDocument/2006/customXml" ds:itemID="{DB5A250E-20E7-4AFC-8589-0F06CAD344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Discrete Models</vt:lpstr>
      <vt:lpstr>37</vt:lpstr>
      <vt:lpstr>47</vt:lpstr>
      <vt:lpstr>55</vt:lpstr>
      <vt:lpstr>61</vt:lpstr>
      <vt:lpstr>63</vt:lpstr>
      <vt:lpstr>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2022-02-24T16:33:39Z</dcterms:created>
  <dcterms:modified xsi:type="dcterms:W3CDTF">2022-02-28T02:30:41Z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0x0101007203B80CBABB9747BD7983508E3ED8F6</vt:lpwstr>
  </property>
</Properties>
</file>