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5 - Session Plan\"/>
    </mc:Choice>
  </mc:AlternateContent>
  <xr:revisionPtr revIDLastSave="0" documentId="13_ncr:1_{3470265B-E505-4B35-A311-F5D60E910E98}" xr6:coauthVersionLast="47" xr6:coauthVersionMax="47" xr10:uidLastSave="{00000000-0000-0000-0000-000000000000}"/>
  <bookViews>
    <workbookView xWindow="-120" yWindow="-120" windowWidth="29040" windowHeight="15840" activeTab="2" xr2:uid="{56EB93C4-74F6-4B13-B42B-40D10876A89A}"/>
  </bookViews>
  <sheets>
    <sheet name="59 - Coef Var" sheetId="4" r:id="rId1"/>
    <sheet name="63" sheetId="5" r:id="rId2"/>
    <sheet name="91 - SD,CofVar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5" l="1"/>
  <c r="K14" i="5"/>
  <c r="K13" i="5"/>
  <c r="J16" i="6"/>
  <c r="J17" i="6"/>
  <c r="J18" i="6"/>
  <c r="J19" i="6"/>
  <c r="J20" i="6"/>
  <c r="J21" i="6"/>
  <c r="J15" i="6"/>
  <c r="I16" i="6"/>
  <c r="I17" i="6"/>
  <c r="I18" i="6"/>
  <c r="I19" i="6"/>
  <c r="I20" i="6"/>
  <c r="I21" i="6"/>
  <c r="I15" i="6"/>
  <c r="D25" i="6"/>
  <c r="C11" i="6"/>
  <c r="E19" i="4"/>
  <c r="E18" i="4"/>
  <c r="C16" i="6" l="1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15" i="6"/>
  <c r="K16" i="5"/>
  <c r="C12" i="6" l="1"/>
  <c r="D15" i="6"/>
  <c r="D22" i="6" s="1"/>
  <c r="D23" i="6" s="1"/>
  <c r="D24" i="6" s="1"/>
  <c r="D26" i="6" l="1"/>
  <c r="L15" i="6"/>
  <c r="K15" i="6"/>
  <c r="L21" i="6"/>
  <c r="K21" i="6"/>
  <c r="L20" i="6"/>
  <c r="K20" i="6"/>
  <c r="L19" i="6"/>
  <c r="K19" i="6"/>
  <c r="L18" i="6"/>
  <c r="K18" i="6"/>
  <c r="L17" i="6"/>
  <c r="K17" i="6"/>
  <c r="L16" i="6"/>
  <c r="K16" i="6"/>
</calcChain>
</file>

<file path=xl/sharedStrings.xml><?xml version="1.0" encoding="utf-8"?>
<sst xmlns="http://schemas.openxmlformats.org/spreadsheetml/2006/main" count="27" uniqueCount="22">
  <si>
    <t>Mean</t>
  </si>
  <si>
    <t>SD</t>
  </si>
  <si>
    <t>Coef of Var</t>
  </si>
  <si>
    <t>PE</t>
  </si>
  <si>
    <t>Return</t>
  </si>
  <si>
    <t>Values</t>
  </si>
  <si>
    <t>In thousands</t>
  </si>
  <si>
    <t>Median</t>
  </si>
  <si>
    <t>Coef SD</t>
  </si>
  <si>
    <t>N</t>
  </si>
  <si>
    <t>Thousands</t>
  </si>
  <si>
    <t>Mean Diff</t>
  </si>
  <si>
    <t>Diff Squared</t>
  </si>
  <si>
    <t>Points</t>
  </si>
  <si>
    <t>Mean + SD</t>
  </si>
  <si>
    <t>Mean - SD</t>
  </si>
  <si>
    <t>Total</t>
  </si>
  <si>
    <t>Variance</t>
  </si>
  <si>
    <t>Hard way</t>
  </si>
  <si>
    <t>Stand Dev</t>
  </si>
  <si>
    <t>Easy way</t>
  </si>
  <si>
    <t>Coef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</si>
</sst>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4" fontId="0" fillId="2" borderId="0" xfId="1" applyFont="1" applyFill="1"/>
    <xf numFmtId="10" fontId="0" fillId="2" borderId="0" xfId="0" applyNumberFormat="1" applyFill="1"/>
    <xf numFmtId="10" fontId="0" fillId="2" borderId="0" xfId="2" applyNumberFormat="1" applyFont="1" applyFill="1"/>
    <xf numFmtId="0" fontId="0" fillId="2" borderId="0" xfId="0" applyFill="1" applyAlignment="1">
      <alignment wrapText="1"/>
    </xf>
    <xf numFmtId="165" fontId="0" fillId="2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534228</xdr:colOff>
      <xdr:row>14</xdr:row>
      <xdr:rowOff>28925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808382-25F0-4CCB-99C7-D113C3137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5934903" cy="2505425"/>
        </a:xfrm>
        <a:prstGeom prst="rect">
          <a:avLst/>
        </a:prstGeom>
      </xdr:spPr>
    </xdr:pic>
    <xdr:clientData/>
  </xdr:twoCellAnchor>
  <xdr:oneCellAnchor>
    <xdr:from>
      <xdr:col>6</xdr:col>
      <xdr:colOff>123825</xdr:colOff>
      <xdr:row>17</xdr:row>
      <xdr:rowOff>161925</xdr:rowOff>
    </xdr:from>
    <xdr:ext cx="216217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F149485-405B-448D-9B79-8D1FD71830E2}"/>
            </a:ext>
          </a:extLst>
        </xdr:cNvPr>
        <xdr:cNvSpPr txBox="1"/>
      </xdr:nvSpPr>
      <xdr:spPr>
        <a:xfrm>
          <a:off x="4305300" y="3400425"/>
          <a:ext cx="21621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542925</xdr:colOff>
      <xdr:row>19</xdr:row>
      <xdr:rowOff>9525</xdr:rowOff>
    </xdr:from>
    <xdr:ext cx="5905500" cy="228402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0841B7-99B8-4498-B2A7-8DBA0F7B3E10}"/>
            </a:ext>
          </a:extLst>
        </xdr:cNvPr>
        <xdr:cNvSpPr txBox="1"/>
      </xdr:nvSpPr>
      <xdr:spPr>
        <a:xfrm>
          <a:off x="542925" y="3629025"/>
          <a:ext cx="5905500" cy="22840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a) Note that we are comparing the means of PE with the standard deviation of returns, which are different units of measurments. Therefore: we need to use the coeficient of variation</a:t>
          </a:r>
          <a:r>
            <a:rPr lang="en-US" sz="2000"/>
            <a:t> </a:t>
          </a:r>
        </a:p>
        <a:p>
          <a:endParaRPr lang="en-US" sz="2000"/>
        </a:p>
        <a:p>
          <a:r>
            <a:rPr lang="en-US" sz="2000"/>
            <a:t>b) We can see that the Returns</a:t>
          </a:r>
          <a:r>
            <a:rPr lang="en-US" sz="2000" baseline="0"/>
            <a:t> vary more than the price-earnings ratio</a:t>
          </a:r>
          <a:endParaRPr lang="en-US" sz="20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524714</xdr:colOff>
      <xdr:row>10</xdr:row>
      <xdr:rowOff>57397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5E7A31-FC23-44DD-97CB-EF6D4EF94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6011114" cy="1771897"/>
        </a:xfrm>
        <a:prstGeom prst="rect">
          <a:avLst/>
        </a:prstGeom>
      </xdr:spPr>
    </xdr:pic>
    <xdr:clientData/>
  </xdr:twoCellAnchor>
  <xdr:oneCellAnchor>
    <xdr:from>
      <xdr:col>1</xdr:col>
      <xdr:colOff>409575</xdr:colOff>
      <xdr:row>11</xdr:row>
      <xdr:rowOff>47625</xdr:rowOff>
    </xdr:from>
    <xdr:ext cx="2375715" cy="165782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815DC31-3DAE-450C-A8D7-0BACEE308217}"/>
            </a:ext>
          </a:extLst>
        </xdr:cNvPr>
        <xdr:cNvSpPr txBox="1"/>
      </xdr:nvSpPr>
      <xdr:spPr>
        <a:xfrm>
          <a:off x="1019175" y="2143125"/>
          <a:ext cx="2375715" cy="1657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Calculate:</a:t>
          </a:r>
        </a:p>
        <a:p>
          <a:r>
            <a:rPr lang="en-US" sz="2000" b="1"/>
            <a:t>-</a:t>
          </a:r>
          <a:r>
            <a:rPr lang="en-US" sz="2000" b="1" baseline="0"/>
            <a:t> Mean</a:t>
          </a:r>
        </a:p>
        <a:p>
          <a:r>
            <a:rPr lang="en-US" sz="2000" b="1" baseline="0"/>
            <a:t>- Median</a:t>
          </a:r>
        </a:p>
        <a:p>
          <a:r>
            <a:rPr lang="en-US" sz="2000" b="1" baseline="0"/>
            <a:t>- Standard Deviation</a:t>
          </a:r>
        </a:p>
        <a:p>
          <a:r>
            <a:rPr lang="en-US" sz="2000" b="1" baseline="0"/>
            <a:t>- Coef of Variation</a:t>
          </a:r>
          <a:endParaRPr lang="en-US" sz="20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8</xdr:col>
      <xdr:colOff>362746</xdr:colOff>
      <xdr:row>8</xdr:row>
      <xdr:rowOff>181184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885D59-11DB-4345-9192-E94730BFB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209550"/>
          <a:ext cx="5706271" cy="1495634"/>
        </a:xfrm>
        <a:prstGeom prst="rect">
          <a:avLst/>
        </a:prstGeom>
      </xdr:spPr>
    </xdr:pic>
    <xdr:clientData/>
  </xdr:twoCellAnchor>
  <xdr:oneCellAnchor>
    <xdr:from>
      <xdr:col>0</xdr:col>
      <xdr:colOff>542925</xdr:colOff>
      <xdr:row>27</xdr:row>
      <xdr:rowOff>19050</xdr:rowOff>
    </xdr:from>
    <xdr:ext cx="4133850" cy="151695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DB24758-17B8-4117-A2A2-999CAF6384D3}"/>
            </a:ext>
          </a:extLst>
        </xdr:cNvPr>
        <xdr:cNvSpPr txBox="1"/>
      </xdr:nvSpPr>
      <xdr:spPr>
        <a:xfrm>
          <a:off x="542925" y="5162550"/>
          <a:ext cx="4133850" cy="15169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/>
            <a:t>a) Population</a:t>
          </a:r>
        </a:p>
        <a:p>
          <a:r>
            <a:rPr lang="en-US" sz="2000"/>
            <a:t>b) 183.47</a:t>
          </a:r>
        </a:p>
        <a:p>
          <a:r>
            <a:rPr lang="en-US" sz="2000"/>
            <a:t>c) 94.26%,</a:t>
          </a:r>
          <a:r>
            <a:rPr lang="en-US" sz="2000" baseline="0"/>
            <a:t> this is huge, the data varies a lot compared to the mean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6F7DD-0151-415A-8DF3-4D91554E6F9C}">
  <dimension ref="A17:J33"/>
  <sheetViews>
    <sheetView topLeftCell="A2" workbookViewId="0">
      <selection activeCell="L30" sqref="L30"/>
    </sheetView>
  </sheetViews>
  <sheetFormatPr defaultRowHeight="15" x14ac:dyDescent="0.25"/>
  <cols>
    <col min="3" max="3" width="12.85546875" bestFit="1" customWidth="1"/>
    <col min="4" max="4" width="9.7109375" bestFit="1" customWidth="1"/>
    <col min="5" max="5" width="12.7109375" customWidth="1"/>
  </cols>
  <sheetData>
    <row r="17" spans="1:10" x14ac:dyDescent="0.25">
      <c r="A17" s="1"/>
      <c r="B17" s="1"/>
      <c r="C17" s="1" t="s">
        <v>0</v>
      </c>
      <c r="D17" s="1" t="s">
        <v>1</v>
      </c>
      <c r="E17" s="1" t="s">
        <v>2</v>
      </c>
      <c r="F17" s="1"/>
      <c r="G17" s="1"/>
      <c r="H17" s="1"/>
      <c r="I17" s="1"/>
      <c r="J17" s="1"/>
    </row>
    <row r="18" spans="1:10" x14ac:dyDescent="0.25">
      <c r="A18" s="1"/>
      <c r="B18" s="1" t="s">
        <v>3</v>
      </c>
      <c r="C18" s="3">
        <v>4.9000000000000002E-2</v>
      </c>
      <c r="D18" s="3">
        <v>1.7999999999999999E-2</v>
      </c>
      <c r="E18" s="3">
        <f>D18/C18</f>
        <v>0.36734693877551017</v>
      </c>
      <c r="F18" s="1"/>
      <c r="G18" s="1"/>
      <c r="H18" s="1"/>
      <c r="I18" s="1"/>
      <c r="J18" s="1"/>
    </row>
    <row r="19" spans="1:10" x14ac:dyDescent="0.25">
      <c r="A19" s="1"/>
      <c r="B19" s="1" t="s">
        <v>4</v>
      </c>
      <c r="C19" s="3">
        <v>0.1</v>
      </c>
      <c r="D19" s="3">
        <v>5.1999999999999998E-2</v>
      </c>
      <c r="E19" s="3">
        <f>D19/C19</f>
        <v>0.51999999999999991</v>
      </c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5"/>
      <c r="D21" s="5"/>
      <c r="E21" s="5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3C02-2D45-4B67-B35E-FF7D504D497C}">
  <dimension ref="H12:L28"/>
  <sheetViews>
    <sheetView workbookViewId="0">
      <selection activeCell="F21" sqref="F21"/>
    </sheetView>
  </sheetViews>
  <sheetFormatPr defaultRowHeight="15" x14ac:dyDescent="0.25"/>
  <sheetData>
    <row r="12" spans="8:12" x14ac:dyDescent="0.25">
      <c r="H12" s="1" t="s">
        <v>5</v>
      </c>
      <c r="I12" s="1"/>
      <c r="J12" s="1"/>
      <c r="K12" s="1" t="s">
        <v>6</v>
      </c>
      <c r="L12" s="1"/>
    </row>
    <row r="13" spans="8:12" x14ac:dyDescent="0.25">
      <c r="H13" s="1">
        <v>3.9</v>
      </c>
      <c r="I13" s="1"/>
      <c r="J13" s="1" t="s">
        <v>0</v>
      </c>
      <c r="K13" s="2">
        <f>AVERAGE(H13:H27)</f>
        <v>21.926666666666669</v>
      </c>
      <c r="L13" s="1"/>
    </row>
    <row r="14" spans="8:12" x14ac:dyDescent="0.25">
      <c r="H14" s="1">
        <v>17.399999999999999</v>
      </c>
      <c r="I14" s="1"/>
      <c r="J14" s="1" t="s">
        <v>7</v>
      </c>
      <c r="K14" s="1">
        <f>MEDIAN(H13:H27)</f>
        <v>15.8</v>
      </c>
      <c r="L14" s="1"/>
    </row>
    <row r="15" spans="8:12" x14ac:dyDescent="0.25">
      <c r="H15" s="1">
        <v>5.7</v>
      </c>
      <c r="I15" s="1"/>
      <c r="J15" s="1" t="s">
        <v>1</v>
      </c>
      <c r="K15" s="2">
        <f>_xlfn.VAR.P(H13:H27)^0.5</f>
        <v>20.466214978729099</v>
      </c>
      <c r="L15" s="1"/>
    </row>
    <row r="16" spans="8:12" x14ac:dyDescent="0.25">
      <c r="H16" s="1">
        <v>17.600000000000001</v>
      </c>
      <c r="I16" s="1"/>
      <c r="J16" s="1" t="s">
        <v>8</v>
      </c>
      <c r="K16" s="4">
        <f>K15/K13</f>
        <v>0.93339381173893721</v>
      </c>
      <c r="L16" s="1"/>
    </row>
    <row r="17" spans="8:12" x14ac:dyDescent="0.25">
      <c r="H17" s="1">
        <v>7.3</v>
      </c>
      <c r="I17" s="1"/>
      <c r="J17" s="1"/>
      <c r="K17" s="1"/>
      <c r="L17" s="1"/>
    </row>
    <row r="18" spans="8:12" x14ac:dyDescent="0.25">
      <c r="H18" s="1">
        <v>22.3</v>
      </c>
      <c r="I18" s="1"/>
      <c r="J18" s="1"/>
      <c r="K18" s="1"/>
      <c r="L18" s="1"/>
    </row>
    <row r="19" spans="8:12" x14ac:dyDescent="0.25">
      <c r="H19" s="1">
        <v>10.6</v>
      </c>
      <c r="I19" s="1"/>
      <c r="J19" s="1"/>
      <c r="K19" s="1"/>
      <c r="L19" s="1"/>
    </row>
    <row r="20" spans="8:12" x14ac:dyDescent="0.25">
      <c r="H20" s="1">
        <v>38.6</v>
      </c>
      <c r="I20" s="1"/>
      <c r="J20" s="1"/>
      <c r="K20" s="1"/>
      <c r="L20" s="1"/>
    </row>
    <row r="21" spans="8:12" x14ac:dyDescent="0.25">
      <c r="H21" s="1">
        <v>13</v>
      </c>
      <c r="I21" s="1"/>
      <c r="J21" s="1"/>
      <c r="K21" s="1"/>
      <c r="L21" s="1"/>
    </row>
    <row r="22" spans="8:12" x14ac:dyDescent="0.25">
      <c r="H22" s="1">
        <v>43.2</v>
      </c>
      <c r="I22" s="1"/>
      <c r="J22" s="1"/>
      <c r="K22" s="1"/>
      <c r="L22" s="1"/>
    </row>
    <row r="23" spans="8:12" x14ac:dyDescent="0.25">
      <c r="H23" s="1">
        <v>13.6</v>
      </c>
      <c r="I23" s="1"/>
      <c r="J23" s="1"/>
      <c r="K23" s="1"/>
      <c r="L23" s="1"/>
    </row>
    <row r="24" spans="8:12" x14ac:dyDescent="0.25">
      <c r="H24" s="1">
        <v>87.7</v>
      </c>
      <c r="I24" s="1"/>
      <c r="J24" s="1"/>
      <c r="K24" s="1"/>
      <c r="L24" s="1"/>
    </row>
    <row r="25" spans="8:12" x14ac:dyDescent="0.25">
      <c r="H25" s="1">
        <v>15.1</v>
      </c>
      <c r="I25" s="1"/>
      <c r="J25" s="1"/>
      <c r="K25" s="1"/>
      <c r="L25" s="1"/>
    </row>
    <row r="26" spans="8:12" x14ac:dyDescent="0.25">
      <c r="H26" s="1">
        <v>15.8</v>
      </c>
      <c r="I26" s="1"/>
      <c r="J26" s="1"/>
      <c r="K26" s="1"/>
      <c r="L26" s="1"/>
    </row>
    <row r="27" spans="8:12" x14ac:dyDescent="0.25">
      <c r="H27" s="1">
        <v>17.100000000000001</v>
      </c>
      <c r="I27" s="1"/>
      <c r="J27" s="1"/>
      <c r="K27" s="1"/>
      <c r="L27" s="1"/>
    </row>
    <row r="28" spans="8:12" x14ac:dyDescent="0.25">
      <c r="H28" s="1"/>
      <c r="I28" s="1"/>
      <c r="J28" s="1"/>
      <c r="K28" s="1"/>
      <c r="L2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2200-BB87-4E6B-8110-F240D025F282}">
  <dimension ref="A11:L35"/>
  <sheetViews>
    <sheetView tabSelected="1" workbookViewId="0">
      <selection activeCell="Q20" sqref="Q20"/>
    </sheetView>
  </sheetViews>
  <sheetFormatPr defaultRowHeight="15" x14ac:dyDescent="0.25"/>
  <cols>
    <col min="2" max="2" width="10.42578125" bestFit="1" customWidth="1"/>
    <col min="3" max="3" width="15.5703125" customWidth="1"/>
    <col min="4" max="4" width="17.85546875" bestFit="1" customWidth="1"/>
    <col min="11" max="11" width="10.140625" bestFit="1" customWidth="1"/>
  </cols>
  <sheetData>
    <row r="11" spans="1:12" x14ac:dyDescent="0.25">
      <c r="A11" s="1"/>
      <c r="B11" s="1" t="s">
        <v>0</v>
      </c>
      <c r="C11" s="1">
        <f>AVERAGE(B15:B21)</f>
        <v>193.28571428571428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/>
      <c r="B12" s="1" t="s">
        <v>9</v>
      </c>
      <c r="C12" s="1">
        <f>COUNT(C15:C21)</f>
        <v>7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 t="s">
        <v>10</v>
      </c>
      <c r="C14" s="1" t="s">
        <v>11</v>
      </c>
      <c r="D14" s="1" t="s">
        <v>12</v>
      </c>
      <c r="E14" s="1"/>
      <c r="F14" s="1"/>
      <c r="G14" s="1"/>
      <c r="H14" s="1" t="s">
        <v>13</v>
      </c>
      <c r="I14" s="1" t="s">
        <v>0</v>
      </c>
      <c r="J14" s="1" t="s">
        <v>7</v>
      </c>
      <c r="K14" s="1" t="s">
        <v>14</v>
      </c>
      <c r="L14" s="1" t="s">
        <v>15</v>
      </c>
    </row>
    <row r="15" spans="1:12" x14ac:dyDescent="0.25">
      <c r="A15" s="1"/>
      <c r="B15" s="1">
        <v>83</v>
      </c>
      <c r="C15" s="6">
        <f>B15-$C$11</f>
        <v>-110.28571428571428</v>
      </c>
      <c r="D15" s="6">
        <f>C15^2</f>
        <v>12162.938775510202</v>
      </c>
      <c r="E15" s="1"/>
      <c r="F15" s="1"/>
      <c r="G15" s="1"/>
      <c r="H15" s="1">
        <v>83</v>
      </c>
      <c r="I15" s="1">
        <f>AVERAGE($H$15:$H$21)</f>
        <v>193.28571428571428</v>
      </c>
      <c r="J15" s="1">
        <f>MEDIAN($H$15:$H$21)</f>
        <v>83</v>
      </c>
      <c r="K15" s="6">
        <f>I15+$D$24</f>
        <v>376.75911779673646</v>
      </c>
      <c r="L15" s="6">
        <f>I15-$D$24</f>
        <v>9.8123107746920937</v>
      </c>
    </row>
    <row r="16" spans="1:12" x14ac:dyDescent="0.25">
      <c r="A16" s="1"/>
      <c r="B16" s="1">
        <v>510</v>
      </c>
      <c r="C16" s="6">
        <f t="shared" ref="C16:C21" si="0">B16-$C$11</f>
        <v>316.71428571428572</v>
      </c>
      <c r="D16" s="6">
        <f t="shared" ref="D16:D21" si="1">C16^2</f>
        <v>100307.93877551021</v>
      </c>
      <c r="E16" s="1"/>
      <c r="F16" s="1"/>
      <c r="G16" s="1"/>
      <c r="H16" s="1">
        <v>510</v>
      </c>
      <c r="I16" s="1">
        <f t="shared" ref="I16:I21" si="2">AVERAGE($H$15:$H$21)</f>
        <v>193.28571428571428</v>
      </c>
      <c r="J16" s="1">
        <f t="shared" ref="J16:J21" si="3">MEDIAN($H$15:$H$21)</f>
        <v>83</v>
      </c>
      <c r="K16" s="6">
        <f t="shared" ref="K16:K21" si="4">I16+$D$24</f>
        <v>376.75911779673646</v>
      </c>
      <c r="L16" s="6">
        <f t="shared" ref="L16:L21" si="5">I16-$D$24</f>
        <v>9.8123107746920937</v>
      </c>
    </row>
    <row r="17" spans="1:12" x14ac:dyDescent="0.25">
      <c r="A17" s="1"/>
      <c r="B17" s="1">
        <v>33</v>
      </c>
      <c r="C17" s="6">
        <f t="shared" si="0"/>
        <v>-160.28571428571428</v>
      </c>
      <c r="D17" s="6">
        <f t="shared" si="1"/>
        <v>25691.510204081631</v>
      </c>
      <c r="E17" s="1"/>
      <c r="F17" s="1"/>
      <c r="G17" s="1"/>
      <c r="H17" s="1">
        <v>33</v>
      </c>
      <c r="I17" s="1">
        <f t="shared" si="2"/>
        <v>193.28571428571428</v>
      </c>
      <c r="J17" s="1">
        <f t="shared" si="3"/>
        <v>83</v>
      </c>
      <c r="K17" s="6">
        <f t="shared" si="4"/>
        <v>376.75911779673646</v>
      </c>
      <c r="L17" s="6">
        <f t="shared" si="5"/>
        <v>9.8123107746920937</v>
      </c>
    </row>
    <row r="18" spans="1:12" x14ac:dyDescent="0.25">
      <c r="A18" s="1"/>
      <c r="B18" s="1">
        <v>256</v>
      </c>
      <c r="C18" s="6">
        <f t="shared" si="0"/>
        <v>62.714285714285722</v>
      </c>
      <c r="D18" s="6">
        <f t="shared" si="1"/>
        <v>3933.0816326530621</v>
      </c>
      <c r="E18" s="1"/>
      <c r="F18" s="1"/>
      <c r="G18" s="1"/>
      <c r="H18" s="1">
        <v>256</v>
      </c>
      <c r="I18" s="1">
        <f t="shared" si="2"/>
        <v>193.28571428571428</v>
      </c>
      <c r="J18" s="1">
        <f t="shared" si="3"/>
        <v>83</v>
      </c>
      <c r="K18" s="6">
        <f t="shared" si="4"/>
        <v>376.75911779673646</v>
      </c>
      <c r="L18" s="6">
        <f t="shared" si="5"/>
        <v>9.8123107746920937</v>
      </c>
    </row>
    <row r="19" spans="1:12" x14ac:dyDescent="0.25">
      <c r="A19" s="1"/>
      <c r="B19" s="1">
        <v>401</v>
      </c>
      <c r="C19" s="6">
        <f t="shared" si="0"/>
        <v>207.71428571428572</v>
      </c>
      <c r="D19" s="6">
        <f t="shared" si="1"/>
        <v>43145.224489795924</v>
      </c>
      <c r="E19" s="1"/>
      <c r="F19" s="1"/>
      <c r="G19" s="1"/>
      <c r="H19" s="1">
        <v>401</v>
      </c>
      <c r="I19" s="1">
        <f t="shared" si="2"/>
        <v>193.28571428571428</v>
      </c>
      <c r="J19" s="1">
        <f t="shared" si="3"/>
        <v>83</v>
      </c>
      <c r="K19" s="6">
        <f t="shared" si="4"/>
        <v>376.75911779673646</v>
      </c>
      <c r="L19" s="6">
        <f t="shared" si="5"/>
        <v>9.8123107746920937</v>
      </c>
    </row>
    <row r="20" spans="1:12" x14ac:dyDescent="0.25">
      <c r="A20" s="1"/>
      <c r="B20" s="1">
        <v>47</v>
      </c>
      <c r="C20" s="6">
        <f t="shared" si="0"/>
        <v>-146.28571428571428</v>
      </c>
      <c r="D20" s="6">
        <f t="shared" si="1"/>
        <v>21399.510204081631</v>
      </c>
      <c r="E20" s="1"/>
      <c r="F20" s="1"/>
      <c r="G20" s="1"/>
      <c r="H20" s="1">
        <v>47</v>
      </c>
      <c r="I20" s="1">
        <f t="shared" si="2"/>
        <v>193.28571428571428</v>
      </c>
      <c r="J20" s="1">
        <f t="shared" si="3"/>
        <v>83</v>
      </c>
      <c r="K20" s="6">
        <f t="shared" si="4"/>
        <v>376.75911779673646</v>
      </c>
      <c r="L20" s="6">
        <f t="shared" si="5"/>
        <v>9.8123107746920937</v>
      </c>
    </row>
    <row r="21" spans="1:12" x14ac:dyDescent="0.25">
      <c r="A21" s="1"/>
      <c r="B21" s="1">
        <v>23</v>
      </c>
      <c r="C21" s="6">
        <f t="shared" si="0"/>
        <v>-170.28571428571428</v>
      </c>
      <c r="D21" s="6">
        <f t="shared" si="1"/>
        <v>28997.224489795917</v>
      </c>
      <c r="E21" s="1"/>
      <c r="F21" s="1"/>
      <c r="G21" s="1"/>
      <c r="H21" s="1">
        <v>23</v>
      </c>
      <c r="I21" s="1">
        <f t="shared" si="2"/>
        <v>193.28571428571428</v>
      </c>
      <c r="J21" s="1">
        <f t="shared" si="3"/>
        <v>83</v>
      </c>
      <c r="K21" s="6">
        <f t="shared" si="4"/>
        <v>376.75911779673646</v>
      </c>
      <c r="L21" s="6">
        <f t="shared" si="5"/>
        <v>9.8123107746920937</v>
      </c>
    </row>
    <row r="22" spans="1:12" x14ac:dyDescent="0.25">
      <c r="A22" s="1"/>
      <c r="B22" s="1"/>
      <c r="C22" s="1" t="s">
        <v>16</v>
      </c>
      <c r="D22" s="6">
        <f>SUM(D15:D21)</f>
        <v>235637.42857142855</v>
      </c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 t="s">
        <v>17</v>
      </c>
      <c r="D23" s="6">
        <f>D22/C12</f>
        <v>33662.489795918365</v>
      </c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 t="s">
        <v>18</v>
      </c>
      <c r="C24" s="1" t="s">
        <v>19</v>
      </c>
      <c r="D24" s="6">
        <f>D23^0.5</f>
        <v>183.47340351102218</v>
      </c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 t="s">
        <v>20</v>
      </c>
      <c r="C25" s="1"/>
      <c r="D25" s="6">
        <f>_xlfn.VAR.P(B15:B21)^0.5</f>
        <v>183.47340351102218</v>
      </c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 t="s">
        <v>21</v>
      </c>
      <c r="C26" s="1"/>
      <c r="D26" s="4">
        <f>D24/C11</f>
        <v>0.94923416450639719</v>
      </c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03B80CBABB9747BD7983508E3ED8F6" ma:contentTypeVersion="9" ma:contentTypeDescription="Create a new document." ma:contentTypeScope="" ma:versionID="7779ee10d788cd300b8d22deb55174d8">
  <xsd:schema xmlns:xsd="http://www.w3.org/2001/XMLSchema" xmlns:xs="http://www.w3.org/2001/XMLSchema" xmlns:p="http://schemas.microsoft.com/office/2006/metadata/properties" xmlns:ns2="bb77e39c-7839-42f3-82d5-724fbe4c8bdf" targetNamespace="http://schemas.microsoft.com/office/2006/metadata/properties" ma:root="true" ma:fieldsID="2be28018c2c00c73a7921e06ce2c73f8" ns2:_="">
    <xsd:import namespace="bb77e39c-7839-42f3-82d5-724fbe4c8b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7e39c-7839-42f3-82d5-724fbe4c8b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E2DECE-5A64-44A9-8FF9-901208CC7F9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DF86E51-B0E0-4C50-A469-6BC810C07D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AD6BFD-7477-4099-A503-82D6B637CC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77e39c-7839-42f3-82d5-724fbe4c8b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59 - Coef Var</vt:lpstr>
      <vt:lpstr>63</vt:lpstr>
      <vt:lpstr>91 - SD,CofVar</vt:lpstr>
    </vt:vector>
  </TitlesOfParts>
  <Manager/>
  <Company>Capilano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M Canuto</dc:creator>
  <cp:keywords/>
  <dc:description/>
  <cp:lastModifiedBy>User</cp:lastModifiedBy>
  <cp:revision/>
  <dcterms:created xsi:type="dcterms:W3CDTF">2022-01-19T21:23:51Z</dcterms:created>
  <dcterms:modified xsi:type="dcterms:W3CDTF">2022-01-22T08:55:11Z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0x0101007203B80CBABB9747BD7983508E3ED8F6</vt:lpwstr>
  </property>
</Properties>
</file>