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User\Documents\2024\DARP\MAPPING\"/>
    </mc:Choice>
  </mc:AlternateContent>
  <xr:revisionPtr revIDLastSave="0" documentId="13_ncr:1_{37AF47EE-F32A-404D-AC53-AC9DDA1DDD50}" xr6:coauthVersionLast="47" xr6:coauthVersionMax="47" xr10:uidLastSave="{00000000-0000-0000-0000-000000000000}"/>
  <workbookProtection workbookAlgorithmName="SHA-512" workbookHashValue="TkDj3nblR2FiYMAzOSWVP2sYpw10Hbk3Q4fxZz+hgKsTnEZob7ttfRwlPJ3ta0l0l26qCEroAuAM+iW8YxSJAg==" workbookSaltValue="8a2ciJ88hboeliCgdgqsAw==" workbookSpinCount="100000" lockStructure="1"/>
  <bookViews>
    <workbookView xWindow="-120" yWindow="-120" windowWidth="20730" windowHeight="11160" xr2:uid="{00000000-000D-0000-FFFF-FFFF00000000}"/>
  </bookViews>
  <sheets>
    <sheet name="DARP" sheetId="1" r:id="rId1"/>
    <sheet name="Mode paiement" sheetId="2" state="hidden" r:id="rId2"/>
    <sheet name="Pays" sheetId="3" state="hidden" r:id="rId3"/>
    <sheet name="Feuil1" sheetId="7" state="hidden" r:id="rId4"/>
    <sheet name="EMPLOI JEUNE" sheetId="8" state="hidden" r:id="rId5"/>
    <sheet name="ON" sheetId="4" state="hidden" r:id="rId6"/>
    <sheet name="Forme juridique" sheetId="5" state="hidden" r:id="rId7"/>
    <sheet name="Confirmation" sheetId="6" state="hidden" r:id="rId8"/>
  </sheets>
  <definedNames>
    <definedName name="_xlnm._FilterDatabase" localSheetId="2" hidden="1">Pays!$A$1:$P$198</definedName>
    <definedName name="_xlnm.Print_Area" localSheetId="0">DARP!$A$1:$L$325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76" i="1" l="1"/>
  <c r="G176" i="1" s="1"/>
  <c r="H134" i="1"/>
  <c r="F140" i="1" s="1"/>
  <c r="M61" i="1"/>
  <c r="G16" i="1"/>
  <c r="G17" i="1"/>
  <c r="G18" i="1"/>
  <c r="G19" i="1"/>
  <c r="I19" i="1" s="1"/>
  <c r="G20" i="1"/>
  <c r="G21" i="1"/>
  <c r="I21" i="1" s="1"/>
  <c r="G22" i="1"/>
  <c r="I22" i="1" s="1"/>
  <c r="G23" i="1"/>
  <c r="I23" i="1" s="1"/>
  <c r="G24" i="1"/>
  <c r="G25" i="1"/>
  <c r="G26" i="1"/>
  <c r="G15" i="1"/>
  <c r="I15" i="1" s="1"/>
  <c r="I16" i="1"/>
  <c r="I17" i="1"/>
  <c r="I20" i="1"/>
  <c r="I24" i="1"/>
  <c r="I26" i="1"/>
  <c r="G255" i="1"/>
  <c r="J2" i="3"/>
  <c r="G183" i="1" s="1"/>
  <c r="K2" i="3"/>
  <c r="G185" i="1" s="1"/>
  <c r="L2" i="3"/>
  <c r="G190" i="1" s="1"/>
  <c r="M2" i="3"/>
  <c r="N2" i="3"/>
  <c r="I2" i="3"/>
  <c r="G182" i="1" s="1"/>
  <c r="H2" i="3"/>
  <c r="O1" i="3" s="1"/>
  <c r="A191" i="1" s="1"/>
  <c r="H188" i="1"/>
  <c r="F159" i="1"/>
  <c r="G159" i="1" s="1"/>
  <c r="F142" i="1"/>
  <c r="G142" i="1" s="1"/>
  <c r="E260" i="1"/>
  <c r="E259" i="1"/>
  <c r="E258" i="1"/>
  <c r="E257" i="1"/>
  <c r="E256" i="1"/>
  <c r="I262" i="1"/>
  <c r="J262" i="1" s="1"/>
  <c r="H229" i="1"/>
  <c r="J228" i="1"/>
  <c r="G27" i="1" l="1"/>
  <c r="O2" i="3"/>
  <c r="G191" i="1" s="1"/>
  <c r="H191" i="1" s="1"/>
  <c r="H249" i="1"/>
  <c r="F122" i="1"/>
  <c r="G122" i="1" s="1"/>
  <c r="J58" i="1"/>
  <c r="F123" i="1"/>
  <c r="G123" i="1" s="1"/>
  <c r="G9" i="1"/>
  <c r="G10" i="1"/>
  <c r="G8" i="1"/>
  <c r="G11" i="1" s="1"/>
  <c r="F170" i="1"/>
  <c r="H283" i="1"/>
  <c r="J283" i="1" s="1"/>
  <c r="I250" i="1"/>
  <c r="H199" i="1"/>
  <c r="H190" i="1"/>
  <c r="H189" i="1"/>
  <c r="H183" i="1"/>
  <c r="H184" i="1"/>
  <c r="H185" i="1"/>
  <c r="H186" i="1"/>
  <c r="H187" i="1"/>
  <c r="H182" i="1"/>
  <c r="H177" i="1"/>
  <c r="J176" i="1"/>
  <c r="H166" i="1"/>
  <c r="H167" i="1"/>
  <c r="H168" i="1"/>
  <c r="H169" i="1"/>
  <c r="H165" i="1"/>
  <c r="H160" i="1"/>
  <c r="J159" i="1"/>
  <c r="H151" i="1"/>
  <c r="F157" i="1" s="1"/>
  <c r="G157" i="1" s="1"/>
  <c r="F151" i="1"/>
  <c r="H143" i="1"/>
  <c r="J142" i="1"/>
  <c r="F121" i="1"/>
  <c r="H97" i="1"/>
  <c r="L97" i="1"/>
  <c r="K97" i="1"/>
  <c r="F96" i="1"/>
  <c r="G33" i="1"/>
  <c r="F27" i="1"/>
  <c r="F11" i="1"/>
  <c r="E11" i="1"/>
  <c r="F158" i="1" l="1"/>
  <c r="G158" i="1" s="1"/>
  <c r="J158" i="1" s="1"/>
  <c r="J123" i="1"/>
  <c r="G160" i="1"/>
  <c r="J157" i="1"/>
  <c r="G121" i="1"/>
  <c r="J121" i="1" s="1"/>
  <c r="J122" i="1"/>
  <c r="G96" i="1"/>
  <c r="J96" i="1" s="1"/>
  <c r="F160" i="1" l="1"/>
  <c r="G289" i="1" s="1"/>
  <c r="J160" i="1" l="1"/>
  <c r="G140" i="1"/>
  <c r="J140" i="1" s="1"/>
  <c r="F134" i="1"/>
  <c r="C66" i="1"/>
  <c r="H170" i="1"/>
  <c r="F175" i="1" s="1"/>
  <c r="H192" i="1"/>
  <c r="F197" i="1" s="1"/>
  <c r="J198" i="1"/>
  <c r="G175" i="1" l="1"/>
  <c r="G177" i="1" s="1"/>
  <c r="F177" i="1"/>
  <c r="J175" i="1"/>
  <c r="F141" i="1"/>
  <c r="F143" i="1" s="1"/>
  <c r="G288" i="1" s="1"/>
  <c r="H288" i="1" s="1"/>
  <c r="J197" i="1"/>
  <c r="F199" i="1"/>
  <c r="K223" i="1"/>
  <c r="J22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03" i="1"/>
  <c r="J115" i="1"/>
  <c r="F120" i="1" s="1"/>
  <c r="F115" i="1"/>
  <c r="J59" i="1"/>
  <c r="J61" i="1" s="1"/>
  <c r="G325" i="1" s="1"/>
  <c r="H58" i="1"/>
  <c r="H61" i="1" s="1"/>
  <c r="F92" i="1" s="1"/>
  <c r="J240" i="1"/>
  <c r="J241" i="1"/>
  <c r="J242" i="1"/>
  <c r="J239" i="1"/>
  <c r="J249" i="1"/>
  <c r="I261" i="1"/>
  <c r="J259" i="1"/>
  <c r="J260" i="1"/>
  <c r="H255" i="1"/>
  <c r="J255" i="1" s="1"/>
  <c r="G257" i="1"/>
  <c r="J257" i="1" s="1"/>
  <c r="G258" i="1"/>
  <c r="J258" i="1" s="1"/>
  <c r="G256" i="1"/>
  <c r="J278" i="1"/>
  <c r="K271" i="1"/>
  <c r="K272" i="1"/>
  <c r="K273" i="1"/>
  <c r="K274" i="1"/>
  <c r="K275" i="1"/>
  <c r="K276" i="1"/>
  <c r="K277" i="1"/>
  <c r="K270" i="1"/>
  <c r="H289" i="1"/>
  <c r="J289" i="1" s="1"/>
  <c r="I295" i="1"/>
  <c r="I296" i="1" s="1"/>
  <c r="G284" i="1"/>
  <c r="H284" i="1" s="1"/>
  <c r="I11" i="1"/>
  <c r="J88" i="1"/>
  <c r="K278" i="1" l="1"/>
  <c r="G141" i="1"/>
  <c r="J141" i="1" s="1"/>
  <c r="J177" i="1"/>
  <c r="G290" i="1"/>
  <c r="H290" i="1" s="1"/>
  <c r="J290" i="1" s="1"/>
  <c r="G143" i="1"/>
  <c r="J143" i="1" s="1"/>
  <c r="G120" i="1"/>
  <c r="G124" i="1" s="1"/>
  <c r="F124" i="1"/>
  <c r="G92" i="1"/>
  <c r="J92" i="1" s="1"/>
  <c r="J199" i="1"/>
  <c r="G291" i="1"/>
  <c r="J291" i="1" s="1"/>
  <c r="L223" i="1"/>
  <c r="E227" i="1" s="1"/>
  <c r="G227" i="1" s="1"/>
  <c r="J243" i="1"/>
  <c r="H248" i="1" s="1"/>
  <c r="G261" i="1"/>
  <c r="G294" i="1" s="1"/>
  <c r="H261" i="1"/>
  <c r="H294" i="1" s="1"/>
  <c r="J284" i="1"/>
  <c r="J256" i="1"/>
  <c r="J261" i="1" s="1"/>
  <c r="J288" i="1"/>
  <c r="H75" i="1"/>
  <c r="H76" i="1" s="1"/>
  <c r="H78" i="1" s="1"/>
  <c r="F95" i="1" s="1"/>
  <c r="F32" i="1"/>
  <c r="E32" i="1"/>
  <c r="I32" i="1" l="1"/>
  <c r="J120" i="1"/>
  <c r="J294" i="1"/>
  <c r="H250" i="1"/>
  <c r="G293" i="1" s="1"/>
  <c r="H293" i="1" s="1"/>
  <c r="J293" i="1" s="1"/>
  <c r="J248" i="1"/>
  <c r="J250" i="1" s="1"/>
  <c r="G229" i="1"/>
  <c r="G292" i="1" s="1"/>
  <c r="J292" i="1" s="1"/>
  <c r="N228" i="1"/>
  <c r="G287" i="1"/>
  <c r="H287" i="1" s="1"/>
  <c r="J287" i="1" s="1"/>
  <c r="J124" i="1"/>
  <c r="G95" i="1"/>
  <c r="J227" i="1"/>
  <c r="J229" i="1" s="1"/>
  <c r="I27" i="1"/>
  <c r="E31" i="1" s="1"/>
  <c r="E33" i="1" s="1"/>
  <c r="G285" i="1" s="1"/>
  <c r="J95" i="1" l="1"/>
  <c r="H285" i="1"/>
  <c r="F31" i="1"/>
  <c r="J285" i="1" l="1"/>
  <c r="I31" i="1"/>
  <c r="I33" i="1" s="1"/>
  <c r="F33" i="1"/>
  <c r="F93" i="1"/>
  <c r="G93" i="1" s="1"/>
  <c r="F94" i="1"/>
  <c r="G94" i="1" s="1"/>
  <c r="J94" i="1" s="1"/>
  <c r="G97" i="1" l="1"/>
  <c r="J93" i="1"/>
  <c r="J97" i="1" s="1"/>
  <c r="F97" i="1"/>
  <c r="G286" i="1" s="1"/>
  <c r="G295" i="1" l="1"/>
  <c r="G296" i="1" s="1"/>
  <c r="H286" i="1"/>
  <c r="H295" i="1" s="1"/>
  <c r="H296" i="1" s="1"/>
  <c r="J296" i="1" l="1"/>
  <c r="J286" i="1"/>
  <c r="J295" i="1" s="1"/>
</calcChain>
</file>

<file path=xl/sharedStrings.xml><?xml version="1.0" encoding="utf-8"?>
<sst xmlns="http://schemas.openxmlformats.org/spreadsheetml/2006/main" count="1018" uniqueCount="678">
  <si>
    <t>I- TRAITEMENTS, SALAIRES, PENSIONS ET RENTES VIAGÈRES (TS)</t>
  </si>
  <si>
    <t>BASE BRUTE ANNUELLE</t>
  </si>
  <si>
    <t>RETENUES OPÉRÉES</t>
  </si>
  <si>
    <t>RÉGULARISATION ÉVENTUELLE D'IMPÔT</t>
  </si>
  <si>
    <t xml:space="preserve">Traitement / Salaire, pension ou 
rente de base annuel(le)
</t>
  </si>
  <si>
    <t>L1</t>
  </si>
  <si>
    <t>Autre traitement salarial</t>
  </si>
  <si>
    <t>L2</t>
  </si>
  <si>
    <t>Revenus exceptionnels</t>
  </si>
  <si>
    <t>L3</t>
  </si>
  <si>
    <t xml:space="preserve">IRPP sur salaire </t>
  </si>
  <si>
    <t>L4</t>
  </si>
  <si>
    <t>II- REVENUS DE CAPITAUX MOBILIERS (RCM)</t>
  </si>
  <si>
    <t>REVENU BRUT IMPOSABLE</t>
  </si>
  <si>
    <t>TAUX</t>
  </si>
  <si>
    <t>PRINCIPAL</t>
  </si>
  <si>
    <t>Revenus des produits des actions, parts de capital et assimilés</t>
  </si>
  <si>
    <t>L5</t>
  </si>
  <si>
    <t>Revenus des obligations</t>
  </si>
  <si>
    <t>L6</t>
  </si>
  <si>
    <t xml:space="preserve">Revenus des créances, dépôts, cautionnements et comptes courants </t>
  </si>
  <si>
    <t>L7</t>
  </si>
  <si>
    <t>Montant des placements sur les comptes épargne</t>
  </si>
  <si>
    <t>L8</t>
  </si>
  <si>
    <t xml:space="preserve">Intérêts des comptes d'épargne (partie imposable) </t>
  </si>
  <si>
    <t>L9</t>
  </si>
  <si>
    <t>Gains sur cession d’actions, d’obligations et autres parts de capital</t>
  </si>
  <si>
    <t>L10</t>
  </si>
  <si>
    <t>Revenus tirés des actifs numériques</t>
  </si>
  <si>
    <t>L11</t>
  </si>
  <si>
    <t>L12</t>
  </si>
  <si>
    <t>L13</t>
  </si>
  <si>
    <t>Revenus des capitaux mobiliers payés dans un paradis fscal</t>
  </si>
  <si>
    <t>L14</t>
  </si>
  <si>
    <t>Revenus des placements exonérés</t>
  </si>
  <si>
    <t>L15</t>
  </si>
  <si>
    <t>L16</t>
  </si>
  <si>
    <t>TOTAL</t>
  </si>
  <si>
    <t>L17</t>
  </si>
  <si>
    <t>IRCM à payer</t>
  </si>
  <si>
    <t>MONTANT RETENU/DÉJÀ PAYÉ</t>
  </si>
  <si>
    <t>CAC (10%)</t>
  </si>
  <si>
    <t>PÉNALITÉS</t>
  </si>
  <si>
    <t>IRCM dû</t>
  </si>
  <si>
    <t>L18</t>
  </si>
  <si>
    <t xml:space="preserve">RCM retenu à la source </t>
  </si>
  <si>
    <t>L19</t>
  </si>
  <si>
    <t>L20</t>
  </si>
  <si>
    <t>III- REVENUS FONCIERS</t>
  </si>
  <si>
    <t>IMMEUBLE</t>
  </si>
  <si>
    <t>VILLE</t>
  </si>
  <si>
    <t>COMMUNE</t>
  </si>
  <si>
    <t>QUARTIER</t>
  </si>
  <si>
    <t>LOCALISATION</t>
  </si>
  <si>
    <t>Immeuble 1</t>
  </si>
  <si>
    <t>L21</t>
  </si>
  <si>
    <t>Immeuble 2</t>
  </si>
  <si>
    <t>L22</t>
  </si>
  <si>
    <t>Immeuble 3</t>
  </si>
  <si>
    <t>L23</t>
  </si>
  <si>
    <t>Immeuble 4</t>
  </si>
  <si>
    <t>L24</t>
  </si>
  <si>
    <t>Immeuble 5</t>
  </si>
  <si>
    <t>L25</t>
  </si>
  <si>
    <t>Immeuble 6</t>
  </si>
  <si>
    <t>L26</t>
  </si>
  <si>
    <t>Immeuble 7</t>
  </si>
  <si>
    <t>L27</t>
  </si>
  <si>
    <t>Immeuble 8</t>
  </si>
  <si>
    <t>L28</t>
  </si>
  <si>
    <t>Immeuble 9</t>
  </si>
  <si>
    <t>L29</t>
  </si>
  <si>
    <t>Immeuble 10</t>
  </si>
  <si>
    <t>L30</t>
  </si>
  <si>
    <t>Immeuble 11</t>
  </si>
  <si>
    <t>L31</t>
  </si>
  <si>
    <t>Immeuble 12</t>
  </si>
  <si>
    <t>L32</t>
  </si>
  <si>
    <t>Immeuble 13</t>
  </si>
  <si>
    <t>L33</t>
  </si>
  <si>
    <t>Immeuble 14</t>
  </si>
  <si>
    <t>L34</t>
  </si>
  <si>
    <t>Immeuble 15</t>
  </si>
  <si>
    <t>L35</t>
  </si>
  <si>
    <t>Immeuble 16</t>
  </si>
  <si>
    <t>L36</t>
  </si>
  <si>
    <t>Immeuble 17</t>
  </si>
  <si>
    <t>L37</t>
  </si>
  <si>
    <t>Immeuble 18</t>
  </si>
  <si>
    <t>L38</t>
  </si>
  <si>
    <t>Immeuble 19</t>
  </si>
  <si>
    <t>L39</t>
  </si>
  <si>
    <t>Immeuble 20</t>
  </si>
  <si>
    <t>L40</t>
  </si>
  <si>
    <t>L41</t>
  </si>
  <si>
    <t>L42</t>
  </si>
  <si>
    <t>L43</t>
  </si>
  <si>
    <t>L44</t>
  </si>
  <si>
    <t>III-B PLUS-VALUES SUR CESSION IMMOBILIÈRE DES PARTICULIERS</t>
  </si>
  <si>
    <t xml:space="preserve">Mode de Paiement: </t>
  </si>
  <si>
    <t>_________________</t>
  </si>
  <si>
    <t xml:space="preserve">Taux Applicable En Pourcentage: </t>
  </si>
  <si>
    <t>L45</t>
  </si>
  <si>
    <t>L46</t>
  </si>
  <si>
    <t>L47</t>
  </si>
  <si>
    <t>L48</t>
  </si>
  <si>
    <t>L49</t>
  </si>
  <si>
    <t>L50</t>
  </si>
  <si>
    <t xml:space="preserve">Charges forfaitaires (30%) </t>
  </si>
  <si>
    <t>L51</t>
  </si>
  <si>
    <t>L52</t>
  </si>
  <si>
    <t>L53</t>
  </si>
  <si>
    <t>III-C PARTS D'INTÉRÊTS ASSOCIÉS DE SOCIÉTÉS CIVILES IMMOBILIÈRES DE PERSONNES</t>
  </si>
  <si>
    <t>NIU</t>
  </si>
  <si>
    <t>ADRESSE</t>
  </si>
  <si>
    <t>TÉLÉPHONE</t>
  </si>
  <si>
    <t>SCI 1</t>
  </si>
  <si>
    <t>L54</t>
  </si>
  <si>
    <t>SCI 2</t>
  </si>
  <si>
    <t>L55</t>
  </si>
  <si>
    <t>SCI 3</t>
  </si>
  <si>
    <t>L56</t>
  </si>
  <si>
    <t>SCI 4</t>
  </si>
  <si>
    <t>L57</t>
  </si>
  <si>
    <t>SCI 5</t>
  </si>
  <si>
    <t>L58</t>
  </si>
  <si>
    <t>L59</t>
  </si>
  <si>
    <t xml:space="preserve">IRPP sur revenus fonciers à payer
</t>
  </si>
  <si>
    <t>L60</t>
  </si>
  <si>
    <t>L61</t>
  </si>
  <si>
    <t>L62</t>
  </si>
  <si>
    <t xml:space="preserve">IRPP dû sur la plus-value (5% ou 10%) </t>
  </si>
  <si>
    <t>L63</t>
  </si>
  <si>
    <t>IRPP sur revenus fonciers retenu à la source</t>
  </si>
  <si>
    <t>L64</t>
  </si>
  <si>
    <t>IRPP sur revenus fonciers à payer ou crédit</t>
  </si>
  <si>
    <t>L65</t>
  </si>
  <si>
    <t xml:space="preserve">Revenus des secteurs à marge brute ou administrés* </t>
  </si>
  <si>
    <t>L66</t>
  </si>
  <si>
    <t>Revenus commerciaux</t>
  </si>
  <si>
    <t>L67</t>
  </si>
  <si>
    <t>Revenus industriels</t>
  </si>
  <si>
    <t>L68</t>
  </si>
  <si>
    <t>Revenus artisanaux</t>
  </si>
  <si>
    <t>L69</t>
  </si>
  <si>
    <t>Revenus d’exploitation minière, pétrolière et gazière</t>
  </si>
  <si>
    <t>L70</t>
  </si>
  <si>
    <t>Revenus d’exploitation forestière</t>
  </si>
  <si>
    <t>L71</t>
  </si>
  <si>
    <t>Revenus intermédiaires achat / vente (Immeuble / fonds de commerce)</t>
  </si>
  <si>
    <t>L72</t>
  </si>
  <si>
    <t>Revenus vente des terrains loti</t>
  </si>
  <si>
    <t>L73</t>
  </si>
  <si>
    <t xml:space="preserve">Revenus location d’établissement commercial et 
industriel meublé
</t>
  </si>
  <si>
    <t>L74</t>
  </si>
  <si>
    <t>Revenus location ou sous-location d’Immeuble meublé</t>
  </si>
  <si>
    <t>L75</t>
  </si>
  <si>
    <t>L76</t>
  </si>
  <si>
    <t xml:space="preserve">Revenus de mandataire ou agent commercial non salarié </t>
  </si>
  <si>
    <t>L77</t>
  </si>
  <si>
    <t>Rémunération dans le cadre de la vente directe par réseau</t>
  </si>
  <si>
    <t>L78</t>
  </si>
  <si>
    <t>L79</t>
  </si>
  <si>
    <t>TOTAL BÉNÉFICE TAXABLE</t>
  </si>
  <si>
    <t>L80</t>
  </si>
  <si>
    <t xml:space="preserve">Abattement 50% (éligible CGA) </t>
  </si>
  <si>
    <t>L81</t>
  </si>
  <si>
    <t>IRPP sur BAIC à payer</t>
  </si>
  <si>
    <t>MONTANT RETENU/
DÉJÀ PAYÉ</t>
  </si>
  <si>
    <t>CAC 
(10%)</t>
  </si>
  <si>
    <t xml:space="preserve">RPP sur BAIC dû </t>
  </si>
  <si>
    <t>L82</t>
  </si>
  <si>
    <t>L83</t>
  </si>
  <si>
    <t>L84</t>
  </si>
  <si>
    <t>L85</t>
  </si>
  <si>
    <t>L86</t>
  </si>
  <si>
    <t>V- BÉNÉFICES AGRICOLES (BA)</t>
  </si>
  <si>
    <t>CHIFFRE D'AFFAIRES</t>
  </si>
  <si>
    <t>BÉNÉFICE IMPOSABLE</t>
  </si>
  <si>
    <t>Revenus propriétaires d’exploitation agricole (5 ans et plus)</t>
  </si>
  <si>
    <t>L87</t>
  </si>
  <si>
    <t>Revenus d’exploitation de ferme (5 ans et plus)</t>
  </si>
  <si>
    <t>L88</t>
  </si>
  <si>
    <t>Revenus d’activité de métayage (5 ans et plus)</t>
  </si>
  <si>
    <t>L89</t>
  </si>
  <si>
    <t xml:space="preserve">Revenus exonérés (exploitation infèrieure à 5 ans) </t>
  </si>
  <si>
    <t>L90</t>
  </si>
  <si>
    <t>L91</t>
  </si>
  <si>
    <t>L92</t>
  </si>
  <si>
    <t>Abattement 50% (éligible CGA)</t>
  </si>
  <si>
    <t>L93</t>
  </si>
  <si>
    <t>IRPP sur BA à payer</t>
  </si>
  <si>
    <t xml:space="preserve">IRPP sur BA dû </t>
  </si>
  <si>
    <t>L94</t>
  </si>
  <si>
    <t>L95</t>
  </si>
  <si>
    <t>L96</t>
  </si>
  <si>
    <t>IRPP sur BA à payer ou crédit</t>
  </si>
  <si>
    <t>L97</t>
  </si>
  <si>
    <t>Revenus des professions libérales</t>
  </si>
  <si>
    <t>L98</t>
  </si>
  <si>
    <t>Revenus opérations de bourse des particuliers</t>
  </si>
  <si>
    <t>L99</t>
  </si>
  <si>
    <t>Revenus droits d’auteurs perçus</t>
  </si>
  <si>
    <t>L100</t>
  </si>
  <si>
    <t>Revenus inventeurs</t>
  </si>
  <si>
    <t>L101</t>
  </si>
  <si>
    <t>L102</t>
  </si>
  <si>
    <t>L103</t>
  </si>
  <si>
    <t>IRPP sur BNC à payer</t>
  </si>
  <si>
    <t>IRPP sur BNC dû</t>
  </si>
  <si>
    <t>L104</t>
  </si>
  <si>
    <t>L105</t>
  </si>
  <si>
    <t>L106</t>
  </si>
  <si>
    <t>IRPP sur BNC à payer ou crédit</t>
  </si>
  <si>
    <t>L107</t>
  </si>
  <si>
    <t>VII- REVENUS NON COMMERCIAUX (RNC)</t>
  </si>
  <si>
    <t>Allocations (primes, gratifcations, indemnités et perdiems)</t>
  </si>
  <si>
    <t>L108</t>
  </si>
  <si>
    <t>Revenus sportifs et artistes</t>
  </si>
  <si>
    <t>L109</t>
  </si>
  <si>
    <t>L110</t>
  </si>
  <si>
    <t>L111</t>
  </si>
  <si>
    <t>Revenus générés sur les plateformes numériques</t>
  </si>
  <si>
    <t>L112</t>
  </si>
  <si>
    <t>TOTAL REVENU TAXABLE</t>
  </si>
  <si>
    <t>L113</t>
  </si>
  <si>
    <t>IRPP sur RNC à payer</t>
  </si>
  <si>
    <t>L114</t>
  </si>
  <si>
    <t>L115</t>
  </si>
  <si>
    <t>IRPP sur RNC à payer ou crédit</t>
  </si>
  <si>
    <t>L116</t>
  </si>
  <si>
    <t>VIII- REVENUS PERÇUS DE OU OBTENUS À L’ÉTRANGER</t>
  </si>
  <si>
    <t>Revenu de capitaux mobiliers (Dividendes)</t>
  </si>
  <si>
    <t>L117</t>
  </si>
  <si>
    <t xml:space="preserve">Revenu de capitaux mobiliers (Intérêts) </t>
  </si>
  <si>
    <t>L118</t>
  </si>
  <si>
    <t>Revenu locatif</t>
  </si>
  <si>
    <t>L119</t>
  </si>
  <si>
    <t xml:space="preserve">Revenus non commerciaux, redevance </t>
  </si>
  <si>
    <t>L120</t>
  </si>
  <si>
    <t>Bénéfce Agricole</t>
  </si>
  <si>
    <t>L121</t>
  </si>
  <si>
    <t>Revenu artisanaux, industriels et commerciaux</t>
  </si>
  <si>
    <t>L122</t>
  </si>
  <si>
    <t>Salaire, pension, rente viagère</t>
  </si>
  <si>
    <t>L123</t>
  </si>
  <si>
    <t>L124</t>
  </si>
  <si>
    <t>Taxe Spéciale sur le Revenu (TSR)</t>
  </si>
  <si>
    <t>L125</t>
  </si>
  <si>
    <t>L126</t>
  </si>
  <si>
    <t>Total Revenu perçu de l’étranger</t>
  </si>
  <si>
    <t>L127</t>
  </si>
  <si>
    <t>IR perçu de l'étranger à payer</t>
  </si>
  <si>
    <t>Impôt à payer au Cameroun</t>
  </si>
  <si>
    <t>L128</t>
  </si>
  <si>
    <t>Impôt payé à l’étranger (joindre justifcatif)</t>
  </si>
  <si>
    <t>L129</t>
  </si>
  <si>
    <t>Solde à payer au Cameroun</t>
  </si>
  <si>
    <t>L130</t>
  </si>
  <si>
    <t>LIEU-DIT</t>
  </si>
  <si>
    <t>N° TITRE FONCIER</t>
  </si>
  <si>
    <t>L131</t>
  </si>
  <si>
    <t>L132</t>
  </si>
  <si>
    <t>L133</t>
  </si>
  <si>
    <t>L134</t>
  </si>
  <si>
    <t>L135</t>
  </si>
  <si>
    <t>L136</t>
  </si>
  <si>
    <t>L137</t>
  </si>
  <si>
    <t>L138</t>
  </si>
  <si>
    <t>L139</t>
  </si>
  <si>
    <t>L140</t>
  </si>
  <si>
    <t>L141</t>
  </si>
  <si>
    <t>L142</t>
  </si>
  <si>
    <t>L143</t>
  </si>
  <si>
    <t>L144</t>
  </si>
  <si>
    <t>L145</t>
  </si>
  <si>
    <t>L146</t>
  </si>
  <si>
    <t>L147</t>
  </si>
  <si>
    <t>L148</t>
  </si>
  <si>
    <t>L149</t>
  </si>
  <si>
    <t>L150</t>
  </si>
  <si>
    <t>L151</t>
  </si>
  <si>
    <t>VALEUR IMPOSABLE</t>
  </si>
  <si>
    <t>TAUX (%)</t>
  </si>
  <si>
    <t>L152</t>
  </si>
  <si>
    <t>X- IMPÔTS COLLECTÉS/RETENUS AUPRÈS DES TIERS</t>
  </si>
  <si>
    <t>B- Impôts Retenus Sur Les Traitements, Salaire, Pensions Et Rentes Viagères</t>
  </si>
  <si>
    <t xml:space="preserve">X-A TAXE SPÉCIALE SUR LE REVENU (Rémunérations versées à des personnes non domiciliées 
au Cameroun)
</t>
  </si>
  <si>
    <t>REVENU IMPOSABLE</t>
  </si>
  <si>
    <t>TSR retenue à 15%</t>
  </si>
  <si>
    <t>L153</t>
  </si>
  <si>
    <t>TSR retenue à 10%</t>
  </si>
  <si>
    <t>L154</t>
  </si>
  <si>
    <t>TSR retenue à 7.5%</t>
  </si>
  <si>
    <t>L155</t>
  </si>
  <si>
    <t>TSR retenue à 3%</t>
  </si>
  <si>
    <t>L156</t>
  </si>
  <si>
    <t>L157</t>
  </si>
  <si>
    <t>TSR à payer</t>
  </si>
  <si>
    <t>TSR dû (à reverser)</t>
  </si>
  <si>
    <t>L158</t>
  </si>
  <si>
    <t>TSR déjà payée</t>
  </si>
  <si>
    <t>L159</t>
  </si>
  <si>
    <t>Solde TSR</t>
  </si>
  <si>
    <t>L160</t>
  </si>
  <si>
    <t>BASE</t>
  </si>
  <si>
    <t xml:space="preserve">IRPP sur traitements et salaires </t>
  </si>
  <si>
    <t>L161</t>
  </si>
  <si>
    <t>Crédit Foncier / part salariale</t>
  </si>
  <si>
    <t>L162</t>
  </si>
  <si>
    <t xml:space="preserve">Crédit Foncier / part patronale </t>
  </si>
  <si>
    <t>L163</t>
  </si>
  <si>
    <t>Fonds National de l’Emploi</t>
  </si>
  <si>
    <t>L164</t>
  </si>
  <si>
    <t>Redevance audiovisuelle</t>
  </si>
  <si>
    <t>L165</t>
  </si>
  <si>
    <t>Taxe de Développement Local (taxe communale)</t>
  </si>
  <si>
    <t>L166</t>
  </si>
  <si>
    <t>L167</t>
  </si>
  <si>
    <t>L168</t>
  </si>
  <si>
    <t>XI- AUTRES RENSEIGNEMENTS</t>
  </si>
  <si>
    <t>Loyers payés au cours des quatre derniers exercices</t>
  </si>
  <si>
    <t>NOM BAILLEUR</t>
  </si>
  <si>
    <t>NIU BAILLEUR</t>
  </si>
  <si>
    <t>DATE DÉBUT</t>
  </si>
  <si>
    <t>DATE FIN</t>
  </si>
  <si>
    <t>NBRE DE MOIS</t>
  </si>
  <si>
    <t>LOYER MENSUEL</t>
  </si>
  <si>
    <t>LOYER TOTAL</t>
  </si>
  <si>
    <t>L169</t>
  </si>
  <si>
    <t>L170</t>
  </si>
  <si>
    <t>L171</t>
  </si>
  <si>
    <t>L172</t>
  </si>
  <si>
    <t>L173</t>
  </si>
  <si>
    <t>L174</t>
  </si>
  <si>
    <t>L175</t>
  </si>
  <si>
    <t>L176</t>
  </si>
  <si>
    <t>L177</t>
  </si>
  <si>
    <t>XII- RECAPITULATIF</t>
  </si>
  <si>
    <t xml:space="preserve">CAC </t>
  </si>
  <si>
    <t>Crédit de l'exercice précédent</t>
  </si>
  <si>
    <t>I- Impôt sur les Traitements, Salaires, Pensions et Rentes viagères</t>
  </si>
  <si>
    <t>II- Impôt sur les Revenus de Capitaux Mobiliers (IRCM)</t>
  </si>
  <si>
    <t>III- Impôt sur les Revenus fonciers (RF)</t>
  </si>
  <si>
    <t xml:space="preserve">V- Impôt sur les Bénéfces Agricoles (BA) </t>
  </si>
  <si>
    <t>VI- Impôt sur les Bénéfces des professions Non Commerciales et assimilées (BNC)</t>
  </si>
  <si>
    <t>VII- Impôt sur les Revenus Non Commerciaux (RNC)</t>
  </si>
  <si>
    <t>VIII- Impôt sur les revenus perçus de ou obtenus à l’étranger</t>
  </si>
  <si>
    <t>X- Taxe spéciale sur le revenu (TSR)</t>
  </si>
  <si>
    <t>XI-Impôts retenus sur les traitements, salaire, pensions et rentes viagères</t>
  </si>
  <si>
    <t>SOLDE À PAYER</t>
  </si>
  <si>
    <t>Crédit à reporter sur le prochain exercice</t>
  </si>
  <si>
    <t>Pièce Jointe</t>
  </si>
  <si>
    <t xml:space="preserve">Pièce Jointe: </t>
  </si>
  <si>
    <t>CÉRTIFICATION</t>
  </si>
  <si>
    <t>Avez-vous Un Représentant ?:</t>
  </si>
  <si>
    <t>Motif De La Représentation:</t>
  </si>
  <si>
    <t xml:space="preserve"> Le:</t>
  </si>
  <si>
    <t>____________</t>
  </si>
  <si>
    <t xml:space="preserve">À: </t>
  </si>
  <si>
    <t>A VOTRE ATTENTION</t>
  </si>
  <si>
    <t>Après échéance, le taux de pénalité ci-contre vous sera appliqué : (%)</t>
  </si>
  <si>
    <t xml:space="preserve">Chifre d'afaire global : </t>
  </si>
  <si>
    <t xml:space="preserve"> LOYERS PERÇUS AUPRÈS DES PARTICULIERS</t>
  </si>
  <si>
    <t>TOTAL des loyers perçus</t>
  </si>
  <si>
    <t xml:space="preserve">TOTAL LOYER NET </t>
  </si>
  <si>
    <t>Charges réelles justifées (pièce jointe)</t>
  </si>
  <si>
    <t>IRPP dû sur loyers perçus auprès des professionnels et part d'intérêts (25% ou 30%)</t>
  </si>
  <si>
    <t>IV- BÉNÉFICES DES ACTIVITÉS ARTISANALES, INDUSTRIELLES, COMMERCIALES ET ASSIMILÉES (BAIC)</t>
  </si>
  <si>
    <t>MARGE BRUTE*</t>
  </si>
  <si>
    <t xml:space="preserve"> CAC (10%)</t>
  </si>
  <si>
    <t>IRPP dû sur loyers perçus auprès des professionnels et part d'intérêts au taux de minimum de perception</t>
  </si>
  <si>
    <t>IRPP sur BAIC au taux de minimum de perception basé sur la Marge brute</t>
  </si>
  <si>
    <t>IRPP sur BAIC au taux de minimum de  perception basé sur le Chifre d'affaires</t>
  </si>
  <si>
    <t>IRPP sur BAIC déjà payé (notamment dans la DSF) ou retenu à la source</t>
  </si>
  <si>
    <t xml:space="preserve">IRPP sur BAIC à payer ou crédit </t>
  </si>
  <si>
    <t>TOTAL PLUS-VALUE NET</t>
  </si>
  <si>
    <t>SOCIÉTÉ CIVILE IMMOBILIÈRE (SCI</t>
  </si>
  <si>
    <t xml:space="preserve"> NOM/RAISON SOCIALE</t>
  </si>
  <si>
    <t>REVENUS BRUTS DES PARTS PERÇUS</t>
  </si>
  <si>
    <t>Rémunération des obligations des sociétés privées et publiques à échéance de 5 ans ou plus</t>
  </si>
  <si>
    <t xml:space="preserve">Revenus des valeurs mobilières des personnes physiques ou morales admises à la cote de la BVMAC </t>
  </si>
  <si>
    <t xml:space="preserve">Autres revenus, à préciser dans la ligne suivante : ______________
</t>
  </si>
  <si>
    <t>LOYERS BRUTS PERÇUS AUPRÈS DES PROFESSIONNELS</t>
  </si>
  <si>
    <t>Autres, à préciser dans la ligne suivante : _____________</t>
  </si>
  <si>
    <t>IRPP sur BA dû au taux de minimum de perception</t>
  </si>
  <si>
    <t>VI- BÉNÉFICES DES PROFESSIONS NON COMMERCIALES (BNC)</t>
  </si>
  <si>
    <t>IRPP sur BNC dû au taux de minimum de perception</t>
  </si>
  <si>
    <t>IRPP sur BNC payé par anticipation ou retenu à la source</t>
  </si>
  <si>
    <t>Revenus membres Conseils d’Administration et assemblée générale secteur public</t>
  </si>
  <si>
    <t>Revenus membres Conseils d’Administration et assemblée générale secteur privé</t>
  </si>
  <si>
    <t>IRPP sur RNC payé par anticipation ou retenu à la source</t>
  </si>
  <si>
    <t>SUPERFICIE TERRAIN</t>
  </si>
  <si>
    <t>VALEUR TERRAIN</t>
  </si>
  <si>
    <t>SUPERFICIE CONSTRUCTION</t>
  </si>
  <si>
    <t>VALEUR CONSTRUCTION</t>
  </si>
  <si>
    <t xml:space="preserve">Une Amende Forfaitaire Pouvant Aller Jusqu'à Fcfa 100 Millions Est Appliquée à Toute Personne Ayant Frauduleusement Facilité, Procédé Ou Tenté De Procéder à 'accomplissement D'une Obligation Fiscale Ou L'obtention De Documents Fiscaux En 
Ligne (article L 104 Bis). </t>
  </si>
  <si>
    <t xml:space="preserve">J’atteste, Que Toutes Les Informations Fournies Dans Ce Formulaire Et Ses Annexes, Le Cas Échéant, Sont Complètes Et Exactes. </t>
  </si>
  <si>
    <t xml:space="preserve">Je Certife Avoir Pris Connaissance Des Dispositions Légales En-dessus. </t>
  </si>
  <si>
    <t>IV- Impôt sur les Bénéfces des activités Artisanales, Industrielles et Commerciales (BAIC)</t>
  </si>
  <si>
    <t>Amende sur les impôts collectés/retenus auprès des tiers</t>
  </si>
  <si>
    <t xml:space="preserve">Pays de source : </t>
  </si>
  <si>
    <t>France</t>
  </si>
  <si>
    <t>IRPP sur BA payé par anticipation ou retenu à la source</t>
  </si>
  <si>
    <t xml:space="preserve">A- Loyers Perçus ;  B- Plus-values Sur Cession Immobilière Des Particuliers ; C- Parts D'intérêts Associés De Sociétés Civiles Immobilières De Personnes </t>
  </si>
  <si>
    <t>Mode paiement</t>
  </si>
  <si>
    <t>Espèce</t>
  </si>
  <si>
    <t>Virement</t>
  </si>
  <si>
    <t>Pays</t>
  </si>
  <si>
    <t>Afrique du Sud</t>
  </si>
  <si>
    <t>Afghanistan</t>
  </si>
  <si>
    <t>Albanie</t>
  </si>
  <si>
    <t>Algérie</t>
  </si>
  <si>
    <t>Allemagne</t>
  </si>
  <si>
    <t>Andorre</t>
  </si>
  <si>
    <t>Angola</t>
  </si>
  <si>
    <t>Antigua-et-Barbuda</t>
  </si>
  <si>
    <t>Arabie Saoudite</t>
  </si>
  <si>
    <t>Argentine</t>
  </si>
  <si>
    <t>Arménie</t>
  </si>
  <si>
    <t>Australie</t>
  </si>
  <si>
    <t>Autriche</t>
  </si>
  <si>
    <t>Azerbaïdjan</t>
  </si>
  <si>
    <t>Bahamas</t>
  </si>
  <si>
    <t>Bahreïn</t>
  </si>
  <si>
    <t>Bangladesh</t>
  </si>
  <si>
    <t>Barbade</t>
  </si>
  <si>
    <t>Belgique</t>
  </si>
  <si>
    <t>Belize</t>
  </si>
  <si>
    <t>Bénin</t>
  </si>
  <si>
    <t>Bhoutan</t>
  </si>
  <si>
    <t>Biélorussie</t>
  </si>
  <si>
    <t>Birmanie</t>
  </si>
  <si>
    <t>Bolivie</t>
  </si>
  <si>
    <t>Bosnie-Herzégovine</t>
  </si>
  <si>
    <t>Botswana</t>
  </si>
  <si>
    <t>Brésil</t>
  </si>
  <si>
    <t>Brunei</t>
  </si>
  <si>
    <t>Bulgarie</t>
  </si>
  <si>
    <t>Burkina Faso</t>
  </si>
  <si>
    <t>Burundi</t>
  </si>
  <si>
    <t>Cambodge</t>
  </si>
  <si>
    <t>Cameroun</t>
  </si>
  <si>
    <t>Canada</t>
  </si>
  <si>
    <t>Cap-Vert</t>
  </si>
  <si>
    <t>Chili</t>
  </si>
  <si>
    <t>Chine</t>
  </si>
  <si>
    <t>Chypre</t>
  </si>
  <si>
    <t>Colombie</t>
  </si>
  <si>
    <t>Comores</t>
  </si>
  <si>
    <t>Corée du Nord</t>
  </si>
  <si>
    <t>Corée du Sud</t>
  </si>
  <si>
    <t>Costa Rica</t>
  </si>
  <si>
    <t>Côte d’Ivoire</t>
  </si>
  <si>
    <t>Croatie</t>
  </si>
  <si>
    <t>Cuba</t>
  </si>
  <si>
    <t>Danemark</t>
  </si>
  <si>
    <t>Djibouti</t>
  </si>
  <si>
    <t>Dominique</t>
  </si>
  <si>
    <t>Égypte</t>
  </si>
  <si>
    <t>Émirats arabes unis</t>
  </si>
  <si>
    <t>Équateur</t>
  </si>
  <si>
    <t>Érythrée</t>
  </si>
  <si>
    <t>Espagne</t>
  </si>
  <si>
    <t>Eswatini</t>
  </si>
  <si>
    <t>Estonie</t>
  </si>
  <si>
    <t>États-Unis</t>
  </si>
  <si>
    <t>Éthiopie</t>
  </si>
  <si>
    <t>Fidji</t>
  </si>
  <si>
    <t>Finlande</t>
  </si>
  <si>
    <t>Gabon</t>
  </si>
  <si>
    <t>Gambie</t>
  </si>
  <si>
    <t>Géorgie</t>
  </si>
  <si>
    <t>Ghana</t>
  </si>
  <si>
    <t>Grèce</t>
  </si>
  <si>
    <t>Grenade</t>
  </si>
  <si>
    <t>Guatemala</t>
  </si>
  <si>
    <t>Guinée</t>
  </si>
  <si>
    <t>Guinée équatoriale</t>
  </si>
  <si>
    <t>Guinée-Bissau</t>
  </si>
  <si>
    <t>Guyana</t>
  </si>
  <si>
    <t>Haïti</t>
  </si>
  <si>
    <t>Honduras</t>
  </si>
  <si>
    <t>Hongrie</t>
  </si>
  <si>
    <t>Îles Cook</t>
  </si>
  <si>
    <t>Îles Marshall</t>
  </si>
  <si>
    <t>Inde</t>
  </si>
  <si>
    <t>Indonésie</t>
  </si>
  <si>
    <t>Irak</t>
  </si>
  <si>
    <t>Iran</t>
  </si>
  <si>
    <t>Irlande</t>
  </si>
  <si>
    <t>Islande</t>
  </si>
  <si>
    <t>Israël</t>
  </si>
  <si>
    <t>Italie</t>
  </si>
  <si>
    <t>Jamaïque</t>
  </si>
  <si>
    <t>Japon</t>
  </si>
  <si>
    <t>Jordanie</t>
  </si>
  <si>
    <t>Kazakhstan</t>
  </si>
  <si>
    <t>Kenya</t>
  </si>
  <si>
    <t>Kirghizistan</t>
  </si>
  <si>
    <t>Kiribati</t>
  </si>
  <si>
    <t>Koweït</t>
  </si>
  <si>
    <t>Laos</t>
  </si>
  <si>
    <t>Lesotho</t>
  </si>
  <si>
    <t>Lettonie</t>
  </si>
  <si>
    <t>Liban</t>
  </si>
  <si>
    <t>Liberia</t>
  </si>
  <si>
    <t>Libye</t>
  </si>
  <si>
    <t>Liechtenstein</t>
  </si>
  <si>
    <t>Lituanie</t>
  </si>
  <si>
    <t>Luxembourg</t>
  </si>
  <si>
    <t>Macédoine</t>
  </si>
  <si>
    <t>Madagascar</t>
  </si>
  <si>
    <t>Malaisie</t>
  </si>
  <si>
    <t>Malawi</t>
  </si>
  <si>
    <t>Maldives</t>
  </si>
  <si>
    <t>Mali</t>
  </si>
  <si>
    <t>Malte</t>
  </si>
  <si>
    <t>Maroc</t>
  </si>
  <si>
    <t>Maurice</t>
  </si>
  <si>
    <t>Mauritanie</t>
  </si>
  <si>
    <t>Mexique</t>
  </si>
  <si>
    <t>Micronésie</t>
  </si>
  <si>
    <t>Moldavie</t>
  </si>
  <si>
    <t>Monaco</t>
  </si>
  <si>
    <t>Mongolie</t>
  </si>
  <si>
    <t>Monténégro</t>
  </si>
  <si>
    <t>Mozambique</t>
  </si>
  <si>
    <t>Namibie</t>
  </si>
  <si>
    <t>Nauru</t>
  </si>
  <si>
    <t>Népal</t>
  </si>
  <si>
    <t>Nicaragua</t>
  </si>
  <si>
    <t>Niger</t>
  </si>
  <si>
    <t>Nigeria</t>
  </si>
  <si>
    <t>Niue</t>
  </si>
  <si>
    <t>Norvège</t>
  </si>
  <si>
    <t>Nouvelle-Zélande</t>
  </si>
  <si>
    <t>Oman</t>
  </si>
  <si>
    <t>Ouganda</t>
  </si>
  <si>
    <t>Ouzbékistan</t>
  </si>
  <si>
    <t>Pakistan</t>
  </si>
  <si>
    <t>Palaos</t>
  </si>
  <si>
    <t>Palestine</t>
  </si>
  <si>
    <t>Panama</t>
  </si>
  <si>
    <t>Papouasie-Nouvelle-Guinée</t>
  </si>
  <si>
    <t>Paraguay</t>
  </si>
  <si>
    <t>Pays-Bas</t>
  </si>
  <si>
    <t>Pérou</t>
  </si>
  <si>
    <t>Philippines</t>
  </si>
  <si>
    <t>Pologne</t>
  </si>
  <si>
    <t>Portugal</t>
  </si>
  <si>
    <t>Qatar</t>
  </si>
  <si>
    <t>République centrafricaine</t>
  </si>
  <si>
    <t>République démocratique du Congo</t>
  </si>
  <si>
    <t>République Dominicaine</t>
  </si>
  <si>
    <t>République du Congo</t>
  </si>
  <si>
    <t>République tchèque</t>
  </si>
  <si>
    <t>Roumanie</t>
  </si>
  <si>
    <t>Royaume-Uni</t>
  </si>
  <si>
    <t>Russie</t>
  </si>
  <si>
    <t>Rwanda</t>
  </si>
  <si>
    <t>Saint-Kitts-et-Nevis</t>
  </si>
  <si>
    <t>Saint-Vincent-et-les-Grenadines</t>
  </si>
  <si>
    <t>Sainte-Lucie</t>
  </si>
  <si>
    <t>Saint-Marin</t>
  </si>
  <si>
    <t>Salomon</t>
  </si>
  <si>
    <t>Salvador</t>
  </si>
  <si>
    <t>Samoa</t>
  </si>
  <si>
    <t>São Tomé-et-Principe</t>
  </si>
  <si>
    <t>Sénégal</t>
  </si>
  <si>
    <t>Serbie</t>
  </si>
  <si>
    <t>Seychelles</t>
  </si>
  <si>
    <t>Sierra Leone</t>
  </si>
  <si>
    <t>Singapour</t>
  </si>
  <si>
    <t>Slovaquie</t>
  </si>
  <si>
    <t>Slovénie</t>
  </si>
  <si>
    <t>Somalie</t>
  </si>
  <si>
    <t>Soudan</t>
  </si>
  <si>
    <t>Soudan du Sud</t>
  </si>
  <si>
    <t>Sri Lanka</t>
  </si>
  <si>
    <t>Suède</t>
  </si>
  <si>
    <t>Suisse</t>
  </si>
  <si>
    <t>Suriname</t>
  </si>
  <si>
    <t>Syrie</t>
  </si>
  <si>
    <t>Tadjikistan</t>
  </si>
  <si>
    <t>Tanzanie</t>
  </si>
  <si>
    <t>Tchad</t>
  </si>
  <si>
    <t>Thaïlande</t>
  </si>
  <si>
    <t>Timor oriental</t>
  </si>
  <si>
    <t>Togo</t>
  </si>
  <si>
    <t>Tonga</t>
  </si>
  <si>
    <t>Trinité-et-Tobago</t>
  </si>
  <si>
    <t>Tunisie</t>
  </si>
  <si>
    <t>Turkménistan</t>
  </si>
  <si>
    <t>Turquie</t>
  </si>
  <si>
    <t>Tuvalu</t>
  </si>
  <si>
    <t>Ukraine</t>
  </si>
  <si>
    <t>Uruguay</t>
  </si>
  <si>
    <t>Vanuatu</t>
  </si>
  <si>
    <t>Vatican</t>
  </si>
  <si>
    <t>Venezuela</t>
  </si>
  <si>
    <t>Viêt Nam</t>
  </si>
  <si>
    <t>Yémen</t>
  </si>
  <si>
    <t>Zambie</t>
  </si>
  <si>
    <t>Zimbabwe</t>
  </si>
  <si>
    <t>OUI</t>
  </si>
  <si>
    <t>NON</t>
  </si>
  <si>
    <t>Société Anonyme (SA)</t>
  </si>
  <si>
    <t>Société A Responsabilité Limitée (SARL)</t>
  </si>
  <si>
    <t>Société civile Immobilière (SCI)</t>
  </si>
  <si>
    <t>Société civile professionnelle (SCP)</t>
  </si>
  <si>
    <t>Société de fait</t>
  </si>
  <si>
    <t>Société coopérative</t>
  </si>
  <si>
    <t>Etablissement de microfinances</t>
  </si>
  <si>
    <t>Entreprise publique</t>
  </si>
  <si>
    <t>Entreprise parapublique ou d’économie mixte</t>
  </si>
  <si>
    <t>Société en Nom Collectif (SNC)</t>
  </si>
  <si>
    <t>Société en Commandite Simple (SCS)</t>
  </si>
  <si>
    <t>Société en participation</t>
  </si>
  <si>
    <t>Syndicat financier</t>
  </si>
  <si>
    <t>Groupement d'Intérêt Economique (GIE)</t>
  </si>
  <si>
    <t>Etablissement (Entreprise individuelle personne physique)</t>
  </si>
  <si>
    <t>Groupement d'Intérêt Commun (GIC)</t>
  </si>
  <si>
    <t>Trust et Fiducies</t>
  </si>
  <si>
    <t xml:space="preserve">Syndicat agricole </t>
  </si>
  <si>
    <t>Caisse de crédit agricole mutuel</t>
  </si>
  <si>
    <t>Société de secours mutuel</t>
  </si>
  <si>
    <t>Etablissements privés d’enseignement</t>
  </si>
  <si>
    <t xml:space="preserve">Société d’investissement à capital variable (SICAV) </t>
  </si>
  <si>
    <t xml:space="preserve">TOTAL Plus-value sur cessions immobilières </t>
  </si>
  <si>
    <t>LIGNE</t>
  </si>
  <si>
    <t>DECLARATION ANNUELLE DES REVENUS DES PARTICULIERS</t>
  </si>
  <si>
    <t>MONTANT DE LA PLUS-VALUE/MOINS-VALUE</t>
  </si>
  <si>
    <t>Revenus exploitation de jeux de hasard et de divertissement</t>
  </si>
  <si>
    <t>Autres, à préciser dans la ligne suivante :  ___________________</t>
  </si>
  <si>
    <t>Barème</t>
  </si>
  <si>
    <t>Charges forfaitaires (30%)</t>
  </si>
  <si>
    <t>Je confirme</t>
  </si>
  <si>
    <t>Je refuse</t>
  </si>
  <si>
    <t>Que J'ai Joint Les Pièces Justifcatives Du Virement Bancaire à La Fin De La Déclaration.</t>
  </si>
  <si>
    <t>Nom Et Prénom(s) du représentant :</t>
  </si>
  <si>
    <t>NIU du représentant :</t>
  </si>
  <si>
    <t>Profession du représentant :</t>
  </si>
  <si>
    <t>Adresse du représentant :</t>
  </si>
  <si>
    <t>Téléphone du représentant :</t>
  </si>
  <si>
    <t>Scanner les pièces justificatives au format pdf et attacher les à votre déclaration en ligne,</t>
  </si>
  <si>
    <t>IX- Taxe sur la Proriété Foncière (TPF)</t>
  </si>
  <si>
    <t>IX- TAXE SUR LA PROPRIETE FONCIERE (TPF)</t>
  </si>
  <si>
    <t>Taxe sur la Propriété Foncière (TPF) à payer</t>
  </si>
  <si>
    <t>Taxe foncière déjà payée</t>
  </si>
  <si>
    <t>L152 bis</t>
  </si>
  <si>
    <t>Solde taxe foncière à payer</t>
  </si>
  <si>
    <t>L152 ter</t>
  </si>
  <si>
    <t>TOTAL Taxe sur la Propriété Foncière dû</t>
  </si>
  <si>
    <t>X-B IMPÔTS RETENUS SUR LES TRAITEMENTS, SALAIRES, PENSIONS ET RENTES</t>
  </si>
  <si>
    <t>Dividendes</t>
  </si>
  <si>
    <t>Intérêts</t>
  </si>
  <si>
    <t>Redevance</t>
  </si>
  <si>
    <t>Assistance Technique</t>
  </si>
  <si>
    <t>Autre dividende</t>
  </si>
  <si>
    <t>Autre TSR</t>
  </si>
  <si>
    <t>Autre revenu de capitaux mobiliers (Dividendes)</t>
  </si>
  <si>
    <t>Autre Taxe Spéciale sur le Revenu (TSR)</t>
  </si>
  <si>
    <t>Nom et prénom:</t>
  </si>
  <si>
    <t xml:space="preserve">Exercice clos le: </t>
  </si>
  <si>
    <t>Durée (en mois):</t>
  </si>
  <si>
    <t>Numéro d'Identifiant Unique(NIU):</t>
  </si>
  <si>
    <t>EMPLOI JEUNE</t>
  </si>
  <si>
    <t>NET PERÇU</t>
  </si>
  <si>
    <t>TOTAL Parts d'intérêts</t>
  </si>
  <si>
    <t xml:space="preserve">IRPP dû sur Revenu Foncier loyers au taux libératoire (10%) </t>
  </si>
  <si>
    <t>Je suis âgé(e) de plus de 35 ans</t>
  </si>
  <si>
    <t>Je suis âgé(e) de moins de 35 ans et c'est mon premier emploi</t>
  </si>
  <si>
    <t>Je suis âgé(e) de moins de 35 ans et ce n'est pas mon premier emploi</t>
  </si>
  <si>
    <t>VOS COMMENTAIRES ICI</t>
  </si>
  <si>
    <t>________________________________________________________________________________________________________________________________________________________________________________________________________________________</t>
  </si>
  <si>
    <t xml:space="preserve">A- Taxe Spéciale Sur Le Revenu (TSR) </t>
  </si>
  <si>
    <t>REVENU NET PERCU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</si>
</sst>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-* #,##0_-;\-* #,##0_-;_-* &quot;-&quot;??_-;_-@_-"/>
    <numFmt numFmtId="165" formatCode="0.0%"/>
    <numFmt numFmtId="166" formatCode="_-* #,##0.0_-;\-* #,##0.0_-;_-* &quot;-&quot;??_-;_-@_-"/>
    <numFmt numFmtId="167" formatCode="#,##0\ _€;[Red]#,##0\ _€"/>
    <numFmt numFmtId="169" formatCode="0;[Red]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Arial Black"/>
      <family val="2"/>
    </font>
    <font>
      <b/>
      <i/>
      <sz val="10"/>
      <color theme="1"/>
      <name val="Calibri"/>
      <family val="2"/>
      <scheme val="minor"/>
    </font>
    <font>
      <sz val="9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9"/>
      <color theme="0"/>
      <name val="Arial Black"/>
      <family val="2"/>
    </font>
    <font>
      <b/>
      <sz val="10"/>
      <color theme="0"/>
      <name val="Arial Black"/>
      <family val="2"/>
    </font>
    <font>
      <b/>
      <sz val="9"/>
      <color theme="0"/>
      <name val="Calibri"/>
      <family val="2"/>
      <scheme val="minor"/>
    </font>
    <font>
      <sz val="10"/>
      <color theme="0"/>
      <name val="Arial Black"/>
      <family val="2"/>
    </font>
    <font>
      <b/>
      <sz val="9"/>
      <name val="Calibri"/>
      <family val="2"/>
      <scheme val="minor"/>
    </font>
    <font>
      <b/>
      <sz val="13"/>
      <color theme="0"/>
      <name val="Arial Black"/>
      <family val="2"/>
    </font>
    <font>
      <b/>
      <sz val="9"/>
      <color theme="0" tint="-0.1499984740745262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AF1EA"/>
        <bgColor indexed="64"/>
      </patternFill>
    </fill>
    <fill>
      <patternFill patternType="solid">
        <fgColor rgb="FFFCF6E8"/>
        <bgColor indexed="64"/>
      </patternFill>
    </fill>
    <fill>
      <patternFill patternType="solid">
        <fgColor rgb="FFF2A36E"/>
        <bgColor indexed="64"/>
      </patternFill>
    </fill>
  </fills>
  <borders count="6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85">
    <xf numFmtId="0" fontId="0" fillId="0" borderId="0" xfId="0"/>
    <xf numFmtId="0" fontId="8" fillId="2" borderId="51" xfId="0" applyFont="1" applyFill="1" applyBorder="1" applyAlignment="1">
      <alignment vertical="center" wrapText="1"/>
    </xf>
    <xf numFmtId="0" fontId="5" fillId="0" borderId="0" xfId="0" applyFont="1" applyAlignment="1">
      <alignment vertical="center"/>
    </xf>
    <xf numFmtId="0" fontId="5" fillId="0" borderId="4" xfId="0" applyFont="1" applyBorder="1" applyAlignment="1">
      <alignment vertical="center"/>
    </xf>
    <xf numFmtId="0" fontId="5" fillId="0" borderId="5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4" fillId="0" borderId="5" xfId="0" applyFont="1" applyBorder="1" applyAlignment="1">
      <alignment vertical="center"/>
    </xf>
    <xf numFmtId="0" fontId="5" fillId="0" borderId="12" xfId="0" applyFont="1" applyBorder="1" applyAlignment="1">
      <alignment horizontal="center" vertical="center"/>
    </xf>
    <xf numFmtId="0" fontId="5" fillId="0" borderId="12" xfId="0" applyFont="1" applyBorder="1" applyAlignment="1">
      <alignment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5" fillId="0" borderId="11" xfId="0" applyFont="1" applyBorder="1" applyAlignment="1">
      <alignment vertical="center"/>
    </xf>
    <xf numFmtId="0" fontId="5" fillId="0" borderId="13" xfId="0" applyFont="1" applyBorder="1" applyAlignment="1">
      <alignment vertical="center"/>
    </xf>
    <xf numFmtId="0" fontId="5" fillId="0" borderId="9" xfId="0" applyFont="1" applyBorder="1" applyAlignment="1">
      <alignment vertical="center"/>
    </xf>
    <xf numFmtId="0" fontId="5" fillId="0" borderId="14" xfId="0" applyFont="1" applyBorder="1" applyAlignment="1">
      <alignment vertical="center"/>
    </xf>
    <xf numFmtId="0" fontId="5" fillId="0" borderId="32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4" fillId="0" borderId="14" xfId="0" applyFont="1" applyBorder="1" applyAlignment="1">
      <alignment vertical="center"/>
    </xf>
    <xf numFmtId="0" fontId="4" fillId="0" borderId="19" xfId="0" applyFont="1" applyBorder="1" applyAlignment="1">
      <alignment vertical="center"/>
    </xf>
    <xf numFmtId="0" fontId="5" fillId="2" borderId="42" xfId="0" applyFont="1" applyFill="1" applyBorder="1" applyAlignment="1">
      <alignment vertical="center"/>
    </xf>
    <xf numFmtId="0" fontId="5" fillId="2" borderId="14" xfId="0" applyFont="1" applyFill="1" applyBorder="1" applyAlignment="1">
      <alignment vertical="center"/>
    </xf>
    <xf numFmtId="0" fontId="5" fillId="2" borderId="6" xfId="0" applyFont="1" applyFill="1" applyBorder="1" applyAlignment="1">
      <alignment vertical="center"/>
    </xf>
    <xf numFmtId="0" fontId="5" fillId="2" borderId="11" xfId="0" applyFont="1" applyFill="1" applyBorder="1" applyAlignment="1">
      <alignment vertical="center"/>
    </xf>
    <xf numFmtId="0" fontId="5" fillId="2" borderId="46" xfId="0" applyFont="1" applyFill="1" applyBorder="1" applyAlignment="1">
      <alignment vertical="center"/>
    </xf>
    <xf numFmtId="0" fontId="5" fillId="0" borderId="42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5" fillId="0" borderId="52" xfId="0" applyFont="1" applyBorder="1" applyAlignment="1">
      <alignment vertical="center"/>
    </xf>
    <xf numFmtId="9" fontId="4" fillId="0" borderId="40" xfId="2" applyFont="1" applyBorder="1" applyAlignment="1" applyProtection="1">
      <alignment horizontal="center" vertical="center"/>
    </xf>
    <xf numFmtId="9" fontId="4" fillId="0" borderId="12" xfId="2" applyFont="1" applyBorder="1" applyAlignment="1" applyProtection="1">
      <alignment horizontal="center" vertical="center"/>
    </xf>
    <xf numFmtId="9" fontId="4" fillId="0" borderId="33" xfId="2" applyFont="1" applyBorder="1" applyAlignment="1" applyProtection="1">
      <alignment horizontal="center" vertical="center"/>
    </xf>
    <xf numFmtId="0" fontId="2" fillId="0" borderId="4" xfId="0" applyFont="1" applyBorder="1" applyAlignment="1">
      <alignment horizontal="right" vertical="center"/>
    </xf>
    <xf numFmtId="0" fontId="4" fillId="0" borderId="57" xfId="0" applyFont="1" applyBorder="1" applyAlignment="1">
      <alignment vertical="center"/>
    </xf>
    <xf numFmtId="0" fontId="5" fillId="0" borderId="5" xfId="0" applyFont="1" applyBorder="1" applyAlignment="1">
      <alignment horizontal="center" vertical="center"/>
    </xf>
    <xf numFmtId="0" fontId="5" fillId="0" borderId="4" xfId="0" applyFont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5" fillId="0" borderId="59" xfId="0" applyFont="1" applyBorder="1" applyAlignment="1">
      <alignment vertical="center"/>
    </xf>
    <xf numFmtId="0" fontId="5" fillId="0" borderId="60" xfId="0" applyFont="1" applyBorder="1" applyAlignment="1">
      <alignment vertical="center"/>
    </xf>
    <xf numFmtId="0" fontId="5" fillId="0" borderId="4" xfId="0" applyFont="1" applyBorder="1" applyAlignment="1">
      <alignment horizontal="right" vertical="center"/>
    </xf>
    <xf numFmtId="0" fontId="5" fillId="0" borderId="49" xfId="0" applyFont="1" applyBorder="1" applyAlignment="1">
      <alignment vertical="center"/>
    </xf>
    <xf numFmtId="0" fontId="5" fillId="0" borderId="50" xfId="0" applyFont="1" applyBorder="1" applyAlignment="1">
      <alignment vertical="center"/>
    </xf>
    <xf numFmtId="0" fontId="5" fillId="0" borderId="51" xfId="0" applyFont="1" applyBorder="1" applyAlignment="1">
      <alignment vertical="center"/>
    </xf>
    <xf numFmtId="0" fontId="5" fillId="0" borderId="42" xfId="0" applyFont="1" applyBorder="1" applyAlignment="1" applyProtection="1">
      <alignment vertical="center"/>
      <protection locked="0"/>
    </xf>
    <xf numFmtId="0" fontId="5" fillId="0" borderId="40" xfId="0" applyFont="1" applyBorder="1" applyAlignment="1" applyProtection="1">
      <alignment vertical="center"/>
      <protection locked="0"/>
    </xf>
    <xf numFmtId="0" fontId="5" fillId="0" borderId="14" xfId="0" applyFont="1" applyBorder="1" applyAlignment="1" applyProtection="1">
      <alignment vertical="center"/>
      <protection locked="0"/>
    </xf>
    <xf numFmtId="0" fontId="5" fillId="0" borderId="12" xfId="0" applyFont="1" applyBorder="1" applyAlignment="1" applyProtection="1">
      <alignment vertical="center"/>
      <protection locked="0"/>
    </xf>
    <xf numFmtId="0" fontId="5" fillId="0" borderId="32" xfId="0" applyFont="1" applyBorder="1" applyAlignment="1" applyProtection="1">
      <alignment vertical="center"/>
      <protection locked="0"/>
    </xf>
    <xf numFmtId="0" fontId="5" fillId="0" borderId="33" xfId="0" applyFont="1" applyBorder="1" applyAlignment="1" applyProtection="1">
      <alignment vertical="center"/>
      <protection locked="0"/>
    </xf>
    <xf numFmtId="164" fontId="5" fillId="0" borderId="40" xfId="1" applyNumberFormat="1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5" fillId="0" borderId="40" xfId="0" applyFont="1" applyBorder="1" applyAlignment="1" applyProtection="1">
      <alignment horizontal="center" vertical="center"/>
      <protection locked="0"/>
    </xf>
    <xf numFmtId="0" fontId="5" fillId="0" borderId="7" xfId="0" applyFont="1" applyBorder="1" applyAlignment="1" applyProtection="1">
      <alignment vertical="center"/>
      <protection locked="0"/>
    </xf>
    <xf numFmtId="0" fontId="4" fillId="5" borderId="17" xfId="0" applyFont="1" applyFill="1" applyBorder="1" applyAlignment="1" applyProtection="1">
      <alignment vertical="center"/>
      <protection locked="0"/>
    </xf>
    <xf numFmtId="164" fontId="5" fillId="0" borderId="12" xfId="1" applyNumberFormat="1" applyFont="1" applyBorder="1" applyAlignment="1" applyProtection="1">
      <alignment vertical="center"/>
      <protection locked="0"/>
    </xf>
    <xf numFmtId="0" fontId="5" fillId="0" borderId="39" xfId="0" applyFont="1" applyBorder="1" applyAlignment="1">
      <alignment vertical="center"/>
    </xf>
    <xf numFmtId="14" fontId="5" fillId="0" borderId="40" xfId="0" applyNumberFormat="1" applyFont="1" applyBorder="1" applyAlignment="1" applyProtection="1">
      <alignment vertical="center"/>
      <protection locked="0"/>
    </xf>
    <xf numFmtId="14" fontId="5" fillId="0" borderId="12" xfId="0" applyNumberFormat="1" applyFont="1" applyBorder="1" applyAlignment="1" applyProtection="1">
      <alignment vertical="center"/>
      <protection locked="0"/>
    </xf>
    <xf numFmtId="14" fontId="5" fillId="0" borderId="33" xfId="0" applyNumberFormat="1" applyFont="1" applyBorder="1" applyAlignment="1" applyProtection="1">
      <alignment vertical="center"/>
      <protection locked="0"/>
    </xf>
    <xf numFmtId="0" fontId="5" fillId="0" borderId="65" xfId="0" applyFont="1" applyBorder="1" applyAlignment="1">
      <alignment vertical="center"/>
    </xf>
    <xf numFmtId="0" fontId="3" fillId="0" borderId="0" xfId="0" applyFont="1" applyAlignment="1" applyProtection="1">
      <alignment vertical="center"/>
      <protection locked="0"/>
    </xf>
    <xf numFmtId="164" fontId="5" fillId="5" borderId="12" xfId="1" applyNumberFormat="1" applyFont="1" applyFill="1" applyBorder="1" applyAlignment="1">
      <alignment vertical="center"/>
    </xf>
    <xf numFmtId="167" fontId="5" fillId="0" borderId="12" xfId="1" applyNumberFormat="1" applyFont="1" applyBorder="1" applyAlignment="1" applyProtection="1">
      <alignment vertical="center"/>
      <protection locked="0"/>
    </xf>
    <xf numFmtId="167" fontId="5" fillId="0" borderId="15" xfId="1" applyNumberFormat="1" applyFont="1" applyBorder="1" applyAlignment="1" applyProtection="1">
      <alignment vertical="center"/>
      <protection locked="0"/>
    </xf>
    <xf numFmtId="0" fontId="7" fillId="0" borderId="61" xfId="0" applyFont="1" applyBorder="1" applyAlignment="1" applyProtection="1">
      <alignment vertical="center"/>
      <protection locked="0"/>
    </xf>
    <xf numFmtId="164" fontId="3" fillId="0" borderId="61" xfId="1" applyNumberFormat="1" applyFont="1" applyBorder="1" applyAlignment="1" applyProtection="1">
      <alignment vertical="center"/>
      <protection locked="0"/>
    </xf>
    <xf numFmtId="164" fontId="3" fillId="5" borderId="7" xfId="1" applyNumberFormat="1" applyFont="1" applyFill="1" applyBorder="1" applyAlignment="1">
      <alignment vertical="center"/>
    </xf>
    <xf numFmtId="164" fontId="3" fillId="5" borderId="12" xfId="1" applyNumberFormat="1" applyFont="1" applyFill="1" applyBorder="1" applyAlignment="1">
      <alignment vertical="center"/>
    </xf>
    <xf numFmtId="164" fontId="2" fillId="5" borderId="17" xfId="1" applyNumberFormat="1" applyFont="1" applyFill="1" applyBorder="1" applyAlignment="1">
      <alignment vertical="center"/>
    </xf>
    <xf numFmtId="164" fontId="3" fillId="0" borderId="12" xfId="1" applyNumberFormat="1" applyFont="1" applyBorder="1" applyAlignment="1" applyProtection="1">
      <alignment vertical="center"/>
      <protection locked="0"/>
    </xf>
    <xf numFmtId="0" fontId="10" fillId="0" borderId="61" xfId="0" applyFont="1" applyBorder="1" applyAlignment="1" applyProtection="1">
      <alignment horizontal="right" vertical="center" wrapText="1"/>
      <protection locked="0"/>
    </xf>
    <xf numFmtId="0" fontId="9" fillId="0" borderId="0" xfId="0" applyFont="1" applyAlignment="1">
      <alignment vertical="center"/>
    </xf>
    <xf numFmtId="164" fontId="3" fillId="2" borderId="12" xfId="1" applyNumberFormat="1" applyFont="1" applyFill="1" applyBorder="1" applyAlignment="1" applyProtection="1">
      <alignment vertical="center"/>
      <protection locked="0"/>
    </xf>
    <xf numFmtId="164" fontId="4" fillId="5" borderId="55" xfId="1" applyNumberFormat="1" applyFont="1" applyFill="1" applyBorder="1" applyAlignment="1">
      <alignment vertical="center"/>
    </xf>
    <xf numFmtId="164" fontId="5" fillId="0" borderId="43" xfId="1" applyNumberFormat="1" applyFont="1" applyBorder="1" applyAlignment="1" applyProtection="1">
      <alignment vertical="center"/>
      <protection locked="0"/>
    </xf>
    <xf numFmtId="164" fontId="5" fillId="0" borderId="13" xfId="1" applyNumberFormat="1" applyFont="1" applyBorder="1" applyAlignment="1" applyProtection="1">
      <alignment vertical="center"/>
      <protection locked="0"/>
    </xf>
    <xf numFmtId="164" fontId="5" fillId="0" borderId="33" xfId="1" applyNumberFormat="1" applyFont="1" applyBorder="1" applyAlignment="1" applyProtection="1">
      <alignment vertical="center"/>
      <protection locked="0"/>
    </xf>
    <xf numFmtId="164" fontId="5" fillId="0" borderId="61" xfId="1" applyNumberFormat="1" applyFont="1" applyBorder="1" applyAlignment="1" applyProtection="1">
      <alignment vertical="center"/>
      <protection locked="0"/>
    </xf>
    <xf numFmtId="9" fontId="0" fillId="0" borderId="0" xfId="0" applyNumberFormat="1"/>
    <xf numFmtId="9" fontId="11" fillId="0" borderId="0" xfId="0" applyNumberFormat="1" applyFont="1"/>
    <xf numFmtId="165" fontId="11" fillId="0" borderId="0" xfId="0" applyNumberFormat="1" applyFont="1"/>
    <xf numFmtId="165" fontId="0" fillId="0" borderId="0" xfId="0" applyNumberFormat="1"/>
    <xf numFmtId="0" fontId="0" fillId="3" borderId="0" xfId="0" applyFill="1"/>
    <xf numFmtId="9" fontId="12" fillId="0" borderId="0" xfId="0" applyNumberFormat="1" applyFont="1"/>
    <xf numFmtId="165" fontId="0" fillId="3" borderId="0" xfId="2" applyNumberFormat="1" applyFont="1" applyFill="1"/>
    <xf numFmtId="165" fontId="3" fillId="0" borderId="40" xfId="2" applyNumberFormat="1" applyFont="1" applyBorder="1" applyAlignment="1" applyProtection="1">
      <alignment vertical="center"/>
      <protection locked="0"/>
    </xf>
    <xf numFmtId="165" fontId="3" fillId="0" borderId="12" xfId="2" applyNumberFormat="1" applyFont="1" applyBorder="1" applyAlignment="1" applyProtection="1">
      <alignment vertical="center"/>
      <protection locked="0"/>
    </xf>
    <xf numFmtId="165" fontId="2" fillId="0" borderId="12" xfId="0" applyNumberFormat="1" applyFont="1" applyBorder="1" applyAlignment="1" applyProtection="1">
      <alignment vertical="center"/>
      <protection locked="0"/>
    </xf>
    <xf numFmtId="0" fontId="0" fillId="6" borderId="0" xfId="0" applyFill="1"/>
    <xf numFmtId="0" fontId="7" fillId="0" borderId="0" xfId="0" applyFont="1" applyAlignment="1" applyProtection="1">
      <alignment horizontal="right" vertical="center"/>
      <protection locked="0"/>
    </xf>
    <xf numFmtId="0" fontId="4" fillId="8" borderId="44" xfId="0" applyFont="1" applyFill="1" applyBorder="1" applyAlignment="1">
      <alignment vertical="center"/>
    </xf>
    <xf numFmtId="164" fontId="4" fillId="8" borderId="47" xfId="1" applyNumberFormat="1" applyFont="1" applyFill="1" applyBorder="1" applyAlignment="1">
      <alignment vertical="center"/>
    </xf>
    <xf numFmtId="0" fontId="4" fillId="8" borderId="25" xfId="0" applyFont="1" applyFill="1" applyBorder="1" applyAlignment="1">
      <alignment horizontal="center" vertical="center" wrapText="1"/>
    </xf>
    <xf numFmtId="0" fontId="4" fillId="8" borderId="26" xfId="0" applyFont="1" applyFill="1" applyBorder="1" applyAlignment="1">
      <alignment horizontal="center" vertical="center" wrapText="1"/>
    </xf>
    <xf numFmtId="164" fontId="5" fillId="9" borderId="42" xfId="1" applyNumberFormat="1" applyFont="1" applyFill="1" applyBorder="1" applyAlignment="1">
      <alignment vertical="center"/>
    </xf>
    <xf numFmtId="164" fontId="5" fillId="9" borderId="40" xfId="1" applyNumberFormat="1" applyFont="1" applyFill="1" applyBorder="1" applyAlignment="1">
      <alignment vertical="center"/>
    </xf>
    <xf numFmtId="164" fontId="5" fillId="9" borderId="14" xfId="1" applyNumberFormat="1" applyFont="1" applyFill="1" applyBorder="1" applyAlignment="1">
      <alignment vertical="center"/>
    </xf>
    <xf numFmtId="164" fontId="5" fillId="9" borderId="12" xfId="1" applyNumberFormat="1" applyFont="1" applyFill="1" applyBorder="1" applyAlignment="1">
      <alignment vertical="center"/>
    </xf>
    <xf numFmtId="164" fontId="4" fillId="9" borderId="14" xfId="1" applyNumberFormat="1" applyFont="1" applyFill="1" applyBorder="1" applyAlignment="1">
      <alignment vertical="center"/>
    </xf>
    <xf numFmtId="164" fontId="5" fillId="9" borderId="19" xfId="1" applyNumberFormat="1" applyFont="1" applyFill="1" applyBorder="1" applyAlignment="1">
      <alignment vertical="center"/>
    </xf>
    <xf numFmtId="164" fontId="4" fillId="9" borderId="26" xfId="1" applyNumberFormat="1" applyFont="1" applyFill="1" applyBorder="1" applyAlignment="1">
      <alignment vertical="center"/>
    </xf>
    <xf numFmtId="0" fontId="4" fillId="9" borderId="36" xfId="0" applyFont="1" applyFill="1" applyBorder="1" applyAlignment="1">
      <alignment horizontal="center" vertical="center"/>
    </xf>
    <xf numFmtId="0" fontId="4" fillId="9" borderId="25" xfId="0" applyFont="1" applyFill="1" applyBorder="1" applyAlignment="1">
      <alignment horizontal="center" vertical="center"/>
    </xf>
    <xf numFmtId="0" fontId="4" fillId="9" borderId="26" xfId="0" applyFont="1" applyFill="1" applyBorder="1" applyAlignment="1">
      <alignment horizontal="center" vertical="center"/>
    </xf>
    <xf numFmtId="0" fontId="4" fillId="9" borderId="26" xfId="0" applyFont="1" applyFill="1" applyBorder="1" applyAlignment="1">
      <alignment horizontal="center" vertical="center" wrapText="1"/>
    </xf>
    <xf numFmtId="0" fontId="4" fillId="9" borderId="25" xfId="0" applyFont="1" applyFill="1" applyBorder="1" applyAlignment="1">
      <alignment horizontal="center" vertical="center" wrapText="1"/>
    </xf>
    <xf numFmtId="0" fontId="4" fillId="9" borderId="61" xfId="0" applyFont="1" applyFill="1" applyBorder="1" applyAlignment="1">
      <alignment vertical="center"/>
    </xf>
    <xf numFmtId="0" fontId="4" fillId="9" borderId="26" xfId="0" applyFont="1" applyFill="1" applyBorder="1" applyAlignment="1">
      <alignment vertical="center"/>
    </xf>
    <xf numFmtId="0" fontId="4" fillId="9" borderId="7" xfId="0" applyFont="1" applyFill="1" applyBorder="1" applyAlignment="1">
      <alignment horizontal="center" vertical="center"/>
    </xf>
    <xf numFmtId="164" fontId="5" fillId="9" borderId="12" xfId="1" applyNumberFormat="1" applyFont="1" applyFill="1" applyBorder="1" applyAlignment="1" applyProtection="1">
      <alignment vertical="center"/>
      <protection locked="0"/>
    </xf>
    <xf numFmtId="9" fontId="4" fillId="9" borderId="12" xfId="0" applyNumberFormat="1" applyFont="1" applyFill="1" applyBorder="1" applyAlignment="1">
      <alignment vertical="center"/>
    </xf>
    <xf numFmtId="164" fontId="5" fillId="9" borderId="40" xfId="1" applyNumberFormat="1" applyFont="1" applyFill="1" applyBorder="1" applyAlignment="1" applyProtection="1">
      <alignment vertical="center"/>
    </xf>
    <xf numFmtId="10" fontId="4" fillId="9" borderId="12" xfId="0" applyNumberFormat="1" applyFont="1" applyFill="1" applyBorder="1" applyAlignment="1">
      <alignment vertical="center"/>
    </xf>
    <xf numFmtId="164" fontId="4" fillId="9" borderId="40" xfId="1" applyNumberFormat="1" applyFont="1" applyFill="1" applyBorder="1" applyAlignment="1" applyProtection="1">
      <alignment vertical="center"/>
    </xf>
    <xf numFmtId="164" fontId="4" fillId="9" borderId="12" xfId="1" applyNumberFormat="1" applyFont="1" applyFill="1" applyBorder="1" applyAlignment="1" applyProtection="1">
      <alignment vertical="center"/>
    </xf>
    <xf numFmtId="164" fontId="4" fillId="9" borderId="17" xfId="1" applyNumberFormat="1" applyFont="1" applyFill="1" applyBorder="1" applyAlignment="1">
      <alignment vertical="center"/>
    </xf>
    <xf numFmtId="0" fontId="4" fillId="8" borderId="26" xfId="0" applyFont="1" applyFill="1" applyBorder="1" applyAlignment="1">
      <alignment horizontal="center" vertical="center"/>
    </xf>
    <xf numFmtId="0" fontId="4" fillId="8" borderId="7" xfId="0" applyFont="1" applyFill="1" applyBorder="1" applyAlignment="1">
      <alignment horizontal="center" vertical="center"/>
    </xf>
    <xf numFmtId="164" fontId="4" fillId="8" borderId="55" xfId="1" applyNumberFormat="1" applyFont="1" applyFill="1" applyBorder="1" applyAlignment="1">
      <alignment vertical="center"/>
    </xf>
    <xf numFmtId="10" fontId="4" fillId="8" borderId="55" xfId="0" applyNumberFormat="1" applyFont="1" applyFill="1" applyBorder="1" applyAlignment="1">
      <alignment vertical="center"/>
    </xf>
    <xf numFmtId="0" fontId="17" fillId="8" borderId="23" xfId="0" applyFont="1" applyFill="1" applyBorder="1" applyAlignment="1">
      <alignment horizontal="center" vertical="center" wrapText="1"/>
    </xf>
    <xf numFmtId="0" fontId="17" fillId="8" borderId="26" xfId="0" applyFont="1" applyFill="1" applyBorder="1" applyAlignment="1">
      <alignment horizontal="center" vertical="center"/>
    </xf>
    <xf numFmtId="0" fontId="17" fillId="8" borderId="26" xfId="0" applyFont="1" applyFill="1" applyBorder="1" applyAlignment="1">
      <alignment horizontal="center" vertical="center" wrapText="1"/>
    </xf>
    <xf numFmtId="0" fontId="17" fillId="8" borderId="27" xfId="0" applyFont="1" applyFill="1" applyBorder="1" applyAlignment="1">
      <alignment horizontal="center" vertical="center" wrapText="1"/>
    </xf>
    <xf numFmtId="0" fontId="17" fillId="8" borderId="37" xfId="0" applyFont="1" applyFill="1" applyBorder="1" applyAlignment="1">
      <alignment horizontal="center" vertical="center" wrapText="1"/>
    </xf>
    <xf numFmtId="164" fontId="5" fillId="8" borderId="41" xfId="1" applyNumberFormat="1" applyFont="1" applyFill="1" applyBorder="1" applyAlignment="1">
      <alignment vertical="center"/>
    </xf>
    <xf numFmtId="164" fontId="4" fillId="8" borderId="20" xfId="1" applyNumberFormat="1" applyFont="1" applyFill="1" applyBorder="1" applyAlignment="1">
      <alignment vertical="center"/>
    </xf>
    <xf numFmtId="0" fontId="4" fillId="8" borderId="16" xfId="0" applyFont="1" applyFill="1" applyBorder="1" applyAlignment="1">
      <alignment vertical="center"/>
    </xf>
    <xf numFmtId="0" fontId="4" fillId="8" borderId="19" xfId="0" applyFont="1" applyFill="1" applyBorder="1" applyAlignment="1">
      <alignment vertical="center"/>
    </xf>
    <xf numFmtId="0" fontId="4" fillId="8" borderId="17" xfId="0" applyFont="1" applyFill="1" applyBorder="1" applyAlignment="1">
      <alignment vertical="center"/>
    </xf>
    <xf numFmtId="164" fontId="4" fillId="8" borderId="17" xfId="1" applyNumberFormat="1" applyFont="1" applyFill="1" applyBorder="1" applyAlignment="1">
      <alignment vertical="center"/>
    </xf>
    <xf numFmtId="0" fontId="4" fillId="8" borderId="37" xfId="0" applyFont="1" applyFill="1" applyBorder="1" applyAlignment="1">
      <alignment horizontal="center" vertical="center" wrapText="1"/>
    </xf>
    <xf numFmtId="165" fontId="4" fillId="8" borderId="17" xfId="0" applyNumberFormat="1" applyFont="1" applyFill="1" applyBorder="1" applyAlignment="1">
      <alignment vertical="center"/>
    </xf>
    <xf numFmtId="164" fontId="5" fillId="8" borderId="40" xfId="1" applyNumberFormat="1" applyFont="1" applyFill="1" applyBorder="1" applyAlignment="1">
      <alignment vertical="center"/>
    </xf>
    <xf numFmtId="164" fontId="5" fillId="8" borderId="14" xfId="1" applyNumberFormat="1" applyFont="1" applyFill="1" applyBorder="1" applyAlignment="1">
      <alignment vertical="center"/>
    </xf>
    <xf numFmtId="164" fontId="5" fillId="8" borderId="12" xfId="1" applyNumberFormat="1" applyFont="1" applyFill="1" applyBorder="1" applyAlignment="1">
      <alignment vertical="center"/>
    </xf>
    <xf numFmtId="0" fontId="4" fillId="9" borderId="25" xfId="0" applyFont="1" applyFill="1" applyBorder="1" applyAlignment="1">
      <alignment vertical="center"/>
    </xf>
    <xf numFmtId="164" fontId="3" fillId="8" borderId="7" xfId="1" applyNumberFormat="1" applyFont="1" applyFill="1" applyBorder="1" applyAlignment="1">
      <alignment vertical="center"/>
    </xf>
    <xf numFmtId="164" fontId="3" fillId="8" borderId="12" xfId="1" applyNumberFormat="1" applyFont="1" applyFill="1" applyBorder="1" applyAlignment="1">
      <alignment vertical="center"/>
    </xf>
    <xf numFmtId="164" fontId="2" fillId="8" borderId="17" xfId="1" applyNumberFormat="1" applyFont="1" applyFill="1" applyBorder="1" applyAlignment="1">
      <alignment vertical="center"/>
    </xf>
    <xf numFmtId="0" fontId="4" fillId="8" borderId="14" xfId="0" applyFont="1" applyFill="1" applyBorder="1" applyAlignment="1">
      <alignment vertical="center"/>
    </xf>
    <xf numFmtId="0" fontId="4" fillId="9" borderId="14" xfId="0" applyFont="1" applyFill="1" applyBorder="1" applyAlignment="1">
      <alignment vertical="center"/>
    </xf>
    <xf numFmtId="0" fontId="5" fillId="9" borderId="19" xfId="0" applyFont="1" applyFill="1" applyBorder="1" applyAlignment="1">
      <alignment vertical="center"/>
    </xf>
    <xf numFmtId="0" fontId="4" fillId="9" borderId="19" xfId="0" applyFont="1" applyFill="1" applyBorder="1" applyAlignment="1">
      <alignment vertical="center"/>
    </xf>
    <xf numFmtId="164" fontId="3" fillId="9" borderId="40" xfId="1" applyNumberFormat="1" applyFont="1" applyFill="1" applyBorder="1" applyAlignment="1">
      <alignment vertical="center"/>
    </xf>
    <xf numFmtId="164" fontId="3" fillId="9" borderId="12" xfId="1" applyNumberFormat="1" applyFont="1" applyFill="1" applyBorder="1" applyAlignment="1">
      <alignment vertical="center"/>
    </xf>
    <xf numFmtId="164" fontId="2" fillId="9" borderId="17" xfId="1" applyNumberFormat="1" applyFont="1" applyFill="1" applyBorder="1" applyAlignment="1">
      <alignment vertical="center"/>
    </xf>
    <xf numFmtId="0" fontId="5" fillId="8" borderId="19" xfId="0" applyFont="1" applyFill="1" applyBorder="1" applyAlignment="1">
      <alignment vertical="center"/>
    </xf>
    <xf numFmtId="0" fontId="5" fillId="8" borderId="17" xfId="0" applyFont="1" applyFill="1" applyBorder="1" applyAlignment="1">
      <alignment vertical="center"/>
    </xf>
    <xf numFmtId="164" fontId="3" fillId="8" borderId="14" xfId="1" applyNumberFormat="1" applyFont="1" applyFill="1" applyBorder="1" applyAlignment="1">
      <alignment vertical="center"/>
    </xf>
    <xf numFmtId="0" fontId="4" fillId="8" borderId="17" xfId="0" applyFont="1" applyFill="1" applyBorder="1" applyAlignment="1" applyProtection="1">
      <alignment vertical="center"/>
      <protection locked="0"/>
    </xf>
    <xf numFmtId="0" fontId="4" fillId="8" borderId="25" xfId="0" applyFont="1" applyFill="1" applyBorder="1" applyAlignment="1">
      <alignment vertical="center"/>
    </xf>
    <xf numFmtId="0" fontId="4" fillId="8" borderId="26" xfId="0" applyFont="1" applyFill="1" applyBorder="1" applyAlignment="1">
      <alignment vertical="center"/>
    </xf>
    <xf numFmtId="0" fontId="5" fillId="8" borderId="16" xfId="0" applyFont="1" applyFill="1" applyBorder="1" applyAlignment="1">
      <alignment vertical="center"/>
    </xf>
    <xf numFmtId="0" fontId="4" fillId="8" borderId="10" xfId="0" applyFont="1" applyFill="1" applyBorder="1" applyAlignment="1">
      <alignment horizontal="center" vertical="center"/>
    </xf>
    <xf numFmtId="164" fontId="5" fillId="8" borderId="15" xfId="1" applyNumberFormat="1" applyFont="1" applyFill="1" applyBorder="1" applyAlignment="1">
      <alignment vertical="center"/>
    </xf>
    <xf numFmtId="164" fontId="5" fillId="8" borderId="17" xfId="1" applyNumberFormat="1" applyFont="1" applyFill="1" applyBorder="1" applyAlignment="1">
      <alignment vertical="center"/>
    </xf>
    <xf numFmtId="164" fontId="5" fillId="8" borderId="20" xfId="1" applyNumberFormat="1" applyFont="1" applyFill="1" applyBorder="1" applyAlignment="1">
      <alignment vertical="center"/>
    </xf>
    <xf numFmtId="0" fontId="4" fillId="8" borderId="6" xfId="0" applyFont="1" applyFill="1" applyBorder="1" applyAlignment="1">
      <alignment horizontal="center" vertical="center"/>
    </xf>
    <xf numFmtId="0" fontId="4" fillId="9" borderId="17" xfId="0" applyFont="1" applyFill="1" applyBorder="1" applyAlignment="1">
      <alignment vertical="center"/>
    </xf>
    <xf numFmtId="164" fontId="4" fillId="9" borderId="17" xfId="1" applyNumberFormat="1" applyFont="1" applyFill="1" applyBorder="1" applyAlignment="1" applyProtection="1">
      <alignment vertical="center"/>
    </xf>
    <xf numFmtId="164" fontId="4" fillId="9" borderId="20" xfId="1" applyNumberFormat="1" applyFont="1" applyFill="1" applyBorder="1" applyAlignment="1" applyProtection="1">
      <alignment vertical="center"/>
    </xf>
    <xf numFmtId="0" fontId="4" fillId="9" borderId="10" xfId="0" applyFont="1" applyFill="1" applyBorder="1" applyAlignment="1">
      <alignment horizontal="center" vertical="center"/>
    </xf>
    <xf numFmtId="164" fontId="5" fillId="9" borderId="15" xfId="1" applyNumberFormat="1" applyFont="1" applyFill="1" applyBorder="1" applyAlignment="1" applyProtection="1">
      <alignment vertical="center"/>
    </xf>
    <xf numFmtId="0" fontId="4" fillId="9" borderId="7" xfId="0" applyFont="1" applyFill="1" applyBorder="1" applyAlignment="1">
      <alignment horizontal="center" vertical="center" wrapText="1"/>
    </xf>
    <xf numFmtId="0" fontId="4" fillId="9" borderId="17" xfId="0" applyFont="1" applyFill="1" applyBorder="1" applyAlignment="1">
      <alignment horizontal="center" vertical="center"/>
    </xf>
    <xf numFmtId="167" fontId="4" fillId="9" borderId="17" xfId="1" applyNumberFormat="1" applyFont="1" applyFill="1" applyBorder="1" applyAlignment="1">
      <alignment vertical="center"/>
    </xf>
    <xf numFmtId="167" fontId="4" fillId="9" borderId="20" xfId="1" applyNumberFormat="1" applyFont="1" applyFill="1" applyBorder="1" applyAlignment="1">
      <alignment vertical="center"/>
    </xf>
    <xf numFmtId="0" fontId="4" fillId="9" borderId="10" xfId="0" applyFont="1" applyFill="1" applyBorder="1" applyAlignment="1">
      <alignment horizontal="center" vertical="center" wrapText="1"/>
    </xf>
    <xf numFmtId="0" fontId="5" fillId="8" borderId="24" xfId="0" applyFont="1" applyFill="1" applyBorder="1" applyAlignment="1">
      <alignment vertical="center"/>
    </xf>
    <xf numFmtId="0" fontId="3" fillId="5" borderId="33" xfId="0" applyFont="1" applyFill="1" applyBorder="1" applyAlignment="1">
      <alignment vertical="center"/>
    </xf>
    <xf numFmtId="0" fontId="3" fillId="5" borderId="40" xfId="0" applyFont="1" applyFill="1" applyBorder="1" applyAlignment="1">
      <alignment vertical="center"/>
    </xf>
    <xf numFmtId="0" fontId="3" fillId="5" borderId="12" xfId="0" applyFont="1" applyFill="1" applyBorder="1" applyAlignment="1">
      <alignment vertical="center"/>
    </xf>
    <xf numFmtId="0" fontId="2" fillId="5" borderId="17" xfId="0" applyFont="1" applyFill="1" applyBorder="1" applyAlignment="1">
      <alignment vertical="center"/>
    </xf>
    <xf numFmtId="164" fontId="5" fillId="5" borderId="64" xfId="1" applyNumberFormat="1" applyFont="1" applyFill="1" applyBorder="1" applyAlignment="1">
      <alignment vertical="center"/>
    </xf>
    <xf numFmtId="164" fontId="5" fillId="5" borderId="12" xfId="1" applyNumberFormat="1" applyFont="1" applyFill="1" applyBorder="1" applyAlignment="1" applyProtection="1">
      <alignment vertical="center"/>
    </xf>
    <xf numFmtId="0" fontId="5" fillId="5" borderId="12" xfId="0" applyFont="1" applyFill="1" applyBorder="1" applyAlignment="1" applyProtection="1">
      <alignment vertical="center"/>
      <protection locked="0"/>
    </xf>
    <xf numFmtId="0" fontId="4" fillId="5" borderId="12" xfId="0" applyFont="1" applyFill="1" applyBorder="1" applyAlignment="1" applyProtection="1">
      <alignment vertical="center"/>
      <protection locked="0"/>
    </xf>
    <xf numFmtId="164" fontId="4" fillId="5" borderId="12" xfId="1" applyNumberFormat="1" applyFont="1" applyFill="1" applyBorder="1" applyAlignment="1" applyProtection="1">
      <alignment vertical="center"/>
      <protection locked="0"/>
    </xf>
    <xf numFmtId="164" fontId="4" fillId="5" borderId="17" xfId="1" applyNumberFormat="1" applyFont="1" applyFill="1" applyBorder="1" applyAlignment="1" applyProtection="1">
      <alignment vertical="center"/>
      <protection locked="0"/>
    </xf>
    <xf numFmtId="0" fontId="5" fillId="4" borderId="0" xfId="0" applyFont="1" applyFill="1" applyAlignment="1">
      <alignment vertical="center"/>
    </xf>
    <xf numFmtId="0" fontId="3" fillId="4" borderId="0" xfId="0" applyFont="1" applyFill="1" applyAlignment="1">
      <alignment vertical="center"/>
    </xf>
    <xf numFmtId="0" fontId="4" fillId="4" borderId="0" xfId="0" applyFont="1" applyFill="1" applyAlignment="1">
      <alignment vertical="center"/>
    </xf>
    <xf numFmtId="0" fontId="4" fillId="4" borderId="0" xfId="0" applyFont="1" applyFill="1" applyAlignment="1">
      <alignment horizontal="center" vertical="center"/>
    </xf>
    <xf numFmtId="164" fontId="5" fillId="4" borderId="0" xfId="1" applyNumberFormat="1" applyFont="1" applyFill="1" applyAlignment="1">
      <alignment vertical="center"/>
    </xf>
    <xf numFmtId="164" fontId="4" fillId="4" borderId="0" xfId="1" applyNumberFormat="1" applyFont="1" applyFill="1" applyAlignment="1">
      <alignment vertical="center"/>
    </xf>
    <xf numFmtId="0" fontId="4" fillId="4" borderId="0" xfId="0" applyFont="1" applyFill="1" applyAlignment="1">
      <alignment horizontal="center" vertical="center" wrapText="1"/>
    </xf>
    <xf numFmtId="164" fontId="3" fillId="4" borderId="0" xfId="0" applyNumberFormat="1" applyFont="1" applyFill="1" applyAlignment="1">
      <alignment vertical="center"/>
    </xf>
    <xf numFmtId="0" fontId="2" fillId="4" borderId="0" xfId="0" applyFont="1" applyFill="1" applyAlignment="1">
      <alignment vertical="center"/>
    </xf>
    <xf numFmtId="9" fontId="4" fillId="9" borderId="19" xfId="0" applyNumberFormat="1" applyFont="1" applyFill="1" applyBorder="1" applyAlignment="1">
      <alignment horizontal="center" vertical="center"/>
    </xf>
    <xf numFmtId="0" fontId="4" fillId="9" borderId="8" xfId="0" applyFont="1" applyFill="1" applyBorder="1" applyAlignment="1">
      <alignment horizontal="center" vertical="center"/>
    </xf>
    <xf numFmtId="9" fontId="5" fillId="5" borderId="13" xfId="0" applyNumberFormat="1" applyFont="1" applyFill="1" applyBorder="1" applyAlignment="1">
      <alignment horizontal="center" vertical="center"/>
    </xf>
    <xf numFmtId="9" fontId="5" fillId="0" borderId="13" xfId="0" applyNumberFormat="1" applyFont="1" applyBorder="1" applyAlignment="1">
      <alignment horizontal="center" vertical="center"/>
    </xf>
    <xf numFmtId="0" fontId="3" fillId="0" borderId="23" xfId="0" applyFont="1" applyBorder="1" applyAlignment="1" applyProtection="1">
      <alignment horizontal="center" vertical="center"/>
      <protection locked="0"/>
    </xf>
    <xf numFmtId="0" fontId="3" fillId="0" borderId="38" xfId="0" applyFont="1" applyBorder="1" applyAlignment="1" applyProtection="1">
      <alignment horizontal="center" vertical="center"/>
      <protection locked="0"/>
    </xf>
    <xf numFmtId="0" fontId="3" fillId="0" borderId="24" xfId="0" applyFont="1" applyBorder="1" applyAlignment="1" applyProtection="1">
      <alignment horizontal="center" vertical="center"/>
      <protection locked="0"/>
    </xf>
    <xf numFmtId="0" fontId="14" fillId="10" borderId="0" xfId="0" applyFont="1" applyFill="1" applyAlignment="1">
      <alignment horizontal="center" vertical="center"/>
    </xf>
    <xf numFmtId="0" fontId="14" fillId="10" borderId="5" xfId="0" applyFont="1" applyFill="1" applyBorder="1" applyAlignment="1">
      <alignment horizontal="center" vertical="center"/>
    </xf>
    <xf numFmtId="0" fontId="13" fillId="10" borderId="4" xfId="0" applyFont="1" applyFill="1" applyBorder="1" applyAlignment="1">
      <alignment horizontal="center" vertical="center"/>
    </xf>
    <xf numFmtId="0" fontId="13" fillId="10" borderId="0" xfId="0" applyFont="1" applyFill="1" applyAlignment="1">
      <alignment horizontal="center" vertical="center"/>
    </xf>
    <xf numFmtId="0" fontId="13" fillId="10" borderId="5" xfId="0" applyFont="1" applyFill="1" applyBorder="1" applyAlignment="1">
      <alignment horizontal="center" vertical="center"/>
    </xf>
    <xf numFmtId="0" fontId="4" fillId="8" borderId="23" xfId="0" applyFont="1" applyFill="1" applyBorder="1" applyAlignment="1">
      <alignment horizontal="center" vertical="center" wrapText="1"/>
    </xf>
    <xf numFmtId="0" fontId="4" fillId="8" borderId="38" xfId="0" applyFont="1" applyFill="1" applyBorder="1" applyAlignment="1">
      <alignment horizontal="center" vertical="center" wrapText="1"/>
    </xf>
    <xf numFmtId="0" fontId="4" fillId="8" borderId="24" xfId="0" applyFont="1" applyFill="1" applyBorder="1" applyAlignment="1">
      <alignment horizontal="center" vertical="center" wrapText="1"/>
    </xf>
    <xf numFmtId="0" fontId="4" fillId="8" borderId="27" xfId="0" applyFont="1" applyFill="1" applyBorder="1" applyAlignment="1">
      <alignment horizontal="center" vertical="center" wrapText="1"/>
    </xf>
    <xf numFmtId="0" fontId="4" fillId="8" borderId="25" xfId="0" applyFont="1" applyFill="1" applyBorder="1" applyAlignment="1">
      <alignment horizontal="center" vertical="center" wrapText="1"/>
    </xf>
    <xf numFmtId="14" fontId="5" fillId="0" borderId="23" xfId="0" applyNumberFormat="1" applyFont="1" applyBorder="1" applyAlignment="1" applyProtection="1">
      <alignment horizontal="center" vertical="center"/>
      <protection locked="0"/>
    </xf>
    <xf numFmtId="14" fontId="5" fillId="0" borderId="24" xfId="0" applyNumberFormat="1" applyFont="1" applyBorder="1" applyAlignment="1" applyProtection="1">
      <alignment horizontal="center" vertical="center"/>
      <protection locked="0"/>
    </xf>
    <xf numFmtId="0" fontId="5" fillId="0" borderId="23" xfId="0" applyFont="1" applyBorder="1" applyAlignment="1" applyProtection="1">
      <alignment horizontal="center" vertical="center"/>
      <protection locked="0"/>
    </xf>
    <xf numFmtId="0" fontId="5" fillId="0" borderId="24" xfId="0" applyFont="1" applyBorder="1" applyAlignment="1" applyProtection="1">
      <alignment horizontal="center" vertical="center"/>
      <protection locked="0"/>
    </xf>
    <xf numFmtId="0" fontId="18" fillId="7" borderId="1" xfId="0" applyFont="1" applyFill="1" applyBorder="1" applyAlignment="1">
      <alignment horizontal="center" vertical="center"/>
    </xf>
    <xf numFmtId="0" fontId="18" fillId="7" borderId="2" xfId="0" applyFont="1" applyFill="1" applyBorder="1" applyAlignment="1">
      <alignment horizontal="center" vertical="center"/>
    </xf>
    <xf numFmtId="0" fontId="18" fillId="7" borderId="3" xfId="0" applyFont="1" applyFill="1" applyBorder="1" applyAlignment="1">
      <alignment horizontal="center" vertical="center"/>
    </xf>
    <xf numFmtId="0" fontId="14" fillId="10" borderId="4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right" vertical="center"/>
    </xf>
    <xf numFmtId="0" fontId="3" fillId="0" borderId="0" xfId="0" applyFont="1" applyAlignment="1">
      <alignment horizontal="right" vertical="center"/>
    </xf>
    <xf numFmtId="165" fontId="3" fillId="4" borderId="0" xfId="2" applyNumberFormat="1" applyFont="1" applyFill="1" applyAlignment="1" applyProtection="1">
      <alignment horizontal="center" vertical="center"/>
    </xf>
    <xf numFmtId="0" fontId="5" fillId="0" borderId="11" xfId="0" applyFont="1" applyBorder="1" applyAlignment="1">
      <alignment horizontal="left" vertical="center"/>
    </xf>
    <xf numFmtId="0" fontId="5" fillId="0" borderId="12" xfId="0" applyFont="1" applyBorder="1" applyAlignment="1">
      <alignment horizontal="left" vertical="center"/>
    </xf>
    <xf numFmtId="167" fontId="5" fillId="9" borderId="13" xfId="1" applyNumberFormat="1" applyFont="1" applyFill="1" applyBorder="1" applyAlignment="1">
      <alignment horizontal="center" vertical="center"/>
    </xf>
    <xf numFmtId="167" fontId="5" fillId="9" borderId="14" xfId="1" applyNumberFormat="1" applyFont="1" applyFill="1" applyBorder="1" applyAlignment="1">
      <alignment horizontal="center" vertical="center"/>
    </xf>
    <xf numFmtId="0" fontId="4" fillId="9" borderId="16" xfId="0" applyFont="1" applyFill="1" applyBorder="1" applyAlignment="1">
      <alignment horizontal="left" vertical="center"/>
    </xf>
    <xf numFmtId="0" fontId="4" fillId="9" borderId="17" xfId="0" applyFont="1" applyFill="1" applyBorder="1" applyAlignment="1">
      <alignment horizontal="left" vertical="center"/>
    </xf>
    <xf numFmtId="167" fontId="4" fillId="9" borderId="18" xfId="1" applyNumberFormat="1" applyFont="1" applyFill="1" applyBorder="1" applyAlignment="1">
      <alignment horizontal="center" vertical="center"/>
    </xf>
    <xf numFmtId="167" fontId="4" fillId="9" borderId="19" xfId="1" applyNumberFormat="1" applyFont="1" applyFill="1" applyBorder="1" applyAlignment="1">
      <alignment horizontal="center" vertical="center"/>
    </xf>
    <xf numFmtId="0" fontId="4" fillId="9" borderId="6" xfId="0" applyFont="1" applyFill="1" applyBorder="1" applyAlignment="1">
      <alignment horizontal="center" vertical="center"/>
    </xf>
    <xf numFmtId="0" fontId="4" fillId="9" borderId="7" xfId="0" applyFont="1" applyFill="1" applyBorder="1" applyAlignment="1">
      <alignment horizontal="center" vertical="center"/>
    </xf>
    <xf numFmtId="0" fontId="4" fillId="9" borderId="8" xfId="0" applyFont="1" applyFill="1" applyBorder="1" applyAlignment="1">
      <alignment horizontal="center" vertical="center" wrapText="1"/>
    </xf>
    <xf numFmtId="0" fontId="4" fillId="9" borderId="9" xfId="0" applyFont="1" applyFill="1" applyBorder="1" applyAlignment="1">
      <alignment horizontal="center" vertical="center" wrapText="1"/>
    </xf>
    <xf numFmtId="0" fontId="5" fillId="0" borderId="11" xfId="0" applyFont="1" applyBorder="1" applyAlignment="1">
      <alignment horizontal="left" vertical="center" wrapText="1"/>
    </xf>
    <xf numFmtId="0" fontId="4" fillId="9" borderId="21" xfId="0" applyFont="1" applyFill="1" applyBorder="1" applyAlignment="1">
      <alignment horizontal="center" vertical="center"/>
    </xf>
    <xf numFmtId="0" fontId="4" fillId="9" borderId="22" xfId="0" applyFont="1" applyFill="1" applyBorder="1" applyAlignment="1">
      <alignment horizontal="center" vertical="center"/>
    </xf>
    <xf numFmtId="0" fontId="4" fillId="9" borderId="9" xfId="0" applyFont="1" applyFill="1" applyBorder="1" applyAlignment="1">
      <alignment horizontal="center" vertical="center"/>
    </xf>
    <xf numFmtId="0" fontId="4" fillId="8" borderId="8" xfId="0" applyFont="1" applyFill="1" applyBorder="1" applyAlignment="1">
      <alignment horizontal="center" vertical="center"/>
    </xf>
    <xf numFmtId="0" fontId="4" fillId="8" borderId="9" xfId="0" applyFont="1" applyFill="1" applyBorder="1" applyAlignment="1">
      <alignment horizontal="center" vertical="center"/>
    </xf>
    <xf numFmtId="9" fontId="5" fillId="5" borderId="13" xfId="0" applyNumberFormat="1" applyFont="1" applyFill="1" applyBorder="1" applyAlignment="1">
      <alignment horizontal="center" vertical="center"/>
    </xf>
    <xf numFmtId="9" fontId="5" fillId="5" borderId="14" xfId="0" applyNumberFormat="1" applyFont="1" applyFill="1" applyBorder="1" applyAlignment="1">
      <alignment horizontal="center" vertical="center"/>
    </xf>
    <xf numFmtId="164" fontId="5" fillId="8" borderId="13" xfId="1" applyNumberFormat="1" applyFont="1" applyFill="1" applyBorder="1" applyAlignment="1">
      <alignment horizontal="center" vertical="center"/>
    </xf>
    <xf numFmtId="164" fontId="5" fillId="8" borderId="14" xfId="1" applyNumberFormat="1" applyFont="1" applyFill="1" applyBorder="1" applyAlignment="1">
      <alignment horizontal="center" vertical="center"/>
    </xf>
    <xf numFmtId="164" fontId="5" fillId="0" borderId="23" xfId="1" applyNumberFormat="1" applyFont="1" applyBorder="1" applyAlignment="1" applyProtection="1">
      <alignment horizontal="center" vertical="center"/>
      <protection locked="0"/>
    </xf>
    <xf numFmtId="164" fontId="5" fillId="0" borderId="24" xfId="1" applyNumberFormat="1" applyFont="1" applyBorder="1" applyAlignment="1" applyProtection="1">
      <alignment horizontal="center" vertical="center"/>
      <protection locked="0"/>
    </xf>
    <xf numFmtId="164" fontId="5" fillId="8" borderId="18" xfId="1" applyNumberFormat="1" applyFont="1" applyFill="1" applyBorder="1" applyAlignment="1">
      <alignment horizontal="center" vertical="center"/>
    </xf>
    <xf numFmtId="164" fontId="5" fillId="8" borderId="19" xfId="1" applyNumberFormat="1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15" xfId="0" applyFont="1" applyBorder="1" applyAlignment="1">
      <alignment horizontal="left" vertical="center"/>
    </xf>
    <xf numFmtId="164" fontId="5" fillId="0" borderId="13" xfId="1" applyNumberFormat="1" applyFont="1" applyBorder="1" applyAlignment="1" applyProtection="1">
      <alignment horizontal="center" vertical="center"/>
      <protection locked="0"/>
    </xf>
    <xf numFmtId="164" fontId="5" fillId="0" borderId="14" xfId="1" applyNumberFormat="1" applyFont="1" applyBorder="1" applyAlignment="1" applyProtection="1">
      <alignment horizontal="center" vertical="center"/>
      <protection locked="0"/>
    </xf>
    <xf numFmtId="164" fontId="5" fillId="0" borderId="52" xfId="1" applyNumberFormat="1" applyFont="1" applyBorder="1" applyAlignment="1" applyProtection="1">
      <alignment horizontal="center" vertical="center"/>
      <protection locked="0"/>
    </xf>
    <xf numFmtId="164" fontId="5" fillId="0" borderId="29" xfId="1" applyNumberFormat="1" applyFont="1" applyBorder="1" applyAlignment="1" applyProtection="1">
      <alignment horizontal="center" vertical="center"/>
      <protection locked="0"/>
    </xf>
    <xf numFmtId="0" fontId="3" fillId="0" borderId="49" xfId="0" applyFont="1" applyBorder="1" applyAlignment="1">
      <alignment horizontal="center" vertical="center"/>
    </xf>
    <xf numFmtId="0" fontId="3" fillId="0" borderId="50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4" fillId="8" borderId="23" xfId="0" applyFont="1" applyFill="1" applyBorder="1" applyAlignment="1">
      <alignment horizontal="center" vertical="center"/>
    </xf>
    <xf numFmtId="0" fontId="4" fillId="8" borderId="24" xfId="0" applyFont="1" applyFill="1" applyBorder="1" applyAlignment="1">
      <alignment horizontal="center" vertical="center"/>
    </xf>
    <xf numFmtId="0" fontId="5" fillId="0" borderId="6" xfId="0" applyFont="1" applyBorder="1" applyAlignment="1">
      <alignment horizontal="left" vertical="center"/>
    </xf>
    <xf numFmtId="0" fontId="5" fillId="0" borderId="10" xfId="0" applyFont="1" applyBorder="1" applyAlignment="1">
      <alignment horizontal="left" vertical="center"/>
    </xf>
    <xf numFmtId="164" fontId="5" fillId="0" borderId="8" xfId="1" applyNumberFormat="1" applyFont="1" applyBorder="1" applyAlignment="1" applyProtection="1">
      <alignment horizontal="center" vertical="center"/>
      <protection locked="0"/>
    </xf>
    <xf numFmtId="164" fontId="5" fillId="0" borderId="9" xfId="1" applyNumberFormat="1" applyFont="1" applyBorder="1" applyAlignment="1" applyProtection="1">
      <alignment horizontal="center" vertical="center"/>
      <protection locked="0"/>
    </xf>
    <xf numFmtId="164" fontId="5" fillId="0" borderId="22" xfId="1" applyNumberFormat="1" applyFont="1" applyBorder="1" applyAlignment="1" applyProtection="1">
      <alignment horizontal="center" vertical="center"/>
      <protection locked="0"/>
    </xf>
    <xf numFmtId="164" fontId="5" fillId="0" borderId="28" xfId="1" applyNumberFormat="1" applyFont="1" applyBorder="1" applyAlignment="1" applyProtection="1">
      <alignment horizontal="center" vertical="center"/>
      <protection locked="0"/>
    </xf>
    <xf numFmtId="164" fontId="5" fillId="8" borderId="13" xfId="1" applyNumberFormat="1" applyFont="1" applyFill="1" applyBorder="1" applyAlignment="1" applyProtection="1">
      <alignment horizontal="center" vertical="center"/>
    </xf>
    <xf numFmtId="164" fontId="5" fillId="8" borderId="52" xfId="1" applyNumberFormat="1" applyFont="1" applyFill="1" applyBorder="1" applyAlignment="1" applyProtection="1">
      <alignment horizontal="center" vertical="center"/>
    </xf>
    <xf numFmtId="164" fontId="5" fillId="8" borderId="29" xfId="1" applyNumberFormat="1" applyFont="1" applyFill="1" applyBorder="1" applyAlignment="1" applyProtection="1">
      <alignment horizontal="center" vertical="center"/>
    </xf>
    <xf numFmtId="0" fontId="5" fillId="0" borderId="30" xfId="0" applyFont="1" applyBorder="1" applyAlignment="1">
      <alignment horizontal="left" vertical="center" wrapText="1"/>
    </xf>
    <xf numFmtId="0" fontId="5" fillId="0" borderId="31" xfId="0" applyFont="1" applyBorder="1" applyAlignment="1">
      <alignment horizontal="left" vertical="center"/>
    </xf>
    <xf numFmtId="164" fontId="5" fillId="0" borderId="34" xfId="1" applyNumberFormat="1" applyFont="1" applyBorder="1" applyAlignment="1" applyProtection="1">
      <alignment horizontal="center" vertical="center"/>
      <protection locked="0"/>
    </xf>
    <xf numFmtId="164" fontId="5" fillId="0" borderId="63" xfId="1" applyNumberFormat="1" applyFont="1" applyBorder="1" applyAlignment="1" applyProtection="1">
      <alignment horizontal="center" vertical="center"/>
      <protection locked="0"/>
    </xf>
    <xf numFmtId="164" fontId="5" fillId="0" borderId="35" xfId="1" applyNumberFormat="1" applyFont="1" applyBorder="1" applyAlignment="1" applyProtection="1">
      <alignment horizontal="center" vertical="center"/>
      <protection locked="0"/>
    </xf>
    <xf numFmtId="0" fontId="4" fillId="0" borderId="11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/>
    </xf>
    <xf numFmtId="164" fontId="4" fillId="8" borderId="13" xfId="1" applyNumberFormat="1" applyFont="1" applyFill="1" applyBorder="1" applyAlignment="1" applyProtection="1">
      <alignment horizontal="center" vertical="center"/>
    </xf>
    <xf numFmtId="164" fontId="4" fillId="8" borderId="14" xfId="1" applyNumberFormat="1" applyFont="1" applyFill="1" applyBorder="1" applyAlignment="1" applyProtection="1">
      <alignment horizontal="center" vertical="center"/>
    </xf>
    <xf numFmtId="164" fontId="4" fillId="8" borderId="52" xfId="1" applyNumberFormat="1" applyFont="1" applyFill="1" applyBorder="1" applyAlignment="1" applyProtection="1">
      <alignment horizontal="center" vertical="center"/>
    </xf>
    <xf numFmtId="164" fontId="5" fillId="0" borderId="7" xfId="1" applyNumberFormat="1" applyFont="1" applyBorder="1" applyAlignment="1" applyProtection="1">
      <alignment horizontal="center" vertical="center"/>
      <protection locked="0"/>
    </xf>
    <xf numFmtId="164" fontId="5" fillId="0" borderId="10" xfId="1" applyNumberFormat="1" applyFont="1" applyBorder="1" applyAlignment="1" applyProtection="1">
      <alignment horizontal="center" vertical="center"/>
      <protection locked="0"/>
    </xf>
    <xf numFmtId="0" fontId="4" fillId="8" borderId="36" xfId="0" applyFont="1" applyFill="1" applyBorder="1" applyAlignment="1">
      <alignment horizontal="left" vertical="center" wrapText="1"/>
    </xf>
    <xf numFmtId="0" fontId="4" fillId="8" borderId="37" xfId="0" applyFont="1" applyFill="1" applyBorder="1" applyAlignment="1">
      <alignment horizontal="left" vertical="center"/>
    </xf>
    <xf numFmtId="164" fontId="4" fillId="8" borderId="27" xfId="1" applyNumberFormat="1" applyFont="1" applyFill="1" applyBorder="1" applyAlignment="1">
      <alignment horizontal="center" vertical="center"/>
    </xf>
    <xf numFmtId="164" fontId="4" fillId="8" borderId="25" xfId="1" applyNumberFormat="1" applyFont="1" applyFill="1" applyBorder="1" applyAlignment="1">
      <alignment horizontal="center" vertical="center"/>
    </xf>
    <xf numFmtId="164" fontId="4" fillId="8" borderId="27" xfId="1" applyNumberFormat="1" applyFont="1" applyFill="1" applyBorder="1" applyAlignment="1">
      <alignment horizontal="right" vertical="center"/>
    </xf>
    <xf numFmtId="164" fontId="4" fillId="8" borderId="38" xfId="1" applyNumberFormat="1" applyFont="1" applyFill="1" applyBorder="1" applyAlignment="1">
      <alignment horizontal="right" vertical="center"/>
    </xf>
    <xf numFmtId="164" fontId="4" fillId="8" borderId="25" xfId="1" applyNumberFormat="1" applyFont="1" applyFill="1" applyBorder="1" applyAlignment="1">
      <alignment horizontal="right" vertical="center"/>
    </xf>
    <xf numFmtId="0" fontId="7" fillId="0" borderId="0" xfId="0" applyFont="1" applyAlignment="1">
      <alignment horizontal="left" vertical="center"/>
    </xf>
    <xf numFmtId="166" fontId="5" fillId="0" borderId="12" xfId="1" applyNumberFormat="1" applyFont="1" applyBorder="1" applyAlignment="1" applyProtection="1">
      <alignment horizontal="center" vertical="center"/>
      <protection locked="0"/>
    </xf>
    <xf numFmtId="166" fontId="5" fillId="0" borderId="13" xfId="1" applyNumberFormat="1" applyFont="1" applyBorder="1" applyAlignment="1" applyProtection="1">
      <alignment horizontal="center" vertical="center"/>
      <protection locked="0"/>
    </xf>
    <xf numFmtId="166" fontId="5" fillId="0" borderId="15" xfId="1" applyNumberFormat="1" applyFont="1" applyBorder="1" applyAlignment="1" applyProtection="1">
      <alignment horizontal="center" vertical="center"/>
      <protection locked="0"/>
    </xf>
    <xf numFmtId="166" fontId="4" fillId="8" borderId="12" xfId="1" applyNumberFormat="1" applyFont="1" applyFill="1" applyBorder="1" applyAlignment="1">
      <alignment horizontal="center" vertical="center"/>
    </xf>
    <xf numFmtId="166" fontId="4" fillId="8" borderId="13" xfId="1" applyNumberFormat="1" applyFont="1" applyFill="1" applyBorder="1" applyAlignment="1">
      <alignment horizontal="center" vertical="center"/>
    </xf>
    <xf numFmtId="166" fontId="4" fillId="8" borderId="15" xfId="1" applyNumberFormat="1" applyFont="1" applyFill="1" applyBorder="1" applyAlignment="1">
      <alignment horizontal="center" vertical="center"/>
    </xf>
    <xf numFmtId="166" fontId="5" fillId="8" borderId="12" xfId="1" applyNumberFormat="1" applyFont="1" applyFill="1" applyBorder="1" applyAlignment="1">
      <alignment horizontal="center" vertical="center"/>
    </xf>
    <xf numFmtId="166" fontId="5" fillId="8" borderId="13" xfId="1" applyNumberFormat="1" applyFont="1" applyFill="1" applyBorder="1" applyAlignment="1">
      <alignment horizontal="center" vertical="center"/>
    </xf>
    <xf numFmtId="166" fontId="5" fillId="8" borderId="15" xfId="1" applyNumberFormat="1" applyFont="1" applyFill="1" applyBorder="1" applyAlignment="1">
      <alignment horizontal="center" vertical="center"/>
    </xf>
    <xf numFmtId="0" fontId="5" fillId="0" borderId="39" xfId="0" applyFont="1" applyBorder="1" applyAlignment="1">
      <alignment horizontal="center" vertical="center" wrapText="1"/>
    </xf>
    <xf numFmtId="0" fontId="5" fillId="0" borderId="40" xfId="0" applyFont="1" applyBorder="1" applyAlignment="1">
      <alignment horizontal="center" vertical="center" wrapText="1"/>
    </xf>
    <xf numFmtId="0" fontId="5" fillId="0" borderId="41" xfId="0" applyFont="1" applyBorder="1" applyAlignment="1">
      <alignment horizontal="center" vertical="center" wrapText="1"/>
    </xf>
    <xf numFmtId="0" fontId="5" fillId="0" borderId="43" xfId="0" applyFont="1" applyBorder="1" applyAlignment="1" applyProtection="1">
      <alignment horizontal="center" vertical="center"/>
      <protection locked="0"/>
    </xf>
    <xf numFmtId="0" fontId="5" fillId="0" borderId="44" xfId="0" applyFont="1" applyBorder="1" applyAlignment="1" applyProtection="1">
      <alignment horizontal="center" vertical="center"/>
      <protection locked="0"/>
    </xf>
    <xf numFmtId="164" fontId="5" fillId="0" borderId="45" xfId="1" applyNumberFormat="1" applyFont="1" applyBorder="1" applyAlignment="1" applyProtection="1">
      <alignment horizontal="center" vertical="center"/>
      <protection locked="0"/>
    </xf>
    <xf numFmtId="164" fontId="5" fillId="0" borderId="58" xfId="1" applyNumberFormat="1" applyFont="1" applyBorder="1" applyAlignment="1" applyProtection="1">
      <alignment horizontal="center" vertical="center"/>
      <protection locked="0"/>
    </xf>
    <xf numFmtId="164" fontId="5" fillId="0" borderId="44" xfId="1" applyNumberFormat="1" applyFont="1" applyBorder="1" applyAlignment="1" applyProtection="1">
      <alignment horizontal="center" vertical="center"/>
      <protection locked="0"/>
    </xf>
    <xf numFmtId="0" fontId="5" fillId="0" borderId="11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5" fillId="0" borderId="13" xfId="0" applyFont="1" applyBorder="1" applyAlignment="1" applyProtection="1">
      <alignment horizontal="center" vertical="center"/>
      <protection locked="0"/>
    </xf>
    <xf numFmtId="0" fontId="5" fillId="0" borderId="29" xfId="0" applyFont="1" applyBorder="1" applyAlignment="1" applyProtection="1">
      <alignment horizontal="center" vertical="center"/>
      <protection locked="0"/>
    </xf>
    <xf numFmtId="164" fontId="5" fillId="0" borderId="46" xfId="1" applyNumberFormat="1" applyFont="1" applyBorder="1" applyAlignment="1" applyProtection="1">
      <alignment horizontal="center" vertical="center"/>
      <protection locked="0"/>
    </xf>
    <xf numFmtId="0" fontId="4" fillId="8" borderId="16" xfId="0" applyFont="1" applyFill="1" applyBorder="1" applyAlignment="1">
      <alignment horizontal="left" vertical="center" wrapText="1"/>
    </xf>
    <xf numFmtId="0" fontId="4" fillId="8" borderId="20" xfId="0" applyFont="1" applyFill="1" applyBorder="1" applyAlignment="1">
      <alignment horizontal="left" vertical="center"/>
    </xf>
    <xf numFmtId="166" fontId="4" fillId="8" borderId="17" xfId="1" applyNumberFormat="1" applyFont="1" applyFill="1" applyBorder="1" applyAlignment="1">
      <alignment horizontal="center" vertical="center" wrapText="1"/>
    </xf>
    <xf numFmtId="166" fontId="4" fillId="8" borderId="17" xfId="1" applyNumberFormat="1" applyFont="1" applyFill="1" applyBorder="1" applyAlignment="1">
      <alignment horizontal="center" vertical="center"/>
    </xf>
    <xf numFmtId="166" fontId="4" fillId="8" borderId="18" xfId="1" applyNumberFormat="1" applyFont="1" applyFill="1" applyBorder="1" applyAlignment="1">
      <alignment horizontal="center" vertical="center"/>
    </xf>
    <xf numFmtId="166" fontId="4" fillId="8" borderId="20" xfId="1" applyNumberFormat="1" applyFont="1" applyFill="1" applyBorder="1" applyAlignment="1">
      <alignment horizontal="center" vertical="center"/>
    </xf>
    <xf numFmtId="0" fontId="4" fillId="8" borderId="36" xfId="0" applyFont="1" applyFill="1" applyBorder="1" applyAlignment="1">
      <alignment horizontal="center" vertical="center" wrapText="1"/>
    </xf>
    <xf numFmtId="0" fontId="4" fillId="8" borderId="26" xfId="0" applyFont="1" applyFill="1" applyBorder="1" applyAlignment="1">
      <alignment horizontal="center" vertical="center" wrapText="1"/>
    </xf>
    <xf numFmtId="0" fontId="4" fillId="8" borderId="37" xfId="0" applyFont="1" applyFill="1" applyBorder="1" applyAlignment="1">
      <alignment horizontal="center" vertical="center" wrapText="1"/>
    </xf>
    <xf numFmtId="0" fontId="4" fillId="8" borderId="37" xfId="0" applyFont="1" applyFill="1" applyBorder="1" applyAlignment="1">
      <alignment horizontal="center" vertical="center"/>
    </xf>
    <xf numFmtId="0" fontId="4" fillId="8" borderId="27" xfId="0" applyFont="1" applyFill="1" applyBorder="1" applyAlignment="1">
      <alignment horizontal="center" vertical="center"/>
    </xf>
    <xf numFmtId="0" fontId="4" fillId="8" borderId="16" xfId="0" applyFont="1" applyFill="1" applyBorder="1" applyAlignment="1">
      <alignment horizontal="center" vertical="center"/>
    </xf>
    <xf numFmtId="0" fontId="4" fillId="8" borderId="17" xfId="0" applyFont="1" applyFill="1" applyBorder="1" applyAlignment="1">
      <alignment horizontal="center" vertical="center"/>
    </xf>
    <xf numFmtId="0" fontId="4" fillId="8" borderId="20" xfId="0" applyFont="1" applyFill="1" applyBorder="1" applyAlignment="1">
      <alignment horizontal="center" vertical="center"/>
    </xf>
    <xf numFmtId="0" fontId="4" fillId="8" borderId="18" xfId="0" applyFont="1" applyFill="1" applyBorder="1" applyAlignment="1">
      <alignment horizontal="center" vertical="center"/>
    </xf>
    <xf numFmtId="0" fontId="4" fillId="8" borderId="47" xfId="0" applyFont="1" applyFill="1" applyBorder="1" applyAlignment="1">
      <alignment horizontal="center" vertical="center"/>
    </xf>
    <xf numFmtId="164" fontId="4" fillId="8" borderId="48" xfId="1" applyNumberFormat="1" applyFont="1" applyFill="1" applyBorder="1" applyAlignment="1">
      <alignment horizontal="center" vertical="center"/>
    </xf>
    <xf numFmtId="164" fontId="4" fillId="8" borderId="53" xfId="1" applyNumberFormat="1" applyFont="1" applyFill="1" applyBorder="1" applyAlignment="1">
      <alignment horizontal="center" vertical="center"/>
    </xf>
    <xf numFmtId="164" fontId="4" fillId="8" borderId="47" xfId="1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horizontal="left" vertical="center" wrapText="1"/>
    </xf>
    <xf numFmtId="0" fontId="5" fillId="0" borderId="15" xfId="0" applyFont="1" applyBorder="1" applyAlignment="1">
      <alignment horizontal="left" vertical="center" wrapText="1"/>
    </xf>
    <xf numFmtId="164" fontId="3" fillId="8" borderId="12" xfId="1" applyNumberFormat="1" applyFont="1" applyFill="1" applyBorder="1" applyAlignment="1">
      <alignment horizontal="center" vertical="center"/>
    </xf>
    <xf numFmtId="164" fontId="3" fillId="8" borderId="7" xfId="1" applyNumberFormat="1" applyFont="1" applyFill="1" applyBorder="1" applyAlignment="1">
      <alignment horizontal="center" vertical="center"/>
    </xf>
    <xf numFmtId="164" fontId="3" fillId="8" borderId="8" xfId="1" applyNumberFormat="1" applyFont="1" applyFill="1" applyBorder="1" applyAlignment="1">
      <alignment horizontal="center" vertical="center"/>
    </xf>
    <xf numFmtId="164" fontId="3" fillId="8" borderId="10" xfId="1" applyNumberFormat="1" applyFont="1" applyFill="1" applyBorder="1" applyAlignment="1">
      <alignment horizontal="center" vertical="center"/>
    </xf>
    <xf numFmtId="0" fontId="4" fillId="8" borderId="36" xfId="0" applyFont="1" applyFill="1" applyBorder="1" applyAlignment="1">
      <alignment vertical="center" wrapText="1"/>
    </xf>
    <xf numFmtId="0" fontId="4" fillId="8" borderId="26" xfId="0" applyFont="1" applyFill="1" applyBorder="1" applyAlignment="1">
      <alignment vertical="center" wrapText="1"/>
    </xf>
    <xf numFmtId="0" fontId="4" fillId="8" borderId="37" xfId="0" applyFont="1" applyFill="1" applyBorder="1" applyAlignment="1">
      <alignment vertical="center" wrapText="1"/>
    </xf>
    <xf numFmtId="0" fontId="4" fillId="8" borderId="26" xfId="0" applyFont="1" applyFill="1" applyBorder="1" applyAlignment="1">
      <alignment horizontal="center" vertical="center"/>
    </xf>
    <xf numFmtId="0" fontId="4" fillId="8" borderId="27" xfId="0" applyFont="1" applyFill="1" applyBorder="1" applyAlignment="1">
      <alignment vertical="center" wrapText="1"/>
    </xf>
    <xf numFmtId="0" fontId="4" fillId="8" borderId="37" xfId="0" applyFont="1" applyFill="1" applyBorder="1" applyAlignment="1">
      <alignment vertical="center"/>
    </xf>
    <xf numFmtId="0" fontId="5" fillId="0" borderId="39" xfId="0" applyFont="1" applyBorder="1" applyAlignment="1">
      <alignment horizontal="left" vertical="center" wrapText="1"/>
    </xf>
    <xf numFmtId="0" fontId="5" fillId="0" borderId="40" xfId="0" applyFont="1" applyBorder="1" applyAlignment="1">
      <alignment horizontal="left" vertical="center" wrapText="1"/>
    </xf>
    <xf numFmtId="0" fontId="5" fillId="0" borderId="41" xfId="0" applyFont="1" applyBorder="1" applyAlignment="1">
      <alignment horizontal="left" vertical="center" wrapText="1"/>
    </xf>
    <xf numFmtId="0" fontId="4" fillId="8" borderId="17" xfId="0" applyFont="1" applyFill="1" applyBorder="1" applyAlignment="1">
      <alignment horizontal="left" vertical="center" wrapText="1"/>
    </xf>
    <xf numFmtId="0" fontId="4" fillId="8" borderId="20" xfId="0" applyFont="1" applyFill="1" applyBorder="1" applyAlignment="1">
      <alignment horizontal="left" vertical="center" wrapText="1"/>
    </xf>
    <xf numFmtId="164" fontId="2" fillId="8" borderId="18" xfId="1" applyNumberFormat="1" applyFont="1" applyFill="1" applyBorder="1" applyAlignment="1">
      <alignment horizontal="center" vertical="center"/>
    </xf>
    <xf numFmtId="164" fontId="2" fillId="8" borderId="19" xfId="1" applyNumberFormat="1" applyFont="1" applyFill="1" applyBorder="1" applyAlignment="1">
      <alignment horizontal="center" vertical="center"/>
    </xf>
    <xf numFmtId="164" fontId="2" fillId="8" borderId="17" xfId="1" applyNumberFormat="1" applyFont="1" applyFill="1" applyBorder="1" applyAlignment="1">
      <alignment horizontal="center" vertical="center"/>
    </xf>
    <xf numFmtId="164" fontId="2" fillId="8" borderId="20" xfId="1" applyNumberFormat="1" applyFont="1" applyFill="1" applyBorder="1" applyAlignment="1">
      <alignment horizontal="center" vertical="center"/>
    </xf>
    <xf numFmtId="0" fontId="14" fillId="10" borderId="4" xfId="0" applyFont="1" applyFill="1" applyBorder="1" applyAlignment="1">
      <alignment horizontal="center" vertical="center" wrapText="1"/>
    </xf>
    <xf numFmtId="164" fontId="5" fillId="0" borderId="12" xfId="1" applyNumberFormat="1" applyFont="1" applyBorder="1" applyAlignment="1" applyProtection="1">
      <alignment horizontal="center" vertical="center"/>
      <protection locked="0"/>
    </xf>
    <xf numFmtId="0" fontId="5" fillId="5" borderId="12" xfId="0" applyFont="1" applyFill="1" applyBorder="1" applyAlignment="1">
      <alignment horizontal="center" vertical="center"/>
    </xf>
    <xf numFmtId="164" fontId="5" fillId="0" borderId="15" xfId="1" applyNumberFormat="1" applyFont="1" applyBorder="1" applyAlignment="1" applyProtection="1">
      <alignment horizontal="center" vertical="center"/>
      <protection locked="0"/>
    </xf>
    <xf numFmtId="164" fontId="5" fillId="0" borderId="40" xfId="1" applyNumberFormat="1" applyFont="1" applyBorder="1" applyAlignment="1" applyProtection="1">
      <alignment horizontal="center" vertical="center"/>
      <protection locked="0"/>
    </xf>
    <xf numFmtId="164" fontId="5" fillId="0" borderId="43" xfId="1" applyNumberFormat="1" applyFont="1" applyBorder="1" applyAlignment="1" applyProtection="1">
      <alignment horizontal="center" vertical="center"/>
      <protection locked="0"/>
    </xf>
    <xf numFmtId="164" fontId="5" fillId="0" borderId="41" xfId="1" applyNumberFormat="1" applyFont="1" applyBorder="1" applyAlignment="1" applyProtection="1">
      <alignment horizontal="center" vertical="center"/>
      <protection locked="0"/>
    </xf>
    <xf numFmtId="0" fontId="4" fillId="8" borderId="11" xfId="0" applyFont="1" applyFill="1" applyBorder="1" applyAlignment="1">
      <alignment horizontal="left" vertical="center" wrapText="1"/>
    </xf>
    <xf numFmtId="0" fontId="4" fillId="8" borderId="12" xfId="0" applyFont="1" applyFill="1" applyBorder="1" applyAlignment="1">
      <alignment horizontal="left" vertical="center" wrapText="1"/>
    </xf>
    <xf numFmtId="0" fontId="4" fillId="8" borderId="15" xfId="0" applyFont="1" applyFill="1" applyBorder="1" applyAlignment="1">
      <alignment horizontal="left" vertical="center" wrapText="1"/>
    </xf>
    <xf numFmtId="164" fontId="4" fillId="8" borderId="12" xfId="1" applyNumberFormat="1" applyFont="1" applyFill="1" applyBorder="1" applyAlignment="1">
      <alignment horizontal="center" vertical="center"/>
    </xf>
    <xf numFmtId="0" fontId="4" fillId="5" borderId="12" xfId="0" applyFont="1" applyFill="1" applyBorder="1" applyAlignment="1">
      <alignment horizontal="center" vertical="center"/>
    </xf>
    <xf numFmtId="164" fontId="4" fillId="8" borderId="13" xfId="1" applyNumberFormat="1" applyFont="1" applyFill="1" applyBorder="1" applyAlignment="1">
      <alignment horizontal="center" vertical="center"/>
    </xf>
    <xf numFmtId="164" fontId="4" fillId="8" borderId="15" xfId="1" applyNumberFormat="1" applyFont="1" applyFill="1" applyBorder="1" applyAlignment="1">
      <alignment horizontal="center" vertical="center"/>
    </xf>
    <xf numFmtId="0" fontId="5" fillId="8" borderId="16" xfId="0" applyFont="1" applyFill="1" applyBorder="1" applyAlignment="1">
      <alignment horizontal="left" vertical="center" wrapText="1"/>
    </xf>
    <xf numFmtId="0" fontId="5" fillId="8" borderId="17" xfId="0" applyFont="1" applyFill="1" applyBorder="1" applyAlignment="1">
      <alignment horizontal="left" vertical="center" wrapText="1"/>
    </xf>
    <xf numFmtId="0" fontId="5" fillId="8" borderId="20" xfId="0" applyFont="1" applyFill="1" applyBorder="1" applyAlignment="1">
      <alignment horizontal="left" vertical="center" wrapText="1"/>
    </xf>
    <xf numFmtId="164" fontId="5" fillId="8" borderId="17" xfId="1" applyNumberFormat="1" applyFont="1" applyFill="1" applyBorder="1" applyAlignment="1">
      <alignment horizontal="center" vertical="center"/>
    </xf>
    <xf numFmtId="0" fontId="5" fillId="5" borderId="17" xfId="0" applyFont="1" applyFill="1" applyBorder="1" applyAlignment="1">
      <alignment horizontal="center" vertical="center"/>
    </xf>
    <xf numFmtId="164" fontId="5" fillId="8" borderId="20" xfId="1" applyNumberFormat="1" applyFont="1" applyFill="1" applyBorder="1" applyAlignment="1">
      <alignment horizontal="center" vertical="center"/>
    </xf>
    <xf numFmtId="0" fontId="5" fillId="0" borderId="11" xfId="0" applyFont="1" applyBorder="1" applyAlignment="1" applyProtection="1">
      <alignment horizontal="left" vertical="center" wrapText="1"/>
      <protection locked="0"/>
    </xf>
    <xf numFmtId="0" fontId="5" fillId="0" borderId="12" xfId="0" applyFont="1" applyBorder="1" applyAlignment="1" applyProtection="1">
      <alignment horizontal="left" vertical="center" wrapText="1"/>
      <protection locked="0"/>
    </xf>
    <xf numFmtId="0" fontId="5" fillId="0" borderId="15" xfId="0" applyFont="1" applyBorder="1" applyAlignment="1" applyProtection="1">
      <alignment horizontal="left" vertical="center" wrapText="1"/>
      <protection locked="0"/>
    </xf>
    <xf numFmtId="164" fontId="3" fillId="9" borderId="13" xfId="1" applyNumberFormat="1" applyFont="1" applyFill="1" applyBorder="1" applyAlignment="1">
      <alignment horizontal="center" vertical="center"/>
    </xf>
    <xf numFmtId="164" fontId="3" fillId="9" borderId="14" xfId="1" applyNumberFormat="1" applyFont="1" applyFill="1" applyBorder="1" applyAlignment="1">
      <alignment horizontal="center" vertical="center"/>
    </xf>
    <xf numFmtId="164" fontId="3" fillId="9" borderId="52" xfId="1" applyNumberFormat="1" applyFont="1" applyFill="1" applyBorder="1" applyAlignment="1">
      <alignment horizontal="center" vertical="center"/>
    </xf>
    <xf numFmtId="164" fontId="3" fillId="9" borderId="29" xfId="1" applyNumberFormat="1" applyFont="1" applyFill="1" applyBorder="1" applyAlignment="1">
      <alignment horizontal="center" vertical="center"/>
    </xf>
    <xf numFmtId="0" fontId="4" fillId="9" borderId="36" xfId="0" applyFont="1" applyFill="1" applyBorder="1" applyAlignment="1">
      <alignment horizontal="center" vertical="center" wrapText="1"/>
    </xf>
    <xf numFmtId="0" fontId="4" fillId="9" borderId="26" xfId="0" applyFont="1" applyFill="1" applyBorder="1" applyAlignment="1">
      <alignment horizontal="center" vertical="center" wrapText="1"/>
    </xf>
    <xf numFmtId="0" fontId="4" fillId="9" borderId="37" xfId="0" applyFont="1" applyFill="1" applyBorder="1" applyAlignment="1">
      <alignment horizontal="center" vertical="center" wrapText="1"/>
    </xf>
    <xf numFmtId="0" fontId="4" fillId="9" borderId="26" xfId="0" applyFont="1" applyFill="1" applyBorder="1" applyAlignment="1">
      <alignment horizontal="center" vertical="center"/>
    </xf>
    <xf numFmtId="0" fontId="4" fillId="9" borderId="27" xfId="0" applyFont="1" applyFill="1" applyBorder="1" applyAlignment="1">
      <alignment horizontal="center" vertical="center" wrapText="1"/>
    </xf>
    <xf numFmtId="0" fontId="4" fillId="9" borderId="37" xfId="0" applyFont="1" applyFill="1" applyBorder="1" applyAlignment="1">
      <alignment horizontal="center" vertical="center"/>
    </xf>
    <xf numFmtId="0" fontId="5" fillId="0" borderId="39" xfId="0" applyFont="1" applyBorder="1" applyAlignment="1">
      <alignment horizontal="left" vertical="center"/>
    </xf>
    <xf numFmtId="0" fontId="5" fillId="0" borderId="40" xfId="0" applyFont="1" applyBorder="1" applyAlignment="1">
      <alignment horizontal="left" vertical="center"/>
    </xf>
    <xf numFmtId="0" fontId="5" fillId="0" borderId="41" xfId="0" applyFont="1" applyBorder="1" applyAlignment="1">
      <alignment horizontal="left" vertical="center"/>
    </xf>
    <xf numFmtId="164" fontId="3" fillId="9" borderId="43" xfId="1" applyNumberFormat="1" applyFont="1" applyFill="1" applyBorder="1" applyAlignment="1">
      <alignment horizontal="center" vertical="center"/>
    </xf>
    <xf numFmtId="164" fontId="3" fillId="9" borderId="42" xfId="1" applyNumberFormat="1" applyFont="1" applyFill="1" applyBorder="1" applyAlignment="1">
      <alignment horizontal="center" vertical="center"/>
    </xf>
    <xf numFmtId="164" fontId="3" fillId="9" borderId="58" xfId="1" applyNumberFormat="1" applyFont="1" applyFill="1" applyBorder="1" applyAlignment="1">
      <alignment horizontal="center" vertical="center"/>
    </xf>
    <xf numFmtId="164" fontId="3" fillId="9" borderId="44" xfId="1" applyNumberFormat="1" applyFont="1" applyFill="1" applyBorder="1" applyAlignment="1">
      <alignment horizontal="center" vertical="center"/>
    </xf>
    <xf numFmtId="0" fontId="16" fillId="10" borderId="49" xfId="0" applyFont="1" applyFill="1" applyBorder="1" applyAlignment="1">
      <alignment horizontal="center" vertical="center"/>
    </xf>
    <xf numFmtId="0" fontId="16" fillId="10" borderId="50" xfId="0" applyFont="1" applyFill="1" applyBorder="1" applyAlignment="1">
      <alignment horizontal="center" vertical="center"/>
    </xf>
    <xf numFmtId="0" fontId="16" fillId="10" borderId="51" xfId="0" applyFont="1" applyFill="1" applyBorder="1" applyAlignment="1">
      <alignment horizontal="center" vertical="center"/>
    </xf>
    <xf numFmtId="0" fontId="4" fillId="9" borderId="23" xfId="0" applyFont="1" applyFill="1" applyBorder="1" applyAlignment="1">
      <alignment horizontal="center" vertical="center" wrapText="1"/>
    </xf>
    <xf numFmtId="0" fontId="4" fillId="9" borderId="38" xfId="0" applyFont="1" applyFill="1" applyBorder="1" applyAlignment="1">
      <alignment horizontal="center" vertical="center" wrapText="1"/>
    </xf>
    <xf numFmtId="0" fontId="4" fillId="9" borderId="24" xfId="0" applyFont="1" applyFill="1" applyBorder="1" applyAlignment="1">
      <alignment horizontal="center" vertical="center" wrapText="1"/>
    </xf>
    <xf numFmtId="0" fontId="4" fillId="9" borderId="25" xfId="0" applyFont="1" applyFill="1" applyBorder="1" applyAlignment="1">
      <alignment horizontal="center" vertical="center" wrapText="1"/>
    </xf>
    <xf numFmtId="0" fontId="4" fillId="9" borderId="20" xfId="0" applyFont="1" applyFill="1" applyBorder="1" applyAlignment="1">
      <alignment horizontal="left" vertical="center"/>
    </xf>
    <xf numFmtId="164" fontId="2" fillId="9" borderId="18" xfId="1" applyNumberFormat="1" applyFont="1" applyFill="1" applyBorder="1" applyAlignment="1">
      <alignment horizontal="center" vertical="center"/>
    </xf>
    <xf numFmtId="164" fontId="2" fillId="9" borderId="19" xfId="1" applyNumberFormat="1" applyFont="1" applyFill="1" applyBorder="1" applyAlignment="1">
      <alignment horizontal="center" vertical="center"/>
    </xf>
    <xf numFmtId="164" fontId="2" fillId="9" borderId="53" xfId="1" applyNumberFormat="1" applyFont="1" applyFill="1" applyBorder="1" applyAlignment="1">
      <alignment horizontal="center" vertical="center"/>
    </xf>
    <xf numFmtId="164" fontId="2" fillId="9" borderId="47" xfId="1" applyNumberFormat="1" applyFont="1" applyFill="1" applyBorder="1" applyAlignment="1">
      <alignment horizontal="center" vertical="center"/>
    </xf>
    <xf numFmtId="0" fontId="5" fillId="0" borderId="12" xfId="0" applyFont="1" applyBorder="1" applyAlignment="1" applyProtection="1">
      <alignment horizontal="left" vertical="center"/>
      <protection locked="0"/>
    </xf>
    <xf numFmtId="0" fontId="5" fillId="0" borderId="15" xfId="0" applyFont="1" applyBorder="1" applyAlignment="1" applyProtection="1">
      <alignment horizontal="left" vertical="center"/>
      <protection locked="0"/>
    </xf>
    <xf numFmtId="0" fontId="5" fillId="0" borderId="7" xfId="0" applyFont="1" applyBorder="1" applyAlignment="1">
      <alignment horizontal="left" vertical="center"/>
    </xf>
    <xf numFmtId="164" fontId="3" fillId="8" borderId="9" xfId="1" applyNumberFormat="1" applyFont="1" applyFill="1" applyBorder="1" applyAlignment="1">
      <alignment horizontal="center" vertical="center"/>
    </xf>
    <xf numFmtId="164" fontId="3" fillId="8" borderId="22" xfId="1" applyNumberFormat="1" applyFont="1" applyFill="1" applyBorder="1" applyAlignment="1">
      <alignment horizontal="center" vertical="center"/>
    </xf>
    <xf numFmtId="164" fontId="3" fillId="8" borderId="28" xfId="1" applyNumberFormat="1" applyFont="1" applyFill="1" applyBorder="1" applyAlignment="1">
      <alignment horizontal="center" vertical="center"/>
    </xf>
    <xf numFmtId="0" fontId="4" fillId="9" borderId="11" xfId="0" applyFont="1" applyFill="1" applyBorder="1" applyAlignment="1">
      <alignment horizontal="left" vertical="center"/>
    </xf>
    <xf numFmtId="0" fontId="4" fillId="9" borderId="12" xfId="0" applyFont="1" applyFill="1" applyBorder="1" applyAlignment="1">
      <alignment horizontal="left" vertical="center"/>
    </xf>
    <xf numFmtId="0" fontId="4" fillId="9" borderId="15" xfId="0" applyFont="1" applyFill="1" applyBorder="1" applyAlignment="1">
      <alignment horizontal="left" vertical="center"/>
    </xf>
    <xf numFmtId="164" fontId="4" fillId="9" borderId="12" xfId="1" applyNumberFormat="1" applyFont="1" applyFill="1" applyBorder="1" applyAlignment="1">
      <alignment horizontal="center" vertical="center"/>
    </xf>
    <xf numFmtId="164" fontId="4" fillId="9" borderId="13" xfId="1" applyNumberFormat="1" applyFont="1" applyFill="1" applyBorder="1" applyAlignment="1">
      <alignment horizontal="center" vertical="center"/>
    </xf>
    <xf numFmtId="164" fontId="4" fillId="9" borderId="15" xfId="1" applyNumberFormat="1" applyFont="1" applyFill="1" applyBorder="1" applyAlignment="1">
      <alignment horizontal="center" vertical="center"/>
    </xf>
    <xf numFmtId="0" fontId="5" fillId="9" borderId="16" xfId="0" applyFont="1" applyFill="1" applyBorder="1" applyAlignment="1">
      <alignment horizontal="left" vertical="center"/>
    </xf>
    <xf numFmtId="0" fontId="5" fillId="9" borderId="17" xfId="0" applyFont="1" applyFill="1" applyBorder="1" applyAlignment="1">
      <alignment horizontal="left" vertical="center"/>
    </xf>
    <xf numFmtId="0" fontId="5" fillId="9" borderId="20" xfId="0" applyFont="1" applyFill="1" applyBorder="1" applyAlignment="1">
      <alignment horizontal="left" vertical="center"/>
    </xf>
    <xf numFmtId="164" fontId="5" fillId="9" borderId="17" xfId="1" applyNumberFormat="1" applyFont="1" applyFill="1" applyBorder="1" applyAlignment="1">
      <alignment horizontal="center" vertical="center"/>
    </xf>
    <xf numFmtId="164" fontId="5" fillId="9" borderId="18" xfId="1" applyNumberFormat="1" applyFont="1" applyFill="1" applyBorder="1" applyAlignment="1">
      <alignment horizontal="center" vertical="center"/>
    </xf>
    <xf numFmtId="164" fontId="5" fillId="9" borderId="20" xfId="1" applyNumberFormat="1" applyFont="1" applyFill="1" applyBorder="1" applyAlignment="1">
      <alignment horizontal="center" vertical="center"/>
    </xf>
    <xf numFmtId="0" fontId="4" fillId="8" borderId="16" xfId="0" applyFont="1" applyFill="1" applyBorder="1" applyAlignment="1">
      <alignment horizontal="left" vertical="center"/>
    </xf>
    <xf numFmtId="0" fontId="4" fillId="8" borderId="17" xfId="0" applyFont="1" applyFill="1" applyBorder="1" applyAlignment="1">
      <alignment horizontal="left" vertical="center"/>
    </xf>
    <xf numFmtId="164" fontId="2" fillId="8" borderId="53" xfId="1" applyNumberFormat="1" applyFont="1" applyFill="1" applyBorder="1" applyAlignment="1">
      <alignment horizontal="center" vertical="center"/>
    </xf>
    <xf numFmtId="164" fontId="2" fillId="8" borderId="47" xfId="1" applyNumberFormat="1" applyFont="1" applyFill="1" applyBorder="1" applyAlignment="1">
      <alignment horizontal="center" vertical="center"/>
    </xf>
    <xf numFmtId="0" fontId="14" fillId="10" borderId="49" xfId="0" applyFont="1" applyFill="1" applyBorder="1" applyAlignment="1">
      <alignment horizontal="center" vertical="center" wrapText="1"/>
    </xf>
    <xf numFmtId="0" fontId="14" fillId="10" borderId="50" xfId="0" applyFont="1" applyFill="1" applyBorder="1" applyAlignment="1">
      <alignment horizontal="center" vertical="center"/>
    </xf>
    <xf numFmtId="0" fontId="14" fillId="10" borderId="51" xfId="0" applyFont="1" applyFill="1" applyBorder="1" applyAlignment="1">
      <alignment horizontal="center" vertical="center"/>
    </xf>
    <xf numFmtId="164" fontId="3" fillId="8" borderId="13" xfId="1" applyNumberFormat="1" applyFont="1" applyFill="1" applyBorder="1" applyAlignment="1">
      <alignment horizontal="center" vertical="center"/>
    </xf>
    <xf numFmtId="164" fontId="3" fillId="8" borderId="14" xfId="1" applyNumberFormat="1" applyFont="1" applyFill="1" applyBorder="1" applyAlignment="1">
      <alignment horizontal="center" vertical="center"/>
    </xf>
    <xf numFmtId="0" fontId="4" fillId="8" borderId="11" xfId="0" applyFont="1" applyFill="1" applyBorder="1" applyAlignment="1">
      <alignment horizontal="left" vertical="center"/>
    </xf>
    <xf numFmtId="0" fontId="4" fillId="8" borderId="12" xfId="0" applyFont="1" applyFill="1" applyBorder="1" applyAlignment="1">
      <alignment horizontal="left" vertical="center"/>
    </xf>
    <xf numFmtId="0" fontId="4" fillId="8" borderId="15" xfId="0" applyFont="1" applyFill="1" applyBorder="1" applyAlignment="1">
      <alignment horizontal="left" vertical="center"/>
    </xf>
    <xf numFmtId="164" fontId="4" fillId="8" borderId="17" xfId="1" applyNumberFormat="1" applyFont="1" applyFill="1" applyBorder="1" applyAlignment="1">
      <alignment horizontal="center" vertical="center"/>
    </xf>
    <xf numFmtId="164" fontId="4" fillId="8" borderId="18" xfId="1" applyNumberFormat="1" applyFont="1" applyFill="1" applyBorder="1" applyAlignment="1">
      <alignment horizontal="center" vertical="center"/>
    </xf>
    <xf numFmtId="0" fontId="4" fillId="9" borderId="36" xfId="0" applyFont="1" applyFill="1" applyBorder="1" applyAlignment="1">
      <alignment horizontal="center" vertical="center"/>
    </xf>
    <xf numFmtId="0" fontId="4" fillId="9" borderId="27" xfId="0" applyFont="1" applyFill="1" applyBorder="1" applyAlignment="1">
      <alignment horizontal="center" vertical="center"/>
    </xf>
    <xf numFmtId="164" fontId="3" fillId="8" borderId="15" xfId="1" applyNumberFormat="1" applyFont="1" applyFill="1" applyBorder="1" applyAlignment="1">
      <alignment horizontal="center" vertical="center"/>
    </xf>
    <xf numFmtId="164" fontId="5" fillId="9" borderId="40" xfId="1" applyNumberFormat="1" applyFont="1" applyFill="1" applyBorder="1" applyAlignment="1">
      <alignment horizontal="center" vertical="center"/>
    </xf>
    <xf numFmtId="164" fontId="5" fillId="9" borderId="43" xfId="1" applyNumberFormat="1" applyFont="1" applyFill="1" applyBorder="1" applyAlignment="1">
      <alignment horizontal="center" vertical="center"/>
    </xf>
    <xf numFmtId="164" fontId="5" fillId="9" borderId="41" xfId="1" applyNumberFormat="1" applyFont="1" applyFill="1" applyBorder="1" applyAlignment="1">
      <alignment horizontal="center" vertical="center"/>
    </xf>
    <xf numFmtId="0" fontId="5" fillId="0" borderId="30" xfId="0" applyFont="1" applyBorder="1" applyAlignment="1">
      <alignment horizontal="left" vertical="center"/>
    </xf>
    <xf numFmtId="0" fontId="5" fillId="0" borderId="33" xfId="0" applyFont="1" applyBorder="1" applyAlignment="1">
      <alignment horizontal="left" vertical="center"/>
    </xf>
    <xf numFmtId="164" fontId="4" fillId="9" borderId="26" xfId="1" applyNumberFormat="1" applyFont="1" applyFill="1" applyBorder="1" applyAlignment="1">
      <alignment horizontal="center" vertical="center"/>
    </xf>
    <xf numFmtId="164" fontId="4" fillId="9" borderId="27" xfId="1" applyNumberFormat="1" applyFont="1" applyFill="1" applyBorder="1" applyAlignment="1">
      <alignment horizontal="center" vertical="center"/>
    </xf>
    <xf numFmtId="164" fontId="4" fillId="9" borderId="37" xfId="1" applyNumberFormat="1" applyFont="1" applyFill="1" applyBorder="1" applyAlignment="1">
      <alignment horizontal="center" vertical="center"/>
    </xf>
    <xf numFmtId="164" fontId="5" fillId="8" borderId="12" xfId="1" applyNumberFormat="1" applyFont="1" applyFill="1" applyBorder="1" applyAlignment="1">
      <alignment horizontal="center" vertical="center"/>
    </xf>
    <xf numFmtId="164" fontId="5" fillId="8" borderId="40" xfId="1" applyNumberFormat="1" applyFont="1" applyFill="1" applyBorder="1" applyAlignment="1">
      <alignment horizontal="center" vertical="center"/>
    </xf>
    <xf numFmtId="164" fontId="5" fillId="8" borderId="43" xfId="1" applyNumberFormat="1" applyFont="1" applyFill="1" applyBorder="1" applyAlignment="1">
      <alignment horizontal="center" vertical="center"/>
    </xf>
    <xf numFmtId="164" fontId="5" fillId="8" borderId="41" xfId="1" applyNumberFormat="1" applyFont="1" applyFill="1" applyBorder="1" applyAlignment="1">
      <alignment horizontal="center" vertical="center"/>
    </xf>
    <xf numFmtId="0" fontId="15" fillId="10" borderId="4" xfId="0" applyFont="1" applyFill="1" applyBorder="1" applyAlignment="1">
      <alignment horizontal="center" vertical="center"/>
    </xf>
    <xf numFmtId="0" fontId="15" fillId="10" borderId="0" xfId="0" applyFont="1" applyFill="1" applyAlignment="1">
      <alignment horizontal="center" vertical="center"/>
    </xf>
    <xf numFmtId="0" fontId="15" fillId="10" borderId="5" xfId="0" applyFont="1" applyFill="1" applyBorder="1" applyAlignment="1">
      <alignment horizontal="center" vertical="center"/>
    </xf>
    <xf numFmtId="164" fontId="5" fillId="8" borderId="40" xfId="1" applyNumberFormat="1" applyFont="1" applyFill="1" applyBorder="1" applyAlignment="1">
      <alignment horizontal="left" vertical="center"/>
    </xf>
    <xf numFmtId="164" fontId="5" fillId="8" borderId="43" xfId="1" applyNumberFormat="1" applyFont="1" applyFill="1" applyBorder="1" applyAlignment="1">
      <alignment horizontal="left" vertical="center"/>
    </xf>
    <xf numFmtId="164" fontId="5" fillId="8" borderId="41" xfId="1" applyNumberFormat="1" applyFont="1" applyFill="1" applyBorder="1" applyAlignment="1">
      <alignment horizontal="left" vertical="center"/>
    </xf>
    <xf numFmtId="0" fontId="4" fillId="8" borderId="36" xfId="0" applyFont="1" applyFill="1" applyBorder="1" applyAlignment="1">
      <alignment horizontal="center" vertical="center"/>
    </xf>
    <xf numFmtId="164" fontId="5" fillId="8" borderId="12" xfId="1" applyNumberFormat="1" applyFont="1" applyFill="1" applyBorder="1" applyAlignment="1">
      <alignment horizontal="left" vertical="center"/>
    </xf>
    <xf numFmtId="164" fontId="5" fillId="8" borderId="13" xfId="1" applyNumberFormat="1" applyFont="1" applyFill="1" applyBorder="1" applyAlignment="1">
      <alignment horizontal="left" vertical="center"/>
    </xf>
    <xf numFmtId="164" fontId="5" fillId="8" borderId="15" xfId="1" applyNumberFormat="1" applyFont="1" applyFill="1" applyBorder="1" applyAlignment="1">
      <alignment horizontal="left" vertical="center"/>
    </xf>
    <xf numFmtId="0" fontId="5" fillId="0" borderId="11" xfId="0" applyFont="1" applyBorder="1" applyAlignment="1" applyProtection="1">
      <alignment horizontal="left" vertical="center"/>
      <protection locked="0"/>
    </xf>
    <xf numFmtId="164" fontId="4" fillId="8" borderId="17" xfId="1" applyNumberFormat="1" applyFont="1" applyFill="1" applyBorder="1" applyAlignment="1">
      <alignment horizontal="left" vertical="center"/>
    </xf>
    <xf numFmtId="164" fontId="4" fillId="8" borderId="18" xfId="1" applyNumberFormat="1" applyFont="1" applyFill="1" applyBorder="1" applyAlignment="1">
      <alignment horizontal="left" vertical="center"/>
    </xf>
    <xf numFmtId="164" fontId="4" fillId="8" borderId="20" xfId="1" applyNumberFormat="1" applyFont="1" applyFill="1" applyBorder="1" applyAlignment="1">
      <alignment horizontal="left" vertical="center"/>
    </xf>
    <xf numFmtId="164" fontId="5" fillId="8" borderId="12" xfId="1" applyNumberFormat="1" applyFont="1" applyFill="1" applyBorder="1" applyAlignment="1" applyProtection="1">
      <alignment horizontal="left" vertical="center"/>
      <protection locked="0"/>
    </xf>
    <xf numFmtId="164" fontId="5" fillId="8" borderId="13" xfId="1" applyNumberFormat="1" applyFont="1" applyFill="1" applyBorder="1" applyAlignment="1" applyProtection="1">
      <alignment horizontal="left" vertical="center"/>
      <protection locked="0"/>
    </xf>
    <xf numFmtId="164" fontId="5" fillId="8" borderId="15" xfId="1" applyNumberFormat="1" applyFont="1" applyFill="1" applyBorder="1" applyAlignment="1" applyProtection="1">
      <alignment horizontal="left" vertical="center"/>
      <protection locked="0"/>
    </xf>
    <xf numFmtId="164" fontId="5" fillId="8" borderId="64" xfId="1" applyNumberFormat="1" applyFont="1" applyFill="1" applyBorder="1" applyAlignment="1">
      <alignment horizontal="center" vertical="center"/>
    </xf>
    <xf numFmtId="164" fontId="5" fillId="0" borderId="36" xfId="1" applyNumberFormat="1" applyFont="1" applyBorder="1" applyAlignment="1" applyProtection="1">
      <alignment horizontal="center" vertical="center"/>
      <protection locked="0"/>
    </xf>
    <xf numFmtId="164" fontId="5" fillId="0" borderId="37" xfId="1" applyNumberFormat="1" applyFont="1" applyBorder="1" applyAlignment="1" applyProtection="1">
      <alignment horizontal="center" vertical="center"/>
      <protection locked="0"/>
    </xf>
    <xf numFmtId="164" fontId="5" fillId="8" borderId="15" xfId="1" applyNumberFormat="1" applyFont="1" applyFill="1" applyBorder="1" applyAlignment="1">
      <alignment horizontal="center" vertical="center"/>
    </xf>
    <xf numFmtId="164" fontId="4" fillId="8" borderId="55" xfId="1" applyNumberFormat="1" applyFont="1" applyFill="1" applyBorder="1" applyAlignment="1">
      <alignment horizontal="center" vertical="center"/>
    </xf>
    <xf numFmtId="164" fontId="4" fillId="8" borderId="20" xfId="1" applyNumberFormat="1" applyFont="1" applyFill="1" applyBorder="1" applyAlignment="1">
      <alignment horizontal="center" vertical="center"/>
    </xf>
    <xf numFmtId="0" fontId="4" fillId="0" borderId="54" xfId="0" applyFont="1" applyBorder="1" applyAlignment="1">
      <alignment horizontal="left" vertical="center"/>
    </xf>
    <xf numFmtId="0" fontId="4" fillId="0" borderId="55" xfId="0" applyFont="1" applyBorder="1" applyAlignment="1">
      <alignment horizontal="left" vertical="center"/>
    </xf>
    <xf numFmtId="0" fontId="4" fillId="0" borderId="56" xfId="0" applyFont="1" applyBorder="1" applyAlignment="1">
      <alignment horizontal="left" vertical="center"/>
    </xf>
    <xf numFmtId="164" fontId="4" fillId="8" borderId="62" xfId="1" applyNumberFormat="1" applyFont="1" applyFill="1" applyBorder="1" applyAlignment="1">
      <alignment horizontal="center" vertical="center"/>
    </xf>
    <xf numFmtId="164" fontId="4" fillId="8" borderId="56" xfId="1" applyNumberFormat="1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13" fillId="10" borderId="49" xfId="0" applyFont="1" applyFill="1" applyBorder="1" applyAlignment="1">
      <alignment horizontal="center" vertical="center"/>
    </xf>
    <xf numFmtId="0" fontId="13" fillId="10" borderId="50" xfId="0" applyFont="1" applyFill="1" applyBorder="1" applyAlignment="1">
      <alignment horizontal="center" vertical="center"/>
    </xf>
    <xf numFmtId="0" fontId="13" fillId="10" borderId="51" xfId="0" applyFont="1" applyFill="1" applyBorder="1" applyAlignment="1">
      <alignment horizontal="center" vertical="center"/>
    </xf>
    <xf numFmtId="0" fontId="4" fillId="8" borderId="25" xfId="0" applyFont="1" applyFill="1" applyBorder="1" applyAlignment="1">
      <alignment horizontal="center" vertical="center"/>
    </xf>
    <xf numFmtId="0" fontId="4" fillId="8" borderId="38" xfId="0" applyFont="1" applyFill="1" applyBorder="1" applyAlignment="1">
      <alignment horizontal="center" vertical="center"/>
    </xf>
    <xf numFmtId="0" fontId="3" fillId="8" borderId="34" xfId="0" applyFont="1" applyFill="1" applyBorder="1" applyAlignment="1">
      <alignment horizontal="center" vertical="center"/>
    </xf>
    <xf numFmtId="0" fontId="3" fillId="8" borderId="32" xfId="0" applyFont="1" applyFill="1" applyBorder="1" applyAlignment="1">
      <alignment horizontal="center" vertical="center"/>
    </xf>
    <xf numFmtId="0" fontId="3" fillId="8" borderId="43" xfId="0" applyFont="1" applyFill="1" applyBorder="1" applyAlignment="1">
      <alignment horizontal="center" vertical="center"/>
    </xf>
    <xf numFmtId="0" fontId="3" fillId="8" borderId="42" xfId="0" applyFont="1" applyFill="1" applyBorder="1" applyAlignment="1">
      <alignment horizontal="center" vertical="center"/>
    </xf>
    <xf numFmtId="164" fontId="3" fillId="8" borderId="13" xfId="1" applyNumberFormat="1" applyFont="1" applyFill="1" applyBorder="1" applyAlignment="1" applyProtection="1">
      <alignment horizontal="center" vertical="center"/>
    </xf>
    <xf numFmtId="164" fontId="3" fillId="8" borderId="14" xfId="1" applyNumberFormat="1" applyFont="1" applyFill="1" applyBorder="1" applyAlignment="1" applyProtection="1">
      <alignment horizontal="center" vertical="center"/>
    </xf>
    <xf numFmtId="164" fontId="3" fillId="8" borderId="52" xfId="1" applyNumberFormat="1" applyFont="1" applyFill="1" applyBorder="1" applyAlignment="1" applyProtection="1">
      <alignment horizontal="center" vertical="center"/>
    </xf>
    <xf numFmtId="0" fontId="2" fillId="8" borderId="54" xfId="0" applyFont="1" applyFill="1" applyBorder="1" applyAlignment="1">
      <alignment horizontal="left" vertical="center"/>
    </xf>
    <xf numFmtId="0" fontId="2" fillId="8" borderId="55" xfId="0" applyFont="1" applyFill="1" applyBorder="1" applyAlignment="1">
      <alignment horizontal="left" vertical="center"/>
    </xf>
    <xf numFmtId="0" fontId="2" fillId="8" borderId="62" xfId="0" applyFont="1" applyFill="1" applyBorder="1" applyAlignment="1">
      <alignment horizontal="left" vertical="center"/>
    </xf>
    <xf numFmtId="164" fontId="2" fillId="8" borderId="13" xfId="1" applyNumberFormat="1" applyFont="1" applyFill="1" applyBorder="1" applyAlignment="1" applyProtection="1">
      <alignment horizontal="center" vertical="center"/>
    </xf>
    <xf numFmtId="164" fontId="2" fillId="8" borderId="14" xfId="1" applyNumberFormat="1" applyFont="1" applyFill="1" applyBorder="1" applyAlignment="1" applyProtection="1">
      <alignment horizontal="center" vertical="center"/>
    </xf>
    <xf numFmtId="164" fontId="5" fillId="0" borderId="42" xfId="1" applyNumberFormat="1" applyFont="1" applyBorder="1" applyAlignment="1" applyProtection="1">
      <alignment horizontal="center" vertical="center"/>
      <protection locked="0"/>
    </xf>
    <xf numFmtId="9" fontId="5" fillId="0" borderId="43" xfId="2" applyFont="1" applyBorder="1" applyAlignment="1" applyProtection="1">
      <alignment horizontal="center" vertical="center"/>
    </xf>
    <xf numFmtId="9" fontId="5" fillId="0" borderId="42" xfId="2" applyFont="1" applyBorder="1" applyAlignment="1" applyProtection="1">
      <alignment horizontal="center" vertical="center"/>
    </xf>
    <xf numFmtId="164" fontId="5" fillId="8" borderId="58" xfId="1" applyNumberFormat="1" applyFont="1" applyFill="1" applyBorder="1" applyAlignment="1">
      <alignment horizontal="center" vertical="center"/>
    </xf>
    <xf numFmtId="164" fontId="5" fillId="8" borderId="44" xfId="1" applyNumberFormat="1" applyFont="1" applyFill="1" applyBorder="1" applyAlignment="1">
      <alignment horizontal="center" vertical="center"/>
    </xf>
    <xf numFmtId="9" fontId="5" fillId="0" borderId="13" xfId="2" applyFont="1" applyBorder="1" applyAlignment="1" applyProtection="1">
      <alignment horizontal="center" vertical="center"/>
    </xf>
    <xf numFmtId="9" fontId="5" fillId="0" borderId="14" xfId="2" applyFont="1" applyBorder="1" applyAlignment="1" applyProtection="1">
      <alignment horizontal="center" vertical="center"/>
    </xf>
    <xf numFmtId="164" fontId="4" fillId="8" borderId="19" xfId="1" applyNumberFormat="1" applyFont="1" applyFill="1" applyBorder="1" applyAlignment="1">
      <alignment horizontal="center" vertical="center"/>
    </xf>
    <xf numFmtId="0" fontId="4" fillId="8" borderId="19" xfId="0" applyFont="1" applyFill="1" applyBorder="1" applyAlignment="1">
      <alignment horizontal="center" vertical="center"/>
    </xf>
    <xf numFmtId="165" fontId="5" fillId="0" borderId="13" xfId="2" applyNumberFormat="1" applyFont="1" applyBorder="1" applyAlignment="1" applyProtection="1">
      <alignment horizontal="center" vertical="center"/>
    </xf>
    <xf numFmtId="165" fontId="5" fillId="0" borderId="14" xfId="2" applyNumberFormat="1" applyFont="1" applyBorder="1" applyAlignment="1" applyProtection="1">
      <alignment horizontal="center" vertical="center"/>
    </xf>
    <xf numFmtId="10" fontId="4" fillId="5" borderId="17" xfId="0" applyNumberFormat="1" applyFont="1" applyFill="1" applyBorder="1" applyAlignment="1">
      <alignment horizontal="center" vertical="center"/>
    </xf>
    <xf numFmtId="164" fontId="4" fillId="9" borderId="17" xfId="1" applyNumberFormat="1" applyFont="1" applyFill="1" applyBorder="1" applyAlignment="1">
      <alignment horizontal="center" vertical="center"/>
    </xf>
    <xf numFmtId="164" fontId="4" fillId="9" borderId="18" xfId="1" applyNumberFormat="1" applyFont="1" applyFill="1" applyBorder="1" applyAlignment="1">
      <alignment horizontal="center" vertical="center"/>
    </xf>
    <xf numFmtId="164" fontId="4" fillId="9" borderId="20" xfId="1" applyNumberFormat="1" applyFont="1" applyFill="1" applyBorder="1" applyAlignment="1">
      <alignment horizontal="center" vertical="center"/>
    </xf>
    <xf numFmtId="0" fontId="14" fillId="10" borderId="49" xfId="0" applyFont="1" applyFill="1" applyBorder="1" applyAlignment="1">
      <alignment horizontal="center" vertical="center"/>
    </xf>
    <xf numFmtId="10" fontId="5" fillId="5" borderId="40" xfId="0" applyNumberFormat="1" applyFont="1" applyFill="1" applyBorder="1" applyAlignment="1">
      <alignment horizontal="center" vertical="center"/>
    </xf>
    <xf numFmtId="0" fontId="5" fillId="0" borderId="46" xfId="0" applyFont="1" applyBorder="1" applyAlignment="1">
      <alignment horizontal="left" vertical="center"/>
    </xf>
    <xf numFmtId="0" fontId="5" fillId="0" borderId="52" xfId="0" applyFont="1" applyBorder="1" applyAlignment="1">
      <alignment horizontal="left" vertical="center"/>
    </xf>
    <xf numFmtId="0" fontId="5" fillId="0" borderId="29" xfId="0" applyFont="1" applyBorder="1" applyAlignment="1">
      <alignment horizontal="left" vertical="center"/>
    </xf>
    <xf numFmtId="0" fontId="5" fillId="0" borderId="46" xfId="0" applyFont="1" applyBorder="1" applyAlignment="1">
      <alignment horizontal="left" vertical="center" wrapText="1"/>
    </xf>
    <xf numFmtId="0" fontId="5" fillId="0" borderId="52" xfId="0" applyFont="1" applyBorder="1" applyAlignment="1">
      <alignment horizontal="left" vertical="center" wrapText="1"/>
    </xf>
    <xf numFmtId="0" fontId="5" fillId="0" borderId="29" xfId="0" applyFont="1" applyBorder="1" applyAlignment="1">
      <alignment horizontal="left" vertical="center" wrapText="1"/>
    </xf>
    <xf numFmtId="0" fontId="4" fillId="0" borderId="46" xfId="0" applyFont="1" applyBorder="1" applyAlignment="1">
      <alignment horizontal="left" vertical="center"/>
    </xf>
    <xf numFmtId="0" fontId="4" fillId="0" borderId="52" xfId="0" applyFont="1" applyBorder="1" applyAlignment="1">
      <alignment horizontal="left" vertical="center"/>
    </xf>
    <xf numFmtId="0" fontId="4" fillId="0" borderId="29" xfId="0" applyFont="1" applyBorder="1" applyAlignment="1">
      <alignment horizontal="left" vertical="center"/>
    </xf>
    <xf numFmtId="0" fontId="4" fillId="0" borderId="48" xfId="0" applyFont="1" applyBorder="1" applyAlignment="1">
      <alignment horizontal="left" vertical="center" wrapText="1"/>
    </xf>
    <xf numFmtId="0" fontId="4" fillId="0" borderId="53" xfId="0" applyFont="1" applyBorder="1" applyAlignment="1">
      <alignment horizontal="left" vertical="center"/>
    </xf>
    <xf numFmtId="0" fontId="4" fillId="0" borderId="47" xfId="0" applyFont="1" applyBorder="1" applyAlignment="1">
      <alignment horizontal="left" vertical="center"/>
    </xf>
    <xf numFmtId="0" fontId="5" fillId="0" borderId="45" xfId="0" applyFont="1" applyBorder="1" applyAlignment="1">
      <alignment horizontal="left" vertical="center"/>
    </xf>
    <xf numFmtId="0" fontId="5" fillId="0" borderId="58" xfId="0" applyFont="1" applyBorder="1" applyAlignment="1">
      <alignment horizontal="left" vertical="center"/>
    </xf>
    <xf numFmtId="0" fontId="5" fillId="0" borderId="44" xfId="0" applyFont="1" applyBorder="1" applyAlignment="1">
      <alignment horizontal="left" vertical="center"/>
    </xf>
    <xf numFmtId="164" fontId="5" fillId="9" borderId="40" xfId="1" applyNumberFormat="1" applyFont="1" applyFill="1" applyBorder="1" applyAlignment="1" applyProtection="1">
      <alignment horizontal="center" vertical="center"/>
    </xf>
    <xf numFmtId="164" fontId="5" fillId="9" borderId="43" xfId="1" applyNumberFormat="1" applyFont="1" applyFill="1" applyBorder="1" applyAlignment="1" applyProtection="1">
      <alignment horizontal="center" vertical="center"/>
    </xf>
    <xf numFmtId="164" fontId="5" fillId="9" borderId="41" xfId="1" applyNumberFormat="1" applyFont="1" applyFill="1" applyBorder="1" applyAlignment="1" applyProtection="1">
      <alignment horizontal="center" vertical="center"/>
    </xf>
    <xf numFmtId="164" fontId="4" fillId="9" borderId="13" xfId="1" applyNumberFormat="1" applyFont="1" applyFill="1" applyBorder="1" applyAlignment="1" applyProtection="1">
      <alignment horizontal="center" vertical="center"/>
    </xf>
    <xf numFmtId="164" fontId="4" fillId="9" borderId="52" xfId="1" applyNumberFormat="1" applyFont="1" applyFill="1" applyBorder="1" applyAlignment="1" applyProtection="1">
      <alignment horizontal="center" vertical="center"/>
    </xf>
    <xf numFmtId="164" fontId="4" fillId="9" borderId="14" xfId="1" applyNumberFormat="1" applyFont="1" applyFill="1" applyBorder="1" applyAlignment="1" applyProtection="1">
      <alignment horizontal="center" vertical="center"/>
    </xf>
    <xf numFmtId="164" fontId="4" fillId="9" borderId="53" xfId="1" applyNumberFormat="1" applyFont="1" applyFill="1" applyBorder="1" applyAlignment="1">
      <alignment horizontal="center" vertical="center"/>
    </xf>
    <xf numFmtId="164" fontId="4" fillId="9" borderId="47" xfId="1" applyNumberFormat="1" applyFont="1" applyFill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164" fontId="5" fillId="9" borderId="12" xfId="1" applyNumberFormat="1" applyFont="1" applyFill="1" applyBorder="1" applyAlignment="1">
      <alignment horizontal="center" vertical="center"/>
    </xf>
    <xf numFmtId="164" fontId="5" fillId="9" borderId="13" xfId="1" applyNumberFormat="1" applyFont="1" applyFill="1" applyBorder="1" applyAlignment="1">
      <alignment horizontal="center" vertical="center"/>
    </xf>
    <xf numFmtId="164" fontId="5" fillId="9" borderId="15" xfId="1" applyNumberFormat="1" applyFont="1" applyFill="1" applyBorder="1" applyAlignment="1">
      <alignment horizontal="center" vertical="center"/>
    </xf>
    <xf numFmtId="164" fontId="5" fillId="9" borderId="44" xfId="1" applyNumberFormat="1" applyFont="1" applyFill="1" applyBorder="1" applyAlignment="1">
      <alignment horizontal="center" vertical="center"/>
    </xf>
    <xf numFmtId="164" fontId="5" fillId="9" borderId="29" xfId="1" applyNumberFormat="1" applyFont="1" applyFill="1" applyBorder="1" applyAlignment="1">
      <alignment horizontal="center" vertical="center"/>
    </xf>
    <xf numFmtId="164" fontId="5" fillId="9" borderId="47" xfId="1" applyNumberFormat="1" applyFont="1" applyFill="1" applyBorder="1" applyAlignment="1">
      <alignment horizontal="center" vertical="center"/>
    </xf>
    <xf numFmtId="164" fontId="4" fillId="9" borderId="25" xfId="1" applyNumberFormat="1" applyFont="1" applyFill="1" applyBorder="1" applyAlignment="1">
      <alignment horizontal="center" vertical="center"/>
    </xf>
    <xf numFmtId="0" fontId="5" fillId="8" borderId="36" xfId="0" applyFont="1" applyFill="1" applyBorder="1" applyAlignment="1">
      <alignment horizontal="center" vertical="center"/>
    </xf>
    <xf numFmtId="0" fontId="5" fillId="8" borderId="26" xfId="0" applyFont="1" applyFill="1" applyBorder="1" applyAlignment="1">
      <alignment horizontal="center" vertical="center"/>
    </xf>
    <xf numFmtId="0" fontId="5" fillId="8" borderId="37" xfId="0" applyFont="1" applyFill="1" applyBorder="1" applyAlignment="1">
      <alignment horizontal="center" vertical="center"/>
    </xf>
    <xf numFmtId="0" fontId="5" fillId="0" borderId="48" xfId="0" applyFont="1" applyBorder="1" applyAlignment="1">
      <alignment horizontal="left" vertical="center"/>
    </xf>
    <xf numFmtId="0" fontId="5" fillId="0" borderId="53" xfId="0" applyFont="1" applyBorder="1" applyAlignment="1">
      <alignment horizontal="left" vertical="center"/>
    </xf>
    <xf numFmtId="0" fontId="5" fillId="0" borderId="47" xfId="0" applyFont="1" applyBorder="1" applyAlignment="1">
      <alignment horizontal="left" vertical="center"/>
    </xf>
    <xf numFmtId="0" fontId="5" fillId="0" borderId="4" xfId="0" applyFont="1" applyBorder="1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5" fillId="0" borderId="12" xfId="0" applyFont="1" applyBorder="1" applyAlignment="1" applyProtection="1">
      <alignment horizontal="center" vertical="center"/>
      <protection locked="0"/>
    </xf>
    <xf numFmtId="0" fontId="13" fillId="10" borderId="4" xfId="0" applyFont="1" applyFill="1" applyBorder="1" applyAlignment="1">
      <alignment horizontal="center" vertical="center" wrapText="1"/>
    </xf>
    <xf numFmtId="0" fontId="13" fillId="10" borderId="0" xfId="0" applyFont="1" applyFill="1" applyAlignment="1">
      <alignment horizontal="center" vertical="center" wrapText="1"/>
    </xf>
    <xf numFmtId="0" fontId="13" fillId="10" borderId="5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5" fillId="0" borderId="4" xfId="0" applyFont="1" applyBorder="1" applyAlignment="1" applyProtection="1">
      <alignment horizontal="center" vertical="center"/>
      <protection locked="0"/>
    </xf>
    <xf numFmtId="0" fontId="5" fillId="0" borderId="0" xfId="0" applyFont="1" applyAlignment="1" applyProtection="1">
      <alignment horizontal="center" vertical="center"/>
      <protection locked="0"/>
    </xf>
    <xf numFmtId="0" fontId="5" fillId="0" borderId="5" xfId="0" applyFont="1" applyBorder="1" applyAlignment="1" applyProtection="1">
      <alignment horizontal="center" vertical="center"/>
      <protection locked="0"/>
    </xf>
    <xf numFmtId="0" fontId="7" fillId="0" borderId="0" xfId="0" applyFont="1" applyAlignment="1">
      <alignment horizontal="right" vertical="center"/>
    </xf>
    <xf numFmtId="0" fontId="3" fillId="0" borderId="1" xfId="0" applyFont="1" applyBorder="1" applyAlignment="1" applyProtection="1">
      <alignment horizontal="center" vertical="center"/>
      <protection locked="0"/>
    </xf>
    <xf numFmtId="0" fontId="3" fillId="0" borderId="2" xfId="0" applyFont="1" applyBorder="1" applyAlignment="1" applyProtection="1">
      <alignment horizontal="center" vertical="center"/>
      <protection locked="0"/>
    </xf>
    <xf numFmtId="0" fontId="3" fillId="0" borderId="3" xfId="0" applyFont="1" applyBorder="1" applyAlignment="1" applyProtection="1">
      <alignment horizontal="center" vertical="center"/>
      <protection locked="0"/>
    </xf>
    <xf numFmtId="0" fontId="5" fillId="0" borderId="38" xfId="0" applyFont="1" applyBorder="1" applyAlignment="1" applyProtection="1">
      <alignment horizontal="center" vertical="center"/>
      <protection locked="0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4" fillId="8" borderId="4" xfId="0" applyFont="1" applyFill="1" applyBorder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0" fontId="4" fillId="8" borderId="5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4" fontId="7" fillId="0" borderId="61" xfId="0" applyNumberFormat="1" applyFont="1" applyBorder="1" applyAlignment="1" applyProtection="1">
      <alignment horizontal="right" vertical="center"/>
      <protection locked="0"/>
    </xf>
    <xf numFmtId="169" fontId="7" fillId="0" borderId="61" xfId="0" applyNumberFormat="1" applyFont="1" applyBorder="1" applyAlignment="1" applyProtection="1">
      <alignment horizontal="right" vertical="center"/>
      <protection locked="0"/>
    </xf>
    <xf numFmtId="164" fontId="19" fillId="4" borderId="0" xfId="0" applyNumberFormat="1" applyFont="1" applyFill="1" applyAlignment="1">
      <alignment vertical="center"/>
    </xf>
    <xf numFmtId="0" fontId="3" fillId="2" borderId="54" xfId="0" applyFont="1" applyFill="1" applyBorder="1" applyAlignment="1">
      <alignment horizontal="left" vertical="center"/>
    </xf>
    <xf numFmtId="0" fontId="3" fillId="2" borderId="55" xfId="0" applyFont="1" applyFill="1" applyBorder="1" applyAlignment="1">
      <alignment horizontal="left" vertical="center"/>
    </xf>
    <xf numFmtId="0" fontId="3" fillId="2" borderId="62" xfId="0" applyFont="1" applyFill="1" applyBorder="1" applyAlignment="1">
      <alignment horizontal="left" vertical="center"/>
    </xf>
    <xf numFmtId="0" fontId="3" fillId="2" borderId="12" xfId="0" applyFont="1" applyFill="1" applyBorder="1" applyAlignment="1">
      <alignment vertical="center"/>
    </xf>
    <xf numFmtId="0" fontId="2" fillId="8" borderId="12" xfId="0" applyFont="1" applyFill="1" applyBorder="1" applyAlignment="1">
      <alignment vertical="center"/>
    </xf>
    <xf numFmtId="164" fontId="2" fillId="8" borderId="12" xfId="1" applyNumberFormat="1" applyFont="1" applyFill="1" applyBorder="1" applyAlignment="1" applyProtection="1">
      <alignment vertical="center"/>
    </xf>
    <xf numFmtId="164" fontId="2" fillId="8" borderId="52" xfId="1" applyNumberFormat="1" applyFont="1" applyFill="1" applyBorder="1" applyAlignment="1" applyProtection="1">
      <alignment horizontal="center" vertical="center"/>
    </xf>
    <xf numFmtId="164" fontId="5" fillId="5" borderId="12" xfId="1" applyNumberFormat="1" applyFont="1" applyFill="1" applyBorder="1" applyAlignment="1" applyProtection="1">
      <alignment horizontal="center" vertical="center"/>
    </xf>
    <xf numFmtId="164" fontId="5" fillId="5" borderId="13" xfId="1" applyNumberFormat="1" applyFont="1" applyFill="1" applyBorder="1" applyAlignment="1" applyProtection="1">
      <alignment horizontal="center" vertical="center"/>
    </xf>
    <xf numFmtId="164" fontId="5" fillId="5" borderId="15" xfId="1" applyNumberFormat="1" applyFont="1" applyFill="1" applyBorder="1" applyAlignment="1" applyProtection="1">
      <alignment horizontal="center" vertical="center"/>
    </xf>
  </cellXfs>
  <cellStyles count="3">
    <cellStyle name="Milliers" xfId="1" builtinId="3"/>
    <cellStyle name="Normal" xfId="0" builtinId="0"/>
    <cellStyle name="Pourcentage" xfId="2" builtinId="5"/>
  </cellStyles>
  <dxfs count="0"/>
  <tableStyles count="0" defaultTableStyle="TableStyleMedium2" defaultPivotStyle="PivotStyleLight16"/>
  <colors>
    <mruColors>
      <color rgb="FFFAF1EA"/>
      <color rgb="FFF2A36E"/>
      <color rgb="FFFCF6E8"/>
      <color rgb="FFF6F2E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325"/>
  <sheetViews>
    <sheetView tabSelected="1" topLeftCell="A12" zoomScale="80" zoomScaleNormal="80" zoomScaleSheetLayoutView="106" workbookViewId="0">
      <selection activeCell="F20" sqref="F20"/>
    </sheetView>
  </sheetViews>
  <sheetFormatPr baseColWidth="10" defaultRowHeight="20.100000000000001" customHeight="1" x14ac:dyDescent="0.25"/>
  <cols>
    <col min="1" max="1" width="23.5703125" style="180" customWidth="1"/>
    <col min="2" max="2" width="14.42578125" style="180" customWidth="1"/>
    <col min="3" max="3" width="17.42578125" style="180" customWidth="1"/>
    <col min="4" max="4" width="15" style="180" customWidth="1"/>
    <col min="5" max="5" width="15.85546875" style="180" customWidth="1"/>
    <col min="6" max="6" width="16.42578125" style="180" customWidth="1"/>
    <col min="7" max="7" width="16.85546875" style="180" customWidth="1"/>
    <col min="8" max="8" width="19.140625" style="180" customWidth="1"/>
    <col min="9" max="9" width="18.85546875" style="180" customWidth="1"/>
    <col min="10" max="10" width="16" style="180" customWidth="1"/>
    <col min="11" max="11" width="17.140625" style="180" customWidth="1"/>
    <col min="12" max="12" width="18.42578125" style="180" customWidth="1"/>
    <col min="13" max="13" width="6.85546875" style="180" customWidth="1"/>
    <col min="14" max="16384" width="11.42578125" style="180"/>
  </cols>
  <sheetData>
    <row r="1" spans="1:12" ht="31.5" customHeight="1" x14ac:dyDescent="0.25">
      <c r="A1" s="210" t="s">
        <v>631</v>
      </c>
      <c r="B1" s="211"/>
      <c r="C1" s="211"/>
      <c r="D1" s="211"/>
      <c r="E1" s="211"/>
      <c r="F1" s="211"/>
      <c r="G1" s="211"/>
      <c r="H1" s="211"/>
      <c r="I1" s="211"/>
      <c r="J1" s="211"/>
      <c r="K1" s="211"/>
      <c r="L1" s="212"/>
    </row>
    <row r="2" spans="1:12" ht="20.100000000000001" customHeight="1" thickBot="1" x14ac:dyDescent="0.3">
      <c r="A2" s="3"/>
      <c r="B2" s="2"/>
      <c r="C2" s="2"/>
      <c r="D2" s="2"/>
      <c r="E2" s="2"/>
      <c r="F2" s="2"/>
      <c r="G2" s="2"/>
      <c r="H2" s="2"/>
      <c r="I2" s="2"/>
      <c r="J2" s="2"/>
      <c r="K2" s="2"/>
      <c r="L2" s="4"/>
    </row>
    <row r="3" spans="1:12" s="181" customFormat="1" ht="20.100000000000001" customHeight="1" thickBot="1" x14ac:dyDescent="0.3">
      <c r="A3" s="559" t="s">
        <v>663</v>
      </c>
      <c r="B3" s="559"/>
      <c r="C3" s="560"/>
      <c r="D3" s="561"/>
      <c r="E3" s="561"/>
      <c r="F3" s="561"/>
      <c r="G3" s="562"/>
      <c r="H3" s="17"/>
      <c r="I3" s="89" t="s">
        <v>664</v>
      </c>
      <c r="J3" s="572"/>
      <c r="K3" s="60"/>
      <c r="L3" s="60"/>
    </row>
    <row r="4" spans="1:12" s="181" customFormat="1" ht="20.100000000000001" customHeight="1" thickBot="1" x14ac:dyDescent="0.3">
      <c r="A4" s="559" t="s">
        <v>666</v>
      </c>
      <c r="B4" s="559"/>
      <c r="C4" s="193"/>
      <c r="D4" s="194"/>
      <c r="E4" s="194"/>
      <c r="F4" s="194"/>
      <c r="G4" s="195"/>
      <c r="H4" s="17"/>
      <c r="I4" s="89" t="s">
        <v>665</v>
      </c>
      <c r="J4" s="573"/>
      <c r="K4" s="60"/>
      <c r="L4" s="60"/>
    </row>
    <row r="5" spans="1:12" ht="20.100000000000001" customHeight="1" thickBot="1" x14ac:dyDescent="0.3">
      <c r="A5" s="213" t="s">
        <v>0</v>
      </c>
      <c r="B5" s="196"/>
      <c r="C5" s="196"/>
      <c r="D5" s="196"/>
      <c r="E5" s="196"/>
      <c r="F5" s="196"/>
      <c r="G5" s="196"/>
      <c r="H5" s="196"/>
      <c r="I5" s="196"/>
      <c r="J5" s="196"/>
      <c r="K5" s="196"/>
      <c r="L5" s="197"/>
    </row>
    <row r="6" spans="1:12" ht="20.100000000000001" customHeight="1" thickBot="1" x14ac:dyDescent="0.3">
      <c r="A6" s="559" t="s">
        <v>667</v>
      </c>
      <c r="B6" s="559"/>
      <c r="C6" s="208" t="s">
        <v>671</v>
      </c>
      <c r="D6" s="563"/>
      <c r="E6" s="563"/>
      <c r="F6" s="563"/>
      <c r="G6" s="209"/>
      <c r="H6" s="2"/>
      <c r="I6" s="2"/>
      <c r="J6" s="2"/>
      <c r="K6" s="2"/>
      <c r="L6" s="4"/>
    </row>
    <row r="7" spans="1:12" s="182" customFormat="1" ht="24.95" customHeight="1" x14ac:dyDescent="0.25">
      <c r="A7" s="225"/>
      <c r="B7" s="226"/>
      <c r="C7" s="226"/>
      <c r="D7" s="108" t="s">
        <v>630</v>
      </c>
      <c r="E7" s="164" t="s">
        <v>1</v>
      </c>
      <c r="F7" s="164" t="s">
        <v>2</v>
      </c>
      <c r="G7" s="227" t="s">
        <v>668</v>
      </c>
      <c r="H7" s="228"/>
      <c r="I7" s="168" t="s">
        <v>3</v>
      </c>
      <c r="J7" s="5"/>
      <c r="K7" s="5"/>
      <c r="L7" s="6"/>
    </row>
    <row r="8" spans="1:12" ht="20.100000000000001" customHeight="1" x14ac:dyDescent="0.25">
      <c r="A8" s="217" t="s">
        <v>4</v>
      </c>
      <c r="B8" s="218"/>
      <c r="C8" s="218"/>
      <c r="D8" s="7" t="s">
        <v>5</v>
      </c>
      <c r="E8" s="62"/>
      <c r="F8" s="62"/>
      <c r="G8" s="219">
        <f>E8-F8</f>
        <v>0</v>
      </c>
      <c r="H8" s="220"/>
      <c r="I8" s="63"/>
      <c r="J8" s="2"/>
      <c r="K8" s="2"/>
      <c r="L8" s="4"/>
    </row>
    <row r="9" spans="1:12" ht="20.100000000000001" customHeight="1" x14ac:dyDescent="0.25">
      <c r="A9" s="217" t="s">
        <v>6</v>
      </c>
      <c r="B9" s="218"/>
      <c r="C9" s="218"/>
      <c r="D9" s="7" t="s">
        <v>7</v>
      </c>
      <c r="E9" s="62"/>
      <c r="F9" s="62"/>
      <c r="G9" s="219">
        <f t="shared" ref="G9:G10" si="0">E9-F9</f>
        <v>0</v>
      </c>
      <c r="H9" s="220"/>
      <c r="I9" s="63"/>
      <c r="J9" s="2"/>
      <c r="K9" s="2"/>
      <c r="L9" s="4"/>
    </row>
    <row r="10" spans="1:12" ht="20.100000000000001" customHeight="1" x14ac:dyDescent="0.25">
      <c r="A10" s="217" t="s">
        <v>8</v>
      </c>
      <c r="B10" s="218"/>
      <c r="C10" s="218"/>
      <c r="D10" s="7" t="s">
        <v>9</v>
      </c>
      <c r="E10" s="62"/>
      <c r="F10" s="62"/>
      <c r="G10" s="219">
        <f t="shared" si="0"/>
        <v>0</v>
      </c>
      <c r="H10" s="220"/>
      <c r="I10" s="63"/>
      <c r="J10" s="2"/>
      <c r="K10" s="2"/>
      <c r="L10" s="4"/>
    </row>
    <row r="11" spans="1:12" s="182" customFormat="1" ht="20.100000000000001" customHeight="1" thickBot="1" x14ac:dyDescent="0.3">
      <c r="A11" s="221" t="s">
        <v>10</v>
      </c>
      <c r="B11" s="222"/>
      <c r="C11" s="222"/>
      <c r="D11" s="165" t="s">
        <v>11</v>
      </c>
      <c r="E11" s="166">
        <f>SUM(E8:E10)</f>
        <v>0</v>
      </c>
      <c r="F11" s="166">
        <f>SUM(F8:F10)</f>
        <v>0</v>
      </c>
      <c r="G11" s="223">
        <f>SUM(G8:G10)</f>
        <v>0</v>
      </c>
      <c r="H11" s="224"/>
      <c r="I11" s="167">
        <f>SUM(I8:I10)</f>
        <v>0</v>
      </c>
      <c r="J11" s="5"/>
      <c r="K11" s="5"/>
      <c r="L11" s="6"/>
    </row>
    <row r="12" spans="1:12" ht="20.100000000000001" customHeight="1" x14ac:dyDescent="0.25">
      <c r="A12" s="3"/>
      <c r="B12" s="2"/>
      <c r="C12" s="2"/>
      <c r="D12" s="9"/>
      <c r="E12" s="2"/>
      <c r="F12" s="2"/>
      <c r="G12" s="2"/>
      <c r="H12" s="2"/>
      <c r="I12" s="2"/>
      <c r="J12" s="2"/>
      <c r="K12" s="2"/>
      <c r="L12" s="4"/>
    </row>
    <row r="13" spans="1:12" ht="20.100000000000001" customHeight="1" thickBot="1" x14ac:dyDescent="0.3">
      <c r="A13" s="213" t="s">
        <v>12</v>
      </c>
      <c r="B13" s="196"/>
      <c r="C13" s="196"/>
      <c r="D13" s="196"/>
      <c r="E13" s="196"/>
      <c r="F13" s="196"/>
      <c r="G13" s="196"/>
      <c r="H13" s="196"/>
      <c r="I13" s="196"/>
      <c r="J13" s="196"/>
      <c r="K13" s="196"/>
      <c r="L13" s="197"/>
    </row>
    <row r="14" spans="1:12" s="182" customFormat="1" ht="24.95" customHeight="1" x14ac:dyDescent="0.25">
      <c r="A14" s="230"/>
      <c r="B14" s="231"/>
      <c r="C14" s="231"/>
      <c r="D14" s="232"/>
      <c r="E14" s="108" t="s">
        <v>630</v>
      </c>
      <c r="F14" s="164" t="s">
        <v>677</v>
      </c>
      <c r="G14" s="164" t="s">
        <v>13</v>
      </c>
      <c r="H14" s="190" t="s">
        <v>14</v>
      </c>
      <c r="I14" s="162" t="s">
        <v>15</v>
      </c>
      <c r="J14" s="5"/>
      <c r="K14" s="5"/>
      <c r="L14" s="6"/>
    </row>
    <row r="15" spans="1:12" ht="20.100000000000001" customHeight="1" x14ac:dyDescent="0.25">
      <c r="A15" s="217" t="s">
        <v>16</v>
      </c>
      <c r="B15" s="218"/>
      <c r="C15" s="218"/>
      <c r="D15" s="218"/>
      <c r="E15" s="8" t="s">
        <v>17</v>
      </c>
      <c r="F15" s="54"/>
      <c r="G15" s="163">
        <f>F15/(1-H15)</f>
        <v>0</v>
      </c>
      <c r="H15" s="192">
        <v>0.15</v>
      </c>
      <c r="I15" s="163">
        <f>G15*H15</f>
        <v>0</v>
      </c>
      <c r="J15" s="2"/>
      <c r="K15" s="2"/>
      <c r="L15" s="4"/>
    </row>
    <row r="16" spans="1:12" ht="20.100000000000001" customHeight="1" x14ac:dyDescent="0.25">
      <c r="A16" s="217" t="s">
        <v>18</v>
      </c>
      <c r="B16" s="218"/>
      <c r="C16" s="218"/>
      <c r="D16" s="218"/>
      <c r="E16" s="8" t="s">
        <v>19</v>
      </c>
      <c r="F16" s="54"/>
      <c r="G16" s="163">
        <f t="shared" ref="G16:G26" si="1">F16/(1-H16)</f>
        <v>0</v>
      </c>
      <c r="H16" s="192">
        <v>0.15</v>
      </c>
      <c r="I16" s="163">
        <f t="shared" ref="I16:I26" si="2">G16*H16</f>
        <v>0</v>
      </c>
      <c r="J16" s="2"/>
      <c r="K16" s="2"/>
      <c r="L16" s="4"/>
    </row>
    <row r="17" spans="1:12" ht="20.100000000000001" customHeight="1" x14ac:dyDescent="0.25">
      <c r="A17" s="217" t="s">
        <v>20</v>
      </c>
      <c r="B17" s="218"/>
      <c r="C17" s="218"/>
      <c r="D17" s="218"/>
      <c r="E17" s="8" t="s">
        <v>21</v>
      </c>
      <c r="F17" s="54"/>
      <c r="G17" s="163">
        <f t="shared" si="1"/>
        <v>0</v>
      </c>
      <c r="H17" s="192">
        <v>0.15</v>
      </c>
      <c r="I17" s="163">
        <f t="shared" si="2"/>
        <v>0</v>
      </c>
      <c r="J17" s="2"/>
      <c r="K17" s="2"/>
      <c r="L17" s="4"/>
    </row>
    <row r="18" spans="1:12" ht="20.100000000000001" customHeight="1" x14ac:dyDescent="0.25">
      <c r="A18" s="217" t="s">
        <v>22</v>
      </c>
      <c r="B18" s="218"/>
      <c r="C18" s="218"/>
      <c r="D18" s="218"/>
      <c r="E18" s="8" t="s">
        <v>23</v>
      </c>
      <c r="F18" s="54"/>
      <c r="G18" s="163">
        <f t="shared" si="1"/>
        <v>0</v>
      </c>
      <c r="H18" s="191"/>
      <c r="I18" s="163"/>
      <c r="J18" s="2"/>
      <c r="K18" s="2"/>
      <c r="L18" s="4"/>
    </row>
    <row r="19" spans="1:12" ht="20.100000000000001" customHeight="1" x14ac:dyDescent="0.25">
      <c r="A19" s="217" t="s">
        <v>24</v>
      </c>
      <c r="B19" s="218"/>
      <c r="C19" s="218"/>
      <c r="D19" s="218"/>
      <c r="E19" s="8" t="s">
        <v>25</v>
      </c>
      <c r="F19" s="54"/>
      <c r="G19" s="163">
        <f t="shared" si="1"/>
        <v>0</v>
      </c>
      <c r="H19" s="192">
        <v>0.15</v>
      </c>
      <c r="I19" s="163">
        <f t="shared" si="2"/>
        <v>0</v>
      </c>
      <c r="J19" s="2"/>
      <c r="K19" s="2"/>
      <c r="L19" s="4"/>
    </row>
    <row r="20" spans="1:12" ht="20.100000000000001" customHeight="1" x14ac:dyDescent="0.25">
      <c r="A20" s="217" t="s">
        <v>26</v>
      </c>
      <c r="B20" s="218"/>
      <c r="C20" s="218"/>
      <c r="D20" s="218"/>
      <c r="E20" s="8" t="s">
        <v>27</v>
      </c>
      <c r="F20" s="54"/>
      <c r="G20" s="163">
        <f t="shared" si="1"/>
        <v>0</v>
      </c>
      <c r="H20" s="192">
        <v>0.15</v>
      </c>
      <c r="I20" s="163">
        <f t="shared" si="2"/>
        <v>0</v>
      </c>
      <c r="J20" s="2"/>
      <c r="K20" s="2"/>
      <c r="L20" s="4"/>
    </row>
    <row r="21" spans="1:12" ht="20.100000000000001" customHeight="1" x14ac:dyDescent="0.25">
      <c r="A21" s="217" t="s">
        <v>28</v>
      </c>
      <c r="B21" s="218"/>
      <c r="C21" s="218"/>
      <c r="D21" s="218"/>
      <c r="E21" s="8" t="s">
        <v>29</v>
      </c>
      <c r="F21" s="54"/>
      <c r="G21" s="163">
        <f t="shared" si="1"/>
        <v>0</v>
      </c>
      <c r="H21" s="192">
        <v>0.15</v>
      </c>
      <c r="I21" s="163">
        <f t="shared" si="2"/>
        <v>0</v>
      </c>
      <c r="J21" s="2"/>
      <c r="K21" s="2"/>
      <c r="L21" s="4"/>
    </row>
    <row r="22" spans="1:12" ht="20.100000000000001" customHeight="1" x14ac:dyDescent="0.25">
      <c r="A22" s="229" t="s">
        <v>380</v>
      </c>
      <c r="B22" s="218"/>
      <c r="C22" s="218"/>
      <c r="D22" s="218"/>
      <c r="E22" s="8" t="s">
        <v>30</v>
      </c>
      <c r="F22" s="54"/>
      <c r="G22" s="163">
        <f t="shared" si="1"/>
        <v>0</v>
      </c>
      <c r="H22" s="192">
        <v>0.05</v>
      </c>
      <c r="I22" s="163">
        <f t="shared" si="2"/>
        <v>0</v>
      </c>
      <c r="J22" s="2"/>
      <c r="K22" s="2"/>
      <c r="L22" s="4"/>
    </row>
    <row r="23" spans="1:12" ht="20.100000000000001" customHeight="1" x14ac:dyDescent="0.25">
      <c r="A23" s="229" t="s">
        <v>381</v>
      </c>
      <c r="B23" s="218"/>
      <c r="C23" s="218"/>
      <c r="D23" s="218"/>
      <c r="E23" s="8" t="s">
        <v>31</v>
      </c>
      <c r="F23" s="54"/>
      <c r="G23" s="163">
        <f t="shared" si="1"/>
        <v>0</v>
      </c>
      <c r="H23" s="192">
        <v>0.1</v>
      </c>
      <c r="I23" s="163">
        <f t="shared" si="2"/>
        <v>0</v>
      </c>
      <c r="J23" s="2"/>
      <c r="K23" s="2"/>
      <c r="L23" s="4"/>
    </row>
    <row r="24" spans="1:12" ht="20.100000000000001" customHeight="1" x14ac:dyDescent="0.25">
      <c r="A24" s="217" t="s">
        <v>32</v>
      </c>
      <c r="B24" s="218"/>
      <c r="C24" s="218"/>
      <c r="D24" s="218"/>
      <c r="E24" s="8" t="s">
        <v>33</v>
      </c>
      <c r="F24" s="54"/>
      <c r="G24" s="163">
        <f t="shared" si="1"/>
        <v>0</v>
      </c>
      <c r="H24" s="192">
        <v>0.3</v>
      </c>
      <c r="I24" s="163">
        <f t="shared" si="2"/>
        <v>0</v>
      </c>
      <c r="J24" s="2"/>
      <c r="K24" s="2"/>
      <c r="L24" s="4"/>
    </row>
    <row r="25" spans="1:12" ht="20.100000000000001" customHeight="1" x14ac:dyDescent="0.25">
      <c r="A25" s="217" t="s">
        <v>34</v>
      </c>
      <c r="B25" s="218"/>
      <c r="C25" s="218"/>
      <c r="D25" s="218"/>
      <c r="E25" s="8" t="s">
        <v>35</v>
      </c>
      <c r="F25" s="54"/>
      <c r="G25" s="163">
        <f t="shared" si="1"/>
        <v>0</v>
      </c>
      <c r="H25" s="191"/>
      <c r="I25" s="163"/>
      <c r="J25" s="2"/>
      <c r="K25" s="2"/>
      <c r="L25" s="4"/>
    </row>
    <row r="26" spans="1:12" ht="20.100000000000001" customHeight="1" x14ac:dyDescent="0.25">
      <c r="A26" s="229" t="s">
        <v>382</v>
      </c>
      <c r="B26" s="218"/>
      <c r="C26" s="218"/>
      <c r="D26" s="218"/>
      <c r="E26" s="8" t="s">
        <v>36</v>
      </c>
      <c r="F26" s="54"/>
      <c r="G26" s="163">
        <f t="shared" si="1"/>
        <v>0</v>
      </c>
      <c r="H26" s="192">
        <v>0.15</v>
      </c>
      <c r="I26" s="163">
        <f t="shared" si="2"/>
        <v>0</v>
      </c>
      <c r="J26" s="2"/>
      <c r="K26" s="2"/>
      <c r="L26" s="4"/>
    </row>
    <row r="27" spans="1:12" s="182" customFormat="1" ht="20.100000000000001" customHeight="1" thickBot="1" x14ac:dyDescent="0.3">
      <c r="A27" s="221" t="s">
        <v>37</v>
      </c>
      <c r="B27" s="222"/>
      <c r="C27" s="222"/>
      <c r="D27" s="222"/>
      <c r="E27" s="159" t="s">
        <v>38</v>
      </c>
      <c r="F27" s="160">
        <f>SUM(F15:F26)</f>
        <v>0</v>
      </c>
      <c r="G27" s="160">
        <f>SUM(G15:G26)</f>
        <v>0</v>
      </c>
      <c r="H27" s="189"/>
      <c r="I27" s="161">
        <f>SUM(I15:I26)</f>
        <v>0</v>
      </c>
      <c r="J27" s="5"/>
      <c r="K27" s="5"/>
      <c r="L27" s="6"/>
    </row>
    <row r="28" spans="1:12" ht="20.100000000000001" customHeight="1" x14ac:dyDescent="0.25">
      <c r="A28" s="243"/>
      <c r="B28" s="244"/>
      <c r="C28" s="244"/>
      <c r="D28" s="244"/>
      <c r="E28" s="2"/>
      <c r="F28" s="2"/>
      <c r="G28" s="2"/>
      <c r="H28" s="2"/>
      <c r="I28" s="2"/>
      <c r="J28" s="2"/>
      <c r="K28" s="2"/>
      <c r="L28" s="4"/>
    </row>
    <row r="29" spans="1:12" ht="20.100000000000001" customHeight="1" thickBot="1" x14ac:dyDescent="0.3">
      <c r="A29" s="213" t="s">
        <v>39</v>
      </c>
      <c r="B29" s="196"/>
      <c r="C29" s="196"/>
      <c r="D29" s="196"/>
      <c r="E29" s="196"/>
      <c r="F29" s="196"/>
      <c r="G29" s="196"/>
      <c r="H29" s="196"/>
      <c r="I29" s="196"/>
      <c r="J29" s="196"/>
      <c r="K29" s="196"/>
      <c r="L29" s="197"/>
    </row>
    <row r="30" spans="1:12" s="183" customFormat="1" ht="20.100000000000001" customHeight="1" x14ac:dyDescent="0.25">
      <c r="A30" s="158"/>
      <c r="B30" s="117"/>
      <c r="C30" s="117" t="s">
        <v>40</v>
      </c>
      <c r="D30" s="117"/>
      <c r="E30" s="117" t="s">
        <v>15</v>
      </c>
      <c r="F30" s="117" t="s">
        <v>41</v>
      </c>
      <c r="G30" s="233" t="s">
        <v>42</v>
      </c>
      <c r="H30" s="234"/>
      <c r="I30" s="154" t="s">
        <v>37</v>
      </c>
      <c r="J30" s="10"/>
      <c r="K30" s="10"/>
      <c r="L30" s="11"/>
    </row>
    <row r="31" spans="1:12" ht="20.100000000000001" customHeight="1" thickBot="1" x14ac:dyDescent="0.3">
      <c r="A31" s="12" t="s">
        <v>43</v>
      </c>
      <c r="B31" s="8" t="s">
        <v>44</v>
      </c>
      <c r="C31" s="235"/>
      <c r="D31" s="236"/>
      <c r="E31" s="135">
        <f>I27</f>
        <v>0</v>
      </c>
      <c r="F31" s="135">
        <f>E31*10/100</f>
        <v>0</v>
      </c>
      <c r="G31" s="237"/>
      <c r="H31" s="238"/>
      <c r="I31" s="155">
        <f>E31+F31+G31</f>
        <v>0</v>
      </c>
      <c r="J31" s="2"/>
      <c r="K31" s="2"/>
      <c r="L31" s="4"/>
    </row>
    <row r="32" spans="1:12" ht="20.100000000000001" customHeight="1" thickBot="1" x14ac:dyDescent="0.3">
      <c r="A32" s="12" t="s">
        <v>45</v>
      </c>
      <c r="B32" s="13" t="s">
        <v>46</v>
      </c>
      <c r="C32" s="239"/>
      <c r="D32" s="240"/>
      <c r="E32" s="134">
        <f>C32-(C32*0.1)</f>
        <v>0</v>
      </c>
      <c r="F32" s="135">
        <f>C32*0.1</f>
        <v>0</v>
      </c>
      <c r="G32" s="237"/>
      <c r="H32" s="238"/>
      <c r="I32" s="155">
        <f>E32+F32</f>
        <v>0</v>
      </c>
      <c r="J32" s="2"/>
      <c r="K32" s="2"/>
      <c r="L32" s="4"/>
    </row>
    <row r="33" spans="1:12" ht="20.100000000000001" customHeight="1" thickBot="1" x14ac:dyDescent="0.3">
      <c r="A33" s="153" t="s">
        <v>39</v>
      </c>
      <c r="B33" s="148" t="s">
        <v>47</v>
      </c>
      <c r="C33" s="235"/>
      <c r="D33" s="236"/>
      <c r="E33" s="156">
        <f>E31-E32</f>
        <v>0</v>
      </c>
      <c r="F33" s="156">
        <f>F31-F32</f>
        <v>0</v>
      </c>
      <c r="G33" s="241">
        <f>G31</f>
        <v>0</v>
      </c>
      <c r="H33" s="242"/>
      <c r="I33" s="157">
        <f>I31-I32</f>
        <v>0</v>
      </c>
      <c r="J33" s="2"/>
      <c r="K33" s="2"/>
      <c r="L33" s="4"/>
    </row>
    <row r="34" spans="1:12" ht="20.100000000000001" customHeight="1" x14ac:dyDescent="0.25">
      <c r="A34" s="3"/>
      <c r="B34" s="2"/>
      <c r="C34" s="2"/>
      <c r="D34" s="2"/>
      <c r="E34" s="2"/>
      <c r="F34" s="2"/>
      <c r="G34" s="2"/>
      <c r="H34" s="2"/>
      <c r="I34" s="2"/>
      <c r="J34" s="2"/>
      <c r="K34" s="2"/>
      <c r="L34" s="4"/>
    </row>
    <row r="35" spans="1:12" ht="20.100000000000001" customHeight="1" x14ac:dyDescent="0.25">
      <c r="A35" s="213" t="s">
        <v>48</v>
      </c>
      <c r="B35" s="196"/>
      <c r="C35" s="196"/>
      <c r="D35" s="196"/>
      <c r="E35" s="196"/>
      <c r="F35" s="196"/>
      <c r="G35" s="196"/>
      <c r="H35" s="196"/>
      <c r="I35" s="196"/>
      <c r="J35" s="196"/>
      <c r="K35" s="196"/>
      <c r="L35" s="197"/>
    </row>
    <row r="36" spans="1:12" ht="20.100000000000001" customHeight="1" thickBot="1" x14ac:dyDescent="0.3">
      <c r="A36" s="250" t="s">
        <v>404</v>
      </c>
      <c r="B36" s="251"/>
      <c r="C36" s="251"/>
      <c r="D36" s="251"/>
      <c r="E36" s="251"/>
      <c r="F36" s="251"/>
      <c r="G36" s="251"/>
      <c r="H36" s="251"/>
      <c r="I36" s="251"/>
      <c r="J36" s="251"/>
      <c r="K36" s="251"/>
      <c r="L36" s="252"/>
    </row>
    <row r="37" spans="1:12" s="183" customFormat="1" ht="30.75" customHeight="1" thickBot="1" x14ac:dyDescent="0.3">
      <c r="A37" s="253" t="s">
        <v>49</v>
      </c>
      <c r="B37" s="254"/>
      <c r="C37" s="117" t="s">
        <v>630</v>
      </c>
      <c r="D37" s="116" t="s">
        <v>50</v>
      </c>
      <c r="E37" s="116" t="s">
        <v>51</v>
      </c>
      <c r="F37" s="116" t="s">
        <v>52</v>
      </c>
      <c r="G37" s="116" t="s">
        <v>53</v>
      </c>
      <c r="H37" s="204" t="s">
        <v>363</v>
      </c>
      <c r="I37" s="205"/>
      <c r="J37" s="204" t="s">
        <v>383</v>
      </c>
      <c r="K37" s="202"/>
      <c r="L37" s="203"/>
    </row>
    <row r="38" spans="1:12" ht="20.100000000000001" customHeight="1" x14ac:dyDescent="0.25">
      <c r="A38" s="255" t="s">
        <v>54</v>
      </c>
      <c r="B38" s="256"/>
      <c r="C38" s="14" t="s">
        <v>55</v>
      </c>
      <c r="D38" s="52"/>
      <c r="E38" s="52"/>
      <c r="F38" s="52"/>
      <c r="G38" s="52"/>
      <c r="H38" s="257"/>
      <c r="I38" s="258"/>
      <c r="J38" s="257"/>
      <c r="K38" s="259"/>
      <c r="L38" s="260"/>
    </row>
    <row r="39" spans="1:12" ht="20.100000000000001" customHeight="1" x14ac:dyDescent="0.25">
      <c r="A39" s="217" t="s">
        <v>56</v>
      </c>
      <c r="B39" s="245"/>
      <c r="C39" s="15" t="s">
        <v>57</v>
      </c>
      <c r="D39" s="46"/>
      <c r="E39" s="46"/>
      <c r="F39" s="46"/>
      <c r="G39" s="46"/>
      <c r="H39" s="246"/>
      <c r="I39" s="247"/>
      <c r="J39" s="246"/>
      <c r="K39" s="248"/>
      <c r="L39" s="249"/>
    </row>
    <row r="40" spans="1:12" ht="20.100000000000001" customHeight="1" x14ac:dyDescent="0.25">
      <c r="A40" s="217" t="s">
        <v>58</v>
      </c>
      <c r="B40" s="245"/>
      <c r="C40" s="15" t="s">
        <v>59</v>
      </c>
      <c r="D40" s="46"/>
      <c r="E40" s="46"/>
      <c r="F40" s="46"/>
      <c r="G40" s="46"/>
      <c r="H40" s="246"/>
      <c r="I40" s="247"/>
      <c r="J40" s="246"/>
      <c r="K40" s="248"/>
      <c r="L40" s="249"/>
    </row>
    <row r="41" spans="1:12" ht="20.100000000000001" customHeight="1" x14ac:dyDescent="0.25">
      <c r="A41" s="217" t="s">
        <v>60</v>
      </c>
      <c r="B41" s="245"/>
      <c r="C41" s="15" t="s">
        <v>61</v>
      </c>
      <c r="D41" s="46"/>
      <c r="E41" s="46"/>
      <c r="F41" s="46"/>
      <c r="G41" s="46"/>
      <c r="H41" s="246"/>
      <c r="I41" s="247"/>
      <c r="J41" s="246"/>
      <c r="K41" s="248"/>
      <c r="L41" s="249"/>
    </row>
    <row r="42" spans="1:12" ht="20.100000000000001" customHeight="1" x14ac:dyDescent="0.25">
      <c r="A42" s="217" t="s">
        <v>62</v>
      </c>
      <c r="B42" s="245"/>
      <c r="C42" s="15" t="s">
        <v>63</v>
      </c>
      <c r="D42" s="46"/>
      <c r="E42" s="46"/>
      <c r="F42" s="46"/>
      <c r="G42" s="46"/>
      <c r="H42" s="246"/>
      <c r="I42" s="247"/>
      <c r="J42" s="246"/>
      <c r="K42" s="248"/>
      <c r="L42" s="249"/>
    </row>
    <row r="43" spans="1:12" ht="20.100000000000001" customHeight="1" x14ac:dyDescent="0.25">
      <c r="A43" s="217" t="s">
        <v>64</v>
      </c>
      <c r="B43" s="245"/>
      <c r="C43" s="15" t="s">
        <v>65</v>
      </c>
      <c r="D43" s="46"/>
      <c r="E43" s="46"/>
      <c r="F43" s="46"/>
      <c r="G43" s="46"/>
      <c r="H43" s="246"/>
      <c r="I43" s="247"/>
      <c r="J43" s="246"/>
      <c r="K43" s="248"/>
      <c r="L43" s="249"/>
    </row>
    <row r="44" spans="1:12" ht="20.100000000000001" customHeight="1" x14ac:dyDescent="0.25">
      <c r="A44" s="217" t="s">
        <v>66</v>
      </c>
      <c r="B44" s="245"/>
      <c r="C44" s="15" t="s">
        <v>67</v>
      </c>
      <c r="D44" s="46"/>
      <c r="E44" s="46"/>
      <c r="F44" s="46"/>
      <c r="G44" s="46"/>
      <c r="H44" s="246"/>
      <c r="I44" s="247"/>
      <c r="J44" s="246"/>
      <c r="K44" s="248"/>
      <c r="L44" s="249"/>
    </row>
    <row r="45" spans="1:12" ht="20.100000000000001" customHeight="1" x14ac:dyDescent="0.25">
      <c r="A45" s="217" t="s">
        <v>68</v>
      </c>
      <c r="B45" s="245"/>
      <c r="C45" s="15" t="s">
        <v>69</v>
      </c>
      <c r="D45" s="46"/>
      <c r="E45" s="46"/>
      <c r="F45" s="46"/>
      <c r="G45" s="46"/>
      <c r="H45" s="246"/>
      <c r="I45" s="247"/>
      <c r="J45" s="246"/>
      <c r="K45" s="248"/>
      <c r="L45" s="249"/>
    </row>
    <row r="46" spans="1:12" ht="20.100000000000001" customHeight="1" x14ac:dyDescent="0.25">
      <c r="A46" s="217" t="s">
        <v>70</v>
      </c>
      <c r="B46" s="245"/>
      <c r="C46" s="15" t="s">
        <v>71</v>
      </c>
      <c r="D46" s="46"/>
      <c r="E46" s="46"/>
      <c r="F46" s="46"/>
      <c r="G46" s="46"/>
      <c r="H46" s="246"/>
      <c r="I46" s="247"/>
      <c r="J46" s="246"/>
      <c r="K46" s="248"/>
      <c r="L46" s="249"/>
    </row>
    <row r="47" spans="1:12" ht="20.100000000000001" customHeight="1" x14ac:dyDescent="0.25">
      <c r="A47" s="217" t="s">
        <v>72</v>
      </c>
      <c r="B47" s="245"/>
      <c r="C47" s="15" t="s">
        <v>73</v>
      </c>
      <c r="D47" s="46"/>
      <c r="E47" s="46"/>
      <c r="F47" s="46"/>
      <c r="G47" s="46"/>
      <c r="H47" s="246"/>
      <c r="I47" s="247"/>
      <c r="J47" s="246"/>
      <c r="K47" s="248"/>
      <c r="L47" s="249"/>
    </row>
    <row r="48" spans="1:12" ht="20.100000000000001" customHeight="1" x14ac:dyDescent="0.25">
      <c r="A48" s="217" t="s">
        <v>74</v>
      </c>
      <c r="B48" s="245"/>
      <c r="C48" s="15" t="s">
        <v>75</v>
      </c>
      <c r="D48" s="46"/>
      <c r="E48" s="46"/>
      <c r="F48" s="46"/>
      <c r="G48" s="46"/>
      <c r="H48" s="246"/>
      <c r="I48" s="247"/>
      <c r="J48" s="246"/>
      <c r="K48" s="248"/>
      <c r="L48" s="249"/>
    </row>
    <row r="49" spans="1:13" ht="20.100000000000001" customHeight="1" x14ac:dyDescent="0.25">
      <c r="A49" s="217" t="s">
        <v>76</v>
      </c>
      <c r="B49" s="245"/>
      <c r="C49" s="15" t="s">
        <v>77</v>
      </c>
      <c r="D49" s="46"/>
      <c r="E49" s="46"/>
      <c r="F49" s="46"/>
      <c r="G49" s="46"/>
      <c r="H49" s="246"/>
      <c r="I49" s="247"/>
      <c r="J49" s="246"/>
      <c r="K49" s="248"/>
      <c r="L49" s="249"/>
    </row>
    <row r="50" spans="1:13" ht="20.100000000000001" customHeight="1" x14ac:dyDescent="0.25">
      <c r="A50" s="217" t="s">
        <v>78</v>
      </c>
      <c r="B50" s="245"/>
      <c r="C50" s="15" t="s">
        <v>79</v>
      </c>
      <c r="D50" s="46"/>
      <c r="E50" s="46"/>
      <c r="F50" s="46"/>
      <c r="G50" s="46"/>
      <c r="H50" s="246"/>
      <c r="I50" s="247"/>
      <c r="J50" s="246"/>
      <c r="K50" s="248"/>
      <c r="L50" s="249"/>
    </row>
    <row r="51" spans="1:13" ht="20.100000000000001" customHeight="1" x14ac:dyDescent="0.25">
      <c r="A51" s="217" t="s">
        <v>80</v>
      </c>
      <c r="B51" s="245"/>
      <c r="C51" s="15" t="s">
        <v>81</v>
      </c>
      <c r="D51" s="46"/>
      <c r="E51" s="46"/>
      <c r="F51" s="46"/>
      <c r="G51" s="46"/>
      <c r="H51" s="246"/>
      <c r="I51" s="247"/>
      <c r="J51" s="246"/>
      <c r="K51" s="248"/>
      <c r="L51" s="249"/>
    </row>
    <row r="52" spans="1:13" ht="20.100000000000001" customHeight="1" x14ac:dyDescent="0.25">
      <c r="A52" s="217" t="s">
        <v>82</v>
      </c>
      <c r="B52" s="245"/>
      <c r="C52" s="15" t="s">
        <v>83</v>
      </c>
      <c r="D52" s="46"/>
      <c r="E52" s="46"/>
      <c r="F52" s="46"/>
      <c r="G52" s="46"/>
      <c r="H52" s="246"/>
      <c r="I52" s="247"/>
      <c r="J52" s="246"/>
      <c r="K52" s="248"/>
      <c r="L52" s="249"/>
    </row>
    <row r="53" spans="1:13" ht="20.100000000000001" customHeight="1" x14ac:dyDescent="0.25">
      <c r="A53" s="217" t="s">
        <v>84</v>
      </c>
      <c r="B53" s="245"/>
      <c r="C53" s="15" t="s">
        <v>85</v>
      </c>
      <c r="D53" s="46"/>
      <c r="E53" s="46"/>
      <c r="F53" s="46"/>
      <c r="G53" s="46"/>
      <c r="H53" s="246"/>
      <c r="I53" s="247"/>
      <c r="J53" s="246"/>
      <c r="K53" s="248"/>
      <c r="L53" s="249"/>
    </row>
    <row r="54" spans="1:13" ht="20.100000000000001" customHeight="1" x14ac:dyDescent="0.25">
      <c r="A54" s="217" t="s">
        <v>86</v>
      </c>
      <c r="B54" s="245"/>
      <c r="C54" s="15" t="s">
        <v>87</v>
      </c>
      <c r="D54" s="46"/>
      <c r="E54" s="46"/>
      <c r="F54" s="46"/>
      <c r="G54" s="46"/>
      <c r="H54" s="246"/>
      <c r="I54" s="247"/>
      <c r="J54" s="246"/>
      <c r="K54" s="248"/>
      <c r="L54" s="249"/>
    </row>
    <row r="55" spans="1:13" ht="20.100000000000001" customHeight="1" x14ac:dyDescent="0.25">
      <c r="A55" s="217" t="s">
        <v>88</v>
      </c>
      <c r="B55" s="245"/>
      <c r="C55" s="15" t="s">
        <v>89</v>
      </c>
      <c r="D55" s="46"/>
      <c r="E55" s="46"/>
      <c r="F55" s="46"/>
      <c r="G55" s="46"/>
      <c r="H55" s="246"/>
      <c r="I55" s="247"/>
      <c r="J55" s="246"/>
      <c r="K55" s="248"/>
      <c r="L55" s="249"/>
    </row>
    <row r="56" spans="1:13" ht="20.100000000000001" customHeight="1" x14ac:dyDescent="0.25">
      <c r="A56" s="217" t="s">
        <v>90</v>
      </c>
      <c r="B56" s="245"/>
      <c r="C56" s="15" t="s">
        <v>91</v>
      </c>
      <c r="D56" s="46"/>
      <c r="E56" s="46"/>
      <c r="F56" s="46"/>
      <c r="G56" s="46"/>
      <c r="H56" s="246"/>
      <c r="I56" s="247"/>
      <c r="J56" s="246"/>
      <c r="K56" s="248"/>
      <c r="L56" s="249"/>
    </row>
    <row r="57" spans="1:13" ht="20.100000000000001" customHeight="1" x14ac:dyDescent="0.25">
      <c r="A57" s="217" t="s">
        <v>92</v>
      </c>
      <c r="B57" s="245"/>
      <c r="C57" s="15" t="s">
        <v>93</v>
      </c>
      <c r="D57" s="46"/>
      <c r="E57" s="46"/>
      <c r="F57" s="46"/>
      <c r="G57" s="46"/>
      <c r="H57" s="246"/>
      <c r="I57" s="247"/>
      <c r="J57" s="246"/>
      <c r="K57" s="248"/>
      <c r="L57" s="249"/>
    </row>
    <row r="58" spans="1:13" s="182" customFormat="1" ht="20.100000000000001" customHeight="1" x14ac:dyDescent="0.25">
      <c r="A58" s="269" t="s">
        <v>364</v>
      </c>
      <c r="B58" s="270"/>
      <c r="C58" s="18" t="s">
        <v>94</v>
      </c>
      <c r="D58" s="50"/>
      <c r="E58" s="50"/>
      <c r="F58" s="50"/>
      <c r="G58" s="50"/>
      <c r="H58" s="271">
        <f>SUM(H38:H57)</f>
        <v>0</v>
      </c>
      <c r="I58" s="272"/>
      <c r="J58" s="271">
        <f>SUM(J38:J57)</f>
        <v>0</v>
      </c>
      <c r="K58" s="273"/>
      <c r="L58" s="272"/>
    </row>
    <row r="59" spans="1:13" ht="20.100000000000001" customHeight="1" x14ac:dyDescent="0.25">
      <c r="A59" s="229" t="s">
        <v>636</v>
      </c>
      <c r="B59" s="245"/>
      <c r="C59" s="15" t="s">
        <v>95</v>
      </c>
      <c r="D59" s="46"/>
      <c r="E59" s="46"/>
      <c r="F59" s="46"/>
      <c r="G59" s="46"/>
      <c r="H59" s="235"/>
      <c r="I59" s="236"/>
      <c r="J59" s="261">
        <f>J58*0.3</f>
        <v>0</v>
      </c>
      <c r="K59" s="262"/>
      <c r="L59" s="263"/>
    </row>
    <row r="60" spans="1:13" ht="20.100000000000001" customHeight="1" thickBot="1" x14ac:dyDescent="0.3">
      <c r="A60" s="264" t="s">
        <v>366</v>
      </c>
      <c r="B60" s="265"/>
      <c r="C60" s="16" t="s">
        <v>96</v>
      </c>
      <c r="D60" s="48"/>
      <c r="E60" s="48"/>
      <c r="F60" s="48"/>
      <c r="G60" s="48"/>
      <c r="H60" s="235"/>
      <c r="I60" s="236"/>
      <c r="J60" s="266"/>
      <c r="K60" s="267"/>
      <c r="L60" s="268"/>
    </row>
    <row r="61" spans="1:13" s="182" customFormat="1" ht="20.100000000000001" customHeight="1" thickBot="1" x14ac:dyDescent="0.3">
      <c r="A61" s="276" t="s">
        <v>365</v>
      </c>
      <c r="B61" s="277"/>
      <c r="C61" s="151" t="s">
        <v>97</v>
      </c>
      <c r="D61" s="152"/>
      <c r="E61" s="152"/>
      <c r="F61" s="152"/>
      <c r="G61" s="152"/>
      <c r="H61" s="278">
        <f>H58</f>
        <v>0</v>
      </c>
      <c r="I61" s="279"/>
      <c r="J61" s="280">
        <f>IF(M61&gt;0,0,IF(J60-J59&gt;0,J58-J60,J58-J59))</f>
        <v>0</v>
      </c>
      <c r="K61" s="281"/>
      <c r="L61" s="282"/>
      <c r="M61" s="574">
        <f>J60-J58</f>
        <v>0</v>
      </c>
    </row>
    <row r="62" spans="1:13" ht="20.100000000000001" customHeight="1" x14ac:dyDescent="0.25">
      <c r="A62" s="3"/>
      <c r="B62" s="2"/>
      <c r="C62" s="2"/>
      <c r="D62" s="2"/>
      <c r="E62" s="2"/>
      <c r="F62" s="2"/>
      <c r="G62" s="2"/>
      <c r="H62" s="2"/>
      <c r="I62" s="2"/>
      <c r="J62" s="2"/>
      <c r="K62" s="2"/>
      <c r="L62" s="4"/>
    </row>
    <row r="63" spans="1:13" ht="20.100000000000001" customHeight="1" x14ac:dyDescent="0.25">
      <c r="A63" s="213" t="s">
        <v>98</v>
      </c>
      <c r="B63" s="196"/>
      <c r="C63" s="196"/>
      <c r="D63" s="196"/>
      <c r="E63" s="196"/>
      <c r="F63" s="196"/>
      <c r="G63" s="196"/>
      <c r="H63" s="196"/>
      <c r="I63" s="196"/>
      <c r="J63" s="196"/>
      <c r="K63" s="196"/>
      <c r="L63" s="197"/>
    </row>
    <row r="64" spans="1:13" ht="20.100000000000001" customHeight="1" thickBot="1" x14ac:dyDescent="0.3">
      <c r="A64" s="213"/>
      <c r="B64" s="196"/>
      <c r="C64" s="196"/>
      <c r="D64" s="196"/>
      <c r="E64" s="196"/>
      <c r="F64" s="196"/>
      <c r="G64" s="196"/>
      <c r="H64" s="196"/>
      <c r="I64" s="196"/>
      <c r="J64" s="196"/>
      <c r="K64" s="196"/>
      <c r="L64" s="197"/>
    </row>
    <row r="65" spans="1:12" s="181" customFormat="1" ht="20.100000000000001" customHeight="1" thickBot="1" x14ac:dyDescent="0.3">
      <c r="A65" s="214" t="s">
        <v>99</v>
      </c>
      <c r="B65" s="215"/>
      <c r="C65" s="193" t="s">
        <v>406</v>
      </c>
      <c r="D65" s="195"/>
      <c r="E65" s="17"/>
      <c r="F65" s="17"/>
      <c r="G65" s="17"/>
      <c r="H65" s="17"/>
      <c r="I65" s="17"/>
      <c r="J65" s="17"/>
      <c r="K65" s="17"/>
      <c r="L65" s="17"/>
    </row>
    <row r="66" spans="1:12" s="181" customFormat="1" ht="20.100000000000001" customHeight="1" thickBot="1" x14ac:dyDescent="0.3">
      <c r="A66" s="214" t="s">
        <v>101</v>
      </c>
      <c r="B66" s="215"/>
      <c r="C66" s="216">
        <f>IF(C65="Virement",5%,IF(C65="Espèce",10%,0))</f>
        <v>0.1</v>
      </c>
      <c r="D66" s="216"/>
      <c r="E66" s="17"/>
      <c r="F66" s="17"/>
      <c r="G66" s="17"/>
      <c r="H66" s="17"/>
      <c r="I66" s="17"/>
      <c r="J66" s="17"/>
      <c r="K66" s="17"/>
      <c r="L66" s="17"/>
    </row>
    <row r="67" spans="1:12" s="181" customFormat="1" ht="20.100000000000001" customHeight="1" thickBot="1" x14ac:dyDescent="0.3">
      <c r="A67" s="64" t="s">
        <v>638</v>
      </c>
      <c r="B67" s="283" t="s">
        <v>639</v>
      </c>
      <c r="C67" s="283"/>
      <c r="D67" s="283"/>
      <c r="E67" s="283"/>
      <c r="F67" s="283"/>
      <c r="G67" s="283"/>
      <c r="H67" s="283"/>
      <c r="I67" s="283"/>
      <c r="J67" s="17"/>
      <c r="K67" s="17"/>
      <c r="L67" s="17"/>
    </row>
    <row r="68" spans="1:12" ht="20.100000000000001" customHeight="1" thickBot="1" x14ac:dyDescent="0.3">
      <c r="A68" s="3"/>
      <c r="B68" s="2"/>
      <c r="C68" s="2"/>
      <c r="D68" s="2"/>
      <c r="E68" s="2"/>
      <c r="F68" s="2"/>
      <c r="G68" s="2"/>
      <c r="H68" s="2"/>
      <c r="I68" s="2"/>
      <c r="J68" s="2"/>
      <c r="K68" s="2"/>
      <c r="L68" s="4"/>
    </row>
    <row r="69" spans="1:12" s="183" customFormat="1" ht="24.95" customHeight="1" thickBot="1" x14ac:dyDescent="0.3">
      <c r="A69" s="253" t="s">
        <v>49</v>
      </c>
      <c r="B69" s="254"/>
      <c r="C69" s="117" t="s">
        <v>630</v>
      </c>
      <c r="D69" s="116" t="s">
        <v>50</v>
      </c>
      <c r="E69" s="116" t="s">
        <v>51</v>
      </c>
      <c r="F69" s="116" t="s">
        <v>52</v>
      </c>
      <c r="G69" s="116" t="s">
        <v>53</v>
      </c>
      <c r="H69" s="204" t="s">
        <v>632</v>
      </c>
      <c r="I69" s="202"/>
      <c r="J69" s="202"/>
      <c r="K69" s="202"/>
      <c r="L69" s="203"/>
    </row>
    <row r="70" spans="1:12" ht="20.100000000000001" customHeight="1" x14ac:dyDescent="0.25">
      <c r="A70" s="255" t="s">
        <v>54</v>
      </c>
      <c r="B70" s="256"/>
      <c r="C70" s="14" t="s">
        <v>102</v>
      </c>
      <c r="D70" s="52"/>
      <c r="E70" s="52"/>
      <c r="F70" s="52"/>
      <c r="G70" s="52"/>
      <c r="H70" s="274"/>
      <c r="I70" s="274"/>
      <c r="J70" s="274"/>
      <c r="K70" s="257"/>
      <c r="L70" s="275"/>
    </row>
    <row r="71" spans="1:12" ht="20.100000000000001" customHeight="1" x14ac:dyDescent="0.25">
      <c r="A71" s="217" t="s">
        <v>56</v>
      </c>
      <c r="B71" s="245"/>
      <c r="C71" s="15" t="s">
        <v>103</v>
      </c>
      <c r="D71" s="46"/>
      <c r="E71" s="46"/>
      <c r="F71" s="46"/>
      <c r="G71" s="46"/>
      <c r="H71" s="284"/>
      <c r="I71" s="284"/>
      <c r="J71" s="284"/>
      <c r="K71" s="285"/>
      <c r="L71" s="286"/>
    </row>
    <row r="72" spans="1:12" ht="20.100000000000001" customHeight="1" x14ac:dyDescent="0.25">
      <c r="A72" s="217" t="s">
        <v>58</v>
      </c>
      <c r="B72" s="245"/>
      <c r="C72" s="15" t="s">
        <v>104</v>
      </c>
      <c r="D72" s="46"/>
      <c r="E72" s="46"/>
      <c r="F72" s="46"/>
      <c r="G72" s="46"/>
      <c r="H72" s="284"/>
      <c r="I72" s="284"/>
      <c r="J72" s="284"/>
      <c r="K72" s="285"/>
      <c r="L72" s="286"/>
    </row>
    <row r="73" spans="1:12" ht="20.100000000000001" customHeight="1" x14ac:dyDescent="0.25">
      <c r="A73" s="217" t="s">
        <v>60</v>
      </c>
      <c r="B73" s="245"/>
      <c r="C73" s="15" t="s">
        <v>105</v>
      </c>
      <c r="D73" s="46"/>
      <c r="E73" s="46"/>
      <c r="F73" s="46"/>
      <c r="G73" s="46"/>
      <c r="H73" s="284"/>
      <c r="I73" s="284"/>
      <c r="J73" s="284"/>
      <c r="K73" s="285"/>
      <c r="L73" s="286"/>
    </row>
    <row r="74" spans="1:12" ht="20.100000000000001" customHeight="1" x14ac:dyDescent="0.25">
      <c r="A74" s="217" t="s">
        <v>62</v>
      </c>
      <c r="B74" s="245"/>
      <c r="C74" s="15" t="s">
        <v>106</v>
      </c>
      <c r="D74" s="46"/>
      <c r="E74" s="46"/>
      <c r="F74" s="46"/>
      <c r="G74" s="46"/>
      <c r="H74" s="284"/>
      <c r="I74" s="284"/>
      <c r="J74" s="284"/>
      <c r="K74" s="285"/>
      <c r="L74" s="286"/>
    </row>
    <row r="75" spans="1:12" s="182" customFormat="1" ht="24.95" customHeight="1" x14ac:dyDescent="0.25">
      <c r="A75" s="269" t="s">
        <v>629</v>
      </c>
      <c r="B75" s="270"/>
      <c r="C75" s="18" t="s">
        <v>107</v>
      </c>
      <c r="D75" s="50"/>
      <c r="E75" s="50"/>
      <c r="F75" s="50"/>
      <c r="G75" s="50"/>
      <c r="H75" s="287">
        <f>SUM(H70:H74)</f>
        <v>0</v>
      </c>
      <c r="I75" s="287"/>
      <c r="J75" s="287"/>
      <c r="K75" s="288"/>
      <c r="L75" s="289"/>
    </row>
    <row r="76" spans="1:12" ht="20.100000000000001" customHeight="1" x14ac:dyDescent="0.25">
      <c r="A76" s="217" t="s">
        <v>108</v>
      </c>
      <c r="B76" s="245"/>
      <c r="C76" s="15" t="s">
        <v>109</v>
      </c>
      <c r="D76" s="46"/>
      <c r="E76" s="46"/>
      <c r="F76" s="46"/>
      <c r="G76" s="46"/>
      <c r="H76" s="290">
        <f>H75*0.3</f>
        <v>0</v>
      </c>
      <c r="I76" s="290"/>
      <c r="J76" s="290"/>
      <c r="K76" s="291"/>
      <c r="L76" s="292"/>
    </row>
    <row r="77" spans="1:12" ht="20.100000000000001" customHeight="1" x14ac:dyDescent="0.25">
      <c r="A77" s="229" t="s">
        <v>366</v>
      </c>
      <c r="B77" s="245"/>
      <c r="C77" s="15" t="s">
        <v>110</v>
      </c>
      <c r="D77" s="46"/>
      <c r="E77" s="46"/>
      <c r="F77" s="46"/>
      <c r="G77" s="46"/>
      <c r="H77" s="284"/>
      <c r="I77" s="284"/>
      <c r="J77" s="284"/>
      <c r="K77" s="285"/>
      <c r="L77" s="286"/>
    </row>
    <row r="78" spans="1:12" s="182" customFormat="1" ht="20.100000000000001" customHeight="1" thickBot="1" x14ac:dyDescent="0.3">
      <c r="A78" s="307" t="s">
        <v>376</v>
      </c>
      <c r="B78" s="308"/>
      <c r="C78" s="128" t="s">
        <v>111</v>
      </c>
      <c r="D78" s="150"/>
      <c r="E78" s="150"/>
      <c r="F78" s="150"/>
      <c r="G78" s="150"/>
      <c r="H78" s="309">
        <f>IF((H77-H76)&gt;0,H75-H77,H75-H76)</f>
        <v>0</v>
      </c>
      <c r="I78" s="310"/>
      <c r="J78" s="310"/>
      <c r="K78" s="311"/>
      <c r="L78" s="312"/>
    </row>
    <row r="79" spans="1:12" ht="20.100000000000001" customHeight="1" x14ac:dyDescent="0.25">
      <c r="A79" s="3"/>
      <c r="B79" s="2"/>
      <c r="C79" s="2"/>
      <c r="D79" s="2"/>
      <c r="E79" s="2"/>
      <c r="F79" s="2"/>
      <c r="G79" s="2"/>
      <c r="H79" s="2"/>
      <c r="I79" s="2"/>
      <c r="J79" s="2"/>
      <c r="K79" s="2"/>
      <c r="L79" s="4"/>
    </row>
    <row r="80" spans="1:12" ht="20.100000000000001" customHeight="1" x14ac:dyDescent="0.25">
      <c r="A80" s="213" t="s">
        <v>112</v>
      </c>
      <c r="B80" s="196"/>
      <c r="C80" s="196"/>
      <c r="D80" s="196"/>
      <c r="E80" s="196"/>
      <c r="F80" s="196"/>
      <c r="G80" s="196"/>
      <c r="H80" s="196"/>
      <c r="I80" s="196"/>
      <c r="J80" s="196"/>
      <c r="K80" s="196"/>
      <c r="L80" s="197"/>
    </row>
    <row r="81" spans="1:12" ht="20.100000000000001" customHeight="1" thickBot="1" x14ac:dyDescent="0.3">
      <c r="A81" s="3"/>
      <c r="B81" s="2"/>
      <c r="C81" s="2"/>
      <c r="D81" s="2"/>
      <c r="E81" s="2"/>
      <c r="F81" s="2"/>
      <c r="G81" s="2"/>
      <c r="H81" s="2"/>
      <c r="I81" s="2"/>
      <c r="J81" s="2"/>
      <c r="K81" s="2"/>
      <c r="L81" s="4"/>
    </row>
    <row r="82" spans="1:12" s="183" customFormat="1" ht="20.100000000000001" customHeight="1" thickBot="1" x14ac:dyDescent="0.3">
      <c r="A82" s="313" t="s">
        <v>377</v>
      </c>
      <c r="B82" s="314"/>
      <c r="C82" s="315"/>
      <c r="D82" s="117" t="s">
        <v>630</v>
      </c>
      <c r="E82" s="116" t="s">
        <v>113</v>
      </c>
      <c r="F82" s="93" t="s">
        <v>378</v>
      </c>
      <c r="G82" s="116" t="s">
        <v>114</v>
      </c>
      <c r="H82" s="317" t="s">
        <v>115</v>
      </c>
      <c r="I82" s="254"/>
      <c r="J82" s="205" t="s">
        <v>379</v>
      </c>
      <c r="K82" s="202"/>
      <c r="L82" s="316"/>
    </row>
    <row r="83" spans="1:12" ht="20.100000000000001" customHeight="1" x14ac:dyDescent="0.25">
      <c r="A83" s="293" t="s">
        <v>116</v>
      </c>
      <c r="B83" s="294"/>
      <c r="C83" s="295"/>
      <c r="D83" s="20" t="s">
        <v>117</v>
      </c>
      <c r="E83" s="44"/>
      <c r="F83" s="44"/>
      <c r="G83" s="51"/>
      <c r="H83" s="296"/>
      <c r="I83" s="297"/>
      <c r="J83" s="298"/>
      <c r="K83" s="299"/>
      <c r="L83" s="300"/>
    </row>
    <row r="84" spans="1:12" ht="20.100000000000001" customHeight="1" x14ac:dyDescent="0.25">
      <c r="A84" s="301" t="s">
        <v>118</v>
      </c>
      <c r="B84" s="302"/>
      <c r="C84" s="303"/>
      <c r="D84" s="21" t="s">
        <v>119</v>
      </c>
      <c r="E84" s="46"/>
      <c r="F84" s="46"/>
      <c r="G84" s="46"/>
      <c r="H84" s="304"/>
      <c r="I84" s="305"/>
      <c r="J84" s="306"/>
      <c r="K84" s="248"/>
      <c r="L84" s="249"/>
    </row>
    <row r="85" spans="1:12" ht="20.100000000000001" customHeight="1" x14ac:dyDescent="0.25">
      <c r="A85" s="301" t="s">
        <v>120</v>
      </c>
      <c r="B85" s="302"/>
      <c r="C85" s="303"/>
      <c r="D85" s="21" t="s">
        <v>121</v>
      </c>
      <c r="E85" s="46"/>
      <c r="F85" s="46"/>
      <c r="G85" s="46"/>
      <c r="H85" s="304"/>
      <c r="I85" s="305"/>
      <c r="J85" s="306"/>
      <c r="K85" s="248"/>
      <c r="L85" s="249"/>
    </row>
    <row r="86" spans="1:12" ht="20.100000000000001" customHeight="1" x14ac:dyDescent="0.25">
      <c r="A86" s="301" t="s">
        <v>122</v>
      </c>
      <c r="B86" s="302"/>
      <c r="C86" s="303"/>
      <c r="D86" s="21" t="s">
        <v>123</v>
      </c>
      <c r="E86" s="46"/>
      <c r="F86" s="46"/>
      <c r="G86" s="46"/>
      <c r="H86" s="304"/>
      <c r="I86" s="305"/>
      <c r="J86" s="306"/>
      <c r="K86" s="248"/>
      <c r="L86" s="249"/>
    </row>
    <row r="87" spans="1:12" ht="20.100000000000001" customHeight="1" x14ac:dyDescent="0.25">
      <c r="A87" s="301" t="s">
        <v>124</v>
      </c>
      <c r="B87" s="302"/>
      <c r="C87" s="303"/>
      <c r="D87" s="21" t="s">
        <v>125</v>
      </c>
      <c r="E87" s="46"/>
      <c r="F87" s="46"/>
      <c r="G87" s="46"/>
      <c r="H87" s="304"/>
      <c r="I87" s="305"/>
      <c r="J87" s="306"/>
      <c r="K87" s="248"/>
      <c r="L87" s="249"/>
    </row>
    <row r="88" spans="1:12" ht="20.100000000000001" customHeight="1" thickBot="1" x14ac:dyDescent="0.3">
      <c r="A88" s="318" t="s">
        <v>669</v>
      </c>
      <c r="B88" s="319"/>
      <c r="C88" s="320"/>
      <c r="D88" s="128" t="s">
        <v>126</v>
      </c>
      <c r="E88" s="129"/>
      <c r="F88" s="129"/>
      <c r="G88" s="129"/>
      <c r="H88" s="321"/>
      <c r="I88" s="322"/>
      <c r="J88" s="323">
        <f>SUM(J83:J87)</f>
        <v>0</v>
      </c>
      <c r="K88" s="324"/>
      <c r="L88" s="325"/>
    </row>
    <row r="89" spans="1:12" ht="20.100000000000001" customHeight="1" x14ac:dyDescent="0.25">
      <c r="A89" s="243"/>
      <c r="B89" s="244"/>
      <c r="C89" s="244"/>
      <c r="D89" s="2"/>
      <c r="E89" s="2"/>
      <c r="F89" s="2"/>
      <c r="G89" s="2"/>
      <c r="H89" s="2"/>
      <c r="I89" s="2"/>
      <c r="J89" s="2"/>
      <c r="K89" s="2"/>
      <c r="L89" s="4"/>
    </row>
    <row r="90" spans="1:12" ht="20.100000000000001" customHeight="1" thickBot="1" x14ac:dyDescent="0.3">
      <c r="A90" s="213" t="s">
        <v>127</v>
      </c>
      <c r="B90" s="196"/>
      <c r="C90" s="196"/>
      <c r="D90" s="196"/>
      <c r="E90" s="196"/>
      <c r="F90" s="196"/>
      <c r="G90" s="196"/>
      <c r="H90" s="196"/>
      <c r="I90" s="196"/>
      <c r="J90" s="196"/>
      <c r="K90" s="196"/>
      <c r="L90" s="197"/>
    </row>
    <row r="91" spans="1:12" s="182" customFormat="1" ht="24.95" customHeight="1" thickBot="1" x14ac:dyDescent="0.3">
      <c r="A91" s="332"/>
      <c r="B91" s="333"/>
      <c r="C91" s="334"/>
      <c r="D91" s="117" t="s">
        <v>630</v>
      </c>
      <c r="E91" s="93" t="s">
        <v>40</v>
      </c>
      <c r="F91" s="116" t="s">
        <v>15</v>
      </c>
      <c r="G91" s="93" t="s">
        <v>370</v>
      </c>
      <c r="H91" s="335" t="s">
        <v>42</v>
      </c>
      <c r="I91" s="335"/>
      <c r="J91" s="333" t="s">
        <v>37</v>
      </c>
      <c r="K91" s="336"/>
      <c r="L91" s="337"/>
    </row>
    <row r="92" spans="1:12" ht="24.95" customHeight="1" thickBot="1" x14ac:dyDescent="0.3">
      <c r="A92" s="338" t="s">
        <v>670</v>
      </c>
      <c r="B92" s="339"/>
      <c r="C92" s="340"/>
      <c r="D92" s="22" t="s">
        <v>128</v>
      </c>
      <c r="E92" s="170"/>
      <c r="F92" s="137">
        <f>H61*0.1</f>
        <v>0</v>
      </c>
      <c r="G92" s="137">
        <f>F92*0.1</f>
        <v>0</v>
      </c>
      <c r="H92" s="329">
        <v>0</v>
      </c>
      <c r="I92" s="329"/>
      <c r="J92" s="329">
        <f>F92+G92+H92</f>
        <v>0</v>
      </c>
      <c r="K92" s="330"/>
      <c r="L92" s="331"/>
    </row>
    <row r="93" spans="1:12" ht="24.95" customHeight="1" thickBot="1" x14ac:dyDescent="0.3">
      <c r="A93" s="229" t="s">
        <v>367</v>
      </c>
      <c r="B93" s="326"/>
      <c r="C93" s="327"/>
      <c r="D93" s="23" t="s">
        <v>129</v>
      </c>
      <c r="E93" s="170"/>
      <c r="F93" s="138">
        <f>IF((J61+J88)&gt;10000000,(J61+J88)*0.3,(J61+J88)*0.25)</f>
        <v>0</v>
      </c>
      <c r="G93" s="138">
        <f>F93*0.1</f>
        <v>0</v>
      </c>
      <c r="H93" s="328">
        <v>0</v>
      </c>
      <c r="I93" s="328"/>
      <c r="J93" s="329">
        <f>F93+G93+H93</f>
        <v>0</v>
      </c>
      <c r="K93" s="330"/>
      <c r="L93" s="331"/>
    </row>
    <row r="94" spans="1:12" ht="24.95" customHeight="1" thickBot="1" x14ac:dyDescent="0.3">
      <c r="A94" s="229" t="s">
        <v>371</v>
      </c>
      <c r="B94" s="326"/>
      <c r="C94" s="327"/>
      <c r="D94" s="23" t="s">
        <v>130</v>
      </c>
      <c r="E94" s="170"/>
      <c r="F94" s="138">
        <f>(J61+J88)*2.2/100</f>
        <v>0</v>
      </c>
      <c r="G94" s="138">
        <f>F94*0.1</f>
        <v>0</v>
      </c>
      <c r="H94" s="328">
        <v>0</v>
      </c>
      <c r="I94" s="328"/>
      <c r="J94" s="329">
        <f>F94+G94+H94</f>
        <v>0</v>
      </c>
      <c r="K94" s="330"/>
      <c r="L94" s="331"/>
    </row>
    <row r="95" spans="1:12" ht="24.95" customHeight="1" thickBot="1" x14ac:dyDescent="0.3">
      <c r="A95" s="229" t="s">
        <v>131</v>
      </c>
      <c r="B95" s="326"/>
      <c r="C95" s="327"/>
      <c r="D95" s="23" t="s">
        <v>132</v>
      </c>
      <c r="E95" s="170"/>
      <c r="F95" s="138">
        <f>H78*C66</f>
        <v>0</v>
      </c>
      <c r="G95" s="138">
        <f>F95*0.1</f>
        <v>0</v>
      </c>
      <c r="H95" s="328">
        <v>0</v>
      </c>
      <c r="I95" s="328"/>
      <c r="J95" s="329">
        <f>F95+G95+H95</f>
        <v>0</v>
      </c>
      <c r="K95" s="330"/>
      <c r="L95" s="331"/>
    </row>
    <row r="96" spans="1:12" ht="24.95" customHeight="1" thickBot="1" x14ac:dyDescent="0.3">
      <c r="A96" s="229" t="s">
        <v>133</v>
      </c>
      <c r="B96" s="326"/>
      <c r="C96" s="327"/>
      <c r="D96" s="24" t="s">
        <v>134</v>
      </c>
      <c r="E96" s="65"/>
      <c r="F96" s="149">
        <f>(E96/1.1)</f>
        <v>0</v>
      </c>
      <c r="G96" s="138">
        <f>E96-F96</f>
        <v>0</v>
      </c>
      <c r="H96" s="328">
        <v>0</v>
      </c>
      <c r="I96" s="328"/>
      <c r="J96" s="329">
        <f>F96+G96+H96</f>
        <v>0</v>
      </c>
      <c r="K96" s="330"/>
      <c r="L96" s="331"/>
    </row>
    <row r="97" spans="1:12" s="182" customFormat="1" ht="24.95" customHeight="1" thickBot="1" x14ac:dyDescent="0.3">
      <c r="A97" s="307" t="s">
        <v>135</v>
      </c>
      <c r="B97" s="341"/>
      <c r="C97" s="342"/>
      <c r="D97" s="127" t="s">
        <v>136</v>
      </c>
      <c r="E97" s="170"/>
      <c r="F97" s="139">
        <f>MAX(F93,F94)+F92+F95-F96</f>
        <v>0</v>
      </c>
      <c r="G97" s="139">
        <f>MAX(G93,G94)+G92+G95-G96</f>
        <v>0</v>
      </c>
      <c r="H97" s="343">
        <f>SUM(H92:H96)</f>
        <v>0</v>
      </c>
      <c r="I97" s="344"/>
      <c r="J97" s="345">
        <f t="shared" ref="J97:L97" si="3">MAX(J93,J94)+J92+J95-J96</f>
        <v>0</v>
      </c>
      <c r="K97" s="343">
        <f t="shared" si="3"/>
        <v>0</v>
      </c>
      <c r="L97" s="346">
        <f t="shared" si="3"/>
        <v>0</v>
      </c>
    </row>
    <row r="98" spans="1:12" ht="20.100000000000001" customHeight="1" x14ac:dyDescent="0.25">
      <c r="A98" s="3"/>
      <c r="B98" s="2"/>
      <c r="C98" s="2"/>
      <c r="D98" s="2"/>
      <c r="E98" s="2"/>
      <c r="F98" s="2"/>
      <c r="G98" s="2"/>
      <c r="H98" s="2"/>
      <c r="I98" s="2"/>
      <c r="J98" s="2"/>
      <c r="K98" s="2"/>
      <c r="L98" s="4"/>
    </row>
    <row r="99" spans="1:12" ht="20.100000000000001" customHeight="1" thickBot="1" x14ac:dyDescent="0.3">
      <c r="A99" s="347" t="s">
        <v>368</v>
      </c>
      <c r="B99" s="196"/>
      <c r="C99" s="196"/>
      <c r="D99" s="196"/>
      <c r="E99" s="196"/>
      <c r="F99" s="196"/>
      <c r="G99" s="196"/>
      <c r="H99" s="196"/>
      <c r="I99" s="196"/>
      <c r="J99" s="196"/>
      <c r="K99" s="196"/>
      <c r="L99" s="197"/>
    </row>
    <row r="100" spans="1:12" s="182" customFormat="1" ht="26.25" customHeight="1" thickBot="1" x14ac:dyDescent="0.3">
      <c r="A100" s="313"/>
      <c r="B100" s="314"/>
      <c r="C100" s="314"/>
      <c r="D100" s="315"/>
      <c r="E100" s="117" t="s">
        <v>630</v>
      </c>
      <c r="F100" s="314" t="s">
        <v>177</v>
      </c>
      <c r="G100" s="335"/>
      <c r="H100" s="314" t="s">
        <v>369</v>
      </c>
      <c r="I100" s="335"/>
      <c r="J100" s="314" t="s">
        <v>178</v>
      </c>
      <c r="K100" s="204"/>
      <c r="L100" s="316"/>
    </row>
    <row r="101" spans="1:12" ht="20.100000000000001" customHeight="1" x14ac:dyDescent="0.25">
      <c r="A101" s="338" t="s">
        <v>137</v>
      </c>
      <c r="B101" s="339"/>
      <c r="C101" s="339"/>
      <c r="D101" s="340"/>
      <c r="E101" s="25" t="s">
        <v>138</v>
      </c>
      <c r="F101" s="351"/>
      <c r="G101" s="351"/>
      <c r="H101" s="351"/>
      <c r="I101" s="351"/>
      <c r="J101" s="351"/>
      <c r="K101" s="352"/>
      <c r="L101" s="353"/>
    </row>
    <row r="102" spans="1:12" ht="20.100000000000001" customHeight="1" x14ac:dyDescent="0.25">
      <c r="A102" s="229" t="s">
        <v>139</v>
      </c>
      <c r="B102" s="326"/>
      <c r="C102" s="326"/>
      <c r="D102" s="327"/>
      <c r="E102" s="15" t="s">
        <v>140</v>
      </c>
      <c r="F102" s="348"/>
      <c r="G102" s="348"/>
      <c r="H102" s="349"/>
      <c r="I102" s="349"/>
      <c r="J102" s="348"/>
      <c r="K102" s="246"/>
      <c r="L102" s="350"/>
    </row>
    <row r="103" spans="1:12" ht="20.100000000000001" customHeight="1" x14ac:dyDescent="0.25">
      <c r="A103" s="229" t="s">
        <v>141</v>
      </c>
      <c r="B103" s="326"/>
      <c r="C103" s="326"/>
      <c r="D103" s="327"/>
      <c r="E103" s="15" t="s">
        <v>142</v>
      </c>
      <c r="F103" s="348"/>
      <c r="G103" s="348"/>
      <c r="H103" s="349"/>
      <c r="I103" s="349"/>
      <c r="J103" s="348"/>
      <c r="K103" s="246"/>
      <c r="L103" s="350"/>
    </row>
    <row r="104" spans="1:12" ht="20.100000000000001" customHeight="1" x14ac:dyDescent="0.25">
      <c r="A104" s="229" t="s">
        <v>143</v>
      </c>
      <c r="B104" s="326"/>
      <c r="C104" s="326"/>
      <c r="D104" s="327"/>
      <c r="E104" s="15" t="s">
        <v>144</v>
      </c>
      <c r="F104" s="348"/>
      <c r="G104" s="348"/>
      <c r="H104" s="349"/>
      <c r="I104" s="349"/>
      <c r="J104" s="348"/>
      <c r="K104" s="246"/>
      <c r="L104" s="350"/>
    </row>
    <row r="105" spans="1:12" ht="20.100000000000001" customHeight="1" x14ac:dyDescent="0.25">
      <c r="A105" s="229" t="s">
        <v>145</v>
      </c>
      <c r="B105" s="326"/>
      <c r="C105" s="326"/>
      <c r="D105" s="327"/>
      <c r="E105" s="15" t="s">
        <v>146</v>
      </c>
      <c r="F105" s="348"/>
      <c r="G105" s="348"/>
      <c r="H105" s="349"/>
      <c r="I105" s="349"/>
      <c r="J105" s="348"/>
      <c r="K105" s="246"/>
      <c r="L105" s="350"/>
    </row>
    <row r="106" spans="1:12" ht="20.100000000000001" customHeight="1" x14ac:dyDescent="0.25">
      <c r="A106" s="229" t="s">
        <v>147</v>
      </c>
      <c r="B106" s="326"/>
      <c r="C106" s="326"/>
      <c r="D106" s="327"/>
      <c r="E106" s="15" t="s">
        <v>148</v>
      </c>
      <c r="F106" s="348"/>
      <c r="G106" s="348"/>
      <c r="H106" s="349"/>
      <c r="I106" s="349"/>
      <c r="J106" s="348"/>
      <c r="K106" s="246"/>
      <c r="L106" s="350"/>
    </row>
    <row r="107" spans="1:12" ht="20.100000000000001" customHeight="1" x14ac:dyDescent="0.25">
      <c r="A107" s="229" t="s">
        <v>149</v>
      </c>
      <c r="B107" s="326"/>
      <c r="C107" s="326"/>
      <c r="D107" s="327"/>
      <c r="E107" s="15" t="s">
        <v>150</v>
      </c>
      <c r="F107" s="348"/>
      <c r="G107" s="348"/>
      <c r="H107" s="349"/>
      <c r="I107" s="349"/>
      <c r="J107" s="348"/>
      <c r="K107" s="246"/>
      <c r="L107" s="350"/>
    </row>
    <row r="108" spans="1:12" ht="20.100000000000001" customHeight="1" x14ac:dyDescent="0.25">
      <c r="A108" s="229" t="s">
        <v>151</v>
      </c>
      <c r="B108" s="326"/>
      <c r="C108" s="326"/>
      <c r="D108" s="327"/>
      <c r="E108" s="15" t="s">
        <v>152</v>
      </c>
      <c r="F108" s="348"/>
      <c r="G108" s="348"/>
      <c r="H108" s="349"/>
      <c r="I108" s="349"/>
      <c r="J108" s="348"/>
      <c r="K108" s="246"/>
      <c r="L108" s="350"/>
    </row>
    <row r="109" spans="1:12" ht="20.100000000000001" customHeight="1" x14ac:dyDescent="0.25">
      <c r="A109" s="217" t="s">
        <v>153</v>
      </c>
      <c r="B109" s="218"/>
      <c r="C109" s="218"/>
      <c r="D109" s="245"/>
      <c r="E109" s="15" t="s">
        <v>154</v>
      </c>
      <c r="F109" s="348"/>
      <c r="G109" s="348"/>
      <c r="H109" s="349"/>
      <c r="I109" s="349"/>
      <c r="J109" s="348"/>
      <c r="K109" s="246"/>
      <c r="L109" s="350"/>
    </row>
    <row r="110" spans="1:12" ht="20.100000000000001" customHeight="1" x14ac:dyDescent="0.25">
      <c r="A110" s="229" t="s">
        <v>155</v>
      </c>
      <c r="B110" s="326"/>
      <c r="C110" s="326"/>
      <c r="D110" s="327"/>
      <c r="E110" s="15" t="s">
        <v>156</v>
      </c>
      <c r="F110" s="348"/>
      <c r="G110" s="348"/>
      <c r="H110" s="349"/>
      <c r="I110" s="349"/>
      <c r="J110" s="348"/>
      <c r="K110" s="246"/>
      <c r="L110" s="350"/>
    </row>
    <row r="111" spans="1:12" ht="20.100000000000001" customHeight="1" x14ac:dyDescent="0.25">
      <c r="A111" s="229" t="s">
        <v>633</v>
      </c>
      <c r="B111" s="326"/>
      <c r="C111" s="326"/>
      <c r="D111" s="327"/>
      <c r="E111" s="15" t="s">
        <v>157</v>
      </c>
      <c r="F111" s="348"/>
      <c r="G111" s="348"/>
      <c r="H111" s="349"/>
      <c r="I111" s="349"/>
      <c r="J111" s="348"/>
      <c r="K111" s="246"/>
      <c r="L111" s="350"/>
    </row>
    <row r="112" spans="1:12" ht="20.100000000000001" customHeight="1" x14ac:dyDescent="0.25">
      <c r="A112" s="229" t="s">
        <v>158</v>
      </c>
      <c r="B112" s="326"/>
      <c r="C112" s="326"/>
      <c r="D112" s="327"/>
      <c r="E112" s="15" t="s">
        <v>159</v>
      </c>
      <c r="F112" s="348"/>
      <c r="G112" s="348"/>
      <c r="H112" s="349"/>
      <c r="I112" s="349"/>
      <c r="J112" s="348"/>
      <c r="K112" s="246"/>
      <c r="L112" s="350"/>
    </row>
    <row r="113" spans="1:12" ht="20.100000000000001" customHeight="1" x14ac:dyDescent="0.25">
      <c r="A113" s="229" t="s">
        <v>160</v>
      </c>
      <c r="B113" s="326"/>
      <c r="C113" s="326"/>
      <c r="D113" s="327"/>
      <c r="E113" s="15" t="s">
        <v>161</v>
      </c>
      <c r="F113" s="348"/>
      <c r="G113" s="348"/>
      <c r="H113" s="349"/>
      <c r="I113" s="349"/>
      <c r="J113" s="348"/>
      <c r="K113" s="246"/>
      <c r="L113" s="350"/>
    </row>
    <row r="114" spans="1:12" ht="20.100000000000001" customHeight="1" x14ac:dyDescent="0.25">
      <c r="A114" s="367" t="s">
        <v>634</v>
      </c>
      <c r="B114" s="368"/>
      <c r="C114" s="368"/>
      <c r="D114" s="369"/>
      <c r="E114" s="15" t="s">
        <v>162</v>
      </c>
      <c r="F114" s="348"/>
      <c r="G114" s="348"/>
      <c r="H114" s="349"/>
      <c r="I114" s="349"/>
      <c r="J114" s="348"/>
      <c r="K114" s="246"/>
      <c r="L114" s="350"/>
    </row>
    <row r="115" spans="1:12" s="182" customFormat="1" ht="20.100000000000001" customHeight="1" x14ac:dyDescent="0.25">
      <c r="A115" s="354" t="s">
        <v>163</v>
      </c>
      <c r="B115" s="355"/>
      <c r="C115" s="355"/>
      <c r="D115" s="356"/>
      <c r="E115" s="140" t="s">
        <v>164</v>
      </c>
      <c r="F115" s="357">
        <f>SUM(F101:F114)</f>
        <v>0</v>
      </c>
      <c r="G115" s="357"/>
      <c r="H115" s="358"/>
      <c r="I115" s="358"/>
      <c r="J115" s="357">
        <f>SUM(J101:J114)</f>
        <v>0</v>
      </c>
      <c r="K115" s="359"/>
      <c r="L115" s="360"/>
    </row>
    <row r="116" spans="1:12" ht="20.100000000000001" customHeight="1" thickBot="1" x14ac:dyDescent="0.3">
      <c r="A116" s="361" t="s">
        <v>165</v>
      </c>
      <c r="B116" s="362"/>
      <c r="C116" s="362"/>
      <c r="D116" s="363"/>
      <c r="E116" s="147" t="s">
        <v>166</v>
      </c>
      <c r="F116" s="364"/>
      <c r="G116" s="364"/>
      <c r="H116" s="365"/>
      <c r="I116" s="365"/>
      <c r="J116" s="364"/>
      <c r="K116" s="241"/>
      <c r="L116" s="366"/>
    </row>
    <row r="117" spans="1:12" ht="20.100000000000001" customHeight="1" x14ac:dyDescent="0.25">
      <c r="A117" s="3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4"/>
    </row>
    <row r="118" spans="1:12" ht="20.100000000000001" customHeight="1" thickBot="1" x14ac:dyDescent="0.3">
      <c r="A118" s="213" t="s">
        <v>167</v>
      </c>
      <c r="B118" s="196"/>
      <c r="C118" s="196"/>
      <c r="D118" s="196"/>
      <c r="E118" s="196"/>
      <c r="F118" s="196"/>
      <c r="G118" s="196"/>
      <c r="H118" s="196"/>
      <c r="I118" s="196"/>
      <c r="J118" s="196"/>
      <c r="K118" s="196"/>
      <c r="L118" s="197"/>
    </row>
    <row r="119" spans="1:12" s="183" customFormat="1" ht="24.95" customHeight="1" thickBot="1" x14ac:dyDescent="0.3">
      <c r="A119" s="374"/>
      <c r="B119" s="375"/>
      <c r="C119" s="376"/>
      <c r="D119" s="108" t="s">
        <v>630</v>
      </c>
      <c r="E119" s="104" t="s">
        <v>40</v>
      </c>
      <c r="F119" s="104" t="s">
        <v>15</v>
      </c>
      <c r="G119" s="104" t="s">
        <v>41</v>
      </c>
      <c r="H119" s="375" t="s">
        <v>42</v>
      </c>
      <c r="I119" s="377"/>
      <c r="J119" s="375" t="s">
        <v>37</v>
      </c>
      <c r="K119" s="378"/>
      <c r="L119" s="379"/>
    </row>
    <row r="120" spans="1:12" ht="24.95" customHeight="1" x14ac:dyDescent="0.25">
      <c r="A120" s="380" t="s">
        <v>170</v>
      </c>
      <c r="B120" s="381"/>
      <c r="C120" s="382"/>
      <c r="D120" s="25" t="s">
        <v>171</v>
      </c>
      <c r="E120" s="171"/>
      <c r="F120" s="144">
        <f>J115*25/100</f>
        <v>0</v>
      </c>
      <c r="G120" s="144">
        <f>F120*10/100</f>
        <v>0</v>
      </c>
      <c r="H120" s="383">
        <v>0</v>
      </c>
      <c r="I120" s="384"/>
      <c r="J120" s="383">
        <f>F120+G120+H120</f>
        <v>0</v>
      </c>
      <c r="K120" s="385"/>
      <c r="L120" s="386"/>
    </row>
    <row r="121" spans="1:12" ht="24.95" customHeight="1" x14ac:dyDescent="0.25">
      <c r="A121" s="229" t="s">
        <v>373</v>
      </c>
      <c r="B121" s="218"/>
      <c r="C121" s="245"/>
      <c r="D121" s="15" t="s">
        <v>172</v>
      </c>
      <c r="E121" s="172"/>
      <c r="F121" s="145">
        <f xml:space="preserve"> SUM(F102:F114)*2.2/100</f>
        <v>0</v>
      </c>
      <c r="G121" s="145">
        <f>F121*0.1</f>
        <v>0</v>
      </c>
      <c r="H121" s="370">
        <v>0</v>
      </c>
      <c r="I121" s="371"/>
      <c r="J121" s="370">
        <f>F121+G121+H121</f>
        <v>0</v>
      </c>
      <c r="K121" s="372"/>
      <c r="L121" s="373"/>
    </row>
    <row r="122" spans="1:12" ht="24.95" customHeight="1" x14ac:dyDescent="0.25">
      <c r="A122" s="229" t="s">
        <v>372</v>
      </c>
      <c r="B122" s="218"/>
      <c r="C122" s="245"/>
      <c r="D122" s="15" t="s">
        <v>173</v>
      </c>
      <c r="E122" s="172"/>
      <c r="F122" s="145">
        <f>H101*2.2/100</f>
        <v>0</v>
      </c>
      <c r="G122" s="145">
        <f>F122*0.1</f>
        <v>0</v>
      </c>
      <c r="H122" s="370">
        <v>0</v>
      </c>
      <c r="I122" s="371"/>
      <c r="J122" s="370">
        <f>F122+G122+H122</f>
        <v>0</v>
      </c>
      <c r="K122" s="372"/>
      <c r="L122" s="373"/>
    </row>
    <row r="123" spans="1:12" ht="24.95" customHeight="1" x14ac:dyDescent="0.25">
      <c r="A123" s="229" t="s">
        <v>374</v>
      </c>
      <c r="B123" s="218"/>
      <c r="C123" s="245"/>
      <c r="D123" s="15" t="s">
        <v>174</v>
      </c>
      <c r="E123" s="69"/>
      <c r="F123" s="145">
        <f>E123/1.1</f>
        <v>0</v>
      </c>
      <c r="G123" s="145">
        <f>F123*0.1</f>
        <v>0</v>
      </c>
      <c r="H123" s="370">
        <v>0</v>
      </c>
      <c r="I123" s="371"/>
      <c r="J123" s="370">
        <f>F123+G123+H123</f>
        <v>0</v>
      </c>
      <c r="K123" s="372"/>
      <c r="L123" s="373"/>
    </row>
    <row r="124" spans="1:12" s="182" customFormat="1" ht="24.95" customHeight="1" thickBot="1" x14ac:dyDescent="0.3">
      <c r="A124" s="221" t="s">
        <v>375</v>
      </c>
      <c r="B124" s="222"/>
      <c r="C124" s="394"/>
      <c r="D124" s="143" t="s">
        <v>175</v>
      </c>
      <c r="E124" s="173"/>
      <c r="F124" s="146">
        <f>MAX(F120,F121)+F122-F123</f>
        <v>0</v>
      </c>
      <c r="G124" s="146">
        <f>MAX(G120,G121)+G122-G123</f>
        <v>0</v>
      </c>
      <c r="H124" s="395">
        <v>0</v>
      </c>
      <c r="I124" s="396"/>
      <c r="J124" s="395">
        <f>F124+G124+H124</f>
        <v>0</v>
      </c>
      <c r="K124" s="397"/>
      <c r="L124" s="398"/>
    </row>
    <row r="125" spans="1:12" ht="20.100000000000001" customHeight="1" x14ac:dyDescent="0.25">
      <c r="A125" s="3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4"/>
    </row>
    <row r="126" spans="1:12" ht="20.100000000000001" customHeight="1" x14ac:dyDescent="0.25">
      <c r="A126" s="3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4"/>
    </row>
    <row r="127" spans="1:12" ht="20.100000000000001" customHeight="1" thickBot="1" x14ac:dyDescent="0.3">
      <c r="A127" s="387" t="s">
        <v>176</v>
      </c>
      <c r="B127" s="388"/>
      <c r="C127" s="388"/>
      <c r="D127" s="388"/>
      <c r="E127" s="388"/>
      <c r="F127" s="388"/>
      <c r="G127" s="388"/>
      <c r="H127" s="388"/>
      <c r="I127" s="388"/>
      <c r="J127" s="388"/>
      <c r="K127" s="388"/>
      <c r="L127" s="389"/>
    </row>
    <row r="128" spans="1:12" s="182" customFormat="1" ht="20.100000000000001" customHeight="1" thickBot="1" x14ac:dyDescent="0.3">
      <c r="A128" s="390"/>
      <c r="B128" s="391"/>
      <c r="C128" s="391"/>
      <c r="D128" s="392"/>
      <c r="E128" s="108" t="s">
        <v>630</v>
      </c>
      <c r="F128" s="378" t="s">
        <v>177</v>
      </c>
      <c r="G128" s="393"/>
      <c r="H128" s="378" t="s">
        <v>178</v>
      </c>
      <c r="I128" s="391"/>
      <c r="J128" s="391"/>
      <c r="K128" s="391"/>
      <c r="L128" s="392"/>
    </row>
    <row r="129" spans="1:12" ht="20.100000000000001" customHeight="1" x14ac:dyDescent="0.25">
      <c r="A129" s="338" t="s">
        <v>179</v>
      </c>
      <c r="B129" s="339"/>
      <c r="C129" s="339"/>
      <c r="D129" s="340"/>
      <c r="E129" s="25" t="s">
        <v>180</v>
      </c>
      <c r="F129" s="351"/>
      <c r="G129" s="351"/>
      <c r="H129" s="351"/>
      <c r="I129" s="351"/>
      <c r="J129" s="351"/>
      <c r="K129" s="352"/>
      <c r="L129" s="353"/>
    </row>
    <row r="130" spans="1:12" ht="20.100000000000001" customHeight="1" x14ac:dyDescent="0.25">
      <c r="A130" s="217" t="s">
        <v>181</v>
      </c>
      <c r="B130" s="218"/>
      <c r="C130" s="218"/>
      <c r="D130" s="245"/>
      <c r="E130" s="15" t="s">
        <v>182</v>
      </c>
      <c r="F130" s="348"/>
      <c r="G130" s="348"/>
      <c r="H130" s="348"/>
      <c r="I130" s="348"/>
      <c r="J130" s="348"/>
      <c r="K130" s="246"/>
      <c r="L130" s="350"/>
    </row>
    <row r="131" spans="1:12" ht="20.100000000000001" customHeight="1" x14ac:dyDescent="0.25">
      <c r="A131" s="217" t="s">
        <v>183</v>
      </c>
      <c r="B131" s="218"/>
      <c r="C131" s="218"/>
      <c r="D131" s="245"/>
      <c r="E131" s="15" t="s">
        <v>184</v>
      </c>
      <c r="F131" s="348"/>
      <c r="G131" s="348"/>
      <c r="H131" s="348"/>
      <c r="I131" s="348"/>
      <c r="J131" s="348"/>
      <c r="K131" s="246"/>
      <c r="L131" s="350"/>
    </row>
    <row r="132" spans="1:12" ht="20.100000000000001" customHeight="1" x14ac:dyDescent="0.25">
      <c r="A132" s="217" t="s">
        <v>185</v>
      </c>
      <c r="B132" s="218"/>
      <c r="C132" s="218"/>
      <c r="D132" s="245"/>
      <c r="E132" s="15" t="s">
        <v>186</v>
      </c>
      <c r="F132" s="348"/>
      <c r="G132" s="348"/>
      <c r="H132" s="582"/>
      <c r="I132" s="582"/>
      <c r="J132" s="582"/>
      <c r="K132" s="583"/>
      <c r="L132" s="584"/>
    </row>
    <row r="133" spans="1:12" ht="20.100000000000001" customHeight="1" x14ac:dyDescent="0.25">
      <c r="A133" s="367" t="s">
        <v>384</v>
      </c>
      <c r="B133" s="399"/>
      <c r="C133" s="399"/>
      <c r="D133" s="400"/>
      <c r="E133" s="15" t="s">
        <v>187</v>
      </c>
      <c r="F133" s="348"/>
      <c r="G133" s="348"/>
      <c r="H133" s="348"/>
      <c r="I133" s="348"/>
      <c r="J133" s="348"/>
      <c r="K133" s="246"/>
      <c r="L133" s="350"/>
    </row>
    <row r="134" spans="1:12" s="182" customFormat="1" ht="20.100000000000001" customHeight="1" x14ac:dyDescent="0.25">
      <c r="A134" s="405" t="s">
        <v>163</v>
      </c>
      <c r="B134" s="406"/>
      <c r="C134" s="406"/>
      <c r="D134" s="407"/>
      <c r="E134" s="141" t="s">
        <v>188</v>
      </c>
      <c r="F134" s="408">
        <f>SUM(F129:F133)</f>
        <v>0</v>
      </c>
      <c r="G134" s="408"/>
      <c r="H134" s="408">
        <f>H129+H130+H131+H133</f>
        <v>0</v>
      </c>
      <c r="I134" s="408"/>
      <c r="J134" s="408"/>
      <c r="K134" s="409"/>
      <c r="L134" s="410"/>
    </row>
    <row r="135" spans="1:12" ht="20.100000000000001" customHeight="1" thickBot="1" x14ac:dyDescent="0.3">
      <c r="A135" s="411" t="s">
        <v>189</v>
      </c>
      <c r="B135" s="412"/>
      <c r="C135" s="412"/>
      <c r="D135" s="413"/>
      <c r="E135" s="142" t="s">
        <v>190</v>
      </c>
      <c r="F135" s="414"/>
      <c r="G135" s="414"/>
      <c r="H135" s="414"/>
      <c r="I135" s="414"/>
      <c r="J135" s="414"/>
      <c r="K135" s="415"/>
      <c r="L135" s="416"/>
    </row>
    <row r="136" spans="1:12" ht="20.100000000000001" customHeight="1" x14ac:dyDescent="0.25">
      <c r="A136" s="243"/>
      <c r="B136" s="244"/>
      <c r="C136" s="244"/>
      <c r="D136" s="244"/>
      <c r="E136" s="244"/>
      <c r="F136" s="2"/>
      <c r="G136" s="2"/>
      <c r="H136" s="2"/>
      <c r="I136" s="2"/>
      <c r="J136" s="2"/>
      <c r="K136" s="2"/>
      <c r="L136" s="4"/>
    </row>
    <row r="137" spans="1:12" ht="20.100000000000001" customHeight="1" x14ac:dyDescent="0.25">
      <c r="A137" s="3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4"/>
    </row>
    <row r="138" spans="1:12" ht="20.100000000000001" customHeight="1" thickBot="1" x14ac:dyDescent="0.3">
      <c r="A138" s="213" t="s">
        <v>191</v>
      </c>
      <c r="B138" s="196"/>
      <c r="C138" s="196"/>
      <c r="D138" s="196"/>
      <c r="E138" s="196"/>
      <c r="F138" s="196"/>
      <c r="G138" s="196"/>
      <c r="H138" s="196"/>
      <c r="I138" s="196"/>
      <c r="J138" s="196"/>
      <c r="K138" s="196"/>
      <c r="L138" s="197"/>
    </row>
    <row r="139" spans="1:12" s="182" customFormat="1" ht="24.95" customHeight="1" thickBot="1" x14ac:dyDescent="0.3">
      <c r="A139" s="313"/>
      <c r="B139" s="314"/>
      <c r="C139" s="315"/>
      <c r="D139" s="117" t="s">
        <v>630</v>
      </c>
      <c r="E139" s="93" t="s">
        <v>168</v>
      </c>
      <c r="F139" s="93" t="s">
        <v>15</v>
      </c>
      <c r="G139" s="131" t="s">
        <v>41</v>
      </c>
      <c r="H139" s="205" t="s">
        <v>42</v>
      </c>
      <c r="I139" s="335"/>
      <c r="J139" s="314" t="s">
        <v>37</v>
      </c>
      <c r="K139" s="204"/>
      <c r="L139" s="316"/>
    </row>
    <row r="140" spans="1:12" ht="20.100000000000001" customHeight="1" thickBot="1" x14ac:dyDescent="0.3">
      <c r="A140" s="255" t="s">
        <v>192</v>
      </c>
      <c r="B140" s="401"/>
      <c r="C140" s="256"/>
      <c r="D140" s="14" t="s">
        <v>193</v>
      </c>
      <c r="E140" s="66"/>
      <c r="F140" s="137">
        <f>H134*0.05</f>
        <v>0</v>
      </c>
      <c r="G140" s="137">
        <f>F140*0.1</f>
        <v>0</v>
      </c>
      <c r="H140" s="330">
        <v>0</v>
      </c>
      <c r="I140" s="402"/>
      <c r="J140" s="330">
        <f>F140+G140+H140</f>
        <v>0</v>
      </c>
      <c r="K140" s="403"/>
      <c r="L140" s="404"/>
    </row>
    <row r="141" spans="1:12" ht="20.100000000000001" customHeight="1" thickBot="1" x14ac:dyDescent="0.3">
      <c r="A141" s="229" t="s">
        <v>385</v>
      </c>
      <c r="B141" s="218"/>
      <c r="C141" s="245"/>
      <c r="D141" s="15" t="s">
        <v>194</v>
      </c>
      <c r="E141" s="67"/>
      <c r="F141" s="138">
        <f>F134*2.2/100</f>
        <v>0</v>
      </c>
      <c r="G141" s="138">
        <f>F141*0.1</f>
        <v>0</v>
      </c>
      <c r="H141" s="424">
        <v>0</v>
      </c>
      <c r="I141" s="425"/>
      <c r="J141" s="330">
        <f t="shared" ref="J141" si="4">F141+G141+H141</f>
        <v>0</v>
      </c>
      <c r="K141" s="403"/>
      <c r="L141" s="404"/>
    </row>
    <row r="142" spans="1:12" ht="20.100000000000001" customHeight="1" x14ac:dyDescent="0.25">
      <c r="A142" s="229" t="s">
        <v>403</v>
      </c>
      <c r="B142" s="218"/>
      <c r="C142" s="245"/>
      <c r="D142" s="28" t="s">
        <v>195</v>
      </c>
      <c r="E142" s="69"/>
      <c r="F142" s="138">
        <f>E142/1.1</f>
        <v>0</v>
      </c>
      <c r="G142" s="138">
        <f>F142*0.1</f>
        <v>0</v>
      </c>
      <c r="H142" s="424">
        <v>0</v>
      </c>
      <c r="I142" s="425"/>
      <c r="J142" s="330">
        <f>F142+G142+H142</f>
        <v>0</v>
      </c>
      <c r="K142" s="403"/>
      <c r="L142" s="404"/>
    </row>
    <row r="143" spans="1:12" s="182" customFormat="1" ht="20.100000000000001" customHeight="1" thickBot="1" x14ac:dyDescent="0.3">
      <c r="A143" s="417" t="s">
        <v>196</v>
      </c>
      <c r="B143" s="418"/>
      <c r="C143" s="308"/>
      <c r="D143" s="128" t="s">
        <v>197</v>
      </c>
      <c r="E143" s="68"/>
      <c r="F143" s="139">
        <f>MAX(F140,F141)-F142</f>
        <v>0</v>
      </c>
      <c r="G143" s="139">
        <f>MAX(G140,G141)-G142</f>
        <v>0</v>
      </c>
      <c r="H143" s="343">
        <f>H140+H141-H142</f>
        <v>0</v>
      </c>
      <c r="I143" s="344"/>
      <c r="J143" s="343">
        <f>F143+G143+H143</f>
        <v>0</v>
      </c>
      <c r="K143" s="419"/>
      <c r="L143" s="420"/>
    </row>
    <row r="144" spans="1:12" ht="20.100000000000001" customHeight="1" x14ac:dyDescent="0.25">
      <c r="A144" s="243"/>
      <c r="B144" s="244"/>
      <c r="C144" s="244"/>
      <c r="D144" s="2"/>
      <c r="E144" s="2"/>
      <c r="F144" s="2"/>
      <c r="G144" s="2"/>
      <c r="H144" s="2"/>
      <c r="I144" s="2"/>
      <c r="J144" s="2"/>
      <c r="K144" s="2"/>
      <c r="L144" s="4"/>
    </row>
    <row r="145" spans="1:14" s="182" customFormat="1" ht="20.100000000000001" customHeight="1" thickBot="1" x14ac:dyDescent="0.3">
      <c r="A145" s="421" t="s">
        <v>386</v>
      </c>
      <c r="B145" s="422"/>
      <c r="C145" s="422"/>
      <c r="D145" s="422"/>
      <c r="E145" s="422"/>
      <c r="F145" s="422"/>
      <c r="G145" s="422"/>
      <c r="H145" s="422"/>
      <c r="I145" s="422"/>
      <c r="J145" s="422"/>
      <c r="K145" s="422"/>
      <c r="L145" s="423"/>
    </row>
    <row r="146" spans="1:14" s="182" customFormat="1" ht="20.100000000000001" customHeight="1" thickBot="1" x14ac:dyDescent="0.3">
      <c r="A146" s="313"/>
      <c r="B146" s="314"/>
      <c r="C146" s="314"/>
      <c r="D146" s="315"/>
      <c r="E146" s="117" t="s">
        <v>630</v>
      </c>
      <c r="F146" s="314" t="s">
        <v>177</v>
      </c>
      <c r="G146" s="314"/>
      <c r="H146" s="314" t="s">
        <v>178</v>
      </c>
      <c r="I146" s="314"/>
      <c r="J146" s="314"/>
      <c r="K146" s="204"/>
      <c r="L146" s="315"/>
    </row>
    <row r="147" spans="1:14" ht="20.100000000000001" customHeight="1" x14ac:dyDescent="0.25">
      <c r="A147" s="255" t="s">
        <v>198</v>
      </c>
      <c r="B147" s="401"/>
      <c r="C147" s="401"/>
      <c r="D147" s="256"/>
      <c r="E147" s="14" t="s">
        <v>199</v>
      </c>
      <c r="F147" s="274"/>
      <c r="G147" s="274"/>
      <c r="H147" s="257"/>
      <c r="I147" s="259"/>
      <c r="J147" s="259"/>
      <c r="K147" s="259"/>
      <c r="L147" s="260"/>
    </row>
    <row r="148" spans="1:14" ht="20.100000000000001" customHeight="1" x14ac:dyDescent="0.25">
      <c r="A148" s="217" t="s">
        <v>200</v>
      </c>
      <c r="B148" s="218"/>
      <c r="C148" s="218"/>
      <c r="D148" s="245"/>
      <c r="E148" s="15" t="s">
        <v>201</v>
      </c>
      <c r="F148" s="348"/>
      <c r="G148" s="348"/>
      <c r="H148" s="246"/>
      <c r="I148" s="248"/>
      <c r="J148" s="248"/>
      <c r="K148" s="248"/>
      <c r="L148" s="249"/>
    </row>
    <row r="149" spans="1:14" ht="20.100000000000001" customHeight="1" x14ac:dyDescent="0.25">
      <c r="A149" s="217" t="s">
        <v>202</v>
      </c>
      <c r="B149" s="218"/>
      <c r="C149" s="218"/>
      <c r="D149" s="245"/>
      <c r="E149" s="15" t="s">
        <v>203</v>
      </c>
      <c r="F149" s="348"/>
      <c r="G149" s="348"/>
      <c r="H149" s="246"/>
      <c r="I149" s="248"/>
      <c r="J149" s="248"/>
      <c r="K149" s="248"/>
      <c r="L149" s="249"/>
    </row>
    <row r="150" spans="1:14" ht="20.100000000000001" customHeight="1" x14ac:dyDescent="0.25">
      <c r="A150" s="217" t="s">
        <v>204</v>
      </c>
      <c r="B150" s="218"/>
      <c r="C150" s="218"/>
      <c r="D150" s="245"/>
      <c r="E150" s="15" t="s">
        <v>205</v>
      </c>
      <c r="F150" s="348"/>
      <c r="G150" s="348"/>
      <c r="H150" s="246"/>
      <c r="I150" s="248"/>
      <c r="J150" s="248"/>
      <c r="K150" s="248"/>
      <c r="L150" s="249"/>
    </row>
    <row r="151" spans="1:14" s="182" customFormat="1" ht="20.100000000000001" customHeight="1" thickBot="1" x14ac:dyDescent="0.3">
      <c r="A151" s="426" t="s">
        <v>163</v>
      </c>
      <c r="B151" s="427"/>
      <c r="C151" s="427"/>
      <c r="D151" s="428"/>
      <c r="E151" s="140" t="s">
        <v>206</v>
      </c>
      <c r="F151" s="429">
        <f>SUM(F147:F150)</f>
        <v>0</v>
      </c>
      <c r="G151" s="429"/>
      <c r="H151" s="430">
        <f>SUM(H147:H150)</f>
        <v>0</v>
      </c>
      <c r="I151" s="324"/>
      <c r="J151" s="324"/>
      <c r="K151" s="324"/>
      <c r="L151" s="325"/>
    </row>
    <row r="152" spans="1:14" s="182" customFormat="1" ht="20.100000000000001" customHeight="1" thickBot="1" x14ac:dyDescent="0.3">
      <c r="A152" s="417" t="s">
        <v>165</v>
      </c>
      <c r="B152" s="418"/>
      <c r="C152" s="418"/>
      <c r="D152" s="308"/>
      <c r="E152" s="128" t="s">
        <v>207</v>
      </c>
      <c r="F152" s="429"/>
      <c r="G152" s="429"/>
      <c r="H152" s="430"/>
      <c r="I152" s="324"/>
      <c r="J152" s="324"/>
      <c r="K152" s="324"/>
      <c r="L152" s="325"/>
    </row>
    <row r="153" spans="1:14" ht="20.100000000000001" customHeight="1" x14ac:dyDescent="0.25">
      <c r="A153" s="243"/>
      <c r="B153" s="244"/>
      <c r="C153" s="244"/>
      <c r="D153" s="244"/>
      <c r="E153" s="2"/>
      <c r="F153" s="2"/>
      <c r="G153" s="2"/>
      <c r="H153" s="2"/>
      <c r="I153" s="2"/>
      <c r="J153" s="2"/>
      <c r="K153" s="2"/>
      <c r="L153" s="4"/>
    </row>
    <row r="154" spans="1:14" ht="20.100000000000001" customHeight="1" x14ac:dyDescent="0.25">
      <c r="A154" s="3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4"/>
    </row>
    <row r="155" spans="1:14" ht="20.100000000000001" customHeight="1" thickBot="1" x14ac:dyDescent="0.3">
      <c r="A155" s="213" t="s">
        <v>208</v>
      </c>
      <c r="B155" s="196"/>
      <c r="C155" s="196"/>
      <c r="D155" s="196"/>
      <c r="E155" s="196"/>
      <c r="F155" s="196"/>
      <c r="G155" s="196"/>
      <c r="H155" s="196"/>
      <c r="I155" s="196"/>
      <c r="J155" s="196"/>
      <c r="K155" s="196"/>
      <c r="L155" s="197"/>
    </row>
    <row r="156" spans="1:14" s="182" customFormat="1" ht="30" customHeight="1" thickBot="1" x14ac:dyDescent="0.3">
      <c r="A156" s="313"/>
      <c r="B156" s="314"/>
      <c r="C156" s="315"/>
      <c r="D156" s="117" t="s">
        <v>630</v>
      </c>
      <c r="E156" s="93" t="s">
        <v>168</v>
      </c>
      <c r="F156" s="93" t="s">
        <v>15</v>
      </c>
      <c r="G156" s="93" t="s">
        <v>169</v>
      </c>
      <c r="H156" s="314" t="s">
        <v>42</v>
      </c>
      <c r="I156" s="335"/>
      <c r="J156" s="314" t="s">
        <v>37</v>
      </c>
      <c r="K156" s="204"/>
      <c r="L156" s="316"/>
    </row>
    <row r="157" spans="1:14" ht="20.100000000000001" customHeight="1" x14ac:dyDescent="0.25">
      <c r="A157" s="255" t="s">
        <v>209</v>
      </c>
      <c r="B157" s="401"/>
      <c r="C157" s="256"/>
      <c r="D157" s="14" t="s">
        <v>210</v>
      </c>
      <c r="E157" s="66"/>
      <c r="F157" s="137">
        <f>H151*0.25</f>
        <v>0</v>
      </c>
      <c r="G157" s="137">
        <f>F157*0.1</f>
        <v>0</v>
      </c>
      <c r="H157" s="329">
        <v>0</v>
      </c>
      <c r="I157" s="329"/>
      <c r="J157" s="329">
        <f>F157+G157+H157</f>
        <v>0</v>
      </c>
      <c r="K157" s="330"/>
      <c r="L157" s="331"/>
      <c r="M157" s="184"/>
      <c r="N157" s="184"/>
    </row>
    <row r="158" spans="1:14" ht="20.100000000000001" customHeight="1" x14ac:dyDescent="0.25">
      <c r="A158" s="229" t="s">
        <v>387</v>
      </c>
      <c r="B158" s="218"/>
      <c r="C158" s="245"/>
      <c r="D158" s="28" t="s">
        <v>211</v>
      </c>
      <c r="E158" s="67"/>
      <c r="F158" s="138">
        <f>F151*2.2/100</f>
        <v>0</v>
      </c>
      <c r="G158" s="138">
        <f>F158*0.1</f>
        <v>0</v>
      </c>
      <c r="H158" s="328">
        <v>0</v>
      </c>
      <c r="I158" s="328"/>
      <c r="J158" s="328">
        <f>F158+G158+H158</f>
        <v>0</v>
      </c>
      <c r="K158" s="424"/>
      <c r="L158" s="433"/>
      <c r="M158" s="184"/>
      <c r="N158" s="184"/>
    </row>
    <row r="159" spans="1:14" ht="20.100000000000001" customHeight="1" x14ac:dyDescent="0.25">
      <c r="A159" s="229" t="s">
        <v>388</v>
      </c>
      <c r="B159" s="218"/>
      <c r="C159" s="245"/>
      <c r="D159" s="28" t="s">
        <v>212</v>
      </c>
      <c r="E159" s="69"/>
      <c r="F159" s="138">
        <f>E159/1.1</f>
        <v>0</v>
      </c>
      <c r="G159" s="138">
        <f>F159*0.1</f>
        <v>0</v>
      </c>
      <c r="H159" s="328">
        <v>0</v>
      </c>
      <c r="I159" s="328"/>
      <c r="J159" s="328">
        <f>F159+G159+H159</f>
        <v>0</v>
      </c>
      <c r="K159" s="424"/>
      <c r="L159" s="433"/>
      <c r="M159" s="184"/>
      <c r="N159" s="184"/>
    </row>
    <row r="160" spans="1:14" s="182" customFormat="1" ht="20.100000000000001" customHeight="1" thickBot="1" x14ac:dyDescent="0.3">
      <c r="A160" s="417" t="s">
        <v>213</v>
      </c>
      <c r="B160" s="418"/>
      <c r="C160" s="308"/>
      <c r="D160" s="128" t="s">
        <v>214</v>
      </c>
      <c r="E160" s="68"/>
      <c r="F160" s="139">
        <f>MAX(F157,F158)-F159</f>
        <v>0</v>
      </c>
      <c r="G160" s="139">
        <f>MAX(G157,G158)-G159</f>
        <v>0</v>
      </c>
      <c r="H160" s="345">
        <f>SUM(H157:H159)</f>
        <v>0</v>
      </c>
      <c r="I160" s="345"/>
      <c r="J160" s="345">
        <f>F160+G160+H160</f>
        <v>0</v>
      </c>
      <c r="K160" s="343"/>
      <c r="L160" s="346"/>
      <c r="M160" s="185"/>
      <c r="N160" s="185"/>
    </row>
    <row r="161" spans="1:12" ht="20.100000000000001" customHeight="1" x14ac:dyDescent="0.25">
      <c r="A161" s="3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4"/>
    </row>
    <row r="162" spans="1:12" ht="20.100000000000001" customHeight="1" x14ac:dyDescent="0.25">
      <c r="A162" s="3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4"/>
    </row>
    <row r="163" spans="1:12" ht="20.100000000000001" customHeight="1" thickBot="1" x14ac:dyDescent="0.3">
      <c r="A163" s="198" t="s">
        <v>215</v>
      </c>
      <c r="B163" s="199"/>
      <c r="C163" s="199"/>
      <c r="D163" s="199"/>
      <c r="E163" s="199"/>
      <c r="F163" s="199"/>
      <c r="G163" s="199"/>
      <c r="H163" s="199"/>
      <c r="I163" s="199"/>
      <c r="J163" s="199"/>
      <c r="K163" s="199"/>
      <c r="L163" s="200"/>
    </row>
    <row r="164" spans="1:12" s="182" customFormat="1" ht="30" customHeight="1" thickBot="1" x14ac:dyDescent="0.3">
      <c r="A164" s="431"/>
      <c r="B164" s="377"/>
      <c r="C164" s="377"/>
      <c r="D164" s="379"/>
      <c r="E164" s="108" t="s">
        <v>630</v>
      </c>
      <c r="F164" s="104" t="s">
        <v>13</v>
      </c>
      <c r="G164" s="103" t="s">
        <v>14</v>
      </c>
      <c r="H164" s="377" t="s">
        <v>15</v>
      </c>
      <c r="I164" s="377"/>
      <c r="J164" s="377"/>
      <c r="K164" s="432"/>
      <c r="L164" s="379"/>
    </row>
    <row r="165" spans="1:12" ht="20.100000000000001" customHeight="1" x14ac:dyDescent="0.25">
      <c r="A165" s="380" t="s">
        <v>216</v>
      </c>
      <c r="B165" s="381"/>
      <c r="C165" s="381"/>
      <c r="D165" s="382"/>
      <c r="E165" s="25" t="s">
        <v>217</v>
      </c>
      <c r="F165" s="49"/>
      <c r="G165" s="29">
        <v>0.1</v>
      </c>
      <c r="H165" s="434">
        <f>F165*G165</f>
        <v>0</v>
      </c>
      <c r="I165" s="434"/>
      <c r="J165" s="434"/>
      <c r="K165" s="435"/>
      <c r="L165" s="436"/>
    </row>
    <row r="166" spans="1:12" ht="20.100000000000001" customHeight="1" x14ac:dyDescent="0.25">
      <c r="A166" s="217" t="s">
        <v>218</v>
      </c>
      <c r="B166" s="218"/>
      <c r="C166" s="218"/>
      <c r="D166" s="245"/>
      <c r="E166" s="15" t="s">
        <v>219</v>
      </c>
      <c r="F166" s="54"/>
      <c r="G166" s="30">
        <v>0.1</v>
      </c>
      <c r="H166" s="434">
        <f t="shared" ref="H166:H169" si="5">F166*G166</f>
        <v>0</v>
      </c>
      <c r="I166" s="434"/>
      <c r="J166" s="434"/>
      <c r="K166" s="435"/>
      <c r="L166" s="436"/>
    </row>
    <row r="167" spans="1:12" ht="20.100000000000001" customHeight="1" x14ac:dyDescent="0.25">
      <c r="A167" s="229" t="s">
        <v>389</v>
      </c>
      <c r="B167" s="218"/>
      <c r="C167" s="218"/>
      <c r="D167" s="245"/>
      <c r="E167" s="15" t="s">
        <v>220</v>
      </c>
      <c r="F167" s="54"/>
      <c r="G167" s="30">
        <v>0.1</v>
      </c>
      <c r="H167" s="434">
        <f t="shared" si="5"/>
        <v>0</v>
      </c>
      <c r="I167" s="434"/>
      <c r="J167" s="434"/>
      <c r="K167" s="435"/>
      <c r="L167" s="436"/>
    </row>
    <row r="168" spans="1:12" ht="20.100000000000001" customHeight="1" x14ac:dyDescent="0.25">
      <c r="A168" s="229" t="s">
        <v>390</v>
      </c>
      <c r="B168" s="218"/>
      <c r="C168" s="218"/>
      <c r="D168" s="245"/>
      <c r="E168" s="15" t="s">
        <v>221</v>
      </c>
      <c r="F168" s="54"/>
      <c r="G168" s="30">
        <v>0.15</v>
      </c>
      <c r="H168" s="434">
        <f t="shared" si="5"/>
        <v>0</v>
      </c>
      <c r="I168" s="434"/>
      <c r="J168" s="434"/>
      <c r="K168" s="435"/>
      <c r="L168" s="436"/>
    </row>
    <row r="169" spans="1:12" ht="20.100000000000001" customHeight="1" thickBot="1" x14ac:dyDescent="0.3">
      <c r="A169" s="437" t="s">
        <v>222</v>
      </c>
      <c r="B169" s="438"/>
      <c r="C169" s="438"/>
      <c r="D169" s="265"/>
      <c r="E169" s="16" t="s">
        <v>223</v>
      </c>
      <c r="F169" s="76"/>
      <c r="G169" s="31">
        <v>0.05</v>
      </c>
      <c r="H169" s="434">
        <f t="shared" si="5"/>
        <v>0</v>
      </c>
      <c r="I169" s="434"/>
      <c r="J169" s="434"/>
      <c r="K169" s="435"/>
      <c r="L169" s="436"/>
    </row>
    <row r="170" spans="1:12" s="182" customFormat="1" ht="20.100000000000001" customHeight="1" thickBot="1" x14ac:dyDescent="0.3">
      <c r="A170" s="431" t="s">
        <v>224</v>
      </c>
      <c r="B170" s="377"/>
      <c r="C170" s="377"/>
      <c r="D170" s="379"/>
      <c r="E170" s="136" t="s">
        <v>225</v>
      </c>
      <c r="F170" s="100">
        <f>SUM(F165:F169)</f>
        <v>0</v>
      </c>
      <c r="G170" s="107"/>
      <c r="H170" s="439">
        <f>SUM(H165:H169)</f>
        <v>0</v>
      </c>
      <c r="I170" s="439"/>
      <c r="J170" s="439"/>
      <c r="K170" s="440"/>
      <c r="L170" s="441"/>
    </row>
    <row r="171" spans="1:12" ht="20.100000000000001" customHeight="1" x14ac:dyDescent="0.25">
      <c r="A171" s="3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4"/>
    </row>
    <row r="172" spans="1:12" ht="9" customHeight="1" x14ac:dyDescent="0.25">
      <c r="A172" s="3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4"/>
    </row>
    <row r="173" spans="1:12" ht="20.25" customHeight="1" thickBot="1" x14ac:dyDescent="0.3">
      <c r="A173" s="446" t="s">
        <v>226</v>
      </c>
      <c r="B173" s="447"/>
      <c r="C173" s="447"/>
      <c r="D173" s="447"/>
      <c r="E173" s="447"/>
      <c r="F173" s="447"/>
      <c r="G173" s="447"/>
      <c r="H173" s="447"/>
      <c r="I173" s="447"/>
      <c r="J173" s="447"/>
      <c r="K173" s="447"/>
      <c r="L173" s="448"/>
    </row>
    <row r="174" spans="1:12" s="182" customFormat="1" ht="24" customHeight="1" thickBot="1" x14ac:dyDescent="0.3">
      <c r="A174" s="313"/>
      <c r="B174" s="314"/>
      <c r="C174" s="315"/>
      <c r="D174" s="117" t="s">
        <v>630</v>
      </c>
      <c r="E174" s="93" t="s">
        <v>168</v>
      </c>
      <c r="F174" s="93" t="s">
        <v>15</v>
      </c>
      <c r="G174" s="93" t="s">
        <v>169</v>
      </c>
      <c r="H174" s="314" t="s">
        <v>42</v>
      </c>
      <c r="I174" s="335"/>
      <c r="J174" s="314" t="s">
        <v>37</v>
      </c>
      <c r="K174" s="204"/>
      <c r="L174" s="316"/>
    </row>
    <row r="175" spans="1:12" ht="20.100000000000001" customHeight="1" thickBot="1" x14ac:dyDescent="0.3">
      <c r="A175" s="380" t="s">
        <v>209</v>
      </c>
      <c r="B175" s="381"/>
      <c r="C175" s="382"/>
      <c r="D175" s="25" t="s">
        <v>227</v>
      </c>
      <c r="E175" s="174"/>
      <c r="F175" s="133">
        <f>H170</f>
        <v>0</v>
      </c>
      <c r="G175" s="133">
        <f>F175*0.1</f>
        <v>0</v>
      </c>
      <c r="H175" s="443"/>
      <c r="I175" s="443"/>
      <c r="J175" s="443">
        <f>F175+G175+H175</f>
        <v>0</v>
      </c>
      <c r="K175" s="444"/>
      <c r="L175" s="445"/>
    </row>
    <row r="176" spans="1:12" ht="20.100000000000001" customHeight="1" thickBot="1" x14ac:dyDescent="0.3">
      <c r="A176" s="229" t="s">
        <v>391</v>
      </c>
      <c r="B176" s="218"/>
      <c r="C176" s="245"/>
      <c r="D176" s="28" t="s">
        <v>228</v>
      </c>
      <c r="E176" s="77"/>
      <c r="F176" s="134">
        <f>E176/1.1</f>
        <v>0</v>
      </c>
      <c r="G176" s="135">
        <f>F176*0.1</f>
        <v>0</v>
      </c>
      <c r="H176" s="442"/>
      <c r="I176" s="442"/>
      <c r="J176" s="443">
        <f t="shared" ref="J176:J177" si="6">F176+G176+H176</f>
        <v>0</v>
      </c>
      <c r="K176" s="444"/>
      <c r="L176" s="445"/>
    </row>
    <row r="177" spans="1:12" s="182" customFormat="1" ht="20.100000000000001" customHeight="1" thickBot="1" x14ac:dyDescent="0.3">
      <c r="A177" s="417" t="s">
        <v>229</v>
      </c>
      <c r="B177" s="418"/>
      <c r="C177" s="308"/>
      <c r="D177" s="128" t="s">
        <v>230</v>
      </c>
      <c r="E177" s="73"/>
      <c r="F177" s="130">
        <f>F175-F176</f>
        <v>0</v>
      </c>
      <c r="G177" s="130">
        <f>G175-G176</f>
        <v>0</v>
      </c>
      <c r="H177" s="429">
        <f>H175</f>
        <v>0</v>
      </c>
      <c r="I177" s="429"/>
      <c r="J177" s="443">
        <f t="shared" si="6"/>
        <v>0</v>
      </c>
      <c r="K177" s="444"/>
      <c r="L177" s="445"/>
    </row>
    <row r="178" spans="1:12" ht="20.100000000000001" customHeight="1" x14ac:dyDescent="0.25">
      <c r="A178" s="3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4"/>
    </row>
    <row r="179" spans="1:12" ht="20.100000000000001" customHeight="1" thickBot="1" x14ac:dyDescent="0.3">
      <c r="A179" s="196" t="s">
        <v>231</v>
      </c>
      <c r="B179" s="196"/>
      <c r="C179" s="196"/>
      <c r="D179" s="196"/>
      <c r="E179" s="196"/>
      <c r="F179" s="196"/>
      <c r="G179" s="196"/>
      <c r="H179" s="196"/>
      <c r="I179" s="196"/>
      <c r="J179" s="196"/>
      <c r="K179" s="196"/>
      <c r="L179" s="197"/>
    </row>
    <row r="180" spans="1:12" ht="20.100000000000001" customHeight="1" thickBot="1" x14ac:dyDescent="0.3">
      <c r="A180" s="32" t="s">
        <v>401</v>
      </c>
      <c r="B180" s="193" t="s">
        <v>476</v>
      </c>
      <c r="C180" s="194"/>
      <c r="D180" s="195"/>
      <c r="E180" s="26"/>
      <c r="F180" s="26"/>
      <c r="G180" s="26"/>
      <c r="H180" s="26"/>
      <c r="I180" s="26"/>
      <c r="J180" s="26"/>
      <c r="K180" s="26"/>
      <c r="L180" s="27"/>
    </row>
    <row r="181" spans="1:12" s="182" customFormat="1" ht="24.95" customHeight="1" thickBot="1" x14ac:dyDescent="0.3">
      <c r="A181" s="452"/>
      <c r="B181" s="335"/>
      <c r="C181" s="335"/>
      <c r="D181" s="316"/>
      <c r="E181" s="117" t="s">
        <v>630</v>
      </c>
      <c r="F181" s="93" t="s">
        <v>13</v>
      </c>
      <c r="G181" s="116" t="s">
        <v>14</v>
      </c>
      <c r="H181" s="335" t="s">
        <v>15</v>
      </c>
      <c r="I181" s="335"/>
      <c r="J181" s="335"/>
      <c r="K181" s="317"/>
      <c r="L181" s="316"/>
    </row>
    <row r="182" spans="1:12" ht="20.100000000000001" customHeight="1" x14ac:dyDescent="0.25">
      <c r="A182" s="380" t="s">
        <v>232</v>
      </c>
      <c r="B182" s="381"/>
      <c r="C182" s="381"/>
      <c r="D182" s="382"/>
      <c r="E182" s="25" t="s">
        <v>233</v>
      </c>
      <c r="F182" s="49">
        <v>0</v>
      </c>
      <c r="G182" s="85">
        <f>+Pays!I2</f>
        <v>0.15</v>
      </c>
      <c r="H182" s="449">
        <f>F182*G182</f>
        <v>0</v>
      </c>
      <c r="I182" s="449"/>
      <c r="J182" s="449"/>
      <c r="K182" s="450"/>
      <c r="L182" s="451"/>
    </row>
    <row r="183" spans="1:12" ht="20.100000000000001" customHeight="1" x14ac:dyDescent="0.25">
      <c r="A183" s="217" t="s">
        <v>234</v>
      </c>
      <c r="B183" s="218"/>
      <c r="C183" s="218"/>
      <c r="D183" s="245"/>
      <c r="E183" s="15" t="s">
        <v>235</v>
      </c>
      <c r="F183" s="49">
        <v>0</v>
      </c>
      <c r="G183" s="86">
        <f>+Pays!J2</f>
        <v>0.15</v>
      </c>
      <c r="H183" s="449">
        <f t="shared" ref="H183:H187" si="7">F183*G183</f>
        <v>0</v>
      </c>
      <c r="I183" s="449"/>
      <c r="J183" s="449"/>
      <c r="K183" s="450"/>
      <c r="L183" s="451"/>
    </row>
    <row r="184" spans="1:12" ht="20.100000000000001" customHeight="1" x14ac:dyDescent="0.25">
      <c r="A184" s="217" t="s">
        <v>236</v>
      </c>
      <c r="B184" s="218"/>
      <c r="C184" s="218"/>
      <c r="D184" s="245"/>
      <c r="E184" s="15" t="s">
        <v>237</v>
      </c>
      <c r="F184" s="49">
        <v>0</v>
      </c>
      <c r="G184" s="86">
        <v>0.1</v>
      </c>
      <c r="H184" s="449">
        <f t="shared" si="7"/>
        <v>0</v>
      </c>
      <c r="I184" s="449"/>
      <c r="J184" s="449"/>
      <c r="K184" s="450"/>
      <c r="L184" s="451"/>
    </row>
    <row r="185" spans="1:12" ht="20.100000000000001" customHeight="1" x14ac:dyDescent="0.25">
      <c r="A185" s="217" t="s">
        <v>238</v>
      </c>
      <c r="B185" s="218"/>
      <c r="C185" s="218"/>
      <c r="D185" s="245"/>
      <c r="E185" s="15" t="s">
        <v>239</v>
      </c>
      <c r="F185" s="49">
        <v>0</v>
      </c>
      <c r="G185" s="86">
        <f>+Pays!K2</f>
        <v>0.15</v>
      </c>
      <c r="H185" s="449">
        <f t="shared" si="7"/>
        <v>0</v>
      </c>
      <c r="I185" s="449"/>
      <c r="J185" s="449"/>
      <c r="K185" s="450"/>
      <c r="L185" s="451"/>
    </row>
    <row r="186" spans="1:12" ht="20.100000000000001" customHeight="1" x14ac:dyDescent="0.25">
      <c r="A186" s="217" t="s">
        <v>240</v>
      </c>
      <c r="B186" s="218"/>
      <c r="C186" s="218"/>
      <c r="D186" s="245"/>
      <c r="E186" s="15" t="s">
        <v>241</v>
      </c>
      <c r="F186" s="49">
        <v>0</v>
      </c>
      <c r="G186" s="86">
        <v>0.3</v>
      </c>
      <c r="H186" s="449">
        <f t="shared" si="7"/>
        <v>0</v>
      </c>
      <c r="I186" s="449"/>
      <c r="J186" s="449"/>
      <c r="K186" s="450"/>
      <c r="L186" s="451"/>
    </row>
    <row r="187" spans="1:12" ht="20.100000000000001" customHeight="1" x14ac:dyDescent="0.25">
      <c r="A187" s="217" t="s">
        <v>242</v>
      </c>
      <c r="B187" s="218"/>
      <c r="C187" s="218"/>
      <c r="D187" s="245"/>
      <c r="E187" s="15" t="s">
        <v>243</v>
      </c>
      <c r="F187" s="49">
        <v>0</v>
      </c>
      <c r="G187" s="86">
        <v>0.3</v>
      </c>
      <c r="H187" s="449">
        <f t="shared" si="7"/>
        <v>0</v>
      </c>
      <c r="I187" s="449"/>
      <c r="J187" s="449"/>
      <c r="K187" s="450"/>
      <c r="L187" s="451"/>
    </row>
    <row r="188" spans="1:12" ht="20.100000000000001" customHeight="1" x14ac:dyDescent="0.25">
      <c r="A188" s="217" t="s">
        <v>244</v>
      </c>
      <c r="B188" s="218"/>
      <c r="C188" s="218"/>
      <c r="D188" s="245"/>
      <c r="E188" s="15" t="s">
        <v>245</v>
      </c>
      <c r="F188" s="49">
        <v>0</v>
      </c>
      <c r="G188" s="87" t="s">
        <v>635</v>
      </c>
      <c r="H188" s="460">
        <f>IF(F188&gt;8004000,849960+(F188-8004000)*0.7*0.35,IF(F188&gt;5148000,350256+(F188-514800)*0.7*0.25,IF(F188&gt;3720000,200316+(F188-3720000)*0.7*0.25,IF(F188&gt;744000,(F188*(0.7-0.042)-500004)*0.1,0))))</f>
        <v>0</v>
      </c>
      <c r="I188" s="460"/>
      <c r="J188" s="460"/>
      <c r="K188" s="461"/>
      <c r="L188" s="462"/>
    </row>
    <row r="189" spans="1:12" ht="20.100000000000001" customHeight="1" x14ac:dyDescent="0.25">
      <c r="A189" s="217" t="s">
        <v>222</v>
      </c>
      <c r="B189" s="218"/>
      <c r="C189" s="218"/>
      <c r="D189" s="245"/>
      <c r="E189" s="15" t="s">
        <v>246</v>
      </c>
      <c r="F189" s="49">
        <v>0</v>
      </c>
      <c r="G189" s="86">
        <v>0.05</v>
      </c>
      <c r="H189" s="453">
        <f>F189*G189</f>
        <v>0</v>
      </c>
      <c r="I189" s="453"/>
      <c r="J189" s="453"/>
      <c r="K189" s="454"/>
      <c r="L189" s="455"/>
    </row>
    <row r="190" spans="1:12" ht="20.100000000000001" customHeight="1" x14ac:dyDescent="0.25">
      <c r="A190" s="217" t="s">
        <v>247</v>
      </c>
      <c r="B190" s="218"/>
      <c r="C190" s="218"/>
      <c r="D190" s="245"/>
      <c r="E190" s="15" t="s">
        <v>248</v>
      </c>
      <c r="F190" s="49">
        <v>0</v>
      </c>
      <c r="G190" s="86">
        <f>+Pays!L2</f>
        <v>0.15</v>
      </c>
      <c r="H190" s="453">
        <f t="shared" ref="H190:H191" si="8">F190*G190</f>
        <v>0</v>
      </c>
      <c r="I190" s="453"/>
      <c r="J190" s="453"/>
      <c r="K190" s="454"/>
      <c r="L190" s="455"/>
    </row>
    <row r="191" spans="1:12" ht="20.100000000000001" customHeight="1" x14ac:dyDescent="0.25">
      <c r="A191" s="456">
        <f>Pays!O1</f>
        <v>0</v>
      </c>
      <c r="B191" s="399"/>
      <c r="C191" s="399"/>
      <c r="D191" s="400"/>
      <c r="E191" s="15" t="s">
        <v>249</v>
      </c>
      <c r="F191" s="49">
        <v>0</v>
      </c>
      <c r="G191" s="86">
        <f>Pays!O2</f>
        <v>0</v>
      </c>
      <c r="H191" s="453">
        <f t="shared" si="8"/>
        <v>0</v>
      </c>
      <c r="I191" s="453"/>
      <c r="J191" s="453"/>
      <c r="K191" s="454"/>
      <c r="L191" s="455"/>
    </row>
    <row r="192" spans="1:12" s="182" customFormat="1" ht="20.100000000000001" customHeight="1" thickBot="1" x14ac:dyDescent="0.3">
      <c r="A192" s="417" t="s">
        <v>250</v>
      </c>
      <c r="B192" s="418"/>
      <c r="C192" s="418"/>
      <c r="D192" s="308"/>
      <c r="E192" s="128" t="s">
        <v>251</v>
      </c>
      <c r="F192" s="130"/>
      <c r="G192" s="132"/>
      <c r="H192" s="457">
        <f>SUM(H182:H191)</f>
        <v>0</v>
      </c>
      <c r="I192" s="457"/>
      <c r="J192" s="457"/>
      <c r="K192" s="458"/>
      <c r="L192" s="459"/>
    </row>
    <row r="193" spans="1:12" ht="20.100000000000001" customHeight="1" x14ac:dyDescent="0.25">
      <c r="A193" s="3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4"/>
    </row>
    <row r="194" spans="1:12" ht="20.100000000000001" customHeight="1" x14ac:dyDescent="0.25">
      <c r="A194" s="3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4"/>
    </row>
    <row r="195" spans="1:12" ht="20.100000000000001" customHeight="1" thickBot="1" x14ac:dyDescent="0.3">
      <c r="A195" s="213" t="s">
        <v>252</v>
      </c>
      <c r="B195" s="196"/>
      <c r="C195" s="196"/>
      <c r="D195" s="196"/>
      <c r="E195" s="196"/>
      <c r="F195" s="196"/>
      <c r="G195" s="196"/>
      <c r="H195" s="196"/>
      <c r="I195" s="196"/>
      <c r="J195" s="196"/>
      <c r="K195" s="196"/>
      <c r="L195" s="197"/>
    </row>
    <row r="196" spans="1:12" s="182" customFormat="1" ht="20.100000000000001" customHeight="1" thickBot="1" x14ac:dyDescent="0.3">
      <c r="A196" s="313"/>
      <c r="B196" s="314"/>
      <c r="C196" s="314"/>
      <c r="D196" s="315"/>
      <c r="E196" s="117" t="s">
        <v>630</v>
      </c>
      <c r="F196" s="314" t="s">
        <v>15</v>
      </c>
      <c r="G196" s="314"/>
      <c r="H196" s="314" t="s">
        <v>42</v>
      </c>
      <c r="I196" s="335"/>
      <c r="J196" s="314" t="s">
        <v>37</v>
      </c>
      <c r="K196" s="204"/>
      <c r="L196" s="316"/>
    </row>
    <row r="197" spans="1:12" ht="20.100000000000001" customHeight="1" thickBot="1" x14ac:dyDescent="0.3">
      <c r="A197" s="380" t="s">
        <v>253</v>
      </c>
      <c r="B197" s="381"/>
      <c r="C197" s="381"/>
      <c r="D197" s="382"/>
      <c r="E197" s="25" t="s">
        <v>254</v>
      </c>
      <c r="F197" s="463">
        <f>H192</f>
        <v>0</v>
      </c>
      <c r="G197" s="463"/>
      <c r="H197" s="443"/>
      <c r="I197" s="443"/>
      <c r="J197" s="443">
        <f>F197+H197</f>
        <v>0</v>
      </c>
      <c r="K197" s="444"/>
      <c r="L197" s="445"/>
    </row>
    <row r="198" spans="1:12" ht="20.100000000000001" customHeight="1" thickBot="1" x14ac:dyDescent="0.3">
      <c r="A198" s="217" t="s">
        <v>255</v>
      </c>
      <c r="B198" s="218"/>
      <c r="C198" s="218"/>
      <c r="D198" s="245"/>
      <c r="E198" s="28" t="s">
        <v>256</v>
      </c>
      <c r="F198" s="464">
        <v>0</v>
      </c>
      <c r="G198" s="465"/>
      <c r="H198" s="238"/>
      <c r="I198" s="442"/>
      <c r="J198" s="442">
        <f>F198+H198</f>
        <v>0</v>
      </c>
      <c r="K198" s="237"/>
      <c r="L198" s="466"/>
    </row>
    <row r="199" spans="1:12" s="182" customFormat="1" ht="20.100000000000001" customHeight="1" thickBot="1" x14ac:dyDescent="0.3">
      <c r="A199" s="417" t="s">
        <v>257</v>
      </c>
      <c r="B199" s="418"/>
      <c r="C199" s="418"/>
      <c r="D199" s="308"/>
      <c r="E199" s="128" t="s">
        <v>258</v>
      </c>
      <c r="F199" s="467">
        <f>F197-F198</f>
        <v>0</v>
      </c>
      <c r="G199" s="467"/>
      <c r="H199" s="429">
        <f>H197</f>
        <v>0</v>
      </c>
      <c r="I199" s="429"/>
      <c r="J199" s="429">
        <f>F199+H199</f>
        <v>0</v>
      </c>
      <c r="K199" s="430"/>
      <c r="L199" s="468"/>
    </row>
    <row r="200" spans="1:12" ht="20.100000000000001" customHeight="1" x14ac:dyDescent="0.25">
      <c r="A200" s="3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4"/>
    </row>
    <row r="201" spans="1:12" ht="20.100000000000001" customHeight="1" thickBot="1" x14ac:dyDescent="0.3">
      <c r="A201" s="198" t="s">
        <v>647</v>
      </c>
      <c r="B201" s="199"/>
      <c r="C201" s="199"/>
      <c r="D201" s="199"/>
      <c r="E201" s="199"/>
      <c r="F201" s="199"/>
      <c r="G201" s="199"/>
      <c r="H201" s="199"/>
      <c r="I201" s="199"/>
      <c r="J201" s="199"/>
      <c r="K201" s="199"/>
      <c r="L201" s="200"/>
    </row>
    <row r="202" spans="1:12" s="186" customFormat="1" ht="35.1" customHeight="1" thickBot="1" x14ac:dyDescent="0.3">
      <c r="A202" s="120" t="s">
        <v>49</v>
      </c>
      <c r="B202" s="121" t="s">
        <v>630</v>
      </c>
      <c r="C202" s="122" t="s">
        <v>50</v>
      </c>
      <c r="D202" s="122" t="s">
        <v>51</v>
      </c>
      <c r="E202" s="122" t="s">
        <v>52</v>
      </c>
      <c r="F202" s="122" t="s">
        <v>259</v>
      </c>
      <c r="G202" s="122" t="s">
        <v>260</v>
      </c>
      <c r="H202" s="122" t="s">
        <v>392</v>
      </c>
      <c r="I202" s="122" t="s">
        <v>394</v>
      </c>
      <c r="J202" s="122" t="s">
        <v>393</v>
      </c>
      <c r="K202" s="123" t="s">
        <v>395</v>
      </c>
      <c r="L202" s="124" t="s">
        <v>282</v>
      </c>
    </row>
    <row r="203" spans="1:12" ht="20.100000000000001" customHeight="1" x14ac:dyDescent="0.25">
      <c r="A203" s="55" t="s">
        <v>54</v>
      </c>
      <c r="B203" s="25" t="s">
        <v>261</v>
      </c>
      <c r="C203" s="44"/>
      <c r="D203" s="44"/>
      <c r="E203" s="44"/>
      <c r="F203" s="44"/>
      <c r="G203" s="44"/>
      <c r="H203" s="49"/>
      <c r="I203" s="49"/>
      <c r="J203" s="49"/>
      <c r="K203" s="74"/>
      <c r="L203" s="125">
        <f>J203+K203</f>
        <v>0</v>
      </c>
    </row>
    <row r="204" spans="1:12" ht="20.100000000000001" customHeight="1" x14ac:dyDescent="0.25">
      <c r="A204" s="12" t="s">
        <v>56</v>
      </c>
      <c r="B204" s="15" t="s">
        <v>262</v>
      </c>
      <c r="C204" s="46"/>
      <c r="D204" s="46"/>
      <c r="E204" s="46"/>
      <c r="F204" s="46"/>
      <c r="G204" s="46"/>
      <c r="H204" s="54"/>
      <c r="I204" s="54"/>
      <c r="J204" s="54"/>
      <c r="K204" s="75"/>
      <c r="L204" s="125">
        <f t="shared" ref="L204:L222" si="9">J204+K204</f>
        <v>0</v>
      </c>
    </row>
    <row r="205" spans="1:12" ht="20.100000000000001" customHeight="1" x14ac:dyDescent="0.25">
      <c r="A205" s="12" t="s">
        <v>58</v>
      </c>
      <c r="B205" s="15" t="s">
        <v>263</v>
      </c>
      <c r="C205" s="46"/>
      <c r="D205" s="46"/>
      <c r="E205" s="46"/>
      <c r="F205" s="46"/>
      <c r="G205" s="46"/>
      <c r="H205" s="54"/>
      <c r="I205" s="54"/>
      <c r="J205" s="54"/>
      <c r="K205" s="75"/>
      <c r="L205" s="125">
        <f t="shared" si="9"/>
        <v>0</v>
      </c>
    </row>
    <row r="206" spans="1:12" ht="20.100000000000001" customHeight="1" x14ac:dyDescent="0.25">
      <c r="A206" s="12" t="s">
        <v>60</v>
      </c>
      <c r="B206" s="15" t="s">
        <v>264</v>
      </c>
      <c r="C206" s="46"/>
      <c r="D206" s="46"/>
      <c r="E206" s="46"/>
      <c r="F206" s="46"/>
      <c r="G206" s="46"/>
      <c r="H206" s="54"/>
      <c r="I206" s="54"/>
      <c r="J206" s="54"/>
      <c r="K206" s="75"/>
      <c r="L206" s="125">
        <f t="shared" si="9"/>
        <v>0</v>
      </c>
    </row>
    <row r="207" spans="1:12" ht="20.100000000000001" customHeight="1" x14ac:dyDescent="0.25">
      <c r="A207" s="12" t="s">
        <v>62</v>
      </c>
      <c r="B207" s="15" t="s">
        <v>265</v>
      </c>
      <c r="C207" s="46"/>
      <c r="D207" s="46"/>
      <c r="E207" s="46"/>
      <c r="F207" s="46"/>
      <c r="G207" s="46"/>
      <c r="H207" s="54"/>
      <c r="I207" s="54"/>
      <c r="J207" s="54"/>
      <c r="K207" s="75"/>
      <c r="L207" s="125">
        <f t="shared" si="9"/>
        <v>0</v>
      </c>
    </row>
    <row r="208" spans="1:12" ht="20.100000000000001" customHeight="1" x14ac:dyDescent="0.25">
      <c r="A208" s="12" t="s">
        <v>64</v>
      </c>
      <c r="B208" s="15" t="s">
        <v>266</v>
      </c>
      <c r="C208" s="46"/>
      <c r="D208" s="46"/>
      <c r="E208" s="46"/>
      <c r="F208" s="46"/>
      <c r="G208" s="46"/>
      <c r="H208" s="54"/>
      <c r="I208" s="54"/>
      <c r="J208" s="54"/>
      <c r="K208" s="75"/>
      <c r="L208" s="125">
        <f t="shared" si="9"/>
        <v>0</v>
      </c>
    </row>
    <row r="209" spans="1:12" ht="20.100000000000001" customHeight="1" x14ac:dyDescent="0.25">
      <c r="A209" s="12" t="s">
        <v>66</v>
      </c>
      <c r="B209" s="15" t="s">
        <v>267</v>
      </c>
      <c r="C209" s="46"/>
      <c r="D209" s="46"/>
      <c r="E209" s="46"/>
      <c r="F209" s="46"/>
      <c r="G209" s="46"/>
      <c r="H209" s="54"/>
      <c r="I209" s="54"/>
      <c r="J209" s="54"/>
      <c r="K209" s="75"/>
      <c r="L209" s="125">
        <f t="shared" si="9"/>
        <v>0</v>
      </c>
    </row>
    <row r="210" spans="1:12" ht="20.100000000000001" customHeight="1" x14ac:dyDescent="0.25">
      <c r="A210" s="12" t="s">
        <v>68</v>
      </c>
      <c r="B210" s="15" t="s">
        <v>268</v>
      </c>
      <c r="C210" s="46"/>
      <c r="D210" s="46"/>
      <c r="E210" s="46"/>
      <c r="F210" s="46"/>
      <c r="G210" s="46"/>
      <c r="H210" s="54"/>
      <c r="I210" s="54"/>
      <c r="J210" s="54"/>
      <c r="K210" s="75"/>
      <c r="L210" s="125">
        <f t="shared" si="9"/>
        <v>0</v>
      </c>
    </row>
    <row r="211" spans="1:12" ht="20.100000000000001" customHeight="1" x14ac:dyDescent="0.25">
      <c r="A211" s="12" t="s">
        <v>70</v>
      </c>
      <c r="B211" s="15" t="s">
        <v>269</v>
      </c>
      <c r="C211" s="46"/>
      <c r="D211" s="46"/>
      <c r="E211" s="46"/>
      <c r="F211" s="46"/>
      <c r="G211" s="46"/>
      <c r="H211" s="54"/>
      <c r="I211" s="54"/>
      <c r="J211" s="54"/>
      <c r="K211" s="75"/>
      <c r="L211" s="125">
        <f t="shared" si="9"/>
        <v>0</v>
      </c>
    </row>
    <row r="212" spans="1:12" ht="20.100000000000001" customHeight="1" x14ac:dyDescent="0.25">
      <c r="A212" s="12" t="s">
        <v>72</v>
      </c>
      <c r="B212" s="15" t="s">
        <v>270</v>
      </c>
      <c r="C212" s="46"/>
      <c r="D212" s="46"/>
      <c r="E212" s="46"/>
      <c r="F212" s="46"/>
      <c r="G212" s="46"/>
      <c r="H212" s="54"/>
      <c r="I212" s="54"/>
      <c r="J212" s="54"/>
      <c r="K212" s="75"/>
      <c r="L212" s="125">
        <f t="shared" si="9"/>
        <v>0</v>
      </c>
    </row>
    <row r="213" spans="1:12" ht="20.100000000000001" customHeight="1" x14ac:dyDescent="0.25">
      <c r="A213" s="12" t="s">
        <v>74</v>
      </c>
      <c r="B213" s="15" t="s">
        <v>271</v>
      </c>
      <c r="C213" s="46"/>
      <c r="D213" s="46"/>
      <c r="E213" s="46"/>
      <c r="F213" s="46"/>
      <c r="G213" s="46"/>
      <c r="H213" s="54"/>
      <c r="I213" s="54"/>
      <c r="J213" s="54"/>
      <c r="K213" s="75"/>
      <c r="L213" s="125">
        <f t="shared" si="9"/>
        <v>0</v>
      </c>
    </row>
    <row r="214" spans="1:12" ht="20.100000000000001" customHeight="1" x14ac:dyDescent="0.25">
      <c r="A214" s="12" t="s">
        <v>76</v>
      </c>
      <c r="B214" s="15" t="s">
        <v>272</v>
      </c>
      <c r="C214" s="46"/>
      <c r="D214" s="46"/>
      <c r="E214" s="46"/>
      <c r="F214" s="46"/>
      <c r="G214" s="46"/>
      <c r="H214" s="54"/>
      <c r="I214" s="54"/>
      <c r="J214" s="54"/>
      <c r="K214" s="75"/>
      <c r="L214" s="125">
        <f t="shared" si="9"/>
        <v>0</v>
      </c>
    </row>
    <row r="215" spans="1:12" ht="20.100000000000001" customHeight="1" x14ac:dyDescent="0.25">
      <c r="A215" s="12" t="s">
        <v>78</v>
      </c>
      <c r="B215" s="15" t="s">
        <v>273</v>
      </c>
      <c r="C215" s="46"/>
      <c r="D215" s="46"/>
      <c r="E215" s="46"/>
      <c r="F215" s="46"/>
      <c r="G215" s="46"/>
      <c r="H215" s="54"/>
      <c r="I215" s="54"/>
      <c r="J215" s="54"/>
      <c r="K215" s="75"/>
      <c r="L215" s="125">
        <f t="shared" si="9"/>
        <v>0</v>
      </c>
    </row>
    <row r="216" spans="1:12" ht="20.100000000000001" customHeight="1" x14ac:dyDescent="0.25">
      <c r="A216" s="12" t="s">
        <v>80</v>
      </c>
      <c r="B216" s="15" t="s">
        <v>274</v>
      </c>
      <c r="C216" s="46"/>
      <c r="D216" s="46"/>
      <c r="E216" s="46"/>
      <c r="F216" s="46"/>
      <c r="G216" s="46"/>
      <c r="H216" s="54"/>
      <c r="I216" s="54"/>
      <c r="J216" s="54"/>
      <c r="K216" s="75"/>
      <c r="L216" s="125">
        <f t="shared" si="9"/>
        <v>0</v>
      </c>
    </row>
    <row r="217" spans="1:12" ht="20.100000000000001" customHeight="1" x14ac:dyDescent="0.25">
      <c r="A217" s="12" t="s">
        <v>82</v>
      </c>
      <c r="B217" s="15" t="s">
        <v>275</v>
      </c>
      <c r="C217" s="46"/>
      <c r="D217" s="46"/>
      <c r="E217" s="46"/>
      <c r="F217" s="46"/>
      <c r="G217" s="46"/>
      <c r="H217" s="54"/>
      <c r="I217" s="54"/>
      <c r="J217" s="54"/>
      <c r="K217" s="75"/>
      <c r="L217" s="125">
        <f t="shared" si="9"/>
        <v>0</v>
      </c>
    </row>
    <row r="218" spans="1:12" ht="20.100000000000001" customHeight="1" x14ac:dyDescent="0.25">
      <c r="A218" s="12" t="s">
        <v>84</v>
      </c>
      <c r="B218" s="15" t="s">
        <v>276</v>
      </c>
      <c r="C218" s="46"/>
      <c r="D218" s="46"/>
      <c r="E218" s="46"/>
      <c r="F218" s="46"/>
      <c r="G218" s="46"/>
      <c r="H218" s="54"/>
      <c r="I218" s="54"/>
      <c r="J218" s="54"/>
      <c r="K218" s="75"/>
      <c r="L218" s="125">
        <f t="shared" si="9"/>
        <v>0</v>
      </c>
    </row>
    <row r="219" spans="1:12" ht="20.100000000000001" customHeight="1" x14ac:dyDescent="0.25">
      <c r="A219" s="12" t="s">
        <v>86</v>
      </c>
      <c r="B219" s="15" t="s">
        <v>277</v>
      </c>
      <c r="C219" s="46"/>
      <c r="D219" s="46"/>
      <c r="E219" s="46"/>
      <c r="F219" s="46"/>
      <c r="G219" s="46"/>
      <c r="H219" s="54"/>
      <c r="I219" s="54"/>
      <c r="J219" s="54"/>
      <c r="K219" s="75"/>
      <c r="L219" s="125">
        <f t="shared" si="9"/>
        <v>0</v>
      </c>
    </row>
    <row r="220" spans="1:12" ht="20.100000000000001" customHeight="1" x14ac:dyDescent="0.25">
      <c r="A220" s="12" t="s">
        <v>88</v>
      </c>
      <c r="B220" s="15" t="s">
        <v>278</v>
      </c>
      <c r="C220" s="46"/>
      <c r="D220" s="46"/>
      <c r="E220" s="46"/>
      <c r="F220" s="46"/>
      <c r="G220" s="46"/>
      <c r="H220" s="54"/>
      <c r="I220" s="54"/>
      <c r="J220" s="54"/>
      <c r="K220" s="75"/>
      <c r="L220" s="125">
        <f t="shared" si="9"/>
        <v>0</v>
      </c>
    </row>
    <row r="221" spans="1:12" ht="20.100000000000001" customHeight="1" x14ac:dyDescent="0.25">
      <c r="A221" s="12" t="s">
        <v>90</v>
      </c>
      <c r="B221" s="15" t="s">
        <v>279</v>
      </c>
      <c r="C221" s="46"/>
      <c r="D221" s="46"/>
      <c r="E221" s="46"/>
      <c r="F221" s="46"/>
      <c r="G221" s="46"/>
      <c r="H221" s="54"/>
      <c r="I221" s="54"/>
      <c r="J221" s="54"/>
      <c r="K221" s="75"/>
      <c r="L221" s="125">
        <f t="shared" si="9"/>
        <v>0</v>
      </c>
    </row>
    <row r="222" spans="1:12" ht="20.100000000000001" customHeight="1" x14ac:dyDescent="0.25">
      <c r="A222" s="12" t="s">
        <v>92</v>
      </c>
      <c r="B222" s="15" t="s">
        <v>280</v>
      </c>
      <c r="C222" s="46"/>
      <c r="D222" s="46"/>
      <c r="E222" s="46"/>
      <c r="F222" s="46"/>
      <c r="G222" s="46"/>
      <c r="H222" s="54"/>
      <c r="I222" s="54"/>
      <c r="J222" s="54"/>
      <c r="K222" s="75"/>
      <c r="L222" s="125">
        <f t="shared" si="9"/>
        <v>0</v>
      </c>
    </row>
    <row r="223" spans="1:12" s="182" customFormat="1" ht="20.100000000000001" customHeight="1" thickBot="1" x14ac:dyDescent="0.3">
      <c r="A223" s="127" t="s">
        <v>37</v>
      </c>
      <c r="B223" s="128" t="s">
        <v>281</v>
      </c>
      <c r="C223" s="129"/>
      <c r="D223" s="129"/>
      <c r="E223" s="129"/>
      <c r="F223" s="129"/>
      <c r="G223" s="129"/>
      <c r="H223" s="130"/>
      <c r="I223" s="130"/>
      <c r="J223" s="130">
        <f>SUM(J203:J222)</f>
        <v>0</v>
      </c>
      <c r="K223" s="130">
        <f>SUM(K203:K222)</f>
        <v>0</v>
      </c>
      <c r="L223" s="126">
        <f>SUM(L203:L222)</f>
        <v>0</v>
      </c>
    </row>
    <row r="224" spans="1:12" ht="20.100000000000001" customHeight="1" x14ac:dyDescent="0.25">
      <c r="A224" s="3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4"/>
    </row>
    <row r="225" spans="1:14" ht="20.100000000000001" customHeight="1" thickBot="1" x14ac:dyDescent="0.3">
      <c r="A225" s="198" t="s">
        <v>648</v>
      </c>
      <c r="B225" s="199"/>
      <c r="C225" s="199"/>
      <c r="D225" s="199"/>
      <c r="E225" s="199"/>
      <c r="F225" s="199"/>
      <c r="G225" s="199"/>
      <c r="H225" s="199"/>
      <c r="I225" s="199"/>
      <c r="J225" s="199"/>
      <c r="K225" s="199"/>
      <c r="L225" s="200"/>
    </row>
    <row r="226" spans="1:14" ht="24.95" customHeight="1" thickBot="1" x14ac:dyDescent="0.3">
      <c r="A226" s="201"/>
      <c r="B226" s="202"/>
      <c r="C226" s="203"/>
      <c r="D226" s="117" t="s">
        <v>630</v>
      </c>
      <c r="E226" s="93" t="s">
        <v>282</v>
      </c>
      <c r="F226" s="93" t="s">
        <v>283</v>
      </c>
      <c r="G226" s="93" t="s">
        <v>15</v>
      </c>
      <c r="H226" s="204" t="s">
        <v>42</v>
      </c>
      <c r="I226" s="205"/>
      <c r="J226" s="204" t="s">
        <v>37</v>
      </c>
      <c r="K226" s="202"/>
      <c r="L226" s="203"/>
    </row>
    <row r="227" spans="1:14" s="182" customFormat="1" ht="24.95" customHeight="1" thickBot="1" x14ac:dyDescent="0.3">
      <c r="A227" s="469" t="s">
        <v>653</v>
      </c>
      <c r="B227" s="470"/>
      <c r="C227" s="471"/>
      <c r="D227" s="33" t="s">
        <v>284</v>
      </c>
      <c r="E227" s="118">
        <f>L223</f>
        <v>0</v>
      </c>
      <c r="F227" s="119">
        <v>1E-3</v>
      </c>
      <c r="G227" s="118">
        <f>E227*F227</f>
        <v>0</v>
      </c>
      <c r="H227" s="467"/>
      <c r="I227" s="467"/>
      <c r="J227" s="467">
        <f>G227+H227</f>
        <v>0</v>
      </c>
      <c r="K227" s="472"/>
      <c r="L227" s="473"/>
    </row>
    <row r="228" spans="1:14" s="181" customFormat="1" ht="20.100000000000001" customHeight="1" thickBot="1" x14ac:dyDescent="0.3">
      <c r="A228" s="575" t="s">
        <v>649</v>
      </c>
      <c r="B228" s="576"/>
      <c r="C228" s="577"/>
      <c r="D228" s="578" t="s">
        <v>650</v>
      </c>
      <c r="E228" s="480"/>
      <c r="F228" s="481"/>
      <c r="G228" s="72"/>
      <c r="H228" s="484"/>
      <c r="I228" s="485"/>
      <c r="J228" s="484">
        <f>G228+H228</f>
        <v>0</v>
      </c>
      <c r="K228" s="486"/>
      <c r="L228" s="485"/>
      <c r="N228" s="187">
        <f>G227-G228</f>
        <v>0</v>
      </c>
    </row>
    <row r="229" spans="1:14" s="188" customFormat="1" ht="20.100000000000001" customHeight="1" thickBot="1" x14ac:dyDescent="0.3">
      <c r="A229" s="487" t="s">
        <v>651</v>
      </c>
      <c r="B229" s="488"/>
      <c r="C229" s="489"/>
      <c r="D229" s="579" t="s">
        <v>652</v>
      </c>
      <c r="E229" s="482"/>
      <c r="F229" s="483"/>
      <c r="G229" s="580">
        <f>IF(G227-G228&lt;0,0,G227-G228)</f>
        <v>0</v>
      </c>
      <c r="H229" s="490">
        <f>H227-H228</f>
        <v>0</v>
      </c>
      <c r="I229" s="491"/>
      <c r="J229" s="490">
        <f>IF(J227-J228&lt;0,0,J227-J228)</f>
        <v>0</v>
      </c>
      <c r="K229" s="581"/>
      <c r="L229" s="491"/>
    </row>
    <row r="230" spans="1:14" ht="20.100000000000001" customHeight="1" x14ac:dyDescent="0.25">
      <c r="A230" s="3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4"/>
    </row>
    <row r="231" spans="1:14" ht="20.100000000000001" customHeight="1" x14ac:dyDescent="0.25">
      <c r="A231" s="198" t="s">
        <v>285</v>
      </c>
      <c r="B231" s="199"/>
      <c r="C231" s="199"/>
      <c r="D231" s="199"/>
      <c r="E231" s="199"/>
      <c r="F231" s="199"/>
      <c r="G231" s="199"/>
      <c r="H231" s="199"/>
      <c r="I231" s="199"/>
      <c r="J231" s="199"/>
      <c r="K231" s="199"/>
      <c r="L231" s="200"/>
    </row>
    <row r="232" spans="1:14" ht="20.100000000000001" customHeight="1" x14ac:dyDescent="0.25">
      <c r="A232" s="3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4"/>
    </row>
    <row r="233" spans="1:14" ht="20.100000000000001" customHeight="1" x14ac:dyDescent="0.25">
      <c r="A233" s="243" t="s">
        <v>676</v>
      </c>
      <c r="B233" s="244"/>
      <c r="C233" s="244"/>
      <c r="D233" s="244"/>
      <c r="E233" s="244"/>
      <c r="F233" s="244"/>
      <c r="G233" s="244"/>
      <c r="H233" s="244"/>
      <c r="I233" s="244"/>
      <c r="J233" s="244"/>
      <c r="K233" s="244"/>
      <c r="L233" s="474"/>
    </row>
    <row r="234" spans="1:14" ht="20.100000000000001" customHeight="1" x14ac:dyDescent="0.25">
      <c r="A234" s="243" t="s">
        <v>286</v>
      </c>
      <c r="B234" s="244"/>
      <c r="C234" s="244"/>
      <c r="D234" s="244"/>
      <c r="E234" s="244"/>
      <c r="F234" s="244"/>
      <c r="G234" s="244"/>
      <c r="H234" s="244"/>
      <c r="I234" s="244"/>
      <c r="J234" s="244"/>
      <c r="K234" s="244"/>
      <c r="L234" s="474"/>
    </row>
    <row r="235" spans="1:14" ht="20.100000000000001" customHeight="1" x14ac:dyDescent="0.25">
      <c r="A235" s="3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4"/>
    </row>
    <row r="236" spans="1:14" ht="20.100000000000001" customHeight="1" x14ac:dyDescent="0.25">
      <c r="A236" s="198" t="s">
        <v>287</v>
      </c>
      <c r="B236" s="199"/>
      <c r="C236" s="199"/>
      <c r="D236" s="199"/>
      <c r="E236" s="199"/>
      <c r="F236" s="199"/>
      <c r="G236" s="199"/>
      <c r="H236" s="199"/>
      <c r="I236" s="199"/>
      <c r="J236" s="199"/>
      <c r="K236" s="199"/>
      <c r="L236" s="200"/>
    </row>
    <row r="237" spans="1:14" ht="20.100000000000001" customHeight="1" thickBot="1" x14ac:dyDescent="0.3">
      <c r="A237" s="475"/>
      <c r="B237" s="476"/>
      <c r="C237" s="476"/>
      <c r="D237" s="476"/>
      <c r="E237" s="476"/>
      <c r="F237" s="476"/>
      <c r="G237" s="476"/>
      <c r="H237" s="476"/>
      <c r="I237" s="476"/>
      <c r="J237" s="476"/>
      <c r="K237" s="476"/>
      <c r="L237" s="477"/>
    </row>
    <row r="238" spans="1:14" s="182" customFormat="1" ht="20.100000000000001" customHeight="1" thickBot="1" x14ac:dyDescent="0.3">
      <c r="A238" s="452"/>
      <c r="B238" s="335"/>
      <c r="C238" s="335"/>
      <c r="D238" s="316"/>
      <c r="E238" s="117" t="s">
        <v>630</v>
      </c>
      <c r="F238" s="204" t="s">
        <v>288</v>
      </c>
      <c r="G238" s="205"/>
      <c r="H238" s="317" t="s">
        <v>14</v>
      </c>
      <c r="I238" s="478"/>
      <c r="J238" s="317" t="s">
        <v>15</v>
      </c>
      <c r="K238" s="479"/>
      <c r="L238" s="254"/>
    </row>
    <row r="239" spans="1:14" ht="20.100000000000001" customHeight="1" x14ac:dyDescent="0.25">
      <c r="A239" s="380" t="s">
        <v>289</v>
      </c>
      <c r="B239" s="381"/>
      <c r="C239" s="381"/>
      <c r="D239" s="382"/>
      <c r="E239" s="25" t="s">
        <v>290</v>
      </c>
      <c r="F239" s="352"/>
      <c r="G239" s="492"/>
      <c r="H239" s="493">
        <v>0.15</v>
      </c>
      <c r="I239" s="494"/>
      <c r="J239" s="444">
        <f>F239*H239</f>
        <v>0</v>
      </c>
      <c r="K239" s="495"/>
      <c r="L239" s="496"/>
    </row>
    <row r="240" spans="1:14" ht="20.100000000000001" customHeight="1" x14ac:dyDescent="0.25">
      <c r="A240" s="217" t="s">
        <v>291</v>
      </c>
      <c r="B240" s="218"/>
      <c r="C240" s="218"/>
      <c r="D240" s="245"/>
      <c r="E240" s="15" t="s">
        <v>292</v>
      </c>
      <c r="F240" s="246"/>
      <c r="G240" s="247"/>
      <c r="H240" s="497">
        <v>0.1</v>
      </c>
      <c r="I240" s="498"/>
      <c r="J240" s="444">
        <f t="shared" ref="J240:J242" si="10">F240*H240</f>
        <v>0</v>
      </c>
      <c r="K240" s="495"/>
      <c r="L240" s="496"/>
    </row>
    <row r="241" spans="1:12" ht="20.100000000000001" customHeight="1" x14ac:dyDescent="0.25">
      <c r="A241" s="217" t="s">
        <v>293</v>
      </c>
      <c r="B241" s="218"/>
      <c r="C241" s="218"/>
      <c r="D241" s="245"/>
      <c r="E241" s="15" t="s">
        <v>294</v>
      </c>
      <c r="F241" s="246"/>
      <c r="G241" s="247"/>
      <c r="H241" s="501">
        <v>7.4999999999999997E-2</v>
      </c>
      <c r="I241" s="502"/>
      <c r="J241" s="444">
        <f t="shared" si="10"/>
        <v>0</v>
      </c>
      <c r="K241" s="495"/>
      <c r="L241" s="496"/>
    </row>
    <row r="242" spans="1:12" ht="20.100000000000001" customHeight="1" x14ac:dyDescent="0.25">
      <c r="A242" s="217" t="s">
        <v>295</v>
      </c>
      <c r="B242" s="218"/>
      <c r="C242" s="218"/>
      <c r="D242" s="245"/>
      <c r="E242" s="15" t="s">
        <v>296</v>
      </c>
      <c r="F242" s="246"/>
      <c r="G242" s="247"/>
      <c r="H242" s="497">
        <v>0.03</v>
      </c>
      <c r="I242" s="498"/>
      <c r="J242" s="444">
        <f t="shared" si="10"/>
        <v>0</v>
      </c>
      <c r="K242" s="495"/>
      <c r="L242" s="496"/>
    </row>
    <row r="243" spans="1:12" s="182" customFormat="1" ht="20.100000000000001" customHeight="1" thickBot="1" x14ac:dyDescent="0.3">
      <c r="A243" s="417" t="s">
        <v>37</v>
      </c>
      <c r="B243" s="418"/>
      <c r="C243" s="418"/>
      <c r="D243" s="308"/>
      <c r="E243" s="128" t="s">
        <v>297</v>
      </c>
      <c r="F243" s="430"/>
      <c r="G243" s="499"/>
      <c r="H243" s="321"/>
      <c r="I243" s="500"/>
      <c r="J243" s="430">
        <f>SUM(J239:L242)</f>
        <v>0</v>
      </c>
      <c r="K243" s="324"/>
      <c r="L243" s="325"/>
    </row>
    <row r="244" spans="1:12" ht="20.100000000000001" customHeight="1" x14ac:dyDescent="0.25">
      <c r="A244" s="35"/>
      <c r="B244" s="36"/>
      <c r="C244" s="36"/>
      <c r="D244" s="36"/>
      <c r="E244" s="2"/>
      <c r="F244" s="9"/>
      <c r="G244" s="9"/>
      <c r="H244" s="9"/>
      <c r="I244" s="9"/>
      <c r="J244" s="9"/>
      <c r="K244" s="9"/>
      <c r="L244" s="34"/>
    </row>
    <row r="245" spans="1:12" ht="20.100000000000001" customHeight="1" x14ac:dyDescent="0.25">
      <c r="A245" s="35"/>
      <c r="B245" s="36"/>
      <c r="C245" s="36"/>
      <c r="D245" s="36"/>
      <c r="E245" s="2"/>
      <c r="F245" s="9"/>
      <c r="G245" s="9"/>
      <c r="H245" s="9"/>
      <c r="I245" s="9"/>
      <c r="J245" s="9"/>
      <c r="K245" s="9"/>
      <c r="L245" s="34"/>
    </row>
    <row r="246" spans="1:12" ht="20.100000000000001" customHeight="1" thickBot="1" x14ac:dyDescent="0.3">
      <c r="A246" s="507" t="s">
        <v>298</v>
      </c>
      <c r="B246" s="422"/>
      <c r="C246" s="422"/>
      <c r="D246" s="422"/>
      <c r="E246" s="422"/>
      <c r="F246" s="422"/>
      <c r="G246" s="422"/>
      <c r="H246" s="422"/>
      <c r="I246" s="422"/>
      <c r="J246" s="422"/>
      <c r="K246" s="422"/>
      <c r="L246" s="423"/>
    </row>
    <row r="247" spans="1:12" s="182" customFormat="1" ht="20.100000000000001" customHeight="1" thickBot="1" x14ac:dyDescent="0.3">
      <c r="A247" s="374"/>
      <c r="B247" s="375"/>
      <c r="C247" s="376"/>
      <c r="D247" s="108" t="s">
        <v>630</v>
      </c>
      <c r="E247" s="378" t="s">
        <v>40</v>
      </c>
      <c r="F247" s="391"/>
      <c r="G247" s="393"/>
      <c r="H247" s="104" t="s">
        <v>15</v>
      </c>
      <c r="I247" s="104" t="s">
        <v>42</v>
      </c>
      <c r="J247" s="375" t="s">
        <v>37</v>
      </c>
      <c r="K247" s="378"/>
      <c r="L247" s="379"/>
    </row>
    <row r="248" spans="1:12" ht="20.100000000000001" customHeight="1" x14ac:dyDescent="0.25">
      <c r="A248" s="380" t="s">
        <v>299</v>
      </c>
      <c r="B248" s="381"/>
      <c r="C248" s="382"/>
      <c r="D248" s="25" t="s">
        <v>300</v>
      </c>
      <c r="E248" s="508"/>
      <c r="F248" s="508"/>
      <c r="G248" s="508"/>
      <c r="H248" s="95">
        <f>J243</f>
        <v>0</v>
      </c>
      <c r="I248" s="95"/>
      <c r="J248" s="434">
        <f>H248+I248</f>
        <v>0</v>
      </c>
      <c r="K248" s="435"/>
      <c r="L248" s="436"/>
    </row>
    <row r="249" spans="1:12" ht="20.100000000000001" customHeight="1" x14ac:dyDescent="0.25">
      <c r="A249" s="217" t="s">
        <v>301</v>
      </c>
      <c r="B249" s="218"/>
      <c r="C249" s="245"/>
      <c r="D249" s="15" t="s">
        <v>302</v>
      </c>
      <c r="E249" s="348"/>
      <c r="F249" s="348"/>
      <c r="G249" s="348"/>
      <c r="H249" s="95">
        <f>E249</f>
        <v>0</v>
      </c>
      <c r="I249" s="97"/>
      <c r="J249" s="434">
        <f>H249+I249</f>
        <v>0</v>
      </c>
      <c r="K249" s="435"/>
      <c r="L249" s="436"/>
    </row>
    <row r="250" spans="1:12" s="182" customFormat="1" ht="20.100000000000001" customHeight="1" thickBot="1" x14ac:dyDescent="0.3">
      <c r="A250" s="417" t="s">
        <v>303</v>
      </c>
      <c r="B250" s="418"/>
      <c r="C250" s="308"/>
      <c r="D250" s="128" t="s">
        <v>304</v>
      </c>
      <c r="E250" s="503"/>
      <c r="F250" s="503"/>
      <c r="G250" s="503"/>
      <c r="H250" s="115">
        <f>H248-H249</f>
        <v>0</v>
      </c>
      <c r="I250" s="115">
        <f>I248</f>
        <v>0</v>
      </c>
      <c r="J250" s="504">
        <f>J248-J249</f>
        <v>0</v>
      </c>
      <c r="K250" s="505"/>
      <c r="L250" s="506"/>
    </row>
    <row r="251" spans="1:12" ht="20.100000000000001" customHeight="1" x14ac:dyDescent="0.25">
      <c r="A251" s="3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4"/>
    </row>
    <row r="252" spans="1:12" ht="20.100000000000001" customHeight="1" x14ac:dyDescent="0.25">
      <c r="A252" s="3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4"/>
    </row>
    <row r="253" spans="1:12" s="182" customFormat="1" ht="20.100000000000001" customHeight="1" thickBot="1" x14ac:dyDescent="0.3">
      <c r="A253" s="421" t="s">
        <v>654</v>
      </c>
      <c r="B253" s="422"/>
      <c r="C253" s="422"/>
      <c r="D253" s="422"/>
      <c r="E253" s="422"/>
      <c r="F253" s="422"/>
      <c r="G253" s="422"/>
      <c r="H253" s="422"/>
      <c r="I253" s="422"/>
      <c r="J253" s="422"/>
      <c r="K253" s="422"/>
      <c r="L253" s="423"/>
    </row>
    <row r="254" spans="1:12" s="182" customFormat="1" ht="20.100000000000001" customHeight="1" thickBot="1" x14ac:dyDescent="0.3">
      <c r="A254" s="374"/>
      <c r="B254" s="375"/>
      <c r="C254" s="376"/>
      <c r="D254" s="108" t="s">
        <v>630</v>
      </c>
      <c r="E254" s="104" t="s">
        <v>305</v>
      </c>
      <c r="F254" s="104" t="s">
        <v>14</v>
      </c>
      <c r="G254" s="104" t="s">
        <v>15</v>
      </c>
      <c r="H254" s="104" t="s">
        <v>41</v>
      </c>
      <c r="I254" s="104" t="s">
        <v>42</v>
      </c>
      <c r="J254" s="375" t="s">
        <v>37</v>
      </c>
      <c r="K254" s="378"/>
      <c r="L254" s="379"/>
    </row>
    <row r="255" spans="1:12" ht="20.100000000000001" customHeight="1" x14ac:dyDescent="0.25">
      <c r="A255" s="521" t="s">
        <v>306</v>
      </c>
      <c r="B255" s="522"/>
      <c r="C255" s="523"/>
      <c r="D255" s="25" t="s">
        <v>307</v>
      </c>
      <c r="E255" s="49">
        <v>0</v>
      </c>
      <c r="F255" s="87" t="s">
        <v>635</v>
      </c>
      <c r="G255" s="111">
        <f>IF(E255&lt;=744000,0,IF(AND(E255&gt;744000,E255&lt;=2000000),(E255-744000)*0.1,IF(AND(E255&gt;2000000,E255&lt;=3000000),(2000000-744000)*0.1+ (E255-2000000)*0.15,IF(AND(E255&gt;3000000,E255&lt;=5000000),(2000000-744000)*0.1+(3000000-2000000)*0.15+(E255-3000000)*0.25,IF(E255&gt;5000000,(2000000-744000)*0.1+(3000000-2000000)*0.15+(5000000-3000000)*0.25+(E255-5000000)*0.35,0)))))</f>
        <v>0</v>
      </c>
      <c r="H255" s="111">
        <f>G255*0.1</f>
        <v>0</v>
      </c>
      <c r="I255" s="49"/>
      <c r="J255" s="524">
        <f>G255+H255+I255</f>
        <v>0</v>
      </c>
      <c r="K255" s="525"/>
      <c r="L255" s="526"/>
    </row>
    <row r="256" spans="1:12" ht="20.100000000000001" customHeight="1" x14ac:dyDescent="0.25">
      <c r="A256" s="509" t="s">
        <v>308</v>
      </c>
      <c r="B256" s="510"/>
      <c r="C256" s="511"/>
      <c r="D256" s="15" t="s">
        <v>309</v>
      </c>
      <c r="E256" s="109">
        <f>E255</f>
        <v>0</v>
      </c>
      <c r="F256" s="110">
        <v>0.01</v>
      </c>
      <c r="G256" s="111">
        <f>E256*F256</f>
        <v>0</v>
      </c>
      <c r="H256" s="175"/>
      <c r="I256" s="54"/>
      <c r="J256" s="524">
        <f t="shared" ref="J256:J260" si="11">G256+H256+I256</f>
        <v>0</v>
      </c>
      <c r="K256" s="525"/>
      <c r="L256" s="526"/>
    </row>
    <row r="257" spans="1:12" ht="20.100000000000001" customHeight="1" x14ac:dyDescent="0.25">
      <c r="A257" s="509" t="s">
        <v>310</v>
      </c>
      <c r="B257" s="510"/>
      <c r="C257" s="511"/>
      <c r="D257" s="15" t="s">
        <v>311</v>
      </c>
      <c r="E257" s="109">
        <f>E255</f>
        <v>0</v>
      </c>
      <c r="F257" s="112">
        <v>1.4999999999999999E-2</v>
      </c>
      <c r="G257" s="111">
        <f t="shared" ref="G257:G258" si="12">E257*F257</f>
        <v>0</v>
      </c>
      <c r="H257" s="175"/>
      <c r="I257" s="54"/>
      <c r="J257" s="524">
        <f t="shared" si="11"/>
        <v>0</v>
      </c>
      <c r="K257" s="525"/>
      <c r="L257" s="526"/>
    </row>
    <row r="258" spans="1:12" ht="20.100000000000001" customHeight="1" x14ac:dyDescent="0.25">
      <c r="A258" s="509" t="s">
        <v>312</v>
      </c>
      <c r="B258" s="510"/>
      <c r="C258" s="511"/>
      <c r="D258" s="15" t="s">
        <v>313</v>
      </c>
      <c r="E258" s="109">
        <f>E255</f>
        <v>0</v>
      </c>
      <c r="F258" s="110">
        <v>0.01</v>
      </c>
      <c r="G258" s="111">
        <f t="shared" si="12"/>
        <v>0</v>
      </c>
      <c r="H258" s="175"/>
      <c r="I258" s="54"/>
      <c r="J258" s="524">
        <f t="shared" si="11"/>
        <v>0</v>
      </c>
      <c r="K258" s="525"/>
      <c r="L258" s="526"/>
    </row>
    <row r="259" spans="1:12" ht="20.100000000000001" customHeight="1" x14ac:dyDescent="0.25">
      <c r="A259" s="509" t="s">
        <v>314</v>
      </c>
      <c r="B259" s="510"/>
      <c r="C259" s="511"/>
      <c r="D259" s="15" t="s">
        <v>315</v>
      </c>
      <c r="E259" s="109">
        <f>E255</f>
        <v>0</v>
      </c>
      <c r="F259" s="176"/>
      <c r="G259" s="49"/>
      <c r="H259" s="175"/>
      <c r="I259" s="54"/>
      <c r="J259" s="524">
        <f t="shared" si="11"/>
        <v>0</v>
      </c>
      <c r="K259" s="525"/>
      <c r="L259" s="526"/>
    </row>
    <row r="260" spans="1:12" ht="20.100000000000001" customHeight="1" x14ac:dyDescent="0.25">
      <c r="A260" s="512" t="s">
        <v>316</v>
      </c>
      <c r="B260" s="513"/>
      <c r="C260" s="514"/>
      <c r="D260" s="15" t="s">
        <v>317</v>
      </c>
      <c r="E260" s="109">
        <f>E255</f>
        <v>0</v>
      </c>
      <c r="F260" s="176"/>
      <c r="G260" s="49"/>
      <c r="H260" s="175"/>
      <c r="I260" s="54"/>
      <c r="J260" s="524">
        <f t="shared" si="11"/>
        <v>0</v>
      </c>
      <c r="K260" s="525"/>
      <c r="L260" s="526"/>
    </row>
    <row r="261" spans="1:12" s="182" customFormat="1" ht="20.100000000000001" customHeight="1" x14ac:dyDescent="0.25">
      <c r="A261" s="515" t="s">
        <v>37</v>
      </c>
      <c r="B261" s="516"/>
      <c r="C261" s="517"/>
      <c r="D261" s="18" t="s">
        <v>318</v>
      </c>
      <c r="E261" s="178"/>
      <c r="F261" s="177"/>
      <c r="G261" s="113">
        <f>SUM(G255:G260)</f>
        <v>0</v>
      </c>
      <c r="H261" s="114">
        <f>H255</f>
        <v>0</v>
      </c>
      <c r="I261" s="113">
        <f>SUM(I255:I260)</f>
        <v>0</v>
      </c>
      <c r="J261" s="527">
        <f t="shared" ref="J261" si="13">SUM(J255:J260)</f>
        <v>0</v>
      </c>
      <c r="K261" s="528"/>
      <c r="L261" s="529"/>
    </row>
    <row r="262" spans="1:12" s="182" customFormat="1" ht="20.100000000000001" customHeight="1" thickBot="1" x14ac:dyDescent="0.3">
      <c r="A262" s="518" t="s">
        <v>400</v>
      </c>
      <c r="B262" s="519"/>
      <c r="C262" s="520"/>
      <c r="D262" s="19" t="s">
        <v>319</v>
      </c>
      <c r="E262" s="179"/>
      <c r="F262" s="53"/>
      <c r="G262" s="113"/>
      <c r="H262" s="115"/>
      <c r="I262" s="115">
        <f>IF(I264=0,0,IF(G261+H250&gt;50000000,10000000,IF(G261+H250&gt;25000000,5000000,IF(G261+H250&gt;5000000,2000000,IF(G261+H250&gt;0,500000,0)))))</f>
        <v>0</v>
      </c>
      <c r="J262" s="505">
        <f>I262</f>
        <v>0</v>
      </c>
      <c r="K262" s="530"/>
      <c r="L262" s="531"/>
    </row>
    <row r="263" spans="1:12" ht="20.100000000000001" customHeight="1" x14ac:dyDescent="0.25">
      <c r="A263" s="3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4"/>
    </row>
    <row r="264" spans="1:12" ht="20.100000000000001" customHeight="1" x14ac:dyDescent="0.25">
      <c r="A264" s="213" t="s">
        <v>320</v>
      </c>
      <c r="B264" s="196"/>
      <c r="C264" s="196"/>
      <c r="D264" s="196"/>
      <c r="E264" s="196"/>
      <c r="F264" s="196"/>
      <c r="G264" s="196"/>
      <c r="H264" s="196"/>
      <c r="I264" s="196"/>
      <c r="J264" s="196"/>
      <c r="K264" s="196"/>
      <c r="L264" s="197"/>
    </row>
    <row r="265" spans="1:12" ht="20.100000000000001" customHeight="1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</row>
    <row r="266" spans="1:12" ht="20.100000000000001" customHeight="1" x14ac:dyDescent="0.25">
      <c r="A266" s="532" t="s">
        <v>321</v>
      </c>
      <c r="B266" s="533"/>
      <c r="C266" s="533"/>
      <c r="D266" s="533"/>
      <c r="E266" s="533"/>
      <c r="F266" s="533"/>
      <c r="G266" s="533"/>
      <c r="H266" s="533"/>
      <c r="I266" s="533"/>
      <c r="J266" s="533"/>
      <c r="K266" s="533"/>
      <c r="L266" s="534"/>
    </row>
    <row r="267" spans="1:12" ht="20.100000000000001" customHeight="1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</row>
    <row r="268" spans="1:12" ht="20.100000000000001" customHeight="1" thickBot="1" x14ac:dyDescent="0.3">
      <c r="A268" s="3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4"/>
    </row>
    <row r="269" spans="1:12" s="183" customFormat="1" ht="20.100000000000001" customHeight="1" thickBot="1" x14ac:dyDescent="0.3">
      <c r="A269" s="101" t="s">
        <v>630</v>
      </c>
      <c r="B269" s="102" t="s">
        <v>51</v>
      </c>
      <c r="C269" s="103" t="s">
        <v>53</v>
      </c>
      <c r="D269" s="103" t="s">
        <v>322</v>
      </c>
      <c r="E269" s="103" t="s">
        <v>323</v>
      </c>
      <c r="F269" s="103" t="s">
        <v>115</v>
      </c>
      <c r="G269" s="103" t="s">
        <v>324</v>
      </c>
      <c r="H269" s="104" t="s">
        <v>325</v>
      </c>
      <c r="I269" s="105" t="s">
        <v>326</v>
      </c>
      <c r="J269" s="104" t="s">
        <v>327</v>
      </c>
      <c r="K269" s="378" t="s">
        <v>328</v>
      </c>
      <c r="L269" s="392"/>
    </row>
    <row r="270" spans="1:12" ht="20.100000000000001" customHeight="1" x14ac:dyDescent="0.25">
      <c r="A270" s="59" t="s">
        <v>329</v>
      </c>
      <c r="B270" s="43"/>
      <c r="C270" s="44"/>
      <c r="D270" s="44"/>
      <c r="E270" s="44"/>
      <c r="F270" s="44"/>
      <c r="G270" s="56"/>
      <c r="H270" s="56"/>
      <c r="I270" s="49"/>
      <c r="J270" s="49"/>
      <c r="K270" s="435">
        <f t="shared" ref="K270:K277" si="14">I270*J270</f>
        <v>0</v>
      </c>
      <c r="L270" s="538"/>
    </row>
    <row r="271" spans="1:12" ht="20.100000000000001" customHeight="1" x14ac:dyDescent="0.25">
      <c r="A271" s="37" t="s">
        <v>330</v>
      </c>
      <c r="B271" s="45"/>
      <c r="C271" s="46"/>
      <c r="D271" s="46"/>
      <c r="E271" s="46"/>
      <c r="F271" s="46"/>
      <c r="G271" s="57"/>
      <c r="H271" s="57"/>
      <c r="I271" s="54"/>
      <c r="J271" s="54"/>
      <c r="K271" s="536">
        <f t="shared" si="14"/>
        <v>0</v>
      </c>
      <c r="L271" s="539"/>
    </row>
    <row r="272" spans="1:12" ht="20.100000000000001" customHeight="1" x14ac:dyDescent="0.25">
      <c r="A272" s="37" t="s">
        <v>331</v>
      </c>
      <c r="B272" s="45"/>
      <c r="C272" s="46"/>
      <c r="D272" s="46"/>
      <c r="E272" s="46"/>
      <c r="F272" s="46"/>
      <c r="G272" s="57"/>
      <c r="H272" s="57"/>
      <c r="I272" s="54"/>
      <c r="J272" s="54"/>
      <c r="K272" s="536">
        <f t="shared" si="14"/>
        <v>0</v>
      </c>
      <c r="L272" s="539"/>
    </row>
    <row r="273" spans="1:12" ht="20.100000000000001" customHeight="1" x14ac:dyDescent="0.25">
      <c r="A273" s="37" t="s">
        <v>332</v>
      </c>
      <c r="B273" s="45"/>
      <c r="C273" s="46"/>
      <c r="D273" s="46"/>
      <c r="E273" s="46"/>
      <c r="F273" s="46"/>
      <c r="G273" s="57"/>
      <c r="H273" s="57"/>
      <c r="I273" s="54"/>
      <c r="J273" s="54"/>
      <c r="K273" s="536">
        <f t="shared" si="14"/>
        <v>0</v>
      </c>
      <c r="L273" s="539"/>
    </row>
    <row r="274" spans="1:12" ht="20.100000000000001" customHeight="1" x14ac:dyDescent="0.25">
      <c r="A274" s="37" t="s">
        <v>333</v>
      </c>
      <c r="B274" s="45"/>
      <c r="C274" s="46"/>
      <c r="D274" s="46"/>
      <c r="E274" s="46"/>
      <c r="F274" s="46"/>
      <c r="G274" s="57"/>
      <c r="H274" s="57"/>
      <c r="I274" s="54"/>
      <c r="J274" s="54"/>
      <c r="K274" s="536">
        <f t="shared" si="14"/>
        <v>0</v>
      </c>
      <c r="L274" s="539"/>
    </row>
    <row r="275" spans="1:12" ht="20.100000000000001" customHeight="1" x14ac:dyDescent="0.25">
      <c r="A275" s="37" t="s">
        <v>334</v>
      </c>
      <c r="B275" s="45"/>
      <c r="C275" s="46"/>
      <c r="D275" s="46"/>
      <c r="E275" s="46"/>
      <c r="F275" s="46"/>
      <c r="G275" s="57"/>
      <c r="H275" s="57"/>
      <c r="I275" s="54"/>
      <c r="J275" s="54"/>
      <c r="K275" s="536">
        <f t="shared" si="14"/>
        <v>0</v>
      </c>
      <c r="L275" s="539"/>
    </row>
    <row r="276" spans="1:12" ht="20.100000000000001" customHeight="1" x14ac:dyDescent="0.25">
      <c r="A276" s="37" t="s">
        <v>335</v>
      </c>
      <c r="B276" s="45"/>
      <c r="C276" s="46"/>
      <c r="D276" s="46"/>
      <c r="E276" s="46"/>
      <c r="F276" s="46"/>
      <c r="G276" s="57"/>
      <c r="H276" s="57"/>
      <c r="I276" s="54"/>
      <c r="J276" s="54"/>
      <c r="K276" s="536">
        <f t="shared" si="14"/>
        <v>0</v>
      </c>
      <c r="L276" s="539"/>
    </row>
    <row r="277" spans="1:12" ht="20.100000000000001" customHeight="1" thickBot="1" x14ac:dyDescent="0.3">
      <c r="A277" s="38" t="s">
        <v>336</v>
      </c>
      <c r="B277" s="47"/>
      <c r="C277" s="48"/>
      <c r="D277" s="48"/>
      <c r="E277" s="48"/>
      <c r="F277" s="48"/>
      <c r="G277" s="58"/>
      <c r="H277" s="58"/>
      <c r="I277" s="76"/>
      <c r="J277" s="76"/>
      <c r="K277" s="415">
        <f t="shared" si="14"/>
        <v>0</v>
      </c>
      <c r="L277" s="540"/>
    </row>
    <row r="278" spans="1:12" s="182" customFormat="1" ht="20.100000000000001" customHeight="1" thickBot="1" x14ac:dyDescent="0.3">
      <c r="A278" s="106" t="s">
        <v>337</v>
      </c>
      <c r="B278" s="102" t="s">
        <v>37</v>
      </c>
      <c r="C278" s="107"/>
      <c r="D278" s="107"/>
      <c r="E278" s="107"/>
      <c r="F278" s="107"/>
      <c r="G278" s="107"/>
      <c r="H278" s="107"/>
      <c r="I278" s="100"/>
      <c r="J278" s="100">
        <f>SUM(J269:J277)</f>
        <v>0</v>
      </c>
      <c r="K278" s="440">
        <f>SUM(K270:K277)</f>
        <v>0</v>
      </c>
      <c r="L278" s="541"/>
    </row>
    <row r="279" spans="1:12" ht="20.100000000000001" customHeight="1" x14ac:dyDescent="0.25">
      <c r="A279" s="3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4"/>
    </row>
    <row r="280" spans="1:12" ht="20.100000000000001" customHeight="1" x14ac:dyDescent="0.25">
      <c r="A280" s="3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4"/>
    </row>
    <row r="281" spans="1:12" ht="20.100000000000001" customHeight="1" thickBot="1" x14ac:dyDescent="0.3">
      <c r="A281" s="475" t="s">
        <v>338</v>
      </c>
      <c r="B281" s="476"/>
      <c r="C281" s="476"/>
      <c r="D281" s="476"/>
      <c r="E281" s="476"/>
      <c r="F281" s="476"/>
      <c r="G281" s="476"/>
      <c r="H281" s="476"/>
      <c r="I281" s="476"/>
      <c r="J281" s="476"/>
      <c r="K281" s="476"/>
      <c r="L281" s="477"/>
    </row>
    <row r="282" spans="1:12" s="182" customFormat="1" ht="20.100000000000001" customHeight="1" thickBot="1" x14ac:dyDescent="0.3">
      <c r="A282" s="201"/>
      <c r="B282" s="202"/>
      <c r="C282" s="202"/>
      <c r="D282" s="202"/>
      <c r="E282" s="202"/>
      <c r="F282" s="203"/>
      <c r="G282" s="92" t="s">
        <v>15</v>
      </c>
      <c r="H282" s="93" t="s">
        <v>339</v>
      </c>
      <c r="I282" s="93" t="s">
        <v>42</v>
      </c>
      <c r="J282" s="314" t="s">
        <v>37</v>
      </c>
      <c r="K282" s="204"/>
      <c r="L282" s="316"/>
    </row>
    <row r="283" spans="1:12" ht="20.100000000000001" customHeight="1" x14ac:dyDescent="0.25">
      <c r="A283" s="521" t="s">
        <v>340</v>
      </c>
      <c r="B283" s="522"/>
      <c r="C283" s="522"/>
      <c r="D283" s="522"/>
      <c r="E283" s="522"/>
      <c r="F283" s="523"/>
      <c r="G283" s="94"/>
      <c r="H283" s="95">
        <f>G283*0.1</f>
        <v>0</v>
      </c>
      <c r="I283" s="95"/>
      <c r="J283" s="535">
        <f>G283+H283+I283</f>
        <v>0</v>
      </c>
      <c r="K283" s="536"/>
      <c r="L283" s="537"/>
    </row>
    <row r="284" spans="1:12" ht="20.100000000000001" customHeight="1" x14ac:dyDescent="0.25">
      <c r="A284" s="509" t="s">
        <v>341</v>
      </c>
      <c r="B284" s="510"/>
      <c r="C284" s="510"/>
      <c r="D284" s="510"/>
      <c r="E284" s="510"/>
      <c r="F284" s="511"/>
      <c r="G284" s="96">
        <f>SUM(I8:I10)</f>
        <v>0</v>
      </c>
      <c r="H284" s="97">
        <f>G284*0.1</f>
        <v>0</v>
      </c>
      <c r="I284" s="97">
        <v>0</v>
      </c>
      <c r="J284" s="535">
        <f>G284+H284+I284</f>
        <v>0</v>
      </c>
      <c r="K284" s="536"/>
      <c r="L284" s="537"/>
    </row>
    <row r="285" spans="1:12" ht="20.100000000000001" customHeight="1" x14ac:dyDescent="0.25">
      <c r="A285" s="509" t="s">
        <v>342</v>
      </c>
      <c r="B285" s="510"/>
      <c r="C285" s="510"/>
      <c r="D285" s="510"/>
      <c r="E285" s="510"/>
      <c r="F285" s="511"/>
      <c r="G285" s="96">
        <f>E33</f>
        <v>0</v>
      </c>
      <c r="H285" s="97">
        <f t="shared" ref="H285:H293" si="15">G285*0.1</f>
        <v>0</v>
      </c>
      <c r="I285" s="97">
        <v>0</v>
      </c>
      <c r="J285" s="535">
        <f t="shared" ref="J285:J294" si="16">G285+H285+I285</f>
        <v>0</v>
      </c>
      <c r="K285" s="536"/>
      <c r="L285" s="537"/>
    </row>
    <row r="286" spans="1:12" ht="20.100000000000001" customHeight="1" x14ac:dyDescent="0.25">
      <c r="A286" s="509" t="s">
        <v>343</v>
      </c>
      <c r="B286" s="510"/>
      <c r="C286" s="510"/>
      <c r="D286" s="510"/>
      <c r="E286" s="510"/>
      <c r="F286" s="511"/>
      <c r="G286" s="96">
        <f>F97</f>
        <v>0</v>
      </c>
      <c r="H286" s="97">
        <f t="shared" si="15"/>
        <v>0</v>
      </c>
      <c r="I286" s="97">
        <v>0</v>
      </c>
      <c r="J286" s="535">
        <f t="shared" si="16"/>
        <v>0</v>
      </c>
      <c r="K286" s="536"/>
      <c r="L286" s="537"/>
    </row>
    <row r="287" spans="1:12" ht="20.100000000000001" customHeight="1" x14ac:dyDescent="0.25">
      <c r="A287" s="512" t="s">
        <v>399</v>
      </c>
      <c r="B287" s="510"/>
      <c r="C287" s="510"/>
      <c r="D287" s="510"/>
      <c r="E287" s="510"/>
      <c r="F287" s="511"/>
      <c r="G287" s="96">
        <f>F124</f>
        <v>0</v>
      </c>
      <c r="H287" s="97">
        <f t="shared" si="15"/>
        <v>0</v>
      </c>
      <c r="I287" s="97">
        <v>0</v>
      </c>
      <c r="J287" s="535">
        <f t="shared" si="16"/>
        <v>0</v>
      </c>
      <c r="K287" s="536"/>
      <c r="L287" s="537"/>
    </row>
    <row r="288" spans="1:12" ht="20.100000000000001" customHeight="1" x14ac:dyDescent="0.25">
      <c r="A288" s="509" t="s">
        <v>344</v>
      </c>
      <c r="B288" s="510"/>
      <c r="C288" s="510"/>
      <c r="D288" s="510"/>
      <c r="E288" s="510"/>
      <c r="F288" s="511"/>
      <c r="G288" s="96">
        <f>F143</f>
        <v>0</v>
      </c>
      <c r="H288" s="97">
        <f t="shared" si="15"/>
        <v>0</v>
      </c>
      <c r="I288" s="97">
        <v>0</v>
      </c>
      <c r="J288" s="535">
        <f t="shared" si="16"/>
        <v>0</v>
      </c>
      <c r="K288" s="536"/>
      <c r="L288" s="537"/>
    </row>
    <row r="289" spans="1:12" ht="20.100000000000001" customHeight="1" x14ac:dyDescent="0.25">
      <c r="A289" s="509" t="s">
        <v>345</v>
      </c>
      <c r="B289" s="510"/>
      <c r="C289" s="510"/>
      <c r="D289" s="510"/>
      <c r="E289" s="510"/>
      <c r="F289" s="511"/>
      <c r="G289" s="96">
        <f>F160</f>
        <v>0</v>
      </c>
      <c r="H289" s="97">
        <f t="shared" si="15"/>
        <v>0</v>
      </c>
      <c r="I289" s="97">
        <v>0</v>
      </c>
      <c r="J289" s="535">
        <f t="shared" si="16"/>
        <v>0</v>
      </c>
      <c r="K289" s="536"/>
      <c r="L289" s="537"/>
    </row>
    <row r="290" spans="1:12" ht="20.100000000000001" customHeight="1" x14ac:dyDescent="0.25">
      <c r="A290" s="509" t="s">
        <v>346</v>
      </c>
      <c r="B290" s="510"/>
      <c r="C290" s="510"/>
      <c r="D290" s="510"/>
      <c r="E290" s="510"/>
      <c r="F290" s="511"/>
      <c r="G290" s="96">
        <f>F177</f>
        <v>0</v>
      </c>
      <c r="H290" s="97">
        <f t="shared" si="15"/>
        <v>0</v>
      </c>
      <c r="I290" s="97">
        <v>0</v>
      </c>
      <c r="J290" s="535">
        <f t="shared" si="16"/>
        <v>0</v>
      </c>
      <c r="K290" s="536"/>
      <c r="L290" s="537"/>
    </row>
    <row r="291" spans="1:12" ht="20.100000000000001" customHeight="1" x14ac:dyDescent="0.25">
      <c r="A291" s="509" t="s">
        <v>347</v>
      </c>
      <c r="B291" s="510"/>
      <c r="C291" s="510"/>
      <c r="D291" s="510"/>
      <c r="E291" s="510"/>
      <c r="F291" s="511"/>
      <c r="G291" s="96">
        <f>F199</f>
        <v>0</v>
      </c>
      <c r="H291" s="61"/>
      <c r="I291" s="97">
        <v>0</v>
      </c>
      <c r="J291" s="535">
        <f>G291+I291</f>
        <v>0</v>
      </c>
      <c r="K291" s="536"/>
      <c r="L291" s="537"/>
    </row>
    <row r="292" spans="1:12" ht="20.100000000000001" customHeight="1" x14ac:dyDescent="0.25">
      <c r="A292" s="509" t="s">
        <v>646</v>
      </c>
      <c r="B292" s="510"/>
      <c r="C292" s="510"/>
      <c r="D292" s="510"/>
      <c r="E292" s="510"/>
      <c r="F292" s="511"/>
      <c r="G292" s="96">
        <f>G229</f>
        <v>0</v>
      </c>
      <c r="H292" s="61"/>
      <c r="I292" s="97">
        <v>0</v>
      </c>
      <c r="J292" s="535">
        <f>G292+I292</f>
        <v>0</v>
      </c>
      <c r="K292" s="536"/>
      <c r="L292" s="537"/>
    </row>
    <row r="293" spans="1:12" ht="20.100000000000001" customHeight="1" x14ac:dyDescent="0.25">
      <c r="A293" s="509" t="s">
        <v>348</v>
      </c>
      <c r="B293" s="510"/>
      <c r="C293" s="510"/>
      <c r="D293" s="510"/>
      <c r="E293" s="510"/>
      <c r="F293" s="511"/>
      <c r="G293" s="96">
        <f>H250</f>
        <v>0</v>
      </c>
      <c r="H293" s="97">
        <f t="shared" si="15"/>
        <v>0</v>
      </c>
      <c r="I293" s="97"/>
      <c r="J293" s="535">
        <f t="shared" si="16"/>
        <v>0</v>
      </c>
      <c r="K293" s="536"/>
      <c r="L293" s="537"/>
    </row>
    <row r="294" spans="1:12" ht="20.100000000000001" customHeight="1" x14ac:dyDescent="0.25">
      <c r="A294" s="509" t="s">
        <v>349</v>
      </c>
      <c r="B294" s="510"/>
      <c r="C294" s="510"/>
      <c r="D294" s="510"/>
      <c r="E294" s="510"/>
      <c r="F294" s="511"/>
      <c r="G294" s="96">
        <f>G261</f>
        <v>0</v>
      </c>
      <c r="H294" s="97">
        <f>H261</f>
        <v>0</v>
      </c>
      <c r="I294" s="97">
        <v>0</v>
      </c>
      <c r="J294" s="535">
        <f t="shared" si="16"/>
        <v>0</v>
      </c>
      <c r="K294" s="536"/>
      <c r="L294" s="537"/>
    </row>
    <row r="295" spans="1:12" s="182" customFormat="1" ht="20.100000000000001" customHeight="1" x14ac:dyDescent="0.25">
      <c r="A295" s="515" t="s">
        <v>350</v>
      </c>
      <c r="B295" s="516"/>
      <c r="C295" s="516"/>
      <c r="D295" s="516"/>
      <c r="E295" s="516"/>
      <c r="F295" s="517"/>
      <c r="G295" s="98">
        <f>SUM(G284:G294)</f>
        <v>0</v>
      </c>
      <c r="H295" s="98">
        <f t="shared" ref="H295:I295" si="17">SUM(H284:H294)</f>
        <v>0</v>
      </c>
      <c r="I295" s="98">
        <f t="shared" si="17"/>
        <v>0</v>
      </c>
      <c r="J295" s="408">
        <f>SUM(J284:J294)</f>
        <v>0</v>
      </c>
      <c r="K295" s="409"/>
      <c r="L295" s="410"/>
    </row>
    <row r="296" spans="1:12" ht="20.100000000000001" customHeight="1" thickBot="1" x14ac:dyDescent="0.3">
      <c r="A296" s="545" t="s">
        <v>351</v>
      </c>
      <c r="B296" s="546"/>
      <c r="C296" s="546"/>
      <c r="D296" s="546"/>
      <c r="E296" s="546"/>
      <c r="F296" s="547"/>
      <c r="G296" s="99">
        <f>IF(G295&lt;0,G295,0)</f>
        <v>0</v>
      </c>
      <c r="H296" s="99">
        <f>IF(H295&lt;0,H295,0)</f>
        <v>0</v>
      </c>
      <c r="I296" s="99">
        <f>IF(I295&lt;0,I295,0)</f>
        <v>0</v>
      </c>
      <c r="J296" s="414">
        <f>G296+H296+I296</f>
        <v>0</v>
      </c>
      <c r="K296" s="415"/>
      <c r="L296" s="416"/>
    </row>
    <row r="297" spans="1:12" ht="20.100000000000001" customHeight="1" x14ac:dyDescent="0.25">
      <c r="A297" s="3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4"/>
    </row>
    <row r="298" spans="1:12" ht="20.100000000000001" customHeight="1" x14ac:dyDescent="0.25">
      <c r="A298" s="3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4"/>
    </row>
    <row r="299" spans="1:12" ht="20.100000000000001" customHeight="1" x14ac:dyDescent="0.25">
      <c r="A299" s="567" t="s">
        <v>352</v>
      </c>
      <c r="B299" s="568"/>
      <c r="C299" s="568"/>
      <c r="D299" s="568"/>
      <c r="E299" s="568"/>
      <c r="F299" s="568"/>
      <c r="G299" s="568"/>
      <c r="H299" s="568"/>
      <c r="I299" s="568"/>
      <c r="J299" s="568"/>
      <c r="K299" s="568"/>
      <c r="L299" s="569"/>
    </row>
    <row r="300" spans="1:12" ht="20.100000000000001" customHeight="1" x14ac:dyDescent="0.25">
      <c r="A300" s="3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4"/>
    </row>
    <row r="301" spans="1:12" ht="20.100000000000001" customHeight="1" x14ac:dyDescent="0.25">
      <c r="A301" s="570" t="s">
        <v>353</v>
      </c>
      <c r="B301" s="571"/>
      <c r="C301" s="550"/>
      <c r="D301" s="550"/>
      <c r="E301" s="550"/>
      <c r="F301" s="550"/>
      <c r="G301" s="550"/>
      <c r="H301" s="71" t="s">
        <v>645</v>
      </c>
      <c r="I301" s="2"/>
      <c r="J301" s="2"/>
      <c r="K301" s="2"/>
      <c r="L301" s="4"/>
    </row>
    <row r="302" spans="1:12" ht="20.100000000000001" customHeight="1" x14ac:dyDescent="0.25">
      <c r="A302" s="213" t="s">
        <v>354</v>
      </c>
      <c r="B302" s="196"/>
      <c r="C302" s="196"/>
      <c r="D302" s="196"/>
      <c r="E302" s="196"/>
      <c r="F302" s="196"/>
      <c r="G302" s="196"/>
      <c r="H302" s="196"/>
      <c r="I302" s="196"/>
      <c r="J302" s="196"/>
      <c r="K302" s="196"/>
      <c r="L302" s="197"/>
    </row>
    <row r="303" spans="1:12" ht="20.100000000000001" customHeight="1" x14ac:dyDescent="0.25">
      <c r="A303" s="548" t="s">
        <v>355</v>
      </c>
      <c r="B303" s="549"/>
      <c r="C303" s="549"/>
      <c r="D303" s="550"/>
      <c r="E303" s="550"/>
      <c r="F303" s="550"/>
      <c r="G303" s="2"/>
      <c r="H303" s="2"/>
      <c r="I303" s="2"/>
      <c r="J303" s="2"/>
      <c r="K303" s="2"/>
      <c r="L303" s="4"/>
    </row>
    <row r="304" spans="1:12" ht="20.100000000000001" customHeight="1" x14ac:dyDescent="0.25">
      <c r="A304" s="548" t="s">
        <v>640</v>
      </c>
      <c r="B304" s="549"/>
      <c r="C304" s="549"/>
      <c r="D304" s="550" t="s">
        <v>100</v>
      </c>
      <c r="E304" s="550"/>
      <c r="F304" s="550"/>
      <c r="G304" s="2"/>
      <c r="H304" s="2"/>
      <c r="I304" s="2"/>
      <c r="J304" s="2"/>
      <c r="K304" s="2"/>
      <c r="L304" s="4"/>
    </row>
    <row r="305" spans="1:12" ht="20.100000000000001" customHeight="1" x14ac:dyDescent="0.25">
      <c r="A305" s="548" t="s">
        <v>641</v>
      </c>
      <c r="B305" s="549"/>
      <c r="C305" s="549"/>
      <c r="D305" s="550" t="s">
        <v>100</v>
      </c>
      <c r="E305" s="550"/>
      <c r="F305" s="550"/>
      <c r="G305" s="2"/>
      <c r="H305" s="2"/>
      <c r="I305" s="2"/>
      <c r="J305" s="2"/>
      <c r="K305" s="2"/>
      <c r="L305" s="4"/>
    </row>
    <row r="306" spans="1:12" ht="20.100000000000001" customHeight="1" x14ac:dyDescent="0.25">
      <c r="A306" s="548" t="s">
        <v>642</v>
      </c>
      <c r="B306" s="549"/>
      <c r="C306" s="549"/>
      <c r="D306" s="550" t="s">
        <v>100</v>
      </c>
      <c r="E306" s="550"/>
      <c r="F306" s="550"/>
      <c r="G306" s="2"/>
      <c r="H306" s="2"/>
      <c r="I306" s="2"/>
      <c r="J306" s="2"/>
      <c r="K306" s="2"/>
      <c r="L306" s="4"/>
    </row>
    <row r="307" spans="1:12" ht="20.100000000000001" customHeight="1" x14ac:dyDescent="0.25">
      <c r="A307" s="548" t="s">
        <v>643</v>
      </c>
      <c r="B307" s="549"/>
      <c r="C307" s="549"/>
      <c r="D307" s="550" t="s">
        <v>100</v>
      </c>
      <c r="E307" s="550"/>
      <c r="F307" s="550"/>
      <c r="G307" s="2"/>
      <c r="H307" s="2"/>
      <c r="I307" s="2"/>
      <c r="J307" s="2"/>
      <c r="K307" s="2"/>
      <c r="L307" s="4"/>
    </row>
    <row r="308" spans="1:12" ht="20.100000000000001" customHeight="1" x14ac:dyDescent="0.25">
      <c r="A308" s="548" t="s">
        <v>356</v>
      </c>
      <c r="B308" s="549"/>
      <c r="C308" s="549"/>
      <c r="D308" s="550" t="s">
        <v>100</v>
      </c>
      <c r="E308" s="550"/>
      <c r="F308" s="550"/>
      <c r="G308" s="2"/>
      <c r="H308" s="2"/>
      <c r="I308" s="2"/>
      <c r="J308" s="2"/>
      <c r="K308" s="2"/>
      <c r="L308" s="4"/>
    </row>
    <row r="309" spans="1:12" ht="20.100000000000001" customHeight="1" x14ac:dyDescent="0.25">
      <c r="A309" s="548" t="s">
        <v>644</v>
      </c>
      <c r="B309" s="549"/>
      <c r="C309" s="549"/>
      <c r="D309" s="550" t="s">
        <v>100</v>
      </c>
      <c r="E309" s="550"/>
      <c r="F309" s="550"/>
      <c r="G309" s="2"/>
      <c r="H309" s="2"/>
      <c r="I309" s="2"/>
      <c r="J309" s="2"/>
      <c r="K309" s="2"/>
      <c r="L309" s="4"/>
    </row>
    <row r="310" spans="1:12" ht="20.100000000000001" customHeight="1" x14ac:dyDescent="0.25">
      <c r="A310" s="3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4"/>
    </row>
    <row r="311" spans="1:12" ht="20.100000000000001" customHeight="1" x14ac:dyDescent="0.25">
      <c r="A311" s="564" t="s">
        <v>396</v>
      </c>
      <c r="B311" s="565"/>
      <c r="C311" s="565"/>
      <c r="D311" s="565"/>
      <c r="E311" s="565"/>
      <c r="F311" s="565"/>
      <c r="G311" s="565"/>
      <c r="H311" s="565"/>
      <c r="I311" s="565"/>
      <c r="J311" s="565"/>
      <c r="K311" s="565"/>
      <c r="L311" s="566"/>
    </row>
    <row r="312" spans="1:12" ht="20.100000000000001" customHeight="1" x14ac:dyDescent="0.25">
      <c r="A312" s="564"/>
      <c r="B312" s="565"/>
      <c r="C312" s="565"/>
      <c r="D312" s="565"/>
      <c r="E312" s="565"/>
      <c r="F312" s="565"/>
      <c r="G312" s="565"/>
      <c r="H312" s="565"/>
      <c r="I312" s="565"/>
      <c r="J312" s="565"/>
      <c r="K312" s="565"/>
      <c r="L312" s="566"/>
    </row>
    <row r="313" spans="1:12" ht="20.100000000000001" customHeight="1" thickBot="1" x14ac:dyDescent="0.3">
      <c r="A313" s="564"/>
      <c r="B313" s="565"/>
      <c r="C313" s="565"/>
      <c r="D313" s="565"/>
      <c r="E313" s="565"/>
      <c r="F313" s="565"/>
      <c r="G313" s="565"/>
      <c r="H313" s="565"/>
      <c r="I313" s="565"/>
      <c r="J313" s="565"/>
      <c r="K313" s="565"/>
      <c r="L313" s="566"/>
    </row>
    <row r="314" spans="1:12" ht="20.100000000000001" customHeight="1" thickBot="1" x14ac:dyDescent="0.3">
      <c r="A314" s="39" t="s">
        <v>357</v>
      </c>
      <c r="B314" s="206" t="s">
        <v>358</v>
      </c>
      <c r="C314" s="207"/>
      <c r="D314" s="2"/>
      <c r="E314" s="2"/>
      <c r="F314" s="2"/>
      <c r="G314" s="2"/>
      <c r="H314" s="2"/>
      <c r="I314" s="2"/>
      <c r="J314" s="2"/>
      <c r="K314" s="2"/>
      <c r="L314" s="4"/>
    </row>
    <row r="315" spans="1:12" ht="20.100000000000001" customHeight="1" thickBot="1" x14ac:dyDescent="0.3">
      <c r="A315" s="39" t="s">
        <v>359</v>
      </c>
      <c r="B315" s="208" t="s">
        <v>358</v>
      </c>
      <c r="C315" s="209"/>
      <c r="D315" s="2"/>
      <c r="E315" s="2"/>
      <c r="F315" s="2"/>
      <c r="G315" s="2"/>
      <c r="H315" s="2"/>
      <c r="I315" s="2"/>
      <c r="J315" s="2"/>
      <c r="K315" s="2"/>
      <c r="L315" s="4"/>
    </row>
    <row r="316" spans="1:12" ht="20.100000000000001" customHeight="1" thickBot="1" x14ac:dyDescent="0.3">
      <c r="A316" s="3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4"/>
    </row>
    <row r="317" spans="1:12" ht="20.100000000000001" customHeight="1" thickBot="1" x14ac:dyDescent="0.3">
      <c r="A317" s="70"/>
      <c r="B317" s="554" t="s">
        <v>397</v>
      </c>
      <c r="C317" s="554"/>
      <c r="D317" s="554"/>
      <c r="E317" s="554"/>
      <c r="F317" s="554"/>
      <c r="G317" s="554"/>
      <c r="H317" s="554"/>
      <c r="I317" s="554"/>
      <c r="J317" s="554"/>
      <c r="K317" s="554"/>
      <c r="L317" s="555"/>
    </row>
    <row r="318" spans="1:12" ht="20.100000000000001" customHeight="1" thickBot="1" x14ac:dyDescent="0.3">
      <c r="A318" s="70"/>
      <c r="B318" s="554" t="s">
        <v>398</v>
      </c>
      <c r="C318" s="554"/>
      <c r="D318" s="554"/>
      <c r="E318" s="554"/>
      <c r="F318" s="554"/>
      <c r="G318" s="554"/>
      <c r="H318" s="554"/>
      <c r="I318" s="554"/>
      <c r="J318" s="554"/>
      <c r="K318" s="554"/>
      <c r="L318" s="555"/>
    </row>
    <row r="319" spans="1:12" ht="20.100000000000001" customHeight="1" x14ac:dyDescent="0.25">
      <c r="A319" s="551" t="s">
        <v>674</v>
      </c>
      <c r="B319" s="552"/>
      <c r="C319" s="552"/>
      <c r="D319" s="552"/>
      <c r="E319" s="552"/>
      <c r="F319" s="552"/>
      <c r="G319" s="552"/>
      <c r="H319" s="552"/>
      <c r="I319" s="552"/>
      <c r="J319" s="552"/>
      <c r="K319" s="552"/>
      <c r="L319" s="553"/>
    </row>
    <row r="320" spans="1:12" ht="20.100000000000001" customHeight="1" x14ac:dyDescent="0.25">
      <c r="A320" s="556" t="s">
        <v>675</v>
      </c>
      <c r="B320" s="557"/>
      <c r="C320" s="557"/>
      <c r="D320" s="557"/>
      <c r="E320" s="557"/>
      <c r="F320" s="557"/>
      <c r="G320" s="557"/>
      <c r="H320" s="557"/>
      <c r="I320" s="557"/>
      <c r="J320" s="557"/>
      <c r="K320" s="557"/>
      <c r="L320" s="558"/>
    </row>
    <row r="321" spans="1:12" ht="20.100000000000001" customHeight="1" x14ac:dyDescent="0.25">
      <c r="A321" s="556" t="s">
        <v>675</v>
      </c>
      <c r="B321" s="557"/>
      <c r="C321" s="557"/>
      <c r="D321" s="557"/>
      <c r="E321" s="557"/>
      <c r="F321" s="557"/>
      <c r="G321" s="557"/>
      <c r="H321" s="557"/>
      <c r="I321" s="557"/>
      <c r="J321" s="557"/>
      <c r="K321" s="557"/>
      <c r="L321" s="558"/>
    </row>
    <row r="322" spans="1:12" ht="20.100000000000001" customHeight="1" thickBot="1" x14ac:dyDescent="0.3">
      <c r="A322" s="551" t="s">
        <v>360</v>
      </c>
      <c r="B322" s="552"/>
      <c r="C322" s="552"/>
      <c r="D322" s="552"/>
      <c r="E322" s="552"/>
      <c r="F322" s="552"/>
      <c r="G322" s="552"/>
      <c r="H322" s="552"/>
      <c r="I322" s="552"/>
      <c r="J322" s="552"/>
      <c r="K322" s="552"/>
      <c r="L322" s="553"/>
    </row>
    <row r="323" spans="1:12" ht="20.100000000000001" customHeight="1" thickBot="1" x14ac:dyDescent="0.3">
      <c r="A323" s="3"/>
      <c r="B323" s="2"/>
      <c r="C323" s="542"/>
      <c r="D323" s="543"/>
      <c r="E323" s="543"/>
      <c r="F323" s="544"/>
      <c r="G323" s="169"/>
      <c r="H323" s="2"/>
      <c r="I323" s="2"/>
      <c r="J323" s="2"/>
      <c r="K323" s="2"/>
      <c r="L323" s="4"/>
    </row>
    <row r="324" spans="1:12" ht="20.100000000000001" customHeight="1" x14ac:dyDescent="0.25">
      <c r="A324" s="3"/>
      <c r="B324" s="2"/>
      <c r="C324" s="521" t="s">
        <v>361</v>
      </c>
      <c r="D324" s="522"/>
      <c r="E324" s="522"/>
      <c r="F324" s="523"/>
      <c r="G324" s="90">
        <v>0</v>
      </c>
      <c r="H324" s="2"/>
      <c r="I324" s="2"/>
      <c r="J324" s="2"/>
      <c r="K324" s="2"/>
      <c r="L324" s="4"/>
    </row>
    <row r="325" spans="1:12" ht="20.100000000000001" customHeight="1" thickBot="1" x14ac:dyDescent="0.3">
      <c r="A325" s="40"/>
      <c r="B325" s="41"/>
      <c r="C325" s="545" t="s">
        <v>362</v>
      </c>
      <c r="D325" s="546"/>
      <c r="E325" s="546"/>
      <c r="F325" s="547"/>
      <c r="G325" s="91">
        <f xml:space="preserve"> J61+J88+F115+F134+F152</f>
        <v>0</v>
      </c>
      <c r="H325" s="41"/>
      <c r="I325" s="41"/>
      <c r="J325" s="41"/>
      <c r="K325" s="41"/>
      <c r="L325" s="42"/>
    </row>
  </sheetData>
  <sheetProtection algorithmName="SHA-512" hashValue="E8M+uB2vuFE87RbUVIbKqlRJLdjy+dFUiyEvn25ab5KKX2AMUcFBUKbGqhEA2FyLbRlfdjsq8ojOc9pKsrzCUA==" saltValue="zpVfN3HWibabg2ZdGHpipg==" spinCount="100000" sheet="1" selectLockedCells="1"/>
  <mergeCells count="579">
    <mergeCell ref="A319:L319"/>
    <mergeCell ref="A320:L320"/>
    <mergeCell ref="A321:L321"/>
    <mergeCell ref="A3:B3"/>
    <mergeCell ref="A4:B4"/>
    <mergeCell ref="C3:G3"/>
    <mergeCell ref="C4:G4"/>
    <mergeCell ref="A6:B6"/>
    <mergeCell ref="C6:G6"/>
    <mergeCell ref="A311:L313"/>
    <mergeCell ref="A296:F296"/>
    <mergeCell ref="J296:L296"/>
    <mergeCell ref="A299:L299"/>
    <mergeCell ref="A301:B301"/>
    <mergeCell ref="A303:C303"/>
    <mergeCell ref="A293:F293"/>
    <mergeCell ref="J293:L293"/>
    <mergeCell ref="A294:F294"/>
    <mergeCell ref="J294:L294"/>
    <mergeCell ref="A295:F295"/>
    <mergeCell ref="J295:L295"/>
    <mergeCell ref="D303:F303"/>
    <mergeCell ref="A302:L302"/>
    <mergeCell ref="C301:G301"/>
    <mergeCell ref="A290:F290"/>
    <mergeCell ref="C323:F323"/>
    <mergeCell ref="C324:F324"/>
    <mergeCell ref="C325:F325"/>
    <mergeCell ref="A304:C304"/>
    <mergeCell ref="A305:C305"/>
    <mergeCell ref="A306:C306"/>
    <mergeCell ref="A307:C307"/>
    <mergeCell ref="A308:C308"/>
    <mergeCell ref="A309:C309"/>
    <mergeCell ref="D304:F304"/>
    <mergeCell ref="D305:F305"/>
    <mergeCell ref="D306:F306"/>
    <mergeCell ref="D307:F307"/>
    <mergeCell ref="D308:F308"/>
    <mergeCell ref="D309:F309"/>
    <mergeCell ref="A322:L322"/>
    <mergeCell ref="B317:L317"/>
    <mergeCell ref="B318:L318"/>
    <mergeCell ref="J290:L290"/>
    <mergeCell ref="A291:F291"/>
    <mergeCell ref="J291:L291"/>
    <mergeCell ref="A292:F292"/>
    <mergeCell ref="J292:L292"/>
    <mergeCell ref="A287:F287"/>
    <mergeCell ref="J287:L287"/>
    <mergeCell ref="A288:F288"/>
    <mergeCell ref="J288:L288"/>
    <mergeCell ref="A289:F289"/>
    <mergeCell ref="J289:L289"/>
    <mergeCell ref="A284:F284"/>
    <mergeCell ref="J284:L284"/>
    <mergeCell ref="A285:F285"/>
    <mergeCell ref="J285:L285"/>
    <mergeCell ref="A286:F286"/>
    <mergeCell ref="J286:L286"/>
    <mergeCell ref="A264:L264"/>
    <mergeCell ref="A266:L266"/>
    <mergeCell ref="A281:L281"/>
    <mergeCell ref="A282:F282"/>
    <mergeCell ref="J282:L282"/>
    <mergeCell ref="A283:F283"/>
    <mergeCell ref="J283:L283"/>
    <mergeCell ref="K269:L269"/>
    <mergeCell ref="K270:L270"/>
    <mergeCell ref="K271:L271"/>
    <mergeCell ref="K272:L272"/>
    <mergeCell ref="K273:L273"/>
    <mergeCell ref="K274:L274"/>
    <mergeCell ref="K275:L275"/>
    <mergeCell ref="K276:L276"/>
    <mergeCell ref="K277:L277"/>
    <mergeCell ref="K278:L278"/>
    <mergeCell ref="A257:C257"/>
    <mergeCell ref="A258:C258"/>
    <mergeCell ref="A259:C259"/>
    <mergeCell ref="A260:C260"/>
    <mergeCell ref="A261:C261"/>
    <mergeCell ref="A262:C262"/>
    <mergeCell ref="A253:L253"/>
    <mergeCell ref="A254:C254"/>
    <mergeCell ref="J254:L254"/>
    <mergeCell ref="A255:C255"/>
    <mergeCell ref="J255:L255"/>
    <mergeCell ref="A256:C256"/>
    <mergeCell ref="J256:L256"/>
    <mergeCell ref="J257:L257"/>
    <mergeCell ref="J258:L258"/>
    <mergeCell ref="J259:L259"/>
    <mergeCell ref="J260:L260"/>
    <mergeCell ref="J261:L261"/>
    <mergeCell ref="J262:L262"/>
    <mergeCell ref="A249:C249"/>
    <mergeCell ref="E249:G249"/>
    <mergeCell ref="J249:L249"/>
    <mergeCell ref="A250:C250"/>
    <mergeCell ref="E250:G250"/>
    <mergeCell ref="J250:L250"/>
    <mergeCell ref="A246:L246"/>
    <mergeCell ref="A247:C247"/>
    <mergeCell ref="E247:G247"/>
    <mergeCell ref="J247:L247"/>
    <mergeCell ref="A248:C248"/>
    <mergeCell ref="E248:G248"/>
    <mergeCell ref="J248:L248"/>
    <mergeCell ref="A239:D239"/>
    <mergeCell ref="F239:G239"/>
    <mergeCell ref="H239:I239"/>
    <mergeCell ref="J239:L239"/>
    <mergeCell ref="A242:D242"/>
    <mergeCell ref="F242:G242"/>
    <mergeCell ref="H242:I242"/>
    <mergeCell ref="J242:L242"/>
    <mergeCell ref="A243:D243"/>
    <mergeCell ref="F243:G243"/>
    <mergeCell ref="H243:I243"/>
    <mergeCell ref="J243:L243"/>
    <mergeCell ref="A240:D240"/>
    <mergeCell ref="F240:G240"/>
    <mergeCell ref="H240:I240"/>
    <mergeCell ref="J240:L240"/>
    <mergeCell ref="A241:D241"/>
    <mergeCell ref="F241:G241"/>
    <mergeCell ref="H241:I241"/>
    <mergeCell ref="J241:L241"/>
    <mergeCell ref="A227:C227"/>
    <mergeCell ref="H227:I227"/>
    <mergeCell ref="J227:L227"/>
    <mergeCell ref="A231:L231"/>
    <mergeCell ref="A233:L233"/>
    <mergeCell ref="A234:L234"/>
    <mergeCell ref="A236:L237"/>
    <mergeCell ref="A238:D238"/>
    <mergeCell ref="F238:G238"/>
    <mergeCell ref="H238:I238"/>
    <mergeCell ref="J238:L238"/>
    <mergeCell ref="A228:C228"/>
    <mergeCell ref="E228:F229"/>
    <mergeCell ref="H228:I228"/>
    <mergeCell ref="J228:L228"/>
    <mergeCell ref="A229:C229"/>
    <mergeCell ref="H229:I229"/>
    <mergeCell ref="J229:L229"/>
    <mergeCell ref="A198:D198"/>
    <mergeCell ref="F198:G198"/>
    <mergeCell ref="H198:I198"/>
    <mergeCell ref="A201:L201"/>
    <mergeCell ref="J198:L198"/>
    <mergeCell ref="A199:D199"/>
    <mergeCell ref="F199:G199"/>
    <mergeCell ref="H199:I199"/>
    <mergeCell ref="J199:L199"/>
    <mergeCell ref="A195:L195"/>
    <mergeCell ref="A196:D196"/>
    <mergeCell ref="F196:G196"/>
    <mergeCell ref="H196:I196"/>
    <mergeCell ref="J196:L196"/>
    <mergeCell ref="A197:D197"/>
    <mergeCell ref="F197:G197"/>
    <mergeCell ref="H197:I197"/>
    <mergeCell ref="J197:L197"/>
    <mergeCell ref="A190:D190"/>
    <mergeCell ref="H190:L190"/>
    <mergeCell ref="A191:D191"/>
    <mergeCell ref="H191:L191"/>
    <mergeCell ref="A192:D192"/>
    <mergeCell ref="H192:L192"/>
    <mergeCell ref="A187:D187"/>
    <mergeCell ref="H187:L187"/>
    <mergeCell ref="A188:D188"/>
    <mergeCell ref="H188:L188"/>
    <mergeCell ref="A189:D189"/>
    <mergeCell ref="H189:L189"/>
    <mergeCell ref="A184:D184"/>
    <mergeCell ref="H184:L184"/>
    <mergeCell ref="A185:D185"/>
    <mergeCell ref="H185:L185"/>
    <mergeCell ref="A186:D186"/>
    <mergeCell ref="H186:L186"/>
    <mergeCell ref="A181:D181"/>
    <mergeCell ref="H181:L181"/>
    <mergeCell ref="A182:D182"/>
    <mergeCell ref="H182:L182"/>
    <mergeCell ref="A183:D183"/>
    <mergeCell ref="H183:L183"/>
    <mergeCell ref="A176:C176"/>
    <mergeCell ref="H176:I176"/>
    <mergeCell ref="J176:L176"/>
    <mergeCell ref="A177:C177"/>
    <mergeCell ref="H177:I177"/>
    <mergeCell ref="J177:L177"/>
    <mergeCell ref="A173:L173"/>
    <mergeCell ref="A174:C174"/>
    <mergeCell ref="H174:I174"/>
    <mergeCell ref="J174:L174"/>
    <mergeCell ref="A175:C175"/>
    <mergeCell ref="H175:I175"/>
    <mergeCell ref="J175:L175"/>
    <mergeCell ref="A168:D168"/>
    <mergeCell ref="H168:L168"/>
    <mergeCell ref="A169:D169"/>
    <mergeCell ref="H169:L169"/>
    <mergeCell ref="A170:D170"/>
    <mergeCell ref="H170:L170"/>
    <mergeCell ref="A165:D165"/>
    <mergeCell ref="H165:L165"/>
    <mergeCell ref="A166:D166"/>
    <mergeCell ref="H166:L166"/>
    <mergeCell ref="A167:D167"/>
    <mergeCell ref="H167:L167"/>
    <mergeCell ref="A160:C160"/>
    <mergeCell ref="H160:I160"/>
    <mergeCell ref="J160:L160"/>
    <mergeCell ref="A163:L163"/>
    <mergeCell ref="A164:D164"/>
    <mergeCell ref="H164:L164"/>
    <mergeCell ref="A158:C158"/>
    <mergeCell ref="H158:I158"/>
    <mergeCell ref="J158:L158"/>
    <mergeCell ref="A159:C159"/>
    <mergeCell ref="H159:I159"/>
    <mergeCell ref="J159:L159"/>
    <mergeCell ref="A153:D153"/>
    <mergeCell ref="A155:L155"/>
    <mergeCell ref="A156:C156"/>
    <mergeCell ref="H156:I156"/>
    <mergeCell ref="J156:L156"/>
    <mergeCell ref="A157:C157"/>
    <mergeCell ref="H157:I157"/>
    <mergeCell ref="J157:L157"/>
    <mergeCell ref="A151:D151"/>
    <mergeCell ref="F151:G151"/>
    <mergeCell ref="H151:L151"/>
    <mergeCell ref="A152:D152"/>
    <mergeCell ref="F152:G152"/>
    <mergeCell ref="H152:L152"/>
    <mergeCell ref="A149:D149"/>
    <mergeCell ref="F149:G149"/>
    <mergeCell ref="H149:L149"/>
    <mergeCell ref="A150:D150"/>
    <mergeCell ref="F150:G150"/>
    <mergeCell ref="H150:L150"/>
    <mergeCell ref="A147:D147"/>
    <mergeCell ref="F147:G147"/>
    <mergeCell ref="H147:L147"/>
    <mergeCell ref="A148:D148"/>
    <mergeCell ref="F148:G148"/>
    <mergeCell ref="H148:L148"/>
    <mergeCell ref="A143:C143"/>
    <mergeCell ref="H143:I143"/>
    <mergeCell ref="J143:L143"/>
    <mergeCell ref="A144:C144"/>
    <mergeCell ref="A145:L145"/>
    <mergeCell ref="A146:D146"/>
    <mergeCell ref="F146:G146"/>
    <mergeCell ref="H146:L146"/>
    <mergeCell ref="A141:C141"/>
    <mergeCell ref="H141:I141"/>
    <mergeCell ref="J141:L141"/>
    <mergeCell ref="A142:C142"/>
    <mergeCell ref="H142:I142"/>
    <mergeCell ref="J142:L142"/>
    <mergeCell ref="A136:E136"/>
    <mergeCell ref="A138:L138"/>
    <mergeCell ref="A139:C139"/>
    <mergeCell ref="H139:I139"/>
    <mergeCell ref="J139:L139"/>
    <mergeCell ref="A140:C140"/>
    <mergeCell ref="H140:I140"/>
    <mergeCell ref="J140:L140"/>
    <mergeCell ref="A134:D134"/>
    <mergeCell ref="F134:G134"/>
    <mergeCell ref="H134:L134"/>
    <mergeCell ref="A135:D135"/>
    <mergeCell ref="F135:G135"/>
    <mergeCell ref="H135:L135"/>
    <mergeCell ref="A132:D132"/>
    <mergeCell ref="F132:G132"/>
    <mergeCell ref="H132:L132"/>
    <mergeCell ref="A133:D133"/>
    <mergeCell ref="F133:G133"/>
    <mergeCell ref="H133:L133"/>
    <mergeCell ref="A130:D130"/>
    <mergeCell ref="F130:G130"/>
    <mergeCell ref="H130:L130"/>
    <mergeCell ref="A131:D131"/>
    <mergeCell ref="F131:G131"/>
    <mergeCell ref="H131:L131"/>
    <mergeCell ref="A127:L127"/>
    <mergeCell ref="A128:D128"/>
    <mergeCell ref="F128:G128"/>
    <mergeCell ref="H128:L128"/>
    <mergeCell ref="A129:D129"/>
    <mergeCell ref="F129:G129"/>
    <mergeCell ref="H129:L129"/>
    <mergeCell ref="A123:C123"/>
    <mergeCell ref="H123:I123"/>
    <mergeCell ref="J123:L123"/>
    <mergeCell ref="A124:C124"/>
    <mergeCell ref="H124:I124"/>
    <mergeCell ref="J124:L124"/>
    <mergeCell ref="A121:C121"/>
    <mergeCell ref="H121:I121"/>
    <mergeCell ref="J121:L121"/>
    <mergeCell ref="A122:C122"/>
    <mergeCell ref="H122:I122"/>
    <mergeCell ref="J122:L122"/>
    <mergeCell ref="A118:L118"/>
    <mergeCell ref="A119:C119"/>
    <mergeCell ref="H119:I119"/>
    <mergeCell ref="J119:L119"/>
    <mergeCell ref="A120:C120"/>
    <mergeCell ref="H120:I120"/>
    <mergeCell ref="J120:L120"/>
    <mergeCell ref="A115:D115"/>
    <mergeCell ref="F115:G115"/>
    <mergeCell ref="H115:I115"/>
    <mergeCell ref="J115:L115"/>
    <mergeCell ref="A116:D116"/>
    <mergeCell ref="F116:G116"/>
    <mergeCell ref="H116:I116"/>
    <mergeCell ref="J116:L116"/>
    <mergeCell ref="A113:D113"/>
    <mergeCell ref="F113:G113"/>
    <mergeCell ref="H113:I113"/>
    <mergeCell ref="J113:L113"/>
    <mergeCell ref="A114:D114"/>
    <mergeCell ref="F114:G114"/>
    <mergeCell ref="H114:I114"/>
    <mergeCell ref="J114:L114"/>
    <mergeCell ref="A111:D111"/>
    <mergeCell ref="F111:G111"/>
    <mergeCell ref="H111:I111"/>
    <mergeCell ref="J111:L111"/>
    <mergeCell ref="A112:D112"/>
    <mergeCell ref="F112:G112"/>
    <mergeCell ref="H112:I112"/>
    <mergeCell ref="J112:L112"/>
    <mergeCell ref="A109:D109"/>
    <mergeCell ref="F109:G109"/>
    <mergeCell ref="H109:I109"/>
    <mergeCell ref="J109:L109"/>
    <mergeCell ref="A110:D110"/>
    <mergeCell ref="F110:G110"/>
    <mergeCell ref="H110:I110"/>
    <mergeCell ref="J110:L110"/>
    <mergeCell ref="A107:D107"/>
    <mergeCell ref="F107:G107"/>
    <mergeCell ref="H107:I107"/>
    <mergeCell ref="J107:L107"/>
    <mergeCell ref="A108:D108"/>
    <mergeCell ref="F108:G108"/>
    <mergeCell ref="H108:I108"/>
    <mergeCell ref="J108:L108"/>
    <mergeCell ref="A105:D105"/>
    <mergeCell ref="F105:G105"/>
    <mergeCell ref="H105:I105"/>
    <mergeCell ref="J105:L105"/>
    <mergeCell ref="A106:D106"/>
    <mergeCell ref="F106:G106"/>
    <mergeCell ref="H106:I106"/>
    <mergeCell ref="J106:L106"/>
    <mergeCell ref="A103:D103"/>
    <mergeCell ref="F103:G103"/>
    <mergeCell ref="H103:I103"/>
    <mergeCell ref="J103:L103"/>
    <mergeCell ref="A104:D104"/>
    <mergeCell ref="F104:G104"/>
    <mergeCell ref="H104:I104"/>
    <mergeCell ref="J104:L104"/>
    <mergeCell ref="A101:D101"/>
    <mergeCell ref="F101:G101"/>
    <mergeCell ref="H101:I101"/>
    <mergeCell ref="J101:L101"/>
    <mergeCell ref="A102:D102"/>
    <mergeCell ref="F102:G102"/>
    <mergeCell ref="H102:I102"/>
    <mergeCell ref="J102:L102"/>
    <mergeCell ref="A97:C97"/>
    <mergeCell ref="H97:I97"/>
    <mergeCell ref="J97:L97"/>
    <mergeCell ref="A99:L99"/>
    <mergeCell ref="A100:D100"/>
    <mergeCell ref="F100:G100"/>
    <mergeCell ref="H100:I100"/>
    <mergeCell ref="J100:L100"/>
    <mergeCell ref="A95:C95"/>
    <mergeCell ref="H95:I95"/>
    <mergeCell ref="J95:L95"/>
    <mergeCell ref="A96:C96"/>
    <mergeCell ref="H96:I96"/>
    <mergeCell ref="J96:L96"/>
    <mergeCell ref="A93:C93"/>
    <mergeCell ref="H93:I93"/>
    <mergeCell ref="J93:L93"/>
    <mergeCell ref="A94:C94"/>
    <mergeCell ref="H94:I94"/>
    <mergeCell ref="J94:L94"/>
    <mergeCell ref="A89:C89"/>
    <mergeCell ref="A90:L90"/>
    <mergeCell ref="A91:C91"/>
    <mergeCell ref="H91:I91"/>
    <mergeCell ref="J91:L91"/>
    <mergeCell ref="A92:C92"/>
    <mergeCell ref="H92:I92"/>
    <mergeCell ref="J92:L92"/>
    <mergeCell ref="A87:C87"/>
    <mergeCell ref="H87:I87"/>
    <mergeCell ref="J87:L87"/>
    <mergeCell ref="A88:C88"/>
    <mergeCell ref="H88:I88"/>
    <mergeCell ref="J88:L88"/>
    <mergeCell ref="A85:C85"/>
    <mergeCell ref="H85:I85"/>
    <mergeCell ref="J85:L85"/>
    <mergeCell ref="A86:C86"/>
    <mergeCell ref="H86:I86"/>
    <mergeCell ref="J86:L86"/>
    <mergeCell ref="A83:C83"/>
    <mergeCell ref="H83:I83"/>
    <mergeCell ref="J83:L83"/>
    <mergeCell ref="A84:C84"/>
    <mergeCell ref="H84:I84"/>
    <mergeCell ref="J84:L84"/>
    <mergeCell ref="A77:B77"/>
    <mergeCell ref="H77:L77"/>
    <mergeCell ref="A78:B78"/>
    <mergeCell ref="H78:L78"/>
    <mergeCell ref="A80:L80"/>
    <mergeCell ref="A82:C82"/>
    <mergeCell ref="J82:L82"/>
    <mergeCell ref="H82:I82"/>
    <mergeCell ref="A74:B74"/>
    <mergeCell ref="H74:L74"/>
    <mergeCell ref="A75:B75"/>
    <mergeCell ref="H75:L75"/>
    <mergeCell ref="A76:B76"/>
    <mergeCell ref="H76:L76"/>
    <mergeCell ref="A71:B71"/>
    <mergeCell ref="H71:L71"/>
    <mergeCell ref="A72:B72"/>
    <mergeCell ref="H72:L72"/>
    <mergeCell ref="A73:B73"/>
    <mergeCell ref="H73:L73"/>
    <mergeCell ref="A69:B69"/>
    <mergeCell ref="H69:L69"/>
    <mergeCell ref="A70:B70"/>
    <mergeCell ref="H70:L70"/>
    <mergeCell ref="A61:B61"/>
    <mergeCell ref="H61:I61"/>
    <mergeCell ref="J61:L61"/>
    <mergeCell ref="A63:L64"/>
    <mergeCell ref="A65:B65"/>
    <mergeCell ref="C65:D65"/>
    <mergeCell ref="B67:I67"/>
    <mergeCell ref="A59:B59"/>
    <mergeCell ref="H59:I59"/>
    <mergeCell ref="J59:L59"/>
    <mergeCell ref="A60:B60"/>
    <mergeCell ref="H60:I60"/>
    <mergeCell ref="J60:L60"/>
    <mergeCell ref="A57:B57"/>
    <mergeCell ref="H57:I57"/>
    <mergeCell ref="J57:L57"/>
    <mergeCell ref="A58:B58"/>
    <mergeCell ref="H58:I58"/>
    <mergeCell ref="J58:L58"/>
    <mergeCell ref="A55:B55"/>
    <mergeCell ref="H55:I55"/>
    <mergeCell ref="J55:L55"/>
    <mergeCell ref="A56:B56"/>
    <mergeCell ref="H56:I56"/>
    <mergeCell ref="J56:L56"/>
    <mergeCell ref="A53:B53"/>
    <mergeCell ref="H53:I53"/>
    <mergeCell ref="J53:L53"/>
    <mergeCell ref="A54:B54"/>
    <mergeCell ref="H54:I54"/>
    <mergeCell ref="J54:L54"/>
    <mergeCell ref="A51:B51"/>
    <mergeCell ref="H51:I51"/>
    <mergeCell ref="J51:L51"/>
    <mergeCell ref="A52:B52"/>
    <mergeCell ref="H52:I52"/>
    <mergeCell ref="J52:L52"/>
    <mergeCell ref="A49:B49"/>
    <mergeCell ref="H49:I49"/>
    <mergeCell ref="J49:L49"/>
    <mergeCell ref="A50:B50"/>
    <mergeCell ref="H50:I50"/>
    <mergeCell ref="J50:L50"/>
    <mergeCell ref="A47:B47"/>
    <mergeCell ref="H47:I47"/>
    <mergeCell ref="J47:L47"/>
    <mergeCell ref="A48:B48"/>
    <mergeCell ref="H48:I48"/>
    <mergeCell ref="J48:L48"/>
    <mergeCell ref="A45:B45"/>
    <mergeCell ref="H45:I45"/>
    <mergeCell ref="J45:L45"/>
    <mergeCell ref="A46:B46"/>
    <mergeCell ref="H46:I46"/>
    <mergeCell ref="J46:L46"/>
    <mergeCell ref="A43:B43"/>
    <mergeCell ref="H43:I43"/>
    <mergeCell ref="J43:L43"/>
    <mergeCell ref="A44:B44"/>
    <mergeCell ref="H44:I44"/>
    <mergeCell ref="J44:L44"/>
    <mergeCell ref="A41:B41"/>
    <mergeCell ref="H41:I41"/>
    <mergeCell ref="J41:L41"/>
    <mergeCell ref="A42:B42"/>
    <mergeCell ref="H42:I42"/>
    <mergeCell ref="J42:L42"/>
    <mergeCell ref="A39:B39"/>
    <mergeCell ref="H39:I39"/>
    <mergeCell ref="J39:L39"/>
    <mergeCell ref="A40:B40"/>
    <mergeCell ref="H40:I40"/>
    <mergeCell ref="J40:L40"/>
    <mergeCell ref="A36:L36"/>
    <mergeCell ref="A37:B37"/>
    <mergeCell ref="H37:I37"/>
    <mergeCell ref="J37:L37"/>
    <mergeCell ref="A38:B38"/>
    <mergeCell ref="H38:I38"/>
    <mergeCell ref="J38:L38"/>
    <mergeCell ref="G30:H30"/>
    <mergeCell ref="C31:D31"/>
    <mergeCell ref="G31:H31"/>
    <mergeCell ref="C32:D32"/>
    <mergeCell ref="G32:H32"/>
    <mergeCell ref="C33:D33"/>
    <mergeCell ref="G33:H33"/>
    <mergeCell ref="A26:D26"/>
    <mergeCell ref="A27:D27"/>
    <mergeCell ref="A28:D28"/>
    <mergeCell ref="A29:L29"/>
    <mergeCell ref="A13:L13"/>
    <mergeCell ref="A23:D23"/>
    <mergeCell ref="A24:D24"/>
    <mergeCell ref="A25:D25"/>
    <mergeCell ref="A20:D20"/>
    <mergeCell ref="A21:D21"/>
    <mergeCell ref="A22:D22"/>
    <mergeCell ref="A18:D18"/>
    <mergeCell ref="A19:D19"/>
    <mergeCell ref="A14:D14"/>
    <mergeCell ref="A15:D15"/>
    <mergeCell ref="A16:D16"/>
    <mergeCell ref="B180:D180"/>
    <mergeCell ref="A179:L179"/>
    <mergeCell ref="A225:L225"/>
    <mergeCell ref="A226:C226"/>
    <mergeCell ref="H226:I226"/>
    <mergeCell ref="J226:L226"/>
    <mergeCell ref="B314:C314"/>
    <mergeCell ref="B315:C315"/>
    <mergeCell ref="A1:L1"/>
    <mergeCell ref="A35:L35"/>
    <mergeCell ref="A66:B66"/>
    <mergeCell ref="C66:D66"/>
    <mergeCell ref="A9:C9"/>
    <mergeCell ref="G9:H9"/>
    <mergeCell ref="A10:C10"/>
    <mergeCell ref="G10:H10"/>
    <mergeCell ref="A11:C11"/>
    <mergeCell ref="G11:H11"/>
    <mergeCell ref="A7:C7"/>
    <mergeCell ref="G7:H7"/>
    <mergeCell ref="A8:C8"/>
    <mergeCell ref="G8:H8"/>
    <mergeCell ref="A5:L5"/>
    <mergeCell ref="A17:D17"/>
  </mergeCells>
  <dataValidations count="3">
    <dataValidation type="decimal" operator="greaterThanOrEqual" allowBlank="1" showInputMessage="1" showErrorMessage="1" sqref="E123 E176 F182:F191 H203:K222 G228 F239:G242 E249:G249 G259:G260 E255 I270:J277 C32:D32 E8:F10 I8:I10 F198:G198 H38:L57 H70:L74 H77:L77 J83:L87 E96 F101:G114 H101:I101 J101:L114 F129:L135 E142 F147:L150 E159 F165:F169 F15:G26" xr:uid="{06800FC4-3039-40B2-A675-743861595A76}">
      <formula1>0</formula1>
    </dataValidation>
    <dataValidation type="whole" allowBlank="1" showInputMessage="1" showErrorMessage="1" error="Saisir un nombre  de 1 à 12. Merci" sqref="J4" xr:uid="{613313C6-5CD4-4157-BE8B-E36BD3D85BAF}">
      <formula1>1</formula1>
      <formula2>12</formula2>
    </dataValidation>
    <dataValidation type="textLength" allowBlank="1" showInputMessage="1" showErrorMessage="1" prompt="Le NIU a 14 caractères et sans espace. Merci" sqref="C4:G4" xr:uid="{C0626BB7-531F-4AD1-85A0-017BEA26B702}">
      <formula1>14</formula1>
      <formula2>14</formula2>
    </dataValidation>
  </dataValidations>
  <pageMargins left="0.39370078740157483" right="0.70866141732283472" top="0.39370078740157483" bottom="0.39370078740157483" header="0.31496062992125984" footer="0.31496062992125984"/>
  <pageSetup paperSize="9" scale="64" fitToHeight="9" orientation="landscape" r:id="rId1"/>
  <headerFooter>
    <oddFooter>&amp;R&amp;P/&amp;N</oddFooter>
  </headerFooter>
  <colBreaks count="1" manualBreakCount="1">
    <brk id="12" max="1048575" man="1"/>
  </colBreak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D8304B7B-E5BD-41E5-84EC-934968A21D77}">
          <x14:formula1>
            <xm:f>'Mode paiement'!$A$2:$A$3</xm:f>
          </x14:formula1>
          <xm:sqref>C65:D65</xm:sqref>
        </x14:dataValidation>
        <x14:dataValidation type="list" allowBlank="1" showInputMessage="1" showErrorMessage="1" xr:uid="{B9113D45-81E3-4A73-A63A-6A2AB02A24E1}">
          <x14:formula1>
            <xm:f>Confirmation!$A$1:$A$2</xm:f>
          </x14:formula1>
          <xm:sqref>A67 A317:A318</xm:sqref>
        </x14:dataValidation>
        <x14:dataValidation type="list" allowBlank="1" showInputMessage="1" showErrorMessage="1" xr:uid="{B45171D6-E77E-4410-8067-658FC54F1BB2}">
          <x14:formula1>
            <xm:f>Pays!$A$2:$A$198</xm:f>
          </x14:formula1>
          <xm:sqref>B180:D180</xm:sqref>
        </x14:dataValidation>
        <x14:dataValidation type="list" allowBlank="1" showInputMessage="1" showErrorMessage="1" xr:uid="{DF222363-E61B-4FB1-8139-A84977A70E39}">
          <x14:formula1>
            <xm:f>ON!$A$1:$A$2</xm:f>
          </x14:formula1>
          <xm:sqref>D303:F303</xm:sqref>
        </x14:dataValidation>
        <x14:dataValidation type="list" allowBlank="1" showInputMessage="1" showErrorMessage="1" xr:uid="{F99E9D7B-3123-45A0-82CB-D3C1DC9C300A}">
          <x14:formula1>
            <xm:f>'EMPLOI JEUNE'!$A$26:$A$28</xm:f>
          </x14:formula1>
          <xm:sqref>C6:G6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03BC1-E06F-4D72-B9D9-E75CB03A4802}">
  <dimension ref="A1:A3"/>
  <sheetViews>
    <sheetView workbookViewId="0">
      <selection activeCell="A2" sqref="A2"/>
    </sheetView>
  </sheetViews>
  <sheetFormatPr baseColWidth="10" defaultRowHeight="15" x14ac:dyDescent="0.25"/>
  <sheetData>
    <row r="1" spans="1:1" x14ac:dyDescent="0.25">
      <c r="A1" t="s">
        <v>405</v>
      </c>
    </row>
    <row r="2" spans="1:1" x14ac:dyDescent="0.25">
      <c r="A2" t="s">
        <v>406</v>
      </c>
    </row>
    <row r="3" spans="1:1" x14ac:dyDescent="0.25">
      <c r="A3" t="s">
        <v>407</v>
      </c>
    </row>
  </sheetData>
  <sheetProtection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24D0E-A3C6-482C-86FC-2667D3675D54}">
  <dimension ref="A1:O198"/>
  <sheetViews>
    <sheetView topLeftCell="E1" workbookViewId="0">
      <selection activeCell="D200" sqref="D200"/>
    </sheetView>
  </sheetViews>
  <sheetFormatPr baseColWidth="10" defaultRowHeight="15" x14ac:dyDescent="0.25"/>
  <cols>
    <col min="1" max="1" width="48.28515625" bestFit="1" customWidth="1"/>
    <col min="5" max="5" width="20.140625" bestFit="1" customWidth="1"/>
    <col min="12" max="12" width="20.140625" bestFit="1" customWidth="1"/>
    <col min="13" max="13" width="28.28515625" customWidth="1"/>
    <col min="14" max="14" width="22.5703125" customWidth="1"/>
    <col min="15" max="15" width="23.7109375" customWidth="1"/>
  </cols>
  <sheetData>
    <row r="1" spans="1:15" x14ac:dyDescent="0.25">
      <c r="A1" t="s">
        <v>408</v>
      </c>
      <c r="B1" t="s">
        <v>655</v>
      </c>
      <c r="C1" t="s">
        <v>656</v>
      </c>
      <c r="D1" t="s">
        <v>657</v>
      </c>
      <c r="E1" t="s">
        <v>658</v>
      </c>
      <c r="F1" t="s">
        <v>659</v>
      </c>
      <c r="G1" t="s">
        <v>660</v>
      </c>
      <c r="H1" s="82" t="s">
        <v>408</v>
      </c>
      <c r="I1" s="82" t="s">
        <v>655</v>
      </c>
      <c r="J1" s="82" t="s">
        <v>656</v>
      </c>
      <c r="K1" s="82" t="s">
        <v>657</v>
      </c>
      <c r="L1" s="82" t="s">
        <v>658</v>
      </c>
      <c r="M1" t="s">
        <v>661</v>
      </c>
      <c r="N1" t="s">
        <v>662</v>
      </c>
      <c r="O1" s="88">
        <f>IF(H2="France",N1,IF(H2="Afrique du Sud",M1,0))</f>
        <v>0</v>
      </c>
    </row>
    <row r="2" spans="1:15" x14ac:dyDescent="0.25">
      <c r="A2" t="s">
        <v>409</v>
      </c>
      <c r="B2" s="80">
        <v>0.1</v>
      </c>
      <c r="C2" s="81">
        <v>0.1</v>
      </c>
      <c r="D2" s="81">
        <v>0.1</v>
      </c>
      <c r="E2" s="81">
        <v>0.1</v>
      </c>
      <c r="F2" s="79">
        <v>0.15</v>
      </c>
      <c r="G2" s="78">
        <v>0</v>
      </c>
      <c r="H2" s="84" t="str">
        <f>VLOOKUP(DARP!$B$180,Pays!$A:$G,COLUMN(Pays!A2),FALSE)</f>
        <v>Guatemala</v>
      </c>
      <c r="I2" s="84">
        <f>VLOOKUP(DARP!$B$180,Pays!$A:$G,COLUMN(Pays!B2),FALSE)</f>
        <v>0.15</v>
      </c>
      <c r="J2" s="84">
        <f>VLOOKUP(DARP!$B$180,Pays!$A:$G,COLUMN(Pays!C2),FALSE)</f>
        <v>0.15</v>
      </c>
      <c r="K2" s="84">
        <f>VLOOKUP(DARP!$B$180,Pays!$A:$G,COLUMN(Pays!D2),FALSE)</f>
        <v>0.15</v>
      </c>
      <c r="L2" s="84">
        <f>VLOOKUP(DARP!$B$180,Pays!$A:$G,COLUMN(Pays!E2),FALSE)</f>
        <v>0.15</v>
      </c>
      <c r="M2" s="84">
        <f>VLOOKUP(DARP!$B$180,Pays!$A:$G,COLUMN(Pays!F2),FALSE)</f>
        <v>0</v>
      </c>
      <c r="N2" s="84">
        <f>VLOOKUP(DARP!$B$180,Pays!$A:$G,COLUMN(Pays!G2),FALSE)</f>
        <v>0</v>
      </c>
      <c r="O2" s="88">
        <f>IF(H2="France",N2,IF(H2="Afrique du Sud",M2,0))</f>
        <v>0</v>
      </c>
    </row>
    <row r="3" spans="1:15" x14ac:dyDescent="0.25">
      <c r="A3" t="s">
        <v>410</v>
      </c>
      <c r="B3" s="78">
        <v>0.15</v>
      </c>
      <c r="C3" s="78">
        <v>0.15</v>
      </c>
      <c r="D3" s="78">
        <v>0.15</v>
      </c>
      <c r="E3" s="78">
        <v>0.15</v>
      </c>
      <c r="F3" s="78">
        <v>0</v>
      </c>
      <c r="G3" s="78">
        <v>0</v>
      </c>
    </row>
    <row r="4" spans="1:15" x14ac:dyDescent="0.25">
      <c r="A4" t="s">
        <v>411</v>
      </c>
      <c r="B4" s="83">
        <v>0.15</v>
      </c>
      <c r="C4" s="83">
        <v>0.15</v>
      </c>
      <c r="D4" s="83">
        <v>0.15</v>
      </c>
      <c r="E4" s="83">
        <v>0.15</v>
      </c>
      <c r="F4" s="83">
        <v>0</v>
      </c>
      <c r="G4" s="83">
        <v>0</v>
      </c>
    </row>
    <row r="5" spans="1:15" x14ac:dyDescent="0.25">
      <c r="A5" t="s">
        <v>412</v>
      </c>
      <c r="B5" s="83">
        <v>0.15</v>
      </c>
      <c r="C5" s="83">
        <v>0.15</v>
      </c>
      <c r="D5" s="83">
        <v>0.15</v>
      </c>
      <c r="E5" s="83">
        <v>0.15</v>
      </c>
      <c r="F5" s="83">
        <v>0</v>
      </c>
      <c r="G5" s="83">
        <v>0</v>
      </c>
    </row>
    <row r="6" spans="1:15" x14ac:dyDescent="0.25">
      <c r="A6" t="s">
        <v>413</v>
      </c>
      <c r="B6" s="83">
        <v>0.15</v>
      </c>
      <c r="C6" s="83">
        <v>0.15</v>
      </c>
      <c r="D6" s="83">
        <v>0.15</v>
      </c>
      <c r="E6" s="83">
        <v>0.15</v>
      </c>
      <c r="F6" s="83">
        <v>0</v>
      </c>
      <c r="G6" s="83">
        <v>0</v>
      </c>
    </row>
    <row r="7" spans="1:15" x14ac:dyDescent="0.25">
      <c r="A7" t="s">
        <v>414</v>
      </c>
      <c r="B7" s="83">
        <v>0.15</v>
      </c>
      <c r="C7" s="83">
        <v>0.15</v>
      </c>
      <c r="D7" s="83">
        <v>0.15</v>
      </c>
      <c r="E7" s="83">
        <v>0.15</v>
      </c>
      <c r="F7" s="83">
        <v>0</v>
      </c>
      <c r="G7" s="83">
        <v>0</v>
      </c>
    </row>
    <row r="8" spans="1:15" x14ac:dyDescent="0.25">
      <c r="A8" t="s">
        <v>415</v>
      </c>
      <c r="B8" s="83">
        <v>0.15</v>
      </c>
      <c r="C8" s="83">
        <v>0.15</v>
      </c>
      <c r="D8" s="83">
        <v>0.15</v>
      </c>
      <c r="E8" s="83">
        <v>0.15</v>
      </c>
      <c r="F8" s="83">
        <v>0</v>
      </c>
      <c r="G8" s="83">
        <v>0</v>
      </c>
    </row>
    <row r="9" spans="1:15" x14ac:dyDescent="0.25">
      <c r="A9" t="s">
        <v>416</v>
      </c>
      <c r="B9" s="83">
        <v>0.15</v>
      </c>
      <c r="C9" s="83">
        <v>0.15</v>
      </c>
      <c r="D9" s="83">
        <v>0.15</v>
      </c>
      <c r="E9" s="83">
        <v>0.15</v>
      </c>
      <c r="F9" s="83">
        <v>0</v>
      </c>
      <c r="G9" s="83">
        <v>0</v>
      </c>
    </row>
    <row r="10" spans="1:15" x14ac:dyDescent="0.25">
      <c r="A10" t="s">
        <v>417</v>
      </c>
      <c r="B10" s="83">
        <v>0.15</v>
      </c>
      <c r="C10" s="83">
        <v>0.15</v>
      </c>
      <c r="D10" s="83">
        <v>0.15</v>
      </c>
      <c r="E10" s="83">
        <v>0.15</v>
      </c>
      <c r="F10" s="83">
        <v>0</v>
      </c>
      <c r="G10" s="83">
        <v>0</v>
      </c>
    </row>
    <row r="11" spans="1:15" x14ac:dyDescent="0.25">
      <c r="A11" t="s">
        <v>418</v>
      </c>
      <c r="B11" s="83">
        <v>0.15</v>
      </c>
      <c r="C11" s="83">
        <v>0.15</v>
      </c>
      <c r="D11" s="83">
        <v>0.15</v>
      </c>
      <c r="E11" s="83">
        <v>0.15</v>
      </c>
      <c r="F11" s="83">
        <v>0</v>
      </c>
      <c r="G11" s="83">
        <v>0</v>
      </c>
    </row>
    <row r="12" spans="1:15" x14ac:dyDescent="0.25">
      <c r="A12" t="s">
        <v>419</v>
      </c>
      <c r="B12" s="83">
        <v>0.15</v>
      </c>
      <c r="C12" s="83">
        <v>0.15</v>
      </c>
      <c r="D12" s="83">
        <v>0.15</v>
      </c>
      <c r="E12" s="83">
        <v>0.15</v>
      </c>
      <c r="F12" s="83">
        <v>0</v>
      </c>
      <c r="G12" s="83">
        <v>0</v>
      </c>
    </row>
    <row r="13" spans="1:15" x14ac:dyDescent="0.25">
      <c r="A13" t="s">
        <v>420</v>
      </c>
      <c r="B13" s="83">
        <v>0.15</v>
      </c>
      <c r="C13" s="83">
        <v>0.15</v>
      </c>
      <c r="D13" s="83">
        <v>0.15</v>
      </c>
      <c r="E13" s="83">
        <v>0.15</v>
      </c>
      <c r="F13" s="83">
        <v>0</v>
      </c>
      <c r="G13" s="83">
        <v>0</v>
      </c>
    </row>
    <row r="14" spans="1:15" x14ac:dyDescent="0.25">
      <c r="A14" t="s">
        <v>421</v>
      </c>
      <c r="B14" s="83">
        <v>0.15</v>
      </c>
      <c r="C14" s="83">
        <v>0.15</v>
      </c>
      <c r="D14" s="83">
        <v>0.15</v>
      </c>
      <c r="E14" s="83">
        <v>0.15</v>
      </c>
      <c r="F14" s="83">
        <v>0</v>
      </c>
      <c r="G14" s="83">
        <v>0</v>
      </c>
    </row>
    <row r="15" spans="1:15" x14ac:dyDescent="0.25">
      <c r="A15" t="s">
        <v>422</v>
      </c>
      <c r="B15" s="83">
        <v>0.15</v>
      </c>
      <c r="C15" s="83">
        <v>0.15</v>
      </c>
      <c r="D15" s="83">
        <v>0.15</v>
      </c>
      <c r="E15" s="83">
        <v>0.15</v>
      </c>
      <c r="F15" s="83">
        <v>0</v>
      </c>
      <c r="G15" s="83">
        <v>0</v>
      </c>
    </row>
    <row r="16" spans="1:15" x14ac:dyDescent="0.25">
      <c r="A16" t="s">
        <v>423</v>
      </c>
      <c r="B16" s="83">
        <v>0.15</v>
      </c>
      <c r="C16" s="83">
        <v>0.15</v>
      </c>
      <c r="D16" s="83">
        <v>0.15</v>
      </c>
      <c r="E16" s="83">
        <v>0.15</v>
      </c>
      <c r="F16" s="83">
        <v>0</v>
      </c>
      <c r="G16" s="83">
        <v>0</v>
      </c>
    </row>
    <row r="17" spans="1:7" x14ac:dyDescent="0.25">
      <c r="A17" t="s">
        <v>424</v>
      </c>
      <c r="B17" s="83">
        <v>0.15</v>
      </c>
      <c r="C17" s="83">
        <v>0.15</v>
      </c>
      <c r="D17" s="83">
        <v>0.15</v>
      </c>
      <c r="E17" s="83">
        <v>0.15</v>
      </c>
      <c r="F17" s="83">
        <v>0</v>
      </c>
      <c r="G17" s="83">
        <v>0</v>
      </c>
    </row>
    <row r="18" spans="1:7" x14ac:dyDescent="0.25">
      <c r="A18" t="s">
        <v>425</v>
      </c>
      <c r="B18" s="83">
        <v>0.15</v>
      </c>
      <c r="C18" s="83">
        <v>0.15</v>
      </c>
      <c r="D18" s="83">
        <v>0.15</v>
      </c>
      <c r="E18" s="83">
        <v>0.15</v>
      </c>
      <c r="F18" s="83">
        <v>0</v>
      </c>
      <c r="G18" s="83">
        <v>0</v>
      </c>
    </row>
    <row r="19" spans="1:7" x14ac:dyDescent="0.25">
      <c r="A19" t="s">
        <v>426</v>
      </c>
      <c r="B19" s="83">
        <v>0.15</v>
      </c>
      <c r="C19" s="83">
        <v>0.15</v>
      </c>
      <c r="D19" s="83">
        <v>0.15</v>
      </c>
      <c r="E19" s="83">
        <v>0.15</v>
      </c>
      <c r="F19" s="83">
        <v>0</v>
      </c>
      <c r="G19" s="83">
        <v>0</v>
      </c>
    </row>
    <row r="20" spans="1:7" x14ac:dyDescent="0.25">
      <c r="A20" t="s">
        <v>427</v>
      </c>
      <c r="B20" s="83">
        <v>0.15</v>
      </c>
      <c r="C20" s="83">
        <v>0.15</v>
      </c>
      <c r="D20" s="83">
        <v>0.15</v>
      </c>
      <c r="E20" s="83">
        <v>0.15</v>
      </c>
      <c r="F20" s="83">
        <v>0</v>
      </c>
      <c r="G20" s="83">
        <v>0</v>
      </c>
    </row>
    <row r="21" spans="1:7" x14ac:dyDescent="0.25">
      <c r="A21" t="s">
        <v>428</v>
      </c>
      <c r="B21" s="83">
        <v>0.15</v>
      </c>
      <c r="C21" s="83">
        <v>0.15</v>
      </c>
      <c r="D21" s="83">
        <v>0.15</v>
      </c>
      <c r="E21" s="83">
        <v>0.15</v>
      </c>
      <c r="F21" s="83">
        <v>0</v>
      </c>
      <c r="G21" s="83">
        <v>0</v>
      </c>
    </row>
    <row r="22" spans="1:7" x14ac:dyDescent="0.25">
      <c r="A22" t="s">
        <v>429</v>
      </c>
      <c r="B22" s="83">
        <v>0.15</v>
      </c>
      <c r="C22" s="83">
        <v>0.15</v>
      </c>
      <c r="D22" s="83">
        <v>0.15</v>
      </c>
      <c r="E22" s="83">
        <v>0.15</v>
      </c>
      <c r="F22" s="83">
        <v>0</v>
      </c>
      <c r="G22" s="83">
        <v>0</v>
      </c>
    </row>
    <row r="23" spans="1:7" x14ac:dyDescent="0.25">
      <c r="A23" t="s">
        <v>430</v>
      </c>
      <c r="B23" s="83">
        <v>0.15</v>
      </c>
      <c r="C23" s="83">
        <v>0.15</v>
      </c>
      <c r="D23" s="83">
        <v>0.15</v>
      </c>
      <c r="E23" s="83">
        <v>0.15</v>
      </c>
      <c r="F23" s="83">
        <v>0</v>
      </c>
      <c r="G23" s="83">
        <v>0</v>
      </c>
    </row>
    <row r="24" spans="1:7" x14ac:dyDescent="0.25">
      <c r="A24" t="s">
        <v>431</v>
      </c>
      <c r="B24" s="83">
        <v>0.15</v>
      </c>
      <c r="C24" s="83">
        <v>0.15</v>
      </c>
      <c r="D24" s="83">
        <v>0.15</v>
      </c>
      <c r="E24" s="83">
        <v>0.15</v>
      </c>
      <c r="F24" s="83">
        <v>0</v>
      </c>
      <c r="G24" s="83">
        <v>0</v>
      </c>
    </row>
    <row r="25" spans="1:7" x14ac:dyDescent="0.25">
      <c r="A25" t="s">
        <v>432</v>
      </c>
      <c r="B25" s="83">
        <v>0.15</v>
      </c>
      <c r="C25" s="83">
        <v>0.15</v>
      </c>
      <c r="D25" s="83">
        <v>0.15</v>
      </c>
      <c r="E25" s="83">
        <v>0.15</v>
      </c>
      <c r="F25" s="83">
        <v>0</v>
      </c>
      <c r="G25" s="83">
        <v>0</v>
      </c>
    </row>
    <row r="26" spans="1:7" x14ac:dyDescent="0.25">
      <c r="A26" t="s">
        <v>433</v>
      </c>
      <c r="B26" s="83">
        <v>0.15</v>
      </c>
      <c r="C26" s="83">
        <v>0.15</v>
      </c>
      <c r="D26" s="83">
        <v>0.15</v>
      </c>
      <c r="E26" s="83">
        <v>0.15</v>
      </c>
      <c r="F26" s="83">
        <v>0</v>
      </c>
      <c r="G26" s="83">
        <v>0</v>
      </c>
    </row>
    <row r="27" spans="1:7" x14ac:dyDescent="0.25">
      <c r="A27" t="s">
        <v>434</v>
      </c>
      <c r="B27" s="83">
        <v>0.15</v>
      </c>
      <c r="C27" s="83">
        <v>0.15</v>
      </c>
      <c r="D27" s="83">
        <v>0.15</v>
      </c>
      <c r="E27" s="83">
        <v>0.15</v>
      </c>
      <c r="F27" s="83">
        <v>0</v>
      </c>
      <c r="G27" s="83">
        <v>0</v>
      </c>
    </row>
    <row r="28" spans="1:7" x14ac:dyDescent="0.25">
      <c r="A28" t="s">
        <v>435</v>
      </c>
      <c r="B28" s="83">
        <v>0.15</v>
      </c>
      <c r="C28" s="83">
        <v>0.15</v>
      </c>
      <c r="D28" s="83">
        <v>0.15</v>
      </c>
      <c r="E28" s="83">
        <v>0.15</v>
      </c>
      <c r="F28" s="83">
        <v>0</v>
      </c>
      <c r="G28" s="83">
        <v>0</v>
      </c>
    </row>
    <row r="29" spans="1:7" x14ac:dyDescent="0.25">
      <c r="A29" t="s">
        <v>436</v>
      </c>
      <c r="B29" s="83">
        <v>0.15</v>
      </c>
      <c r="C29" s="83">
        <v>0.15</v>
      </c>
      <c r="D29" s="83">
        <v>0.15</v>
      </c>
      <c r="E29" s="83">
        <v>0.15</v>
      </c>
      <c r="F29" s="83">
        <v>0</v>
      </c>
      <c r="G29" s="83">
        <v>0</v>
      </c>
    </row>
    <row r="30" spans="1:7" x14ac:dyDescent="0.25">
      <c r="A30" t="s">
        <v>437</v>
      </c>
      <c r="B30" s="83">
        <v>0.15</v>
      </c>
      <c r="C30" s="83">
        <v>0.15</v>
      </c>
      <c r="D30" s="83">
        <v>0.15</v>
      </c>
      <c r="E30" s="83">
        <v>0.15</v>
      </c>
      <c r="F30" s="83">
        <v>0</v>
      </c>
      <c r="G30" s="83">
        <v>0</v>
      </c>
    </row>
    <row r="31" spans="1:7" x14ac:dyDescent="0.25">
      <c r="A31" t="s">
        <v>438</v>
      </c>
      <c r="B31" s="83">
        <v>0.15</v>
      </c>
      <c r="C31" s="83">
        <v>0.15</v>
      </c>
      <c r="D31" s="83">
        <v>0.15</v>
      </c>
      <c r="E31" s="83">
        <v>0.15</v>
      </c>
      <c r="F31" s="83">
        <v>0</v>
      </c>
      <c r="G31" s="83">
        <v>0</v>
      </c>
    </row>
    <row r="32" spans="1:7" x14ac:dyDescent="0.25">
      <c r="A32" t="s">
        <v>439</v>
      </c>
      <c r="B32" s="83">
        <v>0.15</v>
      </c>
      <c r="C32" s="83">
        <v>0.15</v>
      </c>
      <c r="D32" s="83">
        <v>0.15</v>
      </c>
      <c r="E32" s="83">
        <v>0.15</v>
      </c>
      <c r="F32" s="83">
        <v>0</v>
      </c>
      <c r="G32" s="83">
        <v>0</v>
      </c>
    </row>
    <row r="33" spans="1:7" x14ac:dyDescent="0.25">
      <c r="A33" t="s">
        <v>440</v>
      </c>
      <c r="B33" s="83">
        <v>0.15</v>
      </c>
      <c r="C33" s="83">
        <v>0.15</v>
      </c>
      <c r="D33" s="83">
        <v>0.15</v>
      </c>
      <c r="E33" s="83">
        <v>0.15</v>
      </c>
      <c r="F33" s="83">
        <v>0</v>
      </c>
      <c r="G33" s="83">
        <v>0</v>
      </c>
    </row>
    <row r="34" spans="1:7" x14ac:dyDescent="0.25">
      <c r="A34" t="s">
        <v>441</v>
      </c>
      <c r="B34" s="83">
        <v>0.15</v>
      </c>
      <c r="C34" s="83">
        <v>0.15</v>
      </c>
      <c r="D34" s="83">
        <v>0.15</v>
      </c>
      <c r="E34" s="83">
        <v>0.15</v>
      </c>
      <c r="F34" s="83">
        <v>0</v>
      </c>
      <c r="G34" s="83">
        <v>0</v>
      </c>
    </row>
    <row r="35" spans="1:7" x14ac:dyDescent="0.25">
      <c r="A35" t="s">
        <v>442</v>
      </c>
      <c r="B35" s="83">
        <v>0.15</v>
      </c>
      <c r="C35" s="83">
        <v>0.15</v>
      </c>
      <c r="D35" s="83">
        <v>0.15</v>
      </c>
      <c r="E35" s="83">
        <v>0.15</v>
      </c>
      <c r="F35" s="83">
        <v>0</v>
      </c>
      <c r="G35" s="83">
        <v>0</v>
      </c>
    </row>
    <row r="36" spans="1:7" x14ac:dyDescent="0.25">
      <c r="A36" t="s">
        <v>443</v>
      </c>
      <c r="B36" s="81">
        <v>0.16500000000000001</v>
      </c>
      <c r="C36" s="81">
        <v>0.16500000000000001</v>
      </c>
      <c r="D36" s="81">
        <v>0.16500000000000001</v>
      </c>
      <c r="E36" s="81">
        <v>0.16500000000000001</v>
      </c>
      <c r="F36" s="78">
        <v>0</v>
      </c>
      <c r="G36" s="78">
        <v>0</v>
      </c>
    </row>
    <row r="37" spans="1:7" x14ac:dyDescent="0.25">
      <c r="A37" t="s">
        <v>444</v>
      </c>
      <c r="B37" s="83">
        <v>0.15</v>
      </c>
      <c r="C37" s="83">
        <v>0.15</v>
      </c>
      <c r="D37" s="83">
        <v>0.15</v>
      </c>
      <c r="E37" s="83">
        <v>0.15</v>
      </c>
      <c r="F37" s="83">
        <v>0</v>
      </c>
      <c r="G37" s="83">
        <v>0</v>
      </c>
    </row>
    <row r="38" spans="1:7" x14ac:dyDescent="0.25">
      <c r="A38" t="s">
        <v>445</v>
      </c>
      <c r="B38" s="83">
        <v>0.15</v>
      </c>
      <c r="C38" s="83">
        <v>0.15</v>
      </c>
      <c r="D38" s="83">
        <v>0.15</v>
      </c>
      <c r="E38" s="83">
        <v>0.15</v>
      </c>
      <c r="F38" s="83">
        <v>0</v>
      </c>
      <c r="G38" s="83">
        <v>0</v>
      </c>
    </row>
    <row r="39" spans="1:7" x14ac:dyDescent="0.25">
      <c r="A39" t="s">
        <v>446</v>
      </c>
      <c r="B39" s="83">
        <v>0.15</v>
      </c>
      <c r="C39" s="83">
        <v>0.15</v>
      </c>
      <c r="D39" s="83">
        <v>0.15</v>
      </c>
      <c r="E39" s="83">
        <v>0.15</v>
      </c>
      <c r="F39" s="83">
        <v>0</v>
      </c>
      <c r="G39" s="83">
        <v>0</v>
      </c>
    </row>
    <row r="40" spans="1:7" x14ac:dyDescent="0.25">
      <c r="A40" t="s">
        <v>447</v>
      </c>
      <c r="B40" s="83">
        <v>0.15</v>
      </c>
      <c r="C40" s="83">
        <v>0.15</v>
      </c>
      <c r="D40" s="83">
        <v>0.15</v>
      </c>
      <c r="E40" s="83">
        <v>0.15</v>
      </c>
      <c r="F40" s="83">
        <v>0</v>
      </c>
      <c r="G40" s="83">
        <v>0</v>
      </c>
    </row>
    <row r="41" spans="1:7" x14ac:dyDescent="0.25">
      <c r="A41" t="s">
        <v>448</v>
      </c>
      <c r="B41" s="83">
        <v>0.15</v>
      </c>
      <c r="C41" s="83">
        <v>0.15</v>
      </c>
      <c r="D41" s="83">
        <v>0.15</v>
      </c>
      <c r="E41" s="83">
        <v>0.15</v>
      </c>
      <c r="F41" s="83">
        <v>0</v>
      </c>
      <c r="G41" s="83">
        <v>0</v>
      </c>
    </row>
    <row r="42" spans="1:7" x14ac:dyDescent="0.25">
      <c r="A42" t="s">
        <v>449</v>
      </c>
      <c r="B42" s="83">
        <v>0.15</v>
      </c>
      <c r="C42" s="83">
        <v>0.15</v>
      </c>
      <c r="D42" s="83">
        <v>0.15</v>
      </c>
      <c r="E42" s="83">
        <v>0.15</v>
      </c>
      <c r="F42" s="83">
        <v>0</v>
      </c>
      <c r="G42" s="83">
        <v>0</v>
      </c>
    </row>
    <row r="43" spans="1:7" x14ac:dyDescent="0.25">
      <c r="A43" t="s">
        <v>450</v>
      </c>
      <c r="B43" s="83">
        <v>0.15</v>
      </c>
      <c r="C43" s="83">
        <v>0.15</v>
      </c>
      <c r="D43" s="83">
        <v>0.15</v>
      </c>
      <c r="E43" s="83">
        <v>0.15</v>
      </c>
      <c r="F43" s="83">
        <v>0</v>
      </c>
      <c r="G43" s="83">
        <v>0</v>
      </c>
    </row>
    <row r="44" spans="1:7" x14ac:dyDescent="0.25">
      <c r="A44" t="s">
        <v>451</v>
      </c>
      <c r="B44" s="83">
        <v>0.15</v>
      </c>
      <c r="C44" s="83">
        <v>0.15</v>
      </c>
      <c r="D44" s="83">
        <v>0.15</v>
      </c>
      <c r="E44" s="83">
        <v>0.15</v>
      </c>
      <c r="F44" s="83">
        <v>0</v>
      </c>
      <c r="G44" s="83">
        <v>0</v>
      </c>
    </row>
    <row r="45" spans="1:7" x14ac:dyDescent="0.25">
      <c r="A45" t="s">
        <v>452</v>
      </c>
      <c r="B45" s="83">
        <v>0.15</v>
      </c>
      <c r="C45" s="83">
        <v>0.15</v>
      </c>
      <c r="D45" s="83">
        <v>0.15</v>
      </c>
      <c r="E45" s="83">
        <v>0.15</v>
      </c>
      <c r="F45" s="83">
        <v>0</v>
      </c>
      <c r="G45" s="83">
        <v>0</v>
      </c>
    </row>
    <row r="46" spans="1:7" x14ac:dyDescent="0.25">
      <c r="A46" t="s">
        <v>453</v>
      </c>
      <c r="B46" s="83">
        <v>0.15</v>
      </c>
      <c r="C46" s="83">
        <v>0.15</v>
      </c>
      <c r="D46" s="83">
        <v>0.15</v>
      </c>
      <c r="E46" s="83">
        <v>0.15</v>
      </c>
      <c r="F46" s="83">
        <v>0</v>
      </c>
      <c r="G46" s="83">
        <v>0</v>
      </c>
    </row>
    <row r="47" spans="1:7" x14ac:dyDescent="0.25">
      <c r="A47" t="s">
        <v>454</v>
      </c>
      <c r="B47" s="83">
        <v>0.15</v>
      </c>
      <c r="C47" s="83">
        <v>0.15</v>
      </c>
      <c r="D47" s="83">
        <v>0.15</v>
      </c>
      <c r="E47" s="83">
        <v>0.15</v>
      </c>
      <c r="F47" s="83">
        <v>0</v>
      </c>
      <c r="G47" s="83">
        <v>0</v>
      </c>
    </row>
    <row r="48" spans="1:7" x14ac:dyDescent="0.25">
      <c r="A48" t="s">
        <v>455</v>
      </c>
      <c r="B48" s="83">
        <v>0.15</v>
      </c>
      <c r="C48" s="83">
        <v>0.15</v>
      </c>
      <c r="D48" s="83">
        <v>0.15</v>
      </c>
      <c r="E48" s="83">
        <v>0.15</v>
      </c>
      <c r="F48" s="83">
        <v>0</v>
      </c>
      <c r="G48" s="83">
        <v>0</v>
      </c>
    </row>
    <row r="49" spans="1:7" x14ac:dyDescent="0.25">
      <c r="A49" t="s">
        <v>456</v>
      </c>
      <c r="B49" s="83">
        <v>0.15</v>
      </c>
      <c r="C49" s="83">
        <v>0.15</v>
      </c>
      <c r="D49" s="83">
        <v>0.15</v>
      </c>
      <c r="E49" s="83">
        <v>0.15</v>
      </c>
      <c r="F49" s="83">
        <v>0</v>
      </c>
      <c r="G49" s="83">
        <v>0</v>
      </c>
    </row>
    <row r="50" spans="1:7" x14ac:dyDescent="0.25">
      <c r="A50" t="s">
        <v>457</v>
      </c>
      <c r="B50" s="83">
        <v>0.15</v>
      </c>
      <c r="C50" s="83">
        <v>0.15</v>
      </c>
      <c r="D50" s="83">
        <v>0.15</v>
      </c>
      <c r="E50" s="83">
        <v>0.15</v>
      </c>
      <c r="F50" s="83">
        <v>0</v>
      </c>
      <c r="G50" s="83">
        <v>0</v>
      </c>
    </row>
    <row r="51" spans="1:7" x14ac:dyDescent="0.25">
      <c r="A51" t="s">
        <v>458</v>
      </c>
      <c r="B51" s="83">
        <v>0.15</v>
      </c>
      <c r="C51" s="83">
        <v>0.15</v>
      </c>
      <c r="D51" s="83">
        <v>0.15</v>
      </c>
      <c r="E51" s="83">
        <v>0.15</v>
      </c>
      <c r="F51" s="83">
        <v>0</v>
      </c>
      <c r="G51" s="83">
        <v>0</v>
      </c>
    </row>
    <row r="52" spans="1:7" x14ac:dyDescent="0.25">
      <c r="A52" t="s">
        <v>459</v>
      </c>
      <c r="B52" s="83">
        <v>0.15</v>
      </c>
      <c r="C52" s="83">
        <v>0.15</v>
      </c>
      <c r="D52" s="83">
        <v>0.15</v>
      </c>
      <c r="E52" s="83">
        <v>0.15</v>
      </c>
      <c r="F52" s="83">
        <v>0</v>
      </c>
      <c r="G52" s="83">
        <v>0</v>
      </c>
    </row>
    <row r="53" spans="1:7" x14ac:dyDescent="0.25">
      <c r="A53" t="s">
        <v>460</v>
      </c>
      <c r="B53" s="81">
        <v>0.1</v>
      </c>
      <c r="C53" s="81">
        <v>7.0000000000000007E-2</v>
      </c>
      <c r="D53" s="81">
        <v>0.1</v>
      </c>
      <c r="E53" s="81">
        <v>0.1</v>
      </c>
      <c r="F53" s="78">
        <v>0</v>
      </c>
      <c r="G53" s="78">
        <v>0</v>
      </c>
    </row>
    <row r="54" spans="1:7" x14ac:dyDescent="0.25">
      <c r="A54" t="s">
        <v>461</v>
      </c>
      <c r="B54" s="83">
        <v>0.15</v>
      </c>
      <c r="C54" s="83">
        <v>0.15</v>
      </c>
      <c r="D54" s="83">
        <v>0.15</v>
      </c>
      <c r="E54" s="83">
        <v>0.15</v>
      </c>
      <c r="F54" s="83">
        <v>0</v>
      </c>
      <c r="G54" s="83">
        <v>0</v>
      </c>
    </row>
    <row r="55" spans="1:7" x14ac:dyDescent="0.25">
      <c r="A55" t="s">
        <v>462</v>
      </c>
      <c r="B55" s="83">
        <v>0.15</v>
      </c>
      <c r="C55" s="83">
        <v>0.15</v>
      </c>
      <c r="D55" s="83">
        <v>0.15</v>
      </c>
      <c r="E55" s="83">
        <v>0.15</v>
      </c>
      <c r="F55" s="83">
        <v>0</v>
      </c>
      <c r="G55" s="83">
        <v>0</v>
      </c>
    </row>
    <row r="56" spans="1:7" x14ac:dyDescent="0.25">
      <c r="A56" t="s">
        <v>463</v>
      </c>
      <c r="B56" s="83">
        <v>0.15</v>
      </c>
      <c r="C56" s="83">
        <v>0.15</v>
      </c>
      <c r="D56" s="83">
        <v>0.15</v>
      </c>
      <c r="E56" s="83">
        <v>0.15</v>
      </c>
      <c r="F56" s="83">
        <v>0</v>
      </c>
      <c r="G56" s="83">
        <v>0</v>
      </c>
    </row>
    <row r="57" spans="1:7" x14ac:dyDescent="0.25">
      <c r="A57" t="s">
        <v>464</v>
      </c>
      <c r="B57" s="83">
        <v>0.15</v>
      </c>
      <c r="C57" s="83">
        <v>0.15</v>
      </c>
      <c r="D57" s="83">
        <v>0.15</v>
      </c>
      <c r="E57" s="83">
        <v>0.15</v>
      </c>
      <c r="F57" s="83">
        <v>0</v>
      </c>
      <c r="G57" s="83">
        <v>0</v>
      </c>
    </row>
    <row r="58" spans="1:7" x14ac:dyDescent="0.25">
      <c r="A58" t="s">
        <v>465</v>
      </c>
      <c r="B58" s="83">
        <v>0.15</v>
      </c>
      <c r="C58" s="83">
        <v>0.15</v>
      </c>
      <c r="D58" s="83">
        <v>0.15</v>
      </c>
      <c r="E58" s="83">
        <v>0.15</v>
      </c>
      <c r="F58" s="83">
        <v>0</v>
      </c>
      <c r="G58" s="83">
        <v>0</v>
      </c>
    </row>
    <row r="59" spans="1:7" x14ac:dyDescent="0.25">
      <c r="A59" t="s">
        <v>466</v>
      </c>
      <c r="B59" s="83">
        <v>0.15</v>
      </c>
      <c r="C59" s="83">
        <v>0.15</v>
      </c>
      <c r="D59" s="83">
        <v>0.15</v>
      </c>
      <c r="E59" s="83">
        <v>0.15</v>
      </c>
      <c r="F59" s="83">
        <v>0</v>
      </c>
      <c r="G59" s="83">
        <v>0</v>
      </c>
    </row>
    <row r="60" spans="1:7" x14ac:dyDescent="0.25">
      <c r="A60" t="s">
        <v>467</v>
      </c>
      <c r="B60" s="83">
        <v>0.15</v>
      </c>
      <c r="C60" s="83">
        <v>0.15</v>
      </c>
      <c r="D60" s="83">
        <v>0.15</v>
      </c>
      <c r="E60" s="83">
        <v>0.15</v>
      </c>
      <c r="F60" s="83">
        <v>0</v>
      </c>
      <c r="G60" s="83">
        <v>0</v>
      </c>
    </row>
    <row r="61" spans="1:7" x14ac:dyDescent="0.25">
      <c r="A61" t="s">
        <v>468</v>
      </c>
      <c r="B61" s="83">
        <v>0.15</v>
      </c>
      <c r="C61" s="83">
        <v>0.15</v>
      </c>
      <c r="D61" s="83">
        <v>0.15</v>
      </c>
      <c r="E61" s="83">
        <v>0.15</v>
      </c>
      <c r="F61" s="83">
        <v>0</v>
      </c>
      <c r="G61" s="83">
        <v>0</v>
      </c>
    </row>
    <row r="62" spans="1:7" x14ac:dyDescent="0.25">
      <c r="A62" t="s">
        <v>469</v>
      </c>
      <c r="B62" s="83">
        <v>0.15</v>
      </c>
      <c r="C62" s="83">
        <v>0.15</v>
      </c>
      <c r="D62" s="83">
        <v>0.15</v>
      </c>
      <c r="E62" s="83">
        <v>0.15</v>
      </c>
      <c r="F62" s="83">
        <v>0</v>
      </c>
      <c r="G62" s="83">
        <v>0</v>
      </c>
    </row>
    <row r="63" spans="1:7" x14ac:dyDescent="0.25">
      <c r="A63" t="s">
        <v>402</v>
      </c>
      <c r="B63" s="81">
        <v>0.15</v>
      </c>
      <c r="C63" s="81">
        <v>0.15</v>
      </c>
      <c r="D63" s="81">
        <v>0.15</v>
      </c>
      <c r="E63" s="80">
        <v>7.4999999999999997E-2</v>
      </c>
      <c r="F63" s="78">
        <v>0</v>
      </c>
      <c r="G63" s="79">
        <v>0.15</v>
      </c>
    </row>
    <row r="64" spans="1:7" x14ac:dyDescent="0.25">
      <c r="A64" t="s">
        <v>470</v>
      </c>
      <c r="B64" s="83">
        <v>0.15</v>
      </c>
      <c r="C64" s="83">
        <v>0.15</v>
      </c>
      <c r="D64" s="83">
        <v>0.15</v>
      </c>
      <c r="E64" s="83">
        <v>0.15</v>
      </c>
      <c r="F64" s="83">
        <v>0</v>
      </c>
      <c r="G64" s="83">
        <v>0</v>
      </c>
    </row>
    <row r="65" spans="1:7" x14ac:dyDescent="0.25">
      <c r="A65" t="s">
        <v>471</v>
      </c>
      <c r="B65" s="83">
        <v>0.15</v>
      </c>
      <c r="C65" s="83">
        <v>0.15</v>
      </c>
      <c r="D65" s="83">
        <v>0.15</v>
      </c>
      <c r="E65" s="83">
        <v>0.15</v>
      </c>
      <c r="F65" s="83">
        <v>0</v>
      </c>
      <c r="G65" s="83">
        <v>0</v>
      </c>
    </row>
    <row r="66" spans="1:7" x14ac:dyDescent="0.25">
      <c r="A66" t="s">
        <v>472</v>
      </c>
      <c r="B66" s="83">
        <v>0.15</v>
      </c>
      <c r="C66" s="83">
        <v>0.15</v>
      </c>
      <c r="D66" s="83">
        <v>0.15</v>
      </c>
      <c r="E66" s="83">
        <v>0.15</v>
      </c>
      <c r="F66" s="83">
        <v>0</v>
      </c>
      <c r="G66" s="83">
        <v>0</v>
      </c>
    </row>
    <row r="67" spans="1:7" x14ac:dyDescent="0.25">
      <c r="A67" t="s">
        <v>473</v>
      </c>
      <c r="B67" s="83">
        <v>0.15</v>
      </c>
      <c r="C67" s="83">
        <v>0.15</v>
      </c>
      <c r="D67" s="83">
        <v>0.15</v>
      </c>
      <c r="E67" s="83">
        <v>0.15</v>
      </c>
      <c r="F67" s="83">
        <v>0</v>
      </c>
      <c r="G67" s="83">
        <v>0</v>
      </c>
    </row>
    <row r="68" spans="1:7" x14ac:dyDescent="0.25">
      <c r="A68" t="s">
        <v>474</v>
      </c>
      <c r="B68" s="83">
        <v>0.15</v>
      </c>
      <c r="C68" s="83">
        <v>0.15</v>
      </c>
      <c r="D68" s="83">
        <v>0.15</v>
      </c>
      <c r="E68" s="83">
        <v>0.15</v>
      </c>
      <c r="F68" s="83">
        <v>0</v>
      </c>
      <c r="G68" s="83">
        <v>0</v>
      </c>
    </row>
    <row r="69" spans="1:7" x14ac:dyDescent="0.25">
      <c r="A69" t="s">
        <v>475</v>
      </c>
      <c r="B69" s="83">
        <v>0.15</v>
      </c>
      <c r="C69" s="83">
        <v>0.15</v>
      </c>
      <c r="D69" s="83">
        <v>0.15</v>
      </c>
      <c r="E69" s="83">
        <v>0.15</v>
      </c>
      <c r="F69" s="83">
        <v>0</v>
      </c>
      <c r="G69" s="83">
        <v>0</v>
      </c>
    </row>
    <row r="70" spans="1:7" x14ac:dyDescent="0.25">
      <c r="A70" t="s">
        <v>476</v>
      </c>
      <c r="B70" s="83">
        <v>0.15</v>
      </c>
      <c r="C70" s="83">
        <v>0.15</v>
      </c>
      <c r="D70" s="83">
        <v>0.15</v>
      </c>
      <c r="E70" s="83">
        <v>0.15</v>
      </c>
      <c r="F70" s="83">
        <v>0</v>
      </c>
      <c r="G70" s="83">
        <v>0</v>
      </c>
    </row>
    <row r="71" spans="1:7" x14ac:dyDescent="0.25">
      <c r="A71" t="s">
        <v>477</v>
      </c>
      <c r="B71" s="83">
        <v>0.15</v>
      </c>
      <c r="C71" s="83">
        <v>0.15</v>
      </c>
      <c r="D71" s="83">
        <v>0.15</v>
      </c>
      <c r="E71" s="83">
        <v>0.15</v>
      </c>
      <c r="F71" s="83">
        <v>0</v>
      </c>
      <c r="G71" s="83">
        <v>0</v>
      </c>
    </row>
    <row r="72" spans="1:7" x14ac:dyDescent="0.25">
      <c r="A72" t="s">
        <v>478</v>
      </c>
      <c r="B72" s="83">
        <v>0.15</v>
      </c>
      <c r="C72" s="83">
        <v>0.15</v>
      </c>
      <c r="D72" s="83">
        <v>0.15</v>
      </c>
      <c r="E72" s="83">
        <v>0.15</v>
      </c>
      <c r="F72" s="83">
        <v>0</v>
      </c>
      <c r="G72" s="83">
        <v>0</v>
      </c>
    </row>
    <row r="73" spans="1:7" x14ac:dyDescent="0.25">
      <c r="A73" t="s">
        <v>479</v>
      </c>
      <c r="B73" s="83">
        <v>0.15</v>
      </c>
      <c r="C73" s="83">
        <v>0.15</v>
      </c>
      <c r="D73" s="83">
        <v>0.15</v>
      </c>
      <c r="E73" s="83">
        <v>0.15</v>
      </c>
      <c r="F73" s="83">
        <v>0</v>
      </c>
      <c r="G73" s="83">
        <v>0</v>
      </c>
    </row>
    <row r="74" spans="1:7" x14ac:dyDescent="0.25">
      <c r="A74" t="s">
        <v>480</v>
      </c>
      <c r="B74" s="83">
        <v>0.15</v>
      </c>
      <c r="C74" s="83">
        <v>0.15</v>
      </c>
      <c r="D74" s="83">
        <v>0.15</v>
      </c>
      <c r="E74" s="83">
        <v>0.15</v>
      </c>
      <c r="F74" s="83">
        <v>0</v>
      </c>
      <c r="G74" s="83">
        <v>0</v>
      </c>
    </row>
    <row r="75" spans="1:7" x14ac:dyDescent="0.25">
      <c r="A75" t="s">
        <v>481</v>
      </c>
      <c r="B75" s="83">
        <v>0.15</v>
      </c>
      <c r="C75" s="83">
        <v>0.15</v>
      </c>
      <c r="D75" s="83">
        <v>0.15</v>
      </c>
      <c r="E75" s="83">
        <v>0.15</v>
      </c>
      <c r="F75" s="83">
        <v>0</v>
      </c>
      <c r="G75" s="83">
        <v>0</v>
      </c>
    </row>
    <row r="76" spans="1:7" x14ac:dyDescent="0.25">
      <c r="A76" t="s">
        <v>482</v>
      </c>
      <c r="B76" s="83">
        <v>0.15</v>
      </c>
      <c r="C76" s="83">
        <v>0.15</v>
      </c>
      <c r="D76" s="83">
        <v>0.15</v>
      </c>
      <c r="E76" s="83">
        <v>0.15</v>
      </c>
      <c r="F76" s="83">
        <v>0</v>
      </c>
      <c r="G76" s="83">
        <v>0</v>
      </c>
    </row>
    <row r="77" spans="1:7" x14ac:dyDescent="0.25">
      <c r="A77" t="s">
        <v>483</v>
      </c>
      <c r="B77" s="83">
        <v>0.15</v>
      </c>
      <c r="C77" s="83">
        <v>0.15</v>
      </c>
      <c r="D77" s="83">
        <v>0.15</v>
      </c>
      <c r="E77" s="83">
        <v>0.15</v>
      </c>
      <c r="F77" s="83">
        <v>0</v>
      </c>
      <c r="G77" s="83">
        <v>0</v>
      </c>
    </row>
    <row r="78" spans="1:7" x14ac:dyDescent="0.25">
      <c r="A78" t="s">
        <v>484</v>
      </c>
      <c r="B78" s="83">
        <v>0.15</v>
      </c>
      <c r="C78" s="83">
        <v>0.15</v>
      </c>
      <c r="D78" s="83">
        <v>0.15</v>
      </c>
      <c r="E78" s="83">
        <v>0.15</v>
      </c>
      <c r="F78" s="83">
        <v>0</v>
      </c>
      <c r="G78" s="83">
        <v>0</v>
      </c>
    </row>
    <row r="79" spans="1:7" x14ac:dyDescent="0.25">
      <c r="A79" t="s">
        <v>485</v>
      </c>
      <c r="B79" s="83">
        <v>0.15</v>
      </c>
      <c r="C79" s="83">
        <v>0.15</v>
      </c>
      <c r="D79" s="83">
        <v>0.15</v>
      </c>
      <c r="E79" s="83">
        <v>0.15</v>
      </c>
      <c r="F79" s="83">
        <v>0</v>
      </c>
      <c r="G79" s="83">
        <v>0</v>
      </c>
    </row>
    <row r="80" spans="1:7" x14ac:dyDescent="0.25">
      <c r="A80" t="s">
        <v>486</v>
      </c>
      <c r="B80" s="83">
        <v>0.15</v>
      </c>
      <c r="C80" s="83">
        <v>0.15</v>
      </c>
      <c r="D80" s="83">
        <v>0.15</v>
      </c>
      <c r="E80" s="83">
        <v>0.15</v>
      </c>
      <c r="F80" s="83">
        <v>0</v>
      </c>
      <c r="G80" s="83">
        <v>0</v>
      </c>
    </row>
    <row r="81" spans="1:7" x14ac:dyDescent="0.25">
      <c r="A81" t="s">
        <v>487</v>
      </c>
      <c r="B81" s="83">
        <v>0.15</v>
      </c>
      <c r="C81" s="83">
        <v>0.15</v>
      </c>
      <c r="D81" s="83">
        <v>0.15</v>
      </c>
      <c r="E81" s="83">
        <v>0.15</v>
      </c>
      <c r="F81" s="83">
        <v>0</v>
      </c>
      <c r="G81" s="83">
        <v>0</v>
      </c>
    </row>
    <row r="82" spans="1:7" x14ac:dyDescent="0.25">
      <c r="A82" t="s">
        <v>488</v>
      </c>
      <c r="B82" s="83">
        <v>0.15</v>
      </c>
      <c r="C82" s="83">
        <v>0.15</v>
      </c>
      <c r="D82" s="83">
        <v>0.15</v>
      </c>
      <c r="E82" s="83">
        <v>0.15</v>
      </c>
      <c r="F82" s="83">
        <v>0</v>
      </c>
      <c r="G82" s="83">
        <v>0</v>
      </c>
    </row>
    <row r="83" spans="1:7" x14ac:dyDescent="0.25">
      <c r="A83" t="s">
        <v>489</v>
      </c>
      <c r="B83" s="83">
        <v>0.15</v>
      </c>
      <c r="C83" s="83">
        <v>0.15</v>
      </c>
      <c r="D83" s="83">
        <v>0.15</v>
      </c>
      <c r="E83" s="83">
        <v>0.15</v>
      </c>
      <c r="F83" s="83">
        <v>0</v>
      </c>
      <c r="G83" s="83">
        <v>0</v>
      </c>
    </row>
    <row r="84" spans="1:7" x14ac:dyDescent="0.25">
      <c r="A84" t="s">
        <v>490</v>
      </c>
      <c r="B84" s="83">
        <v>0.15</v>
      </c>
      <c r="C84" s="83">
        <v>0.15</v>
      </c>
      <c r="D84" s="83">
        <v>0.15</v>
      </c>
      <c r="E84" s="83">
        <v>0.15</v>
      </c>
      <c r="F84" s="83">
        <v>0</v>
      </c>
      <c r="G84" s="83">
        <v>0</v>
      </c>
    </row>
    <row r="85" spans="1:7" x14ac:dyDescent="0.25">
      <c r="A85" t="s">
        <v>491</v>
      </c>
      <c r="B85" s="83">
        <v>0.15</v>
      </c>
      <c r="C85" s="83">
        <v>0.15</v>
      </c>
      <c r="D85" s="83">
        <v>0.15</v>
      </c>
      <c r="E85" s="83">
        <v>0.15</v>
      </c>
      <c r="F85" s="83">
        <v>0</v>
      </c>
      <c r="G85" s="83">
        <v>0</v>
      </c>
    </row>
    <row r="86" spans="1:7" x14ac:dyDescent="0.25">
      <c r="A86" t="s">
        <v>492</v>
      </c>
      <c r="B86" s="83">
        <v>0.15</v>
      </c>
      <c r="C86" s="83">
        <v>0.15</v>
      </c>
      <c r="D86" s="83">
        <v>0.15</v>
      </c>
      <c r="E86" s="83">
        <v>0.15</v>
      </c>
      <c r="F86" s="83">
        <v>0</v>
      </c>
      <c r="G86" s="83">
        <v>0</v>
      </c>
    </row>
    <row r="87" spans="1:7" x14ac:dyDescent="0.25">
      <c r="A87" t="s">
        <v>493</v>
      </c>
      <c r="B87" s="83">
        <v>0.15</v>
      </c>
      <c r="C87" s="83">
        <v>0.15</v>
      </c>
      <c r="D87" s="83">
        <v>0.15</v>
      </c>
      <c r="E87" s="83">
        <v>0.15</v>
      </c>
      <c r="F87" s="83">
        <v>0</v>
      </c>
      <c r="G87" s="83">
        <v>0</v>
      </c>
    </row>
    <row r="88" spans="1:7" x14ac:dyDescent="0.25">
      <c r="A88" t="s">
        <v>494</v>
      </c>
      <c r="B88" s="83">
        <v>0.15</v>
      </c>
      <c r="C88" s="83">
        <v>0.15</v>
      </c>
      <c r="D88" s="83">
        <v>0.15</v>
      </c>
      <c r="E88" s="83">
        <v>0.15</v>
      </c>
      <c r="F88" s="83">
        <v>0</v>
      </c>
      <c r="G88" s="83">
        <v>0</v>
      </c>
    </row>
    <row r="89" spans="1:7" x14ac:dyDescent="0.25">
      <c r="A89" t="s">
        <v>495</v>
      </c>
      <c r="B89" s="83">
        <v>0.15</v>
      </c>
      <c r="C89" s="83">
        <v>0.15</v>
      </c>
      <c r="D89" s="83">
        <v>0.15</v>
      </c>
      <c r="E89" s="83">
        <v>0.15</v>
      </c>
      <c r="F89" s="83">
        <v>0</v>
      </c>
      <c r="G89" s="83">
        <v>0</v>
      </c>
    </row>
    <row r="90" spans="1:7" x14ac:dyDescent="0.25">
      <c r="A90" t="s">
        <v>496</v>
      </c>
      <c r="B90" s="83">
        <v>0.15</v>
      </c>
      <c r="C90" s="83">
        <v>0.15</v>
      </c>
      <c r="D90" s="83">
        <v>0.15</v>
      </c>
      <c r="E90" s="83">
        <v>0.15</v>
      </c>
      <c r="F90" s="83">
        <v>0</v>
      </c>
      <c r="G90" s="83">
        <v>0</v>
      </c>
    </row>
    <row r="91" spans="1:7" x14ac:dyDescent="0.25">
      <c r="A91" t="s">
        <v>497</v>
      </c>
      <c r="B91" s="83">
        <v>0.15</v>
      </c>
      <c r="C91" s="83">
        <v>0.15</v>
      </c>
      <c r="D91" s="83">
        <v>0.15</v>
      </c>
      <c r="E91" s="83">
        <v>0.15</v>
      </c>
      <c r="F91" s="83">
        <v>0</v>
      </c>
      <c r="G91" s="83">
        <v>0</v>
      </c>
    </row>
    <row r="92" spans="1:7" x14ac:dyDescent="0.25">
      <c r="A92" t="s">
        <v>498</v>
      </c>
      <c r="B92" s="83">
        <v>0.15</v>
      </c>
      <c r="C92" s="83">
        <v>0.15</v>
      </c>
      <c r="D92" s="83">
        <v>0.15</v>
      </c>
      <c r="E92" s="83">
        <v>0.15</v>
      </c>
      <c r="F92" s="83">
        <v>0</v>
      </c>
      <c r="G92" s="83">
        <v>0</v>
      </c>
    </row>
    <row r="93" spans="1:7" x14ac:dyDescent="0.25">
      <c r="A93" t="s">
        <v>499</v>
      </c>
      <c r="B93" s="83">
        <v>0.15</v>
      </c>
      <c r="C93" s="83">
        <v>0.15</v>
      </c>
      <c r="D93" s="83">
        <v>0.15</v>
      </c>
      <c r="E93" s="83">
        <v>0.15</v>
      </c>
      <c r="F93" s="83">
        <v>0</v>
      </c>
      <c r="G93" s="83">
        <v>0</v>
      </c>
    </row>
    <row r="94" spans="1:7" x14ac:dyDescent="0.25">
      <c r="A94" t="s">
        <v>500</v>
      </c>
      <c r="B94" s="83">
        <v>0.15</v>
      </c>
      <c r="C94" s="83">
        <v>0.15</v>
      </c>
      <c r="D94" s="83">
        <v>0.15</v>
      </c>
      <c r="E94" s="83">
        <v>0.15</v>
      </c>
      <c r="F94" s="83">
        <v>0</v>
      </c>
      <c r="G94" s="83">
        <v>0</v>
      </c>
    </row>
    <row r="95" spans="1:7" x14ac:dyDescent="0.25">
      <c r="A95" t="s">
        <v>501</v>
      </c>
      <c r="B95" s="83">
        <v>0.15</v>
      </c>
      <c r="C95" s="83">
        <v>0.15</v>
      </c>
      <c r="D95" s="83">
        <v>0.15</v>
      </c>
      <c r="E95" s="83">
        <v>0.15</v>
      </c>
      <c r="F95" s="83">
        <v>0</v>
      </c>
      <c r="G95" s="83">
        <v>0</v>
      </c>
    </row>
    <row r="96" spans="1:7" x14ac:dyDescent="0.25">
      <c r="A96" t="s">
        <v>502</v>
      </c>
      <c r="B96" s="83">
        <v>0.15</v>
      </c>
      <c r="C96" s="83">
        <v>0.15</v>
      </c>
      <c r="D96" s="83">
        <v>0.15</v>
      </c>
      <c r="E96" s="83">
        <v>0.15</v>
      </c>
      <c r="F96" s="83">
        <v>0</v>
      </c>
      <c r="G96" s="83">
        <v>0</v>
      </c>
    </row>
    <row r="97" spans="1:7" x14ac:dyDescent="0.25">
      <c r="A97" t="s">
        <v>503</v>
      </c>
      <c r="B97" s="83">
        <v>0.15</v>
      </c>
      <c r="C97" s="83">
        <v>0.15</v>
      </c>
      <c r="D97" s="83">
        <v>0.15</v>
      </c>
      <c r="E97" s="83">
        <v>0.15</v>
      </c>
      <c r="F97" s="83">
        <v>0</v>
      </c>
      <c r="G97" s="83">
        <v>0</v>
      </c>
    </row>
    <row r="98" spans="1:7" x14ac:dyDescent="0.25">
      <c r="A98" t="s">
        <v>504</v>
      </c>
      <c r="B98" s="83">
        <v>0.15</v>
      </c>
      <c r="C98" s="83">
        <v>0.15</v>
      </c>
      <c r="D98" s="83">
        <v>0.15</v>
      </c>
      <c r="E98" s="83">
        <v>0.15</v>
      </c>
      <c r="F98" s="83">
        <v>0</v>
      </c>
      <c r="G98" s="83">
        <v>0</v>
      </c>
    </row>
    <row r="99" spans="1:7" x14ac:dyDescent="0.25">
      <c r="A99" t="s">
        <v>505</v>
      </c>
      <c r="B99" s="83">
        <v>0.15</v>
      </c>
      <c r="C99" s="83">
        <v>0.15</v>
      </c>
      <c r="D99" s="83">
        <v>0.15</v>
      </c>
      <c r="E99" s="83">
        <v>0.15</v>
      </c>
      <c r="F99" s="83">
        <v>0</v>
      </c>
      <c r="G99" s="83">
        <v>0</v>
      </c>
    </row>
    <row r="100" spans="1:7" x14ac:dyDescent="0.25">
      <c r="A100" t="s">
        <v>506</v>
      </c>
      <c r="B100" s="83">
        <v>0.15</v>
      </c>
      <c r="C100" s="83">
        <v>0.15</v>
      </c>
      <c r="D100" s="83">
        <v>0.15</v>
      </c>
      <c r="E100" s="83">
        <v>0.15</v>
      </c>
      <c r="F100" s="83">
        <v>0</v>
      </c>
      <c r="G100" s="83">
        <v>0</v>
      </c>
    </row>
    <row r="101" spans="1:7" x14ac:dyDescent="0.25">
      <c r="A101" t="s">
        <v>507</v>
      </c>
      <c r="B101" s="83">
        <v>0.15</v>
      </c>
      <c r="C101" s="83">
        <v>0.15</v>
      </c>
      <c r="D101" s="83">
        <v>0.15</v>
      </c>
      <c r="E101" s="83">
        <v>0.15</v>
      </c>
      <c r="F101" s="83">
        <v>0</v>
      </c>
      <c r="G101" s="83">
        <v>0</v>
      </c>
    </row>
    <row r="102" spans="1:7" x14ac:dyDescent="0.25">
      <c r="A102" t="s">
        <v>508</v>
      </c>
      <c r="B102" s="83">
        <v>0.15</v>
      </c>
      <c r="C102" s="83">
        <v>0.15</v>
      </c>
      <c r="D102" s="83">
        <v>0.15</v>
      </c>
      <c r="E102" s="83">
        <v>0.15</v>
      </c>
      <c r="F102" s="83">
        <v>0</v>
      </c>
      <c r="G102" s="83">
        <v>0</v>
      </c>
    </row>
    <row r="103" spans="1:7" x14ac:dyDescent="0.25">
      <c r="A103" t="s">
        <v>509</v>
      </c>
      <c r="B103" s="83">
        <v>0.15</v>
      </c>
      <c r="C103" s="83">
        <v>0.15</v>
      </c>
      <c r="D103" s="83">
        <v>0.15</v>
      </c>
      <c r="E103" s="83">
        <v>0.15</v>
      </c>
      <c r="F103" s="83">
        <v>0</v>
      </c>
      <c r="G103" s="83">
        <v>0</v>
      </c>
    </row>
    <row r="104" spans="1:7" x14ac:dyDescent="0.25">
      <c r="A104" t="s">
        <v>510</v>
      </c>
      <c r="B104" s="83">
        <v>0.15</v>
      </c>
      <c r="C104" s="83">
        <v>0.15</v>
      </c>
      <c r="D104" s="83">
        <v>0.15</v>
      </c>
      <c r="E104" s="83">
        <v>0.15</v>
      </c>
      <c r="F104" s="83">
        <v>0</v>
      </c>
      <c r="G104" s="83">
        <v>0</v>
      </c>
    </row>
    <row r="105" spans="1:7" x14ac:dyDescent="0.25">
      <c r="A105" t="s">
        <v>511</v>
      </c>
      <c r="B105" s="83">
        <v>0.15</v>
      </c>
      <c r="C105" s="83">
        <v>0.15</v>
      </c>
      <c r="D105" s="83">
        <v>0.15</v>
      </c>
      <c r="E105" s="83">
        <v>0.15</v>
      </c>
      <c r="F105" s="83">
        <v>0</v>
      </c>
      <c r="G105" s="83">
        <v>0</v>
      </c>
    </row>
    <row r="106" spans="1:7" x14ac:dyDescent="0.25">
      <c r="A106" t="s">
        <v>512</v>
      </c>
      <c r="B106" s="83">
        <v>0.15</v>
      </c>
      <c r="C106" s="83">
        <v>0.15</v>
      </c>
      <c r="D106" s="83">
        <v>0.15</v>
      </c>
      <c r="E106" s="83">
        <v>0.15</v>
      </c>
      <c r="F106" s="83">
        <v>0</v>
      </c>
      <c r="G106" s="83">
        <v>0</v>
      </c>
    </row>
    <row r="107" spans="1:7" x14ac:dyDescent="0.25">
      <c r="A107" t="s">
        <v>513</v>
      </c>
      <c r="B107" s="83">
        <v>0.15</v>
      </c>
      <c r="C107" s="83">
        <v>0.15</v>
      </c>
      <c r="D107" s="83">
        <v>0.15</v>
      </c>
      <c r="E107" s="83">
        <v>0.15</v>
      </c>
      <c r="F107" s="83">
        <v>0</v>
      </c>
      <c r="G107" s="83">
        <v>0</v>
      </c>
    </row>
    <row r="108" spans="1:7" x14ac:dyDescent="0.25">
      <c r="A108" t="s">
        <v>514</v>
      </c>
      <c r="B108" s="83">
        <v>0.15</v>
      </c>
      <c r="C108" s="83">
        <v>0.15</v>
      </c>
      <c r="D108" s="83">
        <v>0.15</v>
      </c>
      <c r="E108" s="83">
        <v>0.15</v>
      </c>
      <c r="F108" s="83">
        <v>0</v>
      </c>
      <c r="G108" s="83">
        <v>0</v>
      </c>
    </row>
    <row r="109" spans="1:7" x14ac:dyDescent="0.25">
      <c r="A109" t="s">
        <v>515</v>
      </c>
      <c r="B109" s="83">
        <v>0.15</v>
      </c>
      <c r="C109" s="83">
        <v>0.15</v>
      </c>
      <c r="D109" s="83">
        <v>0.15</v>
      </c>
      <c r="E109" s="83">
        <v>0.15</v>
      </c>
      <c r="F109" s="83">
        <v>0</v>
      </c>
      <c r="G109" s="83">
        <v>0</v>
      </c>
    </row>
    <row r="110" spans="1:7" x14ac:dyDescent="0.25">
      <c r="A110" t="s">
        <v>516</v>
      </c>
      <c r="B110" s="83">
        <v>0.15</v>
      </c>
      <c r="C110" s="83">
        <v>0.15</v>
      </c>
      <c r="D110" s="83">
        <v>0.15</v>
      </c>
      <c r="E110" s="83">
        <v>0.15</v>
      </c>
      <c r="F110" s="83">
        <v>0</v>
      </c>
      <c r="G110" s="83">
        <v>0</v>
      </c>
    </row>
    <row r="111" spans="1:7" x14ac:dyDescent="0.25">
      <c r="A111" t="s">
        <v>517</v>
      </c>
      <c r="B111" s="83">
        <v>0.15</v>
      </c>
      <c r="C111" s="83">
        <v>0.15</v>
      </c>
      <c r="D111" s="83">
        <v>0.15</v>
      </c>
      <c r="E111" s="83">
        <v>0.15</v>
      </c>
      <c r="F111" s="83">
        <v>0</v>
      </c>
      <c r="G111" s="83">
        <v>0</v>
      </c>
    </row>
    <row r="112" spans="1:7" x14ac:dyDescent="0.25">
      <c r="A112" t="s">
        <v>518</v>
      </c>
      <c r="B112" s="81">
        <v>0.1</v>
      </c>
      <c r="C112" s="81">
        <v>0.1</v>
      </c>
      <c r="D112" s="81">
        <v>0.1</v>
      </c>
      <c r="E112" s="81">
        <v>0.1</v>
      </c>
      <c r="F112" s="78">
        <v>0</v>
      </c>
      <c r="G112" s="78">
        <v>0</v>
      </c>
    </row>
    <row r="113" spans="1:7" x14ac:dyDescent="0.25">
      <c r="A113" t="s">
        <v>519</v>
      </c>
      <c r="B113" s="83">
        <v>0.15</v>
      </c>
      <c r="C113" s="83">
        <v>0.15</v>
      </c>
      <c r="D113" s="83">
        <v>0.15</v>
      </c>
      <c r="E113" s="83">
        <v>0.15</v>
      </c>
      <c r="F113" s="83">
        <v>0</v>
      </c>
      <c r="G113" s="83">
        <v>0</v>
      </c>
    </row>
    <row r="114" spans="1:7" x14ac:dyDescent="0.25">
      <c r="A114" t="s">
        <v>520</v>
      </c>
      <c r="B114" s="83">
        <v>0.15</v>
      </c>
      <c r="C114" s="83">
        <v>0.15</v>
      </c>
      <c r="D114" s="83">
        <v>0.15</v>
      </c>
      <c r="E114" s="83">
        <v>0.15</v>
      </c>
      <c r="F114" s="83">
        <v>0</v>
      </c>
      <c r="G114" s="83">
        <v>0</v>
      </c>
    </row>
    <row r="115" spans="1:7" x14ac:dyDescent="0.25">
      <c r="A115" t="s">
        <v>521</v>
      </c>
      <c r="B115" s="83">
        <v>0.15</v>
      </c>
      <c r="C115" s="83">
        <v>0.15</v>
      </c>
      <c r="D115" s="83">
        <v>0.15</v>
      </c>
      <c r="E115" s="83">
        <v>0.15</v>
      </c>
      <c r="F115" s="83">
        <v>0</v>
      </c>
      <c r="G115" s="83">
        <v>0</v>
      </c>
    </row>
    <row r="116" spans="1:7" x14ac:dyDescent="0.25">
      <c r="A116" t="s">
        <v>522</v>
      </c>
      <c r="B116" s="83">
        <v>0.15</v>
      </c>
      <c r="C116" s="83">
        <v>0.15</v>
      </c>
      <c r="D116" s="83">
        <v>0.15</v>
      </c>
      <c r="E116" s="83">
        <v>0.15</v>
      </c>
      <c r="F116" s="83">
        <v>0</v>
      </c>
      <c r="G116" s="83">
        <v>0</v>
      </c>
    </row>
    <row r="117" spans="1:7" x14ac:dyDescent="0.25">
      <c r="A117" t="s">
        <v>523</v>
      </c>
      <c r="B117" s="83">
        <v>0.15</v>
      </c>
      <c r="C117" s="83">
        <v>0.15</v>
      </c>
      <c r="D117" s="83">
        <v>0.15</v>
      </c>
      <c r="E117" s="83">
        <v>0.15</v>
      </c>
      <c r="F117" s="83">
        <v>0</v>
      </c>
      <c r="G117" s="83">
        <v>0</v>
      </c>
    </row>
    <row r="118" spans="1:7" x14ac:dyDescent="0.25">
      <c r="A118" t="s">
        <v>524</v>
      </c>
      <c r="B118" s="83">
        <v>0.15</v>
      </c>
      <c r="C118" s="83">
        <v>0.15</v>
      </c>
      <c r="D118" s="83">
        <v>0.15</v>
      </c>
      <c r="E118" s="83">
        <v>0.15</v>
      </c>
      <c r="F118" s="83">
        <v>0</v>
      </c>
      <c r="G118" s="83">
        <v>0</v>
      </c>
    </row>
    <row r="119" spans="1:7" x14ac:dyDescent="0.25">
      <c r="A119" t="s">
        <v>525</v>
      </c>
      <c r="B119" s="83">
        <v>0.15</v>
      </c>
      <c r="C119" s="83">
        <v>0.15</v>
      </c>
      <c r="D119" s="83">
        <v>0.15</v>
      </c>
      <c r="E119" s="83">
        <v>0.15</v>
      </c>
      <c r="F119" s="83">
        <v>0</v>
      </c>
      <c r="G119" s="83">
        <v>0</v>
      </c>
    </row>
    <row r="120" spans="1:7" x14ac:dyDescent="0.25">
      <c r="A120" t="s">
        <v>526</v>
      </c>
      <c r="B120" s="83">
        <v>0.15</v>
      </c>
      <c r="C120" s="83">
        <v>0.15</v>
      </c>
      <c r="D120" s="83">
        <v>0.15</v>
      </c>
      <c r="E120" s="83">
        <v>0.15</v>
      </c>
      <c r="F120" s="83">
        <v>0</v>
      </c>
      <c r="G120" s="83">
        <v>0</v>
      </c>
    </row>
    <row r="121" spans="1:7" x14ac:dyDescent="0.25">
      <c r="A121" t="s">
        <v>527</v>
      </c>
      <c r="B121" s="83">
        <v>0.15</v>
      </c>
      <c r="C121" s="83">
        <v>0.15</v>
      </c>
      <c r="D121" s="83">
        <v>0.15</v>
      </c>
      <c r="E121" s="83">
        <v>0.15</v>
      </c>
      <c r="F121" s="83">
        <v>0</v>
      </c>
      <c r="G121" s="83">
        <v>0</v>
      </c>
    </row>
    <row r="122" spans="1:7" x14ac:dyDescent="0.25">
      <c r="A122" t="s">
        <v>528</v>
      </c>
      <c r="B122" s="83">
        <v>0.15</v>
      </c>
      <c r="C122" s="83">
        <v>0.15</v>
      </c>
      <c r="D122" s="83">
        <v>0.15</v>
      </c>
      <c r="E122" s="83">
        <v>0.15</v>
      </c>
      <c r="F122" s="83">
        <v>0</v>
      </c>
      <c r="G122" s="83">
        <v>0</v>
      </c>
    </row>
    <row r="123" spans="1:7" x14ac:dyDescent="0.25">
      <c r="A123" t="s">
        <v>529</v>
      </c>
      <c r="B123" s="83">
        <v>0.15</v>
      </c>
      <c r="C123" s="83">
        <v>0.15</v>
      </c>
      <c r="D123" s="83">
        <v>0.15</v>
      </c>
      <c r="E123" s="83">
        <v>0.15</v>
      </c>
      <c r="F123" s="83">
        <v>0</v>
      </c>
      <c r="G123" s="83">
        <v>0</v>
      </c>
    </row>
    <row r="124" spans="1:7" x14ac:dyDescent="0.25">
      <c r="A124" t="s">
        <v>530</v>
      </c>
      <c r="B124" s="83">
        <v>0.15</v>
      </c>
      <c r="C124" s="83">
        <v>0.15</v>
      </c>
      <c r="D124" s="83">
        <v>0.15</v>
      </c>
      <c r="E124" s="83">
        <v>0.15</v>
      </c>
      <c r="F124" s="83">
        <v>0</v>
      </c>
      <c r="G124" s="83">
        <v>0</v>
      </c>
    </row>
    <row r="125" spans="1:7" x14ac:dyDescent="0.25">
      <c r="A125" t="s">
        <v>531</v>
      </c>
      <c r="B125" s="83">
        <v>0.15</v>
      </c>
      <c r="C125" s="83">
        <v>0.15</v>
      </c>
      <c r="D125" s="83">
        <v>0.15</v>
      </c>
      <c r="E125" s="83">
        <v>0.15</v>
      </c>
      <c r="F125" s="83">
        <v>0</v>
      </c>
      <c r="G125" s="83">
        <v>0</v>
      </c>
    </row>
    <row r="126" spans="1:7" x14ac:dyDescent="0.25">
      <c r="A126" t="s">
        <v>532</v>
      </c>
      <c r="B126" s="83">
        <v>0.15</v>
      </c>
      <c r="C126" s="83">
        <v>0.15</v>
      </c>
      <c r="D126" s="83">
        <v>0.15</v>
      </c>
      <c r="E126" s="83">
        <v>0.15</v>
      </c>
      <c r="F126" s="83">
        <v>0</v>
      </c>
      <c r="G126" s="83">
        <v>0</v>
      </c>
    </row>
    <row r="127" spans="1:7" x14ac:dyDescent="0.25">
      <c r="A127" t="s">
        <v>533</v>
      </c>
      <c r="B127" s="83">
        <v>0.15</v>
      </c>
      <c r="C127" s="83">
        <v>0.15</v>
      </c>
      <c r="D127" s="83">
        <v>0.15</v>
      </c>
      <c r="E127" s="83">
        <v>0.15</v>
      </c>
      <c r="F127" s="83">
        <v>0</v>
      </c>
      <c r="G127" s="83">
        <v>0</v>
      </c>
    </row>
    <row r="128" spans="1:7" x14ac:dyDescent="0.25">
      <c r="A128" t="s">
        <v>534</v>
      </c>
      <c r="B128" s="83">
        <v>0.15</v>
      </c>
      <c r="C128" s="83">
        <v>0.15</v>
      </c>
      <c r="D128" s="83">
        <v>0.15</v>
      </c>
      <c r="E128" s="83">
        <v>0.15</v>
      </c>
      <c r="F128" s="83">
        <v>0</v>
      </c>
      <c r="G128" s="83">
        <v>0</v>
      </c>
    </row>
    <row r="129" spans="1:7" x14ac:dyDescent="0.25">
      <c r="A129" t="s">
        <v>535</v>
      </c>
      <c r="B129" s="83">
        <v>0.15</v>
      </c>
      <c r="C129" s="83">
        <v>0.15</v>
      </c>
      <c r="D129" s="83">
        <v>0.15</v>
      </c>
      <c r="E129" s="83">
        <v>0.15</v>
      </c>
      <c r="F129" s="83">
        <v>0</v>
      </c>
      <c r="G129" s="83">
        <v>0</v>
      </c>
    </row>
    <row r="130" spans="1:7" x14ac:dyDescent="0.25">
      <c r="A130" t="s">
        <v>536</v>
      </c>
      <c r="B130" s="83">
        <v>0.15</v>
      </c>
      <c r="C130" s="83">
        <v>0.15</v>
      </c>
      <c r="D130" s="83">
        <v>0.15</v>
      </c>
      <c r="E130" s="83">
        <v>0.15</v>
      </c>
      <c r="F130" s="83">
        <v>0</v>
      </c>
      <c r="G130" s="83">
        <v>0</v>
      </c>
    </row>
    <row r="131" spans="1:7" x14ac:dyDescent="0.25">
      <c r="A131" t="s">
        <v>537</v>
      </c>
      <c r="B131" s="83">
        <v>0.15</v>
      </c>
      <c r="C131" s="83">
        <v>0.15</v>
      </c>
      <c r="D131" s="83">
        <v>0.15</v>
      </c>
      <c r="E131" s="83">
        <v>0.15</v>
      </c>
      <c r="F131" s="83">
        <v>0</v>
      </c>
      <c r="G131" s="83">
        <v>0</v>
      </c>
    </row>
    <row r="132" spans="1:7" x14ac:dyDescent="0.25">
      <c r="A132" t="s">
        <v>538</v>
      </c>
      <c r="B132" s="83">
        <v>0.15</v>
      </c>
      <c r="C132" s="83">
        <v>0.15</v>
      </c>
      <c r="D132" s="83">
        <v>0.15</v>
      </c>
      <c r="E132" s="83">
        <v>0.15</v>
      </c>
      <c r="F132" s="83">
        <v>0</v>
      </c>
      <c r="G132" s="83">
        <v>0</v>
      </c>
    </row>
    <row r="133" spans="1:7" x14ac:dyDescent="0.25">
      <c r="A133" t="s">
        <v>539</v>
      </c>
      <c r="B133" s="83">
        <v>0.15</v>
      </c>
      <c r="C133" s="83">
        <v>0.15</v>
      </c>
      <c r="D133" s="83">
        <v>0.15</v>
      </c>
      <c r="E133" s="83">
        <v>0.15</v>
      </c>
      <c r="F133" s="83">
        <v>0</v>
      </c>
      <c r="G133" s="83">
        <v>0</v>
      </c>
    </row>
    <row r="134" spans="1:7" x14ac:dyDescent="0.25">
      <c r="A134" t="s">
        <v>540</v>
      </c>
      <c r="B134" s="83">
        <v>0.15</v>
      </c>
      <c r="C134" s="83">
        <v>0.15</v>
      </c>
      <c r="D134" s="83">
        <v>0.15</v>
      </c>
      <c r="E134" s="83">
        <v>0.15</v>
      </c>
      <c r="F134" s="83">
        <v>0</v>
      </c>
      <c r="G134" s="83">
        <v>0</v>
      </c>
    </row>
    <row r="135" spans="1:7" x14ac:dyDescent="0.25">
      <c r="A135" t="s">
        <v>541</v>
      </c>
      <c r="B135" s="83">
        <v>0.15</v>
      </c>
      <c r="C135" s="83">
        <v>0.15</v>
      </c>
      <c r="D135" s="83">
        <v>0.15</v>
      </c>
      <c r="E135" s="83">
        <v>0.15</v>
      </c>
      <c r="F135" s="83">
        <v>0</v>
      </c>
      <c r="G135" s="83">
        <v>0</v>
      </c>
    </row>
    <row r="136" spans="1:7" x14ac:dyDescent="0.25">
      <c r="A136" t="s">
        <v>542</v>
      </c>
      <c r="B136" s="83">
        <v>0.15</v>
      </c>
      <c r="C136" s="83">
        <v>0.15</v>
      </c>
      <c r="D136" s="83">
        <v>0.15</v>
      </c>
      <c r="E136" s="83">
        <v>0.15</v>
      </c>
      <c r="F136" s="83">
        <v>0</v>
      </c>
      <c r="G136" s="83">
        <v>0</v>
      </c>
    </row>
    <row r="137" spans="1:7" x14ac:dyDescent="0.25">
      <c r="A137" t="s">
        <v>543</v>
      </c>
      <c r="B137" s="83">
        <v>0.15</v>
      </c>
      <c r="C137" s="83">
        <v>0.15</v>
      </c>
      <c r="D137" s="83">
        <v>0.15</v>
      </c>
      <c r="E137" s="83">
        <v>0.15</v>
      </c>
      <c r="F137" s="83">
        <v>0</v>
      </c>
      <c r="G137" s="83">
        <v>0</v>
      </c>
    </row>
    <row r="138" spans="1:7" x14ac:dyDescent="0.25">
      <c r="A138" t="s">
        <v>544</v>
      </c>
      <c r="B138" s="83">
        <v>0.15</v>
      </c>
      <c r="C138" s="83">
        <v>0.15</v>
      </c>
      <c r="D138" s="83">
        <v>0.15</v>
      </c>
      <c r="E138" s="83">
        <v>0.15</v>
      </c>
      <c r="F138" s="83">
        <v>0</v>
      </c>
      <c r="G138" s="83">
        <v>0</v>
      </c>
    </row>
    <row r="139" spans="1:7" x14ac:dyDescent="0.25">
      <c r="A139" t="s">
        <v>545</v>
      </c>
      <c r="B139" s="83">
        <v>0.15</v>
      </c>
      <c r="C139" s="83">
        <v>0.15</v>
      </c>
      <c r="D139" s="83">
        <v>0.15</v>
      </c>
      <c r="E139" s="83">
        <v>0.15</v>
      </c>
      <c r="F139" s="83">
        <v>0</v>
      </c>
      <c r="G139" s="83">
        <v>0</v>
      </c>
    </row>
    <row r="140" spans="1:7" x14ac:dyDescent="0.25">
      <c r="A140" t="s">
        <v>546</v>
      </c>
      <c r="B140" s="83">
        <v>0.15</v>
      </c>
      <c r="C140" s="83">
        <v>0.15</v>
      </c>
      <c r="D140" s="83">
        <v>0.15</v>
      </c>
      <c r="E140" s="83">
        <v>0.15</v>
      </c>
      <c r="F140" s="83">
        <v>0</v>
      </c>
      <c r="G140" s="83">
        <v>0</v>
      </c>
    </row>
    <row r="141" spans="1:7" x14ac:dyDescent="0.25">
      <c r="A141" t="s">
        <v>547</v>
      </c>
      <c r="B141" s="83">
        <v>0.15</v>
      </c>
      <c r="C141" s="83">
        <v>0.15</v>
      </c>
      <c r="D141" s="83">
        <v>0.15</v>
      </c>
      <c r="E141" s="83">
        <v>0.15</v>
      </c>
      <c r="F141" s="83">
        <v>0</v>
      </c>
      <c r="G141" s="83">
        <v>0</v>
      </c>
    </row>
    <row r="142" spans="1:7" x14ac:dyDescent="0.25">
      <c r="A142" t="s">
        <v>548</v>
      </c>
      <c r="B142" s="83">
        <v>0.15</v>
      </c>
      <c r="C142" s="83">
        <v>0.15</v>
      </c>
      <c r="D142" s="83">
        <v>0.15</v>
      </c>
      <c r="E142" s="83">
        <v>0.15</v>
      </c>
      <c r="F142" s="83">
        <v>0</v>
      </c>
      <c r="G142" s="83">
        <v>0</v>
      </c>
    </row>
    <row r="143" spans="1:7" x14ac:dyDescent="0.25">
      <c r="A143" t="s">
        <v>549</v>
      </c>
      <c r="B143" s="83">
        <v>0.15</v>
      </c>
      <c r="C143" s="83">
        <v>0.15</v>
      </c>
      <c r="D143" s="83">
        <v>0.15</v>
      </c>
      <c r="E143" s="83">
        <v>0.15</v>
      </c>
      <c r="F143" s="83">
        <v>0</v>
      </c>
      <c r="G143" s="83">
        <v>0</v>
      </c>
    </row>
    <row r="144" spans="1:7" x14ac:dyDescent="0.25">
      <c r="A144" t="s">
        <v>550</v>
      </c>
      <c r="B144" s="83">
        <v>0.15</v>
      </c>
      <c r="C144" s="83">
        <v>0.15</v>
      </c>
      <c r="D144" s="83">
        <v>0.15</v>
      </c>
      <c r="E144" s="83">
        <v>0.15</v>
      </c>
      <c r="F144" s="83">
        <v>0</v>
      </c>
      <c r="G144" s="83">
        <v>0</v>
      </c>
    </row>
    <row r="145" spans="1:7" x14ac:dyDescent="0.25">
      <c r="A145" t="s">
        <v>551</v>
      </c>
      <c r="B145" s="83">
        <v>0.15</v>
      </c>
      <c r="C145" s="83">
        <v>0.15</v>
      </c>
      <c r="D145" s="83">
        <v>0.15</v>
      </c>
      <c r="E145" s="83">
        <v>0.15</v>
      </c>
      <c r="F145" s="83">
        <v>0</v>
      </c>
      <c r="G145" s="83">
        <v>0</v>
      </c>
    </row>
    <row r="146" spans="1:7" x14ac:dyDescent="0.25">
      <c r="A146" t="s">
        <v>552</v>
      </c>
      <c r="B146" s="83">
        <v>0.15</v>
      </c>
      <c r="C146" s="83">
        <v>0.15</v>
      </c>
      <c r="D146" s="83">
        <v>0.15</v>
      </c>
      <c r="E146" s="83">
        <v>0.15</v>
      </c>
      <c r="F146" s="83">
        <v>0</v>
      </c>
      <c r="G146" s="83">
        <v>0</v>
      </c>
    </row>
    <row r="147" spans="1:7" x14ac:dyDescent="0.25">
      <c r="A147" t="s">
        <v>553</v>
      </c>
      <c r="B147" s="83">
        <v>0.15</v>
      </c>
      <c r="C147" s="83">
        <v>0.15</v>
      </c>
      <c r="D147" s="83">
        <v>0.15</v>
      </c>
      <c r="E147" s="83">
        <v>0.15</v>
      </c>
      <c r="F147" s="83">
        <v>0</v>
      </c>
      <c r="G147" s="83">
        <v>0</v>
      </c>
    </row>
    <row r="148" spans="1:7" x14ac:dyDescent="0.25">
      <c r="A148" t="s">
        <v>554</v>
      </c>
      <c r="B148" s="83">
        <v>0.15</v>
      </c>
      <c r="C148" s="83">
        <v>0.15</v>
      </c>
      <c r="D148" s="83">
        <v>0.15</v>
      </c>
      <c r="E148" s="83">
        <v>0.15</v>
      </c>
      <c r="F148" s="83">
        <v>0</v>
      </c>
      <c r="G148" s="83">
        <v>0</v>
      </c>
    </row>
    <row r="149" spans="1:7" x14ac:dyDescent="0.25">
      <c r="A149" t="s">
        <v>555</v>
      </c>
      <c r="B149" s="83">
        <v>0.15</v>
      </c>
      <c r="C149" s="83">
        <v>0.15</v>
      </c>
      <c r="D149" s="83">
        <v>0.15</v>
      </c>
      <c r="E149" s="83">
        <v>0.15</v>
      </c>
      <c r="F149" s="83">
        <v>0</v>
      </c>
      <c r="G149" s="83">
        <v>0</v>
      </c>
    </row>
    <row r="150" spans="1:7" x14ac:dyDescent="0.25">
      <c r="A150" t="s">
        <v>556</v>
      </c>
      <c r="B150" s="83">
        <v>0.15</v>
      </c>
      <c r="C150" s="83">
        <v>0.15</v>
      </c>
      <c r="D150" s="83">
        <v>0.15</v>
      </c>
      <c r="E150" s="83">
        <v>0.15</v>
      </c>
      <c r="F150" s="83">
        <v>0</v>
      </c>
      <c r="G150" s="83">
        <v>0</v>
      </c>
    </row>
    <row r="151" spans="1:7" x14ac:dyDescent="0.25">
      <c r="A151" t="s">
        <v>557</v>
      </c>
      <c r="B151" s="83">
        <v>0.15</v>
      </c>
      <c r="C151" s="83">
        <v>0.15</v>
      </c>
      <c r="D151" s="83">
        <v>0.15</v>
      </c>
      <c r="E151" s="83">
        <v>0.15</v>
      </c>
      <c r="F151" s="83">
        <v>0</v>
      </c>
      <c r="G151" s="83">
        <v>0</v>
      </c>
    </row>
    <row r="152" spans="1:7" x14ac:dyDescent="0.25">
      <c r="A152" t="s">
        <v>558</v>
      </c>
      <c r="B152" s="83">
        <v>0.15</v>
      </c>
      <c r="C152" s="83">
        <v>0.15</v>
      </c>
      <c r="D152" s="83">
        <v>0.15</v>
      </c>
      <c r="E152" s="83">
        <v>0.15</v>
      </c>
      <c r="F152" s="83">
        <v>0</v>
      </c>
      <c r="G152" s="83">
        <v>0</v>
      </c>
    </row>
    <row r="153" spans="1:7" x14ac:dyDescent="0.25">
      <c r="A153" t="s">
        <v>559</v>
      </c>
      <c r="B153" s="83">
        <v>0.15</v>
      </c>
      <c r="C153" s="83">
        <v>0.15</v>
      </c>
      <c r="D153" s="83">
        <v>0.15</v>
      </c>
      <c r="E153" s="83">
        <v>0.15</v>
      </c>
      <c r="F153" s="83">
        <v>0</v>
      </c>
      <c r="G153" s="83">
        <v>0</v>
      </c>
    </row>
    <row r="154" spans="1:7" x14ac:dyDescent="0.25">
      <c r="A154" t="s">
        <v>560</v>
      </c>
      <c r="B154" s="83">
        <v>0.15</v>
      </c>
      <c r="C154" s="83">
        <v>0.15</v>
      </c>
      <c r="D154" s="83">
        <v>0.15</v>
      </c>
      <c r="E154" s="83">
        <v>0.15</v>
      </c>
      <c r="F154" s="83">
        <v>0</v>
      </c>
      <c r="G154" s="83">
        <v>0</v>
      </c>
    </row>
    <row r="155" spans="1:7" x14ac:dyDescent="0.25">
      <c r="A155" t="s">
        <v>561</v>
      </c>
      <c r="B155" s="83">
        <v>0.15</v>
      </c>
      <c r="C155" s="83">
        <v>0.15</v>
      </c>
      <c r="D155" s="83">
        <v>0.15</v>
      </c>
      <c r="E155" s="83">
        <v>0.15</v>
      </c>
      <c r="F155" s="83">
        <v>0</v>
      </c>
      <c r="G155" s="83">
        <v>0</v>
      </c>
    </row>
    <row r="156" spans="1:7" x14ac:dyDescent="0.25">
      <c r="A156" t="s">
        <v>562</v>
      </c>
      <c r="B156" s="83">
        <v>0.15</v>
      </c>
      <c r="C156" s="83">
        <v>0.15</v>
      </c>
      <c r="D156" s="83">
        <v>0.15</v>
      </c>
      <c r="E156" s="83">
        <v>0.15</v>
      </c>
      <c r="F156" s="83">
        <v>0</v>
      </c>
      <c r="G156" s="83">
        <v>0</v>
      </c>
    </row>
    <row r="157" spans="1:7" x14ac:dyDescent="0.25">
      <c r="A157" t="s">
        <v>563</v>
      </c>
      <c r="B157" s="83">
        <v>0.15</v>
      </c>
      <c r="C157" s="83">
        <v>0.15</v>
      </c>
      <c r="D157" s="83">
        <v>0.15</v>
      </c>
      <c r="E157" s="83">
        <v>0.15</v>
      </c>
      <c r="F157" s="83">
        <v>0</v>
      </c>
      <c r="G157" s="83">
        <v>0</v>
      </c>
    </row>
    <row r="158" spans="1:7" x14ac:dyDescent="0.25">
      <c r="A158" t="s">
        <v>564</v>
      </c>
      <c r="B158" s="83">
        <v>0.15</v>
      </c>
      <c r="C158" s="83">
        <v>0.15</v>
      </c>
      <c r="D158" s="83">
        <v>0.15</v>
      </c>
      <c r="E158" s="83">
        <v>0.15</v>
      </c>
      <c r="F158" s="83">
        <v>0</v>
      </c>
      <c r="G158" s="83">
        <v>0</v>
      </c>
    </row>
    <row r="159" spans="1:7" x14ac:dyDescent="0.25">
      <c r="A159" t="s">
        <v>565</v>
      </c>
      <c r="B159" s="83">
        <v>0.15</v>
      </c>
      <c r="C159" s="83">
        <v>0.15</v>
      </c>
      <c r="D159" s="83">
        <v>0.15</v>
      </c>
      <c r="E159" s="83">
        <v>0.15</v>
      </c>
      <c r="F159" s="83">
        <v>0</v>
      </c>
      <c r="G159" s="83">
        <v>0</v>
      </c>
    </row>
    <row r="160" spans="1:7" x14ac:dyDescent="0.25">
      <c r="A160" t="s">
        <v>566</v>
      </c>
      <c r="B160" s="83">
        <v>0.15</v>
      </c>
      <c r="C160" s="83">
        <v>0.15</v>
      </c>
      <c r="D160" s="83">
        <v>0.15</v>
      </c>
      <c r="E160" s="83">
        <v>0.15</v>
      </c>
      <c r="F160" s="83">
        <v>0</v>
      </c>
      <c r="G160" s="83">
        <v>0</v>
      </c>
    </row>
    <row r="161" spans="1:7" x14ac:dyDescent="0.25">
      <c r="A161" t="s">
        <v>567</v>
      </c>
      <c r="B161" s="83">
        <v>0.15</v>
      </c>
      <c r="C161" s="83">
        <v>0.15</v>
      </c>
      <c r="D161" s="83">
        <v>0.15</v>
      </c>
      <c r="E161" s="83">
        <v>0.15</v>
      </c>
      <c r="F161" s="83">
        <v>0</v>
      </c>
      <c r="G161" s="83">
        <v>0</v>
      </c>
    </row>
    <row r="162" spans="1:7" x14ac:dyDescent="0.25">
      <c r="A162" t="s">
        <v>568</v>
      </c>
      <c r="B162" s="83">
        <v>0.15</v>
      </c>
      <c r="C162" s="83">
        <v>0.15</v>
      </c>
      <c r="D162" s="83">
        <v>0.15</v>
      </c>
      <c r="E162" s="83">
        <v>0.15</v>
      </c>
      <c r="F162" s="83">
        <v>0</v>
      </c>
      <c r="G162" s="83">
        <v>0</v>
      </c>
    </row>
    <row r="163" spans="1:7" x14ac:dyDescent="0.25">
      <c r="A163" t="s">
        <v>569</v>
      </c>
      <c r="B163" s="83">
        <v>0.15</v>
      </c>
      <c r="C163" s="83">
        <v>0.15</v>
      </c>
      <c r="D163" s="83">
        <v>0.15</v>
      </c>
      <c r="E163" s="83">
        <v>0.15</v>
      </c>
      <c r="F163" s="83">
        <v>0</v>
      </c>
      <c r="G163" s="83">
        <v>0</v>
      </c>
    </row>
    <row r="164" spans="1:7" x14ac:dyDescent="0.25">
      <c r="A164" t="s">
        <v>570</v>
      </c>
      <c r="B164" s="83">
        <v>0.15</v>
      </c>
      <c r="C164" s="83">
        <v>0.15</v>
      </c>
      <c r="D164" s="83">
        <v>0.15</v>
      </c>
      <c r="E164" s="83">
        <v>0.15</v>
      </c>
      <c r="F164" s="83">
        <v>0</v>
      </c>
      <c r="G164" s="83">
        <v>0</v>
      </c>
    </row>
    <row r="165" spans="1:7" x14ac:dyDescent="0.25">
      <c r="A165" t="s">
        <v>571</v>
      </c>
      <c r="B165" s="83">
        <v>0.15</v>
      </c>
      <c r="C165" s="83">
        <v>0.15</v>
      </c>
      <c r="D165" s="83">
        <v>0.15</v>
      </c>
      <c r="E165" s="83">
        <v>0.15</v>
      </c>
      <c r="F165" s="83">
        <v>0</v>
      </c>
      <c r="G165" s="83">
        <v>0</v>
      </c>
    </row>
    <row r="166" spans="1:7" x14ac:dyDescent="0.25">
      <c r="A166" t="s">
        <v>572</v>
      </c>
      <c r="B166" s="83">
        <v>0.15</v>
      </c>
      <c r="C166" s="83">
        <v>0.15</v>
      </c>
      <c r="D166" s="83">
        <v>0.15</v>
      </c>
      <c r="E166" s="83">
        <v>0.15</v>
      </c>
      <c r="F166" s="83">
        <v>0</v>
      </c>
      <c r="G166" s="83">
        <v>0</v>
      </c>
    </row>
    <row r="167" spans="1:7" x14ac:dyDescent="0.25">
      <c r="A167" t="s">
        <v>573</v>
      </c>
      <c r="B167" s="83">
        <v>0.15</v>
      </c>
      <c r="C167" s="83">
        <v>0.15</v>
      </c>
      <c r="D167" s="83">
        <v>0.15</v>
      </c>
      <c r="E167" s="83">
        <v>0.15</v>
      </c>
      <c r="F167" s="83">
        <v>0</v>
      </c>
      <c r="G167" s="83">
        <v>0</v>
      </c>
    </row>
    <row r="168" spans="1:7" x14ac:dyDescent="0.25">
      <c r="A168" t="s">
        <v>574</v>
      </c>
      <c r="B168" s="83">
        <v>0.15</v>
      </c>
      <c r="C168" s="83">
        <v>0.15</v>
      </c>
      <c r="D168" s="83">
        <v>0.15</v>
      </c>
      <c r="E168" s="83">
        <v>0.15</v>
      </c>
      <c r="F168" s="83">
        <v>0</v>
      </c>
      <c r="G168" s="83">
        <v>0</v>
      </c>
    </row>
    <row r="169" spans="1:7" x14ac:dyDescent="0.25">
      <c r="A169" t="s">
        <v>575</v>
      </c>
      <c r="B169" s="83">
        <v>0.15</v>
      </c>
      <c r="C169" s="83">
        <v>0.15</v>
      </c>
      <c r="D169" s="83">
        <v>0.15</v>
      </c>
      <c r="E169" s="83">
        <v>0.15</v>
      </c>
      <c r="F169" s="83">
        <v>0</v>
      </c>
      <c r="G169" s="83">
        <v>0</v>
      </c>
    </row>
    <row r="170" spans="1:7" x14ac:dyDescent="0.25">
      <c r="A170" t="s">
        <v>576</v>
      </c>
      <c r="B170" s="83">
        <v>0.15</v>
      </c>
      <c r="C170" s="83">
        <v>0.15</v>
      </c>
      <c r="D170" s="83">
        <v>0.15</v>
      </c>
      <c r="E170" s="83">
        <v>0.15</v>
      </c>
      <c r="F170" s="83">
        <v>0</v>
      </c>
      <c r="G170" s="83">
        <v>0</v>
      </c>
    </row>
    <row r="171" spans="1:7" x14ac:dyDescent="0.25">
      <c r="A171" t="s">
        <v>577</v>
      </c>
      <c r="B171" s="83">
        <v>0.15</v>
      </c>
      <c r="C171" s="83">
        <v>0.15</v>
      </c>
      <c r="D171" s="83">
        <v>0.15</v>
      </c>
      <c r="E171" s="83">
        <v>0.15</v>
      </c>
      <c r="F171" s="83">
        <v>0</v>
      </c>
      <c r="G171" s="83">
        <v>0</v>
      </c>
    </row>
    <row r="172" spans="1:7" x14ac:dyDescent="0.25">
      <c r="A172" t="s">
        <v>578</v>
      </c>
      <c r="B172" s="83">
        <v>0.15</v>
      </c>
      <c r="C172" s="83">
        <v>0.15</v>
      </c>
      <c r="D172" s="83">
        <v>0.15</v>
      </c>
      <c r="E172" s="83">
        <v>0.15</v>
      </c>
      <c r="F172" s="83">
        <v>0</v>
      </c>
      <c r="G172" s="83">
        <v>0</v>
      </c>
    </row>
    <row r="173" spans="1:7" x14ac:dyDescent="0.25">
      <c r="A173" t="s">
        <v>579</v>
      </c>
      <c r="B173" s="83">
        <v>0.15</v>
      </c>
      <c r="C173" s="83">
        <v>0.15</v>
      </c>
      <c r="D173" s="83">
        <v>0.15</v>
      </c>
      <c r="E173" s="83">
        <v>0.15</v>
      </c>
      <c r="F173" s="83">
        <v>0</v>
      </c>
      <c r="G173" s="83">
        <v>0</v>
      </c>
    </row>
    <row r="174" spans="1:7" x14ac:dyDescent="0.25">
      <c r="A174" t="s">
        <v>580</v>
      </c>
      <c r="B174" s="83">
        <v>0.15</v>
      </c>
      <c r="C174" s="83">
        <v>0.15</v>
      </c>
      <c r="D174" s="83">
        <v>0.15</v>
      </c>
      <c r="E174" s="83">
        <v>0.15</v>
      </c>
      <c r="F174" s="83">
        <v>0</v>
      </c>
      <c r="G174" s="83">
        <v>0</v>
      </c>
    </row>
    <row r="175" spans="1:7" x14ac:dyDescent="0.25">
      <c r="A175" t="s">
        <v>581</v>
      </c>
      <c r="B175" s="83">
        <v>0.15</v>
      </c>
      <c r="C175" s="83">
        <v>0.15</v>
      </c>
      <c r="D175" s="83">
        <v>0.15</v>
      </c>
      <c r="E175" s="83">
        <v>0.15</v>
      </c>
      <c r="F175" s="83">
        <v>0</v>
      </c>
      <c r="G175" s="83">
        <v>0</v>
      </c>
    </row>
    <row r="176" spans="1:7" x14ac:dyDescent="0.25">
      <c r="A176" t="s">
        <v>582</v>
      </c>
      <c r="B176" s="83">
        <v>0.15</v>
      </c>
      <c r="C176" s="83">
        <v>0.15</v>
      </c>
      <c r="D176" s="83">
        <v>0.15</v>
      </c>
      <c r="E176" s="83">
        <v>0.15</v>
      </c>
      <c r="F176" s="83">
        <v>0</v>
      </c>
      <c r="G176" s="83">
        <v>0</v>
      </c>
    </row>
    <row r="177" spans="1:7" x14ac:dyDescent="0.25">
      <c r="A177" t="s">
        <v>583</v>
      </c>
      <c r="B177" s="83">
        <v>0.15</v>
      </c>
      <c r="C177" s="83">
        <v>0.15</v>
      </c>
      <c r="D177" s="83">
        <v>0.15</v>
      </c>
      <c r="E177" s="83">
        <v>0.15</v>
      </c>
      <c r="F177" s="83">
        <v>0</v>
      </c>
      <c r="G177" s="83">
        <v>0</v>
      </c>
    </row>
    <row r="178" spans="1:7" x14ac:dyDescent="0.25">
      <c r="A178" t="s">
        <v>584</v>
      </c>
      <c r="B178" s="83">
        <v>0.15</v>
      </c>
      <c r="C178" s="83">
        <v>0.15</v>
      </c>
      <c r="D178" s="83">
        <v>0.15</v>
      </c>
      <c r="E178" s="83">
        <v>0.15</v>
      </c>
      <c r="F178" s="83">
        <v>0</v>
      </c>
      <c r="G178" s="83">
        <v>0</v>
      </c>
    </row>
    <row r="179" spans="1:7" x14ac:dyDescent="0.25">
      <c r="A179" t="s">
        <v>585</v>
      </c>
      <c r="B179" s="83">
        <v>0.15</v>
      </c>
      <c r="C179" s="83">
        <v>0.15</v>
      </c>
      <c r="D179" s="83">
        <v>0.15</v>
      </c>
      <c r="E179" s="83">
        <v>0.15</v>
      </c>
      <c r="F179" s="83">
        <v>0</v>
      </c>
      <c r="G179" s="83">
        <v>0</v>
      </c>
    </row>
    <row r="180" spans="1:7" x14ac:dyDescent="0.25">
      <c r="A180" t="s">
        <v>586</v>
      </c>
      <c r="B180" s="83">
        <v>0.15</v>
      </c>
      <c r="C180" s="83">
        <v>0.15</v>
      </c>
      <c r="D180" s="83">
        <v>0.15</v>
      </c>
      <c r="E180" s="83">
        <v>0.15</v>
      </c>
      <c r="F180" s="83">
        <v>0</v>
      </c>
      <c r="G180" s="83">
        <v>0</v>
      </c>
    </row>
    <row r="181" spans="1:7" x14ac:dyDescent="0.25">
      <c r="A181" t="s">
        <v>587</v>
      </c>
      <c r="B181" s="83">
        <v>0.15</v>
      </c>
      <c r="C181" s="83">
        <v>0.15</v>
      </c>
      <c r="D181" s="83">
        <v>0.15</v>
      </c>
      <c r="E181" s="83">
        <v>0.15</v>
      </c>
      <c r="F181" s="83">
        <v>0</v>
      </c>
      <c r="G181" s="83">
        <v>0</v>
      </c>
    </row>
    <row r="182" spans="1:7" x14ac:dyDescent="0.25">
      <c r="A182" t="s">
        <v>588</v>
      </c>
      <c r="B182" s="83">
        <v>0.15</v>
      </c>
      <c r="C182" s="83">
        <v>0.15</v>
      </c>
      <c r="D182" s="83">
        <v>0.15</v>
      </c>
      <c r="E182" s="83">
        <v>0.15</v>
      </c>
      <c r="F182" s="83">
        <v>0</v>
      </c>
      <c r="G182" s="83">
        <v>0</v>
      </c>
    </row>
    <row r="183" spans="1:7" x14ac:dyDescent="0.25">
      <c r="A183" t="s">
        <v>589</v>
      </c>
      <c r="B183" s="83">
        <v>0.15</v>
      </c>
      <c r="C183" s="83">
        <v>0.15</v>
      </c>
      <c r="D183" s="83">
        <v>0.15</v>
      </c>
      <c r="E183" s="83">
        <v>0.15</v>
      </c>
      <c r="F183" s="83">
        <v>0</v>
      </c>
      <c r="G183" s="83">
        <v>0</v>
      </c>
    </row>
    <row r="184" spans="1:7" x14ac:dyDescent="0.25">
      <c r="A184" t="s">
        <v>590</v>
      </c>
      <c r="B184" s="83">
        <v>0.15</v>
      </c>
      <c r="C184" s="83">
        <v>0.15</v>
      </c>
      <c r="D184" s="83">
        <v>0.15</v>
      </c>
      <c r="E184" s="83">
        <v>0.15</v>
      </c>
      <c r="F184" s="83">
        <v>0</v>
      </c>
      <c r="G184" s="83">
        <v>0</v>
      </c>
    </row>
    <row r="185" spans="1:7" x14ac:dyDescent="0.25">
      <c r="A185" t="s">
        <v>591</v>
      </c>
      <c r="B185" s="83">
        <v>0.15</v>
      </c>
      <c r="C185" s="83">
        <v>0.15</v>
      </c>
      <c r="D185" s="83">
        <v>0.15</v>
      </c>
      <c r="E185" s="83">
        <v>0.15</v>
      </c>
      <c r="F185" s="83">
        <v>0</v>
      </c>
      <c r="G185" s="83">
        <v>0</v>
      </c>
    </row>
    <row r="186" spans="1:7" x14ac:dyDescent="0.25">
      <c r="A186" t="s">
        <v>592</v>
      </c>
      <c r="B186" s="81">
        <v>0.12</v>
      </c>
      <c r="C186" s="81">
        <v>0.15</v>
      </c>
      <c r="D186" s="81">
        <v>0.15</v>
      </c>
      <c r="E186" s="81">
        <v>0.12</v>
      </c>
      <c r="F186" s="78">
        <v>0</v>
      </c>
      <c r="G186" s="78">
        <v>0</v>
      </c>
    </row>
    <row r="187" spans="1:7" x14ac:dyDescent="0.25">
      <c r="A187" t="s">
        <v>593</v>
      </c>
      <c r="B187" s="83">
        <v>0.15</v>
      </c>
      <c r="C187" s="83">
        <v>0.15</v>
      </c>
      <c r="D187" s="83">
        <v>0.15</v>
      </c>
      <c r="E187" s="83">
        <v>0.15</v>
      </c>
      <c r="F187" s="83">
        <v>0</v>
      </c>
      <c r="G187" s="83">
        <v>0</v>
      </c>
    </row>
    <row r="188" spans="1:7" x14ac:dyDescent="0.25">
      <c r="A188" t="s">
        <v>594</v>
      </c>
      <c r="B188" s="83">
        <v>0.15</v>
      </c>
      <c r="C188" s="83">
        <v>0.15</v>
      </c>
      <c r="D188" s="83">
        <v>0.15</v>
      </c>
      <c r="E188" s="83">
        <v>0.15</v>
      </c>
      <c r="F188" s="83">
        <v>0</v>
      </c>
      <c r="G188" s="83">
        <v>0</v>
      </c>
    </row>
    <row r="189" spans="1:7" x14ac:dyDescent="0.25">
      <c r="A189" t="s">
        <v>595</v>
      </c>
      <c r="B189" s="83">
        <v>0.15</v>
      </c>
      <c r="C189" s="83">
        <v>0.15</v>
      </c>
      <c r="D189" s="83">
        <v>0.15</v>
      </c>
      <c r="E189" s="83">
        <v>0.15</v>
      </c>
      <c r="F189" s="83">
        <v>0</v>
      </c>
      <c r="G189" s="83">
        <v>0</v>
      </c>
    </row>
    <row r="190" spans="1:7" x14ac:dyDescent="0.25">
      <c r="A190" t="s">
        <v>596</v>
      </c>
      <c r="B190" s="83">
        <v>0.15</v>
      </c>
      <c r="C190" s="83">
        <v>0.15</v>
      </c>
      <c r="D190" s="83">
        <v>0.15</v>
      </c>
      <c r="E190" s="83">
        <v>0.15</v>
      </c>
      <c r="F190" s="83">
        <v>0</v>
      </c>
      <c r="G190" s="83">
        <v>0</v>
      </c>
    </row>
    <row r="191" spans="1:7" x14ac:dyDescent="0.25">
      <c r="A191" t="s">
        <v>597</v>
      </c>
      <c r="B191" s="83">
        <v>0.15</v>
      </c>
      <c r="C191" s="83">
        <v>0.15</v>
      </c>
      <c r="D191" s="83">
        <v>0.15</v>
      </c>
      <c r="E191" s="83">
        <v>0.15</v>
      </c>
      <c r="F191" s="83">
        <v>0</v>
      </c>
      <c r="G191" s="83">
        <v>0</v>
      </c>
    </row>
    <row r="192" spans="1:7" x14ac:dyDescent="0.25">
      <c r="A192" t="s">
        <v>598</v>
      </c>
      <c r="B192" s="83">
        <v>0.15</v>
      </c>
      <c r="C192" s="83">
        <v>0.15</v>
      </c>
      <c r="D192" s="83">
        <v>0.15</v>
      </c>
      <c r="E192" s="83">
        <v>0.15</v>
      </c>
      <c r="F192" s="83">
        <v>0</v>
      </c>
      <c r="G192" s="83">
        <v>0</v>
      </c>
    </row>
    <row r="193" spans="1:7" x14ac:dyDescent="0.25">
      <c r="A193" t="s">
        <v>599</v>
      </c>
      <c r="B193" s="83">
        <v>0.15</v>
      </c>
      <c r="C193" s="83">
        <v>0.15</v>
      </c>
      <c r="D193" s="83">
        <v>0.15</v>
      </c>
      <c r="E193" s="83">
        <v>0.15</v>
      </c>
      <c r="F193" s="83">
        <v>0</v>
      </c>
      <c r="G193" s="83">
        <v>0</v>
      </c>
    </row>
    <row r="194" spans="1:7" x14ac:dyDescent="0.25">
      <c r="A194" t="s">
        <v>600</v>
      </c>
      <c r="B194" s="83">
        <v>0.15</v>
      </c>
      <c r="C194" s="83">
        <v>0.15</v>
      </c>
      <c r="D194" s="83">
        <v>0.15</v>
      </c>
      <c r="E194" s="83">
        <v>0.15</v>
      </c>
      <c r="F194" s="83">
        <v>0</v>
      </c>
      <c r="G194" s="83">
        <v>0</v>
      </c>
    </row>
    <row r="195" spans="1:7" x14ac:dyDescent="0.25">
      <c r="A195" t="s">
        <v>601</v>
      </c>
      <c r="B195" s="83">
        <v>0.15</v>
      </c>
      <c r="C195" s="83">
        <v>0.15</v>
      </c>
      <c r="D195" s="83">
        <v>0.15</v>
      </c>
      <c r="E195" s="83">
        <v>0.15</v>
      </c>
      <c r="F195" s="83">
        <v>0</v>
      </c>
      <c r="G195" s="83">
        <v>0</v>
      </c>
    </row>
    <row r="196" spans="1:7" x14ac:dyDescent="0.25">
      <c r="A196" t="s">
        <v>602</v>
      </c>
      <c r="B196" s="83">
        <v>0.15</v>
      </c>
      <c r="C196" s="83">
        <v>0.15</v>
      </c>
      <c r="D196" s="83">
        <v>0.15</v>
      </c>
      <c r="E196" s="83">
        <v>0.15</v>
      </c>
      <c r="F196" s="83">
        <v>0</v>
      </c>
      <c r="G196" s="83">
        <v>0</v>
      </c>
    </row>
    <row r="197" spans="1:7" x14ac:dyDescent="0.25">
      <c r="A197" t="s">
        <v>603</v>
      </c>
      <c r="B197" s="83">
        <v>0.15</v>
      </c>
      <c r="C197" s="83">
        <v>0.15</v>
      </c>
      <c r="D197" s="83">
        <v>0.15</v>
      </c>
      <c r="E197" s="83">
        <v>0.15</v>
      </c>
      <c r="F197" s="83">
        <v>0</v>
      </c>
      <c r="G197" s="83">
        <v>0</v>
      </c>
    </row>
    <row r="198" spans="1:7" x14ac:dyDescent="0.25">
      <c r="A198" t="s">
        <v>604</v>
      </c>
      <c r="B198" s="83">
        <v>0.15</v>
      </c>
      <c r="C198" s="83">
        <v>0.15</v>
      </c>
      <c r="D198" s="83">
        <v>0.15</v>
      </c>
      <c r="E198" s="83">
        <v>0.15</v>
      </c>
      <c r="F198" s="83">
        <v>0</v>
      </c>
      <c r="G198" s="83">
        <v>0</v>
      </c>
    </row>
  </sheetData>
  <sheetProtection selectLockedCells="1"/>
  <autoFilter ref="A1:P198" xr:uid="{AB524D0E-A3C6-482C-86FC-2667D3675D54}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D82B2-265F-4473-8FEF-83AA36B384FC}">
  <dimension ref="A1:A198"/>
  <sheetViews>
    <sheetView workbookViewId="0">
      <selection activeCell="B19" sqref="B19"/>
    </sheetView>
  </sheetViews>
  <sheetFormatPr baseColWidth="10" defaultRowHeight="15" x14ac:dyDescent="0.25"/>
  <cols>
    <col min="1" max="1" width="48.28515625" bestFit="1" customWidth="1"/>
  </cols>
  <sheetData>
    <row r="1" spans="1:1" x14ac:dyDescent="0.25">
      <c r="A1" t="s">
        <v>408</v>
      </c>
    </row>
    <row r="2" spans="1:1" x14ac:dyDescent="0.25">
      <c r="A2" t="s">
        <v>409</v>
      </c>
    </row>
    <row r="3" spans="1:1" x14ac:dyDescent="0.25">
      <c r="A3" t="s">
        <v>410</v>
      </c>
    </row>
    <row r="4" spans="1:1" x14ac:dyDescent="0.25">
      <c r="A4" t="s">
        <v>411</v>
      </c>
    </row>
    <row r="5" spans="1:1" x14ac:dyDescent="0.25">
      <c r="A5" t="s">
        <v>412</v>
      </c>
    </row>
    <row r="6" spans="1:1" x14ac:dyDescent="0.25">
      <c r="A6" t="s">
        <v>413</v>
      </c>
    </row>
    <row r="7" spans="1:1" x14ac:dyDescent="0.25">
      <c r="A7" t="s">
        <v>414</v>
      </c>
    </row>
    <row r="8" spans="1:1" x14ac:dyDescent="0.25">
      <c r="A8" t="s">
        <v>415</v>
      </c>
    </row>
    <row r="9" spans="1:1" x14ac:dyDescent="0.25">
      <c r="A9" t="s">
        <v>416</v>
      </c>
    </row>
    <row r="10" spans="1:1" x14ac:dyDescent="0.25">
      <c r="A10" t="s">
        <v>417</v>
      </c>
    </row>
    <row r="11" spans="1:1" x14ac:dyDescent="0.25">
      <c r="A11" t="s">
        <v>418</v>
      </c>
    </row>
    <row r="12" spans="1:1" x14ac:dyDescent="0.25">
      <c r="A12" t="s">
        <v>419</v>
      </c>
    </row>
    <row r="13" spans="1:1" x14ac:dyDescent="0.25">
      <c r="A13" t="s">
        <v>420</v>
      </c>
    </row>
    <row r="14" spans="1:1" x14ac:dyDescent="0.25">
      <c r="A14" t="s">
        <v>421</v>
      </c>
    </row>
    <row r="15" spans="1:1" x14ac:dyDescent="0.25">
      <c r="A15" t="s">
        <v>422</v>
      </c>
    </row>
    <row r="16" spans="1:1" x14ac:dyDescent="0.25">
      <c r="A16" t="s">
        <v>423</v>
      </c>
    </row>
    <row r="17" spans="1:1" x14ac:dyDescent="0.25">
      <c r="A17" t="s">
        <v>424</v>
      </c>
    </row>
    <row r="18" spans="1:1" x14ac:dyDescent="0.25">
      <c r="A18" t="s">
        <v>425</v>
      </c>
    </row>
    <row r="19" spans="1:1" x14ac:dyDescent="0.25">
      <c r="A19" t="s">
        <v>426</v>
      </c>
    </row>
    <row r="20" spans="1:1" x14ac:dyDescent="0.25">
      <c r="A20" t="s">
        <v>427</v>
      </c>
    </row>
    <row r="21" spans="1:1" x14ac:dyDescent="0.25">
      <c r="A21" t="s">
        <v>428</v>
      </c>
    </row>
    <row r="22" spans="1:1" x14ac:dyDescent="0.25">
      <c r="A22" t="s">
        <v>429</v>
      </c>
    </row>
    <row r="23" spans="1:1" x14ac:dyDescent="0.25">
      <c r="A23" t="s">
        <v>430</v>
      </c>
    </row>
    <row r="24" spans="1:1" x14ac:dyDescent="0.25">
      <c r="A24" t="s">
        <v>431</v>
      </c>
    </row>
    <row r="25" spans="1:1" x14ac:dyDescent="0.25">
      <c r="A25" t="s">
        <v>432</v>
      </c>
    </row>
    <row r="26" spans="1:1" x14ac:dyDescent="0.25">
      <c r="A26" t="s">
        <v>433</v>
      </c>
    </row>
    <row r="27" spans="1:1" x14ac:dyDescent="0.25">
      <c r="A27" t="s">
        <v>434</v>
      </c>
    </row>
    <row r="28" spans="1:1" x14ac:dyDescent="0.25">
      <c r="A28" t="s">
        <v>435</v>
      </c>
    </row>
    <row r="29" spans="1:1" x14ac:dyDescent="0.25">
      <c r="A29" t="s">
        <v>436</v>
      </c>
    </row>
    <row r="30" spans="1:1" x14ac:dyDescent="0.25">
      <c r="A30" t="s">
        <v>437</v>
      </c>
    </row>
    <row r="31" spans="1:1" x14ac:dyDescent="0.25">
      <c r="A31" t="s">
        <v>438</v>
      </c>
    </row>
    <row r="32" spans="1:1" x14ac:dyDescent="0.25">
      <c r="A32" t="s">
        <v>439</v>
      </c>
    </row>
    <row r="33" spans="1:1" x14ac:dyDescent="0.25">
      <c r="A33" t="s">
        <v>440</v>
      </c>
    </row>
    <row r="34" spans="1:1" x14ac:dyDescent="0.25">
      <c r="A34" t="s">
        <v>441</v>
      </c>
    </row>
    <row r="35" spans="1:1" x14ac:dyDescent="0.25">
      <c r="A35" t="s">
        <v>442</v>
      </c>
    </row>
    <row r="36" spans="1:1" x14ac:dyDescent="0.25">
      <c r="A36" t="s">
        <v>443</v>
      </c>
    </row>
    <row r="37" spans="1:1" x14ac:dyDescent="0.25">
      <c r="A37" t="s">
        <v>444</v>
      </c>
    </row>
    <row r="38" spans="1:1" x14ac:dyDescent="0.25">
      <c r="A38" t="s">
        <v>445</v>
      </c>
    </row>
    <row r="39" spans="1:1" x14ac:dyDescent="0.25">
      <c r="A39" t="s">
        <v>446</v>
      </c>
    </row>
    <row r="40" spans="1:1" x14ac:dyDescent="0.25">
      <c r="A40" t="s">
        <v>447</v>
      </c>
    </row>
    <row r="41" spans="1:1" x14ac:dyDescent="0.25">
      <c r="A41" t="s">
        <v>448</v>
      </c>
    </row>
    <row r="42" spans="1:1" x14ac:dyDescent="0.25">
      <c r="A42" t="s">
        <v>449</v>
      </c>
    </row>
    <row r="43" spans="1:1" x14ac:dyDescent="0.25">
      <c r="A43" t="s">
        <v>450</v>
      </c>
    </row>
    <row r="44" spans="1:1" x14ac:dyDescent="0.25">
      <c r="A44" t="s">
        <v>451</v>
      </c>
    </row>
    <row r="45" spans="1:1" x14ac:dyDescent="0.25">
      <c r="A45" t="s">
        <v>452</v>
      </c>
    </row>
    <row r="46" spans="1:1" x14ac:dyDescent="0.25">
      <c r="A46" t="s">
        <v>453</v>
      </c>
    </row>
    <row r="47" spans="1:1" x14ac:dyDescent="0.25">
      <c r="A47" t="s">
        <v>454</v>
      </c>
    </row>
    <row r="48" spans="1:1" x14ac:dyDescent="0.25">
      <c r="A48" t="s">
        <v>455</v>
      </c>
    </row>
    <row r="49" spans="1:1" x14ac:dyDescent="0.25">
      <c r="A49" t="s">
        <v>456</v>
      </c>
    </row>
    <row r="50" spans="1:1" x14ac:dyDescent="0.25">
      <c r="A50" t="s">
        <v>457</v>
      </c>
    </row>
    <row r="51" spans="1:1" x14ac:dyDescent="0.25">
      <c r="A51" t="s">
        <v>458</v>
      </c>
    </row>
    <row r="52" spans="1:1" x14ac:dyDescent="0.25">
      <c r="A52" t="s">
        <v>459</v>
      </c>
    </row>
    <row r="53" spans="1:1" x14ac:dyDescent="0.25">
      <c r="A53" t="s">
        <v>460</v>
      </c>
    </row>
    <row r="54" spans="1:1" x14ac:dyDescent="0.25">
      <c r="A54" t="s">
        <v>461</v>
      </c>
    </row>
    <row r="55" spans="1:1" x14ac:dyDescent="0.25">
      <c r="A55" t="s">
        <v>462</v>
      </c>
    </row>
    <row r="56" spans="1:1" x14ac:dyDescent="0.25">
      <c r="A56" t="s">
        <v>463</v>
      </c>
    </row>
    <row r="57" spans="1:1" x14ac:dyDescent="0.25">
      <c r="A57" t="s">
        <v>464</v>
      </c>
    </row>
    <row r="58" spans="1:1" x14ac:dyDescent="0.25">
      <c r="A58" t="s">
        <v>465</v>
      </c>
    </row>
    <row r="59" spans="1:1" x14ac:dyDescent="0.25">
      <c r="A59" t="s">
        <v>466</v>
      </c>
    </row>
    <row r="60" spans="1:1" x14ac:dyDescent="0.25">
      <c r="A60" t="s">
        <v>467</v>
      </c>
    </row>
    <row r="61" spans="1:1" x14ac:dyDescent="0.25">
      <c r="A61" t="s">
        <v>468</v>
      </c>
    </row>
    <row r="62" spans="1:1" x14ac:dyDescent="0.25">
      <c r="A62" t="s">
        <v>469</v>
      </c>
    </row>
    <row r="63" spans="1:1" x14ac:dyDescent="0.25">
      <c r="A63" t="s">
        <v>402</v>
      </c>
    </row>
    <row r="64" spans="1:1" x14ac:dyDescent="0.25">
      <c r="A64" t="s">
        <v>470</v>
      </c>
    </row>
    <row r="65" spans="1:1" x14ac:dyDescent="0.25">
      <c r="A65" t="s">
        <v>471</v>
      </c>
    </row>
    <row r="66" spans="1:1" x14ac:dyDescent="0.25">
      <c r="A66" t="s">
        <v>472</v>
      </c>
    </row>
    <row r="67" spans="1:1" x14ac:dyDescent="0.25">
      <c r="A67" t="s">
        <v>473</v>
      </c>
    </row>
    <row r="68" spans="1:1" x14ac:dyDescent="0.25">
      <c r="A68" t="s">
        <v>474</v>
      </c>
    </row>
    <row r="69" spans="1:1" x14ac:dyDescent="0.25">
      <c r="A69" t="s">
        <v>475</v>
      </c>
    </row>
    <row r="70" spans="1:1" x14ac:dyDescent="0.25">
      <c r="A70" t="s">
        <v>476</v>
      </c>
    </row>
    <row r="71" spans="1:1" x14ac:dyDescent="0.25">
      <c r="A71" t="s">
        <v>477</v>
      </c>
    </row>
    <row r="72" spans="1:1" x14ac:dyDescent="0.25">
      <c r="A72" t="s">
        <v>478</v>
      </c>
    </row>
    <row r="73" spans="1:1" x14ac:dyDescent="0.25">
      <c r="A73" t="s">
        <v>479</v>
      </c>
    </row>
    <row r="74" spans="1:1" x14ac:dyDescent="0.25">
      <c r="A74" t="s">
        <v>480</v>
      </c>
    </row>
    <row r="75" spans="1:1" x14ac:dyDescent="0.25">
      <c r="A75" t="s">
        <v>481</v>
      </c>
    </row>
    <row r="76" spans="1:1" x14ac:dyDescent="0.25">
      <c r="A76" t="s">
        <v>482</v>
      </c>
    </row>
    <row r="77" spans="1:1" x14ac:dyDescent="0.25">
      <c r="A77" t="s">
        <v>483</v>
      </c>
    </row>
    <row r="78" spans="1:1" x14ac:dyDescent="0.25">
      <c r="A78" t="s">
        <v>484</v>
      </c>
    </row>
    <row r="79" spans="1:1" x14ac:dyDescent="0.25">
      <c r="A79" t="s">
        <v>485</v>
      </c>
    </row>
    <row r="80" spans="1:1" x14ac:dyDescent="0.25">
      <c r="A80" t="s">
        <v>486</v>
      </c>
    </row>
    <row r="81" spans="1:1" x14ac:dyDescent="0.25">
      <c r="A81" t="s">
        <v>487</v>
      </c>
    </row>
    <row r="82" spans="1:1" x14ac:dyDescent="0.25">
      <c r="A82" t="s">
        <v>488</v>
      </c>
    </row>
    <row r="83" spans="1:1" x14ac:dyDescent="0.25">
      <c r="A83" t="s">
        <v>489</v>
      </c>
    </row>
    <row r="84" spans="1:1" x14ac:dyDescent="0.25">
      <c r="A84" t="s">
        <v>490</v>
      </c>
    </row>
    <row r="85" spans="1:1" x14ac:dyDescent="0.25">
      <c r="A85" t="s">
        <v>491</v>
      </c>
    </row>
    <row r="86" spans="1:1" x14ac:dyDescent="0.25">
      <c r="A86" t="s">
        <v>492</v>
      </c>
    </row>
    <row r="87" spans="1:1" x14ac:dyDescent="0.25">
      <c r="A87" t="s">
        <v>493</v>
      </c>
    </row>
    <row r="88" spans="1:1" x14ac:dyDescent="0.25">
      <c r="A88" t="s">
        <v>494</v>
      </c>
    </row>
    <row r="89" spans="1:1" x14ac:dyDescent="0.25">
      <c r="A89" t="s">
        <v>495</v>
      </c>
    </row>
    <row r="90" spans="1:1" x14ac:dyDescent="0.25">
      <c r="A90" t="s">
        <v>496</v>
      </c>
    </row>
    <row r="91" spans="1:1" x14ac:dyDescent="0.25">
      <c r="A91" t="s">
        <v>497</v>
      </c>
    </row>
    <row r="92" spans="1:1" x14ac:dyDescent="0.25">
      <c r="A92" t="s">
        <v>498</v>
      </c>
    </row>
    <row r="93" spans="1:1" x14ac:dyDescent="0.25">
      <c r="A93" t="s">
        <v>499</v>
      </c>
    </row>
    <row r="94" spans="1:1" x14ac:dyDescent="0.25">
      <c r="A94" t="s">
        <v>500</v>
      </c>
    </row>
    <row r="95" spans="1:1" x14ac:dyDescent="0.25">
      <c r="A95" t="s">
        <v>501</v>
      </c>
    </row>
    <row r="96" spans="1:1" x14ac:dyDescent="0.25">
      <c r="A96" t="s">
        <v>502</v>
      </c>
    </row>
    <row r="97" spans="1:1" x14ac:dyDescent="0.25">
      <c r="A97" t="s">
        <v>503</v>
      </c>
    </row>
    <row r="98" spans="1:1" x14ac:dyDescent="0.25">
      <c r="A98" t="s">
        <v>504</v>
      </c>
    </row>
    <row r="99" spans="1:1" x14ac:dyDescent="0.25">
      <c r="A99" t="s">
        <v>505</v>
      </c>
    </row>
    <row r="100" spans="1:1" x14ac:dyDescent="0.25">
      <c r="A100" t="s">
        <v>506</v>
      </c>
    </row>
    <row r="101" spans="1:1" x14ac:dyDescent="0.25">
      <c r="A101" t="s">
        <v>507</v>
      </c>
    </row>
    <row r="102" spans="1:1" x14ac:dyDescent="0.25">
      <c r="A102" t="s">
        <v>508</v>
      </c>
    </row>
    <row r="103" spans="1:1" x14ac:dyDescent="0.25">
      <c r="A103" t="s">
        <v>509</v>
      </c>
    </row>
    <row r="104" spans="1:1" x14ac:dyDescent="0.25">
      <c r="A104" t="s">
        <v>510</v>
      </c>
    </row>
    <row r="105" spans="1:1" x14ac:dyDescent="0.25">
      <c r="A105" t="s">
        <v>511</v>
      </c>
    </row>
    <row r="106" spans="1:1" x14ac:dyDescent="0.25">
      <c r="A106" t="s">
        <v>512</v>
      </c>
    </row>
    <row r="107" spans="1:1" x14ac:dyDescent="0.25">
      <c r="A107" t="s">
        <v>513</v>
      </c>
    </row>
    <row r="108" spans="1:1" x14ac:dyDescent="0.25">
      <c r="A108" t="s">
        <v>514</v>
      </c>
    </row>
    <row r="109" spans="1:1" x14ac:dyDescent="0.25">
      <c r="A109" t="s">
        <v>515</v>
      </c>
    </row>
    <row r="110" spans="1:1" x14ac:dyDescent="0.25">
      <c r="A110" t="s">
        <v>516</v>
      </c>
    </row>
    <row r="111" spans="1:1" x14ac:dyDescent="0.25">
      <c r="A111" t="s">
        <v>517</v>
      </c>
    </row>
    <row r="112" spans="1:1" x14ac:dyDescent="0.25">
      <c r="A112" t="s">
        <v>518</v>
      </c>
    </row>
    <row r="113" spans="1:1" x14ac:dyDescent="0.25">
      <c r="A113" t="s">
        <v>519</v>
      </c>
    </row>
    <row r="114" spans="1:1" x14ac:dyDescent="0.25">
      <c r="A114" t="s">
        <v>520</v>
      </c>
    </row>
    <row r="115" spans="1:1" x14ac:dyDescent="0.25">
      <c r="A115" t="s">
        <v>521</v>
      </c>
    </row>
    <row r="116" spans="1:1" x14ac:dyDescent="0.25">
      <c r="A116" t="s">
        <v>522</v>
      </c>
    </row>
    <row r="117" spans="1:1" x14ac:dyDescent="0.25">
      <c r="A117" t="s">
        <v>523</v>
      </c>
    </row>
    <row r="118" spans="1:1" x14ac:dyDescent="0.25">
      <c r="A118" t="s">
        <v>524</v>
      </c>
    </row>
    <row r="119" spans="1:1" x14ac:dyDescent="0.25">
      <c r="A119" t="s">
        <v>525</v>
      </c>
    </row>
    <row r="120" spans="1:1" x14ac:dyDescent="0.25">
      <c r="A120" t="s">
        <v>526</v>
      </c>
    </row>
    <row r="121" spans="1:1" x14ac:dyDescent="0.25">
      <c r="A121" t="s">
        <v>527</v>
      </c>
    </row>
    <row r="122" spans="1:1" x14ac:dyDescent="0.25">
      <c r="A122" t="s">
        <v>528</v>
      </c>
    </row>
    <row r="123" spans="1:1" x14ac:dyDescent="0.25">
      <c r="A123" t="s">
        <v>529</v>
      </c>
    </row>
    <row r="124" spans="1:1" x14ac:dyDescent="0.25">
      <c r="A124" t="s">
        <v>530</v>
      </c>
    </row>
    <row r="125" spans="1:1" x14ac:dyDescent="0.25">
      <c r="A125" t="s">
        <v>531</v>
      </c>
    </row>
    <row r="126" spans="1:1" x14ac:dyDescent="0.25">
      <c r="A126" t="s">
        <v>532</v>
      </c>
    </row>
    <row r="127" spans="1:1" x14ac:dyDescent="0.25">
      <c r="A127" t="s">
        <v>533</v>
      </c>
    </row>
    <row r="128" spans="1:1" x14ac:dyDescent="0.25">
      <c r="A128" t="s">
        <v>534</v>
      </c>
    </row>
    <row r="129" spans="1:1" x14ac:dyDescent="0.25">
      <c r="A129" t="s">
        <v>535</v>
      </c>
    </row>
    <row r="130" spans="1:1" x14ac:dyDescent="0.25">
      <c r="A130" t="s">
        <v>536</v>
      </c>
    </row>
    <row r="131" spans="1:1" x14ac:dyDescent="0.25">
      <c r="A131" t="s">
        <v>537</v>
      </c>
    </row>
    <row r="132" spans="1:1" x14ac:dyDescent="0.25">
      <c r="A132" t="s">
        <v>538</v>
      </c>
    </row>
    <row r="133" spans="1:1" x14ac:dyDescent="0.25">
      <c r="A133" t="s">
        <v>539</v>
      </c>
    </row>
    <row r="134" spans="1:1" x14ac:dyDescent="0.25">
      <c r="A134" t="s">
        <v>540</v>
      </c>
    </row>
    <row r="135" spans="1:1" x14ac:dyDescent="0.25">
      <c r="A135" t="s">
        <v>541</v>
      </c>
    </row>
    <row r="136" spans="1:1" x14ac:dyDescent="0.25">
      <c r="A136" t="s">
        <v>542</v>
      </c>
    </row>
    <row r="137" spans="1:1" x14ac:dyDescent="0.25">
      <c r="A137" t="s">
        <v>543</v>
      </c>
    </row>
    <row r="138" spans="1:1" x14ac:dyDescent="0.25">
      <c r="A138" t="s">
        <v>544</v>
      </c>
    </row>
    <row r="139" spans="1:1" x14ac:dyDescent="0.25">
      <c r="A139" t="s">
        <v>545</v>
      </c>
    </row>
    <row r="140" spans="1:1" x14ac:dyDescent="0.25">
      <c r="A140" t="s">
        <v>546</v>
      </c>
    </row>
    <row r="141" spans="1:1" x14ac:dyDescent="0.25">
      <c r="A141" t="s">
        <v>547</v>
      </c>
    </row>
    <row r="142" spans="1:1" x14ac:dyDescent="0.25">
      <c r="A142" t="s">
        <v>548</v>
      </c>
    </row>
    <row r="143" spans="1:1" x14ac:dyDescent="0.25">
      <c r="A143" t="s">
        <v>549</v>
      </c>
    </row>
    <row r="144" spans="1:1" x14ac:dyDescent="0.25">
      <c r="A144" t="s">
        <v>550</v>
      </c>
    </row>
    <row r="145" spans="1:1" x14ac:dyDescent="0.25">
      <c r="A145" t="s">
        <v>551</v>
      </c>
    </row>
    <row r="146" spans="1:1" x14ac:dyDescent="0.25">
      <c r="A146" t="s">
        <v>552</v>
      </c>
    </row>
    <row r="147" spans="1:1" x14ac:dyDescent="0.25">
      <c r="A147" t="s">
        <v>553</v>
      </c>
    </row>
    <row r="148" spans="1:1" x14ac:dyDescent="0.25">
      <c r="A148" t="s">
        <v>554</v>
      </c>
    </row>
    <row r="149" spans="1:1" x14ac:dyDescent="0.25">
      <c r="A149" t="s">
        <v>555</v>
      </c>
    </row>
    <row r="150" spans="1:1" x14ac:dyDescent="0.25">
      <c r="A150" t="s">
        <v>556</v>
      </c>
    </row>
    <row r="151" spans="1:1" x14ac:dyDescent="0.25">
      <c r="A151" t="s">
        <v>557</v>
      </c>
    </row>
    <row r="152" spans="1:1" x14ac:dyDescent="0.25">
      <c r="A152" t="s">
        <v>558</v>
      </c>
    </row>
    <row r="153" spans="1:1" x14ac:dyDescent="0.25">
      <c r="A153" t="s">
        <v>559</v>
      </c>
    </row>
    <row r="154" spans="1:1" x14ac:dyDescent="0.25">
      <c r="A154" t="s">
        <v>560</v>
      </c>
    </row>
    <row r="155" spans="1:1" x14ac:dyDescent="0.25">
      <c r="A155" t="s">
        <v>561</v>
      </c>
    </row>
    <row r="156" spans="1:1" x14ac:dyDescent="0.25">
      <c r="A156" t="s">
        <v>562</v>
      </c>
    </row>
    <row r="157" spans="1:1" x14ac:dyDescent="0.25">
      <c r="A157" t="s">
        <v>563</v>
      </c>
    </row>
    <row r="158" spans="1:1" x14ac:dyDescent="0.25">
      <c r="A158" t="s">
        <v>564</v>
      </c>
    </row>
    <row r="159" spans="1:1" x14ac:dyDescent="0.25">
      <c r="A159" t="s">
        <v>565</v>
      </c>
    </row>
    <row r="160" spans="1:1" x14ac:dyDescent="0.25">
      <c r="A160" t="s">
        <v>566</v>
      </c>
    </row>
    <row r="161" spans="1:1" x14ac:dyDescent="0.25">
      <c r="A161" t="s">
        <v>567</v>
      </c>
    </row>
    <row r="162" spans="1:1" x14ac:dyDescent="0.25">
      <c r="A162" t="s">
        <v>568</v>
      </c>
    </row>
    <row r="163" spans="1:1" x14ac:dyDescent="0.25">
      <c r="A163" t="s">
        <v>569</v>
      </c>
    </row>
    <row r="164" spans="1:1" x14ac:dyDescent="0.25">
      <c r="A164" t="s">
        <v>570</v>
      </c>
    </row>
    <row r="165" spans="1:1" x14ac:dyDescent="0.25">
      <c r="A165" t="s">
        <v>571</v>
      </c>
    </row>
    <row r="166" spans="1:1" x14ac:dyDescent="0.25">
      <c r="A166" t="s">
        <v>572</v>
      </c>
    </row>
    <row r="167" spans="1:1" x14ac:dyDescent="0.25">
      <c r="A167" t="s">
        <v>573</v>
      </c>
    </row>
    <row r="168" spans="1:1" x14ac:dyDescent="0.25">
      <c r="A168" t="s">
        <v>574</v>
      </c>
    </row>
    <row r="169" spans="1:1" x14ac:dyDescent="0.25">
      <c r="A169" t="s">
        <v>575</v>
      </c>
    </row>
    <row r="170" spans="1:1" x14ac:dyDescent="0.25">
      <c r="A170" t="s">
        <v>576</v>
      </c>
    </row>
    <row r="171" spans="1:1" x14ac:dyDescent="0.25">
      <c r="A171" t="s">
        <v>577</v>
      </c>
    </row>
    <row r="172" spans="1:1" x14ac:dyDescent="0.25">
      <c r="A172" t="s">
        <v>578</v>
      </c>
    </row>
    <row r="173" spans="1:1" x14ac:dyDescent="0.25">
      <c r="A173" t="s">
        <v>579</v>
      </c>
    </row>
    <row r="174" spans="1:1" x14ac:dyDescent="0.25">
      <c r="A174" t="s">
        <v>580</v>
      </c>
    </row>
    <row r="175" spans="1:1" x14ac:dyDescent="0.25">
      <c r="A175" t="s">
        <v>581</v>
      </c>
    </row>
    <row r="176" spans="1:1" x14ac:dyDescent="0.25">
      <c r="A176" t="s">
        <v>582</v>
      </c>
    </row>
    <row r="177" spans="1:1" x14ac:dyDescent="0.25">
      <c r="A177" t="s">
        <v>583</v>
      </c>
    </row>
    <row r="178" spans="1:1" x14ac:dyDescent="0.25">
      <c r="A178" t="s">
        <v>584</v>
      </c>
    </row>
    <row r="179" spans="1:1" x14ac:dyDescent="0.25">
      <c r="A179" t="s">
        <v>585</v>
      </c>
    </row>
    <row r="180" spans="1:1" x14ac:dyDescent="0.25">
      <c r="A180" t="s">
        <v>586</v>
      </c>
    </row>
    <row r="181" spans="1:1" x14ac:dyDescent="0.25">
      <c r="A181" t="s">
        <v>587</v>
      </c>
    </row>
    <row r="182" spans="1:1" x14ac:dyDescent="0.25">
      <c r="A182" t="s">
        <v>588</v>
      </c>
    </row>
    <row r="183" spans="1:1" x14ac:dyDescent="0.25">
      <c r="A183" t="s">
        <v>589</v>
      </c>
    </row>
    <row r="184" spans="1:1" x14ac:dyDescent="0.25">
      <c r="A184" t="s">
        <v>590</v>
      </c>
    </row>
    <row r="185" spans="1:1" x14ac:dyDescent="0.25">
      <c r="A185" t="s">
        <v>591</v>
      </c>
    </row>
    <row r="186" spans="1:1" x14ac:dyDescent="0.25">
      <c r="A186" t="s">
        <v>592</v>
      </c>
    </row>
    <row r="187" spans="1:1" x14ac:dyDescent="0.25">
      <c r="A187" t="s">
        <v>593</v>
      </c>
    </row>
    <row r="188" spans="1:1" x14ac:dyDescent="0.25">
      <c r="A188" t="s">
        <v>594</v>
      </c>
    </row>
    <row r="189" spans="1:1" x14ac:dyDescent="0.25">
      <c r="A189" t="s">
        <v>595</v>
      </c>
    </row>
    <row r="190" spans="1:1" x14ac:dyDescent="0.25">
      <c r="A190" t="s">
        <v>596</v>
      </c>
    </row>
    <row r="191" spans="1:1" x14ac:dyDescent="0.25">
      <c r="A191" t="s">
        <v>597</v>
      </c>
    </row>
    <row r="192" spans="1:1" x14ac:dyDescent="0.25">
      <c r="A192" t="s">
        <v>598</v>
      </c>
    </row>
    <row r="193" spans="1:1" x14ac:dyDescent="0.25">
      <c r="A193" t="s">
        <v>599</v>
      </c>
    </row>
    <row r="194" spans="1:1" x14ac:dyDescent="0.25">
      <c r="A194" t="s">
        <v>600</v>
      </c>
    </row>
    <row r="195" spans="1:1" x14ac:dyDescent="0.25">
      <c r="A195" t="s">
        <v>601</v>
      </c>
    </row>
    <row r="196" spans="1:1" x14ac:dyDescent="0.25">
      <c r="A196" t="s">
        <v>602</v>
      </c>
    </row>
    <row r="197" spans="1:1" x14ac:dyDescent="0.25">
      <c r="A197" t="s">
        <v>603</v>
      </c>
    </row>
    <row r="198" spans="1:1" x14ac:dyDescent="0.25">
      <c r="A198" t="s">
        <v>604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BA1B0-2102-45AF-A9C6-D4D6F6C471EE}">
  <dimension ref="A25:A28"/>
  <sheetViews>
    <sheetView topLeftCell="A25" workbookViewId="0">
      <selection activeCell="C33" sqref="C33"/>
    </sheetView>
  </sheetViews>
  <sheetFormatPr baseColWidth="10" defaultRowHeight="15" x14ac:dyDescent="0.25"/>
  <cols>
    <col min="1" max="1" width="63" bestFit="1" customWidth="1"/>
  </cols>
  <sheetData>
    <row r="25" spans="1:1" x14ac:dyDescent="0.25">
      <c r="A25" t="s">
        <v>667</v>
      </c>
    </row>
    <row r="26" spans="1:1" x14ac:dyDescent="0.25">
      <c r="A26" t="s">
        <v>671</v>
      </c>
    </row>
    <row r="27" spans="1:1" x14ac:dyDescent="0.25">
      <c r="A27" t="s">
        <v>673</v>
      </c>
    </row>
    <row r="28" spans="1:1" x14ac:dyDescent="0.25">
      <c r="A28" t="s">
        <v>672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DDD39-2AD3-4FB7-A9DC-4E7FB1F55D65}">
  <dimension ref="A1:A2"/>
  <sheetViews>
    <sheetView workbookViewId="0">
      <selection activeCell="J12" sqref="J12"/>
    </sheetView>
  </sheetViews>
  <sheetFormatPr baseColWidth="10" defaultRowHeight="15" x14ac:dyDescent="0.25"/>
  <sheetData>
    <row r="1" spans="1:1" x14ac:dyDescent="0.25">
      <c r="A1" t="s">
        <v>605</v>
      </c>
    </row>
    <row r="2" spans="1:1" x14ac:dyDescent="0.25">
      <c r="A2" t="s">
        <v>606</v>
      </c>
    </row>
  </sheetData>
  <sheetProtection selectLockedCell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2ED4E-BA22-428D-BA5E-E08272CB92A3}">
  <dimension ref="A1:A22"/>
  <sheetViews>
    <sheetView workbookViewId="0">
      <selection activeCell="C6" sqref="C6"/>
    </sheetView>
  </sheetViews>
  <sheetFormatPr baseColWidth="10" defaultRowHeight="15" x14ac:dyDescent="0.25"/>
  <cols>
    <col min="1" max="1" width="50.28515625" customWidth="1"/>
  </cols>
  <sheetData>
    <row r="1" spans="1:1" ht="15.75" thickBot="1" x14ac:dyDescent="0.3">
      <c r="A1" s="1" t="s">
        <v>607</v>
      </c>
    </row>
    <row r="2" spans="1:1" ht="15.75" thickBot="1" x14ac:dyDescent="0.3">
      <c r="A2" s="1" t="s">
        <v>608</v>
      </c>
    </row>
    <row r="3" spans="1:1" ht="15.75" thickBot="1" x14ac:dyDescent="0.3">
      <c r="A3" s="1" t="s">
        <v>609</v>
      </c>
    </row>
    <row r="4" spans="1:1" ht="15.75" thickBot="1" x14ac:dyDescent="0.3">
      <c r="A4" s="1" t="s">
        <v>610</v>
      </c>
    </row>
    <row r="5" spans="1:1" ht="15.75" thickBot="1" x14ac:dyDescent="0.3">
      <c r="A5" s="1" t="s">
        <v>611</v>
      </c>
    </row>
    <row r="6" spans="1:1" ht="15.75" thickBot="1" x14ac:dyDescent="0.3">
      <c r="A6" s="1" t="s">
        <v>612</v>
      </c>
    </row>
    <row r="7" spans="1:1" ht="15.75" thickBot="1" x14ac:dyDescent="0.3">
      <c r="A7" s="1" t="s">
        <v>613</v>
      </c>
    </row>
    <row r="8" spans="1:1" ht="15.75" thickBot="1" x14ac:dyDescent="0.3">
      <c r="A8" s="1" t="s">
        <v>614</v>
      </c>
    </row>
    <row r="9" spans="1:1" ht="15.75" thickBot="1" x14ac:dyDescent="0.3">
      <c r="A9" s="1" t="s">
        <v>615</v>
      </c>
    </row>
    <row r="10" spans="1:1" ht="15.75" thickBot="1" x14ac:dyDescent="0.3">
      <c r="A10" s="1" t="s">
        <v>616</v>
      </c>
    </row>
    <row r="11" spans="1:1" ht="15.75" thickBot="1" x14ac:dyDescent="0.3">
      <c r="A11" s="1" t="s">
        <v>617</v>
      </c>
    </row>
    <row r="12" spans="1:1" ht="15.75" thickBot="1" x14ac:dyDescent="0.3">
      <c r="A12" s="1" t="s">
        <v>618</v>
      </c>
    </row>
    <row r="13" spans="1:1" ht="15.75" thickBot="1" x14ac:dyDescent="0.3">
      <c r="A13" s="1" t="s">
        <v>619</v>
      </c>
    </row>
    <row r="14" spans="1:1" ht="15.75" thickBot="1" x14ac:dyDescent="0.3">
      <c r="A14" s="1" t="s">
        <v>620</v>
      </c>
    </row>
    <row r="15" spans="1:1" ht="15.75" thickBot="1" x14ac:dyDescent="0.3">
      <c r="A15" s="1" t="s">
        <v>621</v>
      </c>
    </row>
    <row r="16" spans="1:1" ht="15.75" thickBot="1" x14ac:dyDescent="0.3">
      <c r="A16" s="1" t="s">
        <v>622</v>
      </c>
    </row>
    <row r="17" spans="1:1" ht="15.75" thickBot="1" x14ac:dyDescent="0.3">
      <c r="A17" s="1" t="s">
        <v>623</v>
      </c>
    </row>
    <row r="18" spans="1:1" ht="15.75" thickBot="1" x14ac:dyDescent="0.3">
      <c r="A18" s="1" t="s">
        <v>624</v>
      </c>
    </row>
    <row r="19" spans="1:1" ht="15.75" thickBot="1" x14ac:dyDescent="0.3">
      <c r="A19" s="1" t="s">
        <v>625</v>
      </c>
    </row>
    <row r="20" spans="1:1" ht="15.75" thickBot="1" x14ac:dyDescent="0.3">
      <c r="A20" s="1" t="s">
        <v>626</v>
      </c>
    </row>
    <row r="21" spans="1:1" ht="15.75" thickBot="1" x14ac:dyDescent="0.3">
      <c r="A21" s="1" t="s">
        <v>627</v>
      </c>
    </row>
    <row r="22" spans="1:1" ht="15.75" thickBot="1" x14ac:dyDescent="0.3">
      <c r="A22" s="1" t="s">
        <v>628</v>
      </c>
    </row>
  </sheetData>
  <sheetProtection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69176-91C6-480A-AE9A-4752628D7C67}">
  <dimension ref="A1:A2"/>
  <sheetViews>
    <sheetView workbookViewId="0">
      <selection activeCell="G17" sqref="G17"/>
    </sheetView>
  </sheetViews>
  <sheetFormatPr baseColWidth="10" defaultRowHeight="15" x14ac:dyDescent="0.25"/>
  <sheetData>
    <row r="1" spans="1:1" x14ac:dyDescent="0.25">
      <c r="A1" t="s">
        <v>637</v>
      </c>
    </row>
    <row r="2" spans="1:1" x14ac:dyDescent="0.25">
      <c r="A2" t="s">
        <v>638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8</vt:i4>
      </vt:variant>
      <vt:variant>
        <vt:lpstr>Plages nommées</vt:lpstr>
      </vt:variant>
      <vt:variant>
        <vt:i4>1</vt:i4>
      </vt:variant>
    </vt:vector>
  </HeadingPairs>
  <TitlesOfParts>
    <vt:vector size="9" baseType="lpstr">
      <vt:lpstr>DARP</vt:lpstr>
      <vt:lpstr>Mode paiement</vt:lpstr>
      <vt:lpstr>Pays</vt:lpstr>
      <vt:lpstr>Feuil1</vt:lpstr>
      <vt:lpstr>EMPLOI JEUNE</vt:lpstr>
      <vt:lpstr>ON</vt:lpstr>
      <vt:lpstr>Forme juridique</vt:lpstr>
      <vt:lpstr>Confirmation</vt:lpstr>
      <vt:lpstr>DARP!Zone_d_impression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Windows</dc:creator>
  <cp:lastModifiedBy>GISLAINE FRIDA YONDJA NJIKE</cp:lastModifiedBy>
  <cp:lastPrinted>2024-08-17T12:45:04Z</cp:lastPrinted>
  <dcterms:created xsi:type="dcterms:W3CDTF">2024-05-30T14:47:10Z</dcterms:created>
  <dcterms:modified xsi:type="dcterms:W3CDTF">2024-08-19T06:09:25Z</dcterms:modified>
</cp:coreProperties>
</file>