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3917a82ae0b27fe/Documentos/Cursos/Excel_IA/"/>
    </mc:Choice>
  </mc:AlternateContent>
  <xr:revisionPtr revIDLastSave="366" documentId="8_{CE317104-81CB-415A-8030-C14CA8F1A1C4}" xr6:coauthVersionLast="47" xr6:coauthVersionMax="47" xr10:uidLastSave="{E1229BEE-D34F-43C7-833A-50DCA2FC3787}"/>
  <bookViews>
    <workbookView xWindow="19110" yWindow="1060" windowWidth="19380" windowHeight="10260" tabRatio="322" xr2:uid="{F7A306A4-E0D5-42DF-B057-765053EE114A}"/>
  </bookViews>
  <sheets>
    <sheet name="Planilha1" sheetId="1" r:id="rId1"/>
    <sheet name="Análise1" sheetId="2" r:id="rId2"/>
  </sheets>
  <definedNames>
    <definedName name="APORTE">Planilha1!$D$17</definedName>
    <definedName name="rendimento_carteira">Planilha1!$D$13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C36" i="1"/>
  <c r="C35" i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D14" i="1"/>
  <c r="D17" i="1" s="1"/>
  <c r="C32" i="1" s="1"/>
  <c r="D20" i="1" l="1"/>
  <c r="D21" i="1" s="1"/>
  <c r="C24" i="1"/>
  <c r="D24" i="1" s="1"/>
  <c r="C25" i="1"/>
  <c r="D25" i="1" s="1"/>
  <c r="D35" i="1"/>
  <c r="C26" i="1"/>
  <c r="D26" i="1" s="1"/>
  <c r="D36" i="1"/>
  <c r="C27" i="1"/>
  <c r="D27" i="1" s="1"/>
  <c r="D37" i="1"/>
  <c r="C28" i="1"/>
  <c r="D28" i="1" s="1"/>
  <c r="D38" i="1"/>
  <c r="D39" i="1"/>
  <c r="D40" i="1"/>
  <c r="D41" i="1" l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<sst xmlns="http://schemas.openxmlformats.org/spreadsheetml/2006/main" count="69" uniqueCount="33">
  <si>
    <t>Quanto Investir por mês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</si>
  <si>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</si>
  <si>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</si>
  <si>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</si>
  <si>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</si>
  <si>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</si>
  <si>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</si>
  <si>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</si>
  <si>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</si>
  <si>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</si>
  <si>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</si>
  <si>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</si>
  <si>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</si>
  <si>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</si>
  <si>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Salário</t>
  </si>
  <si>
    <t>Rendimento Carteira</t>
  </si>
  <si>
    <t>Sugestão de Investimento</t>
  </si>
  <si>
    <t>PERFIL</t>
  </si>
  <si>
    <t>AGRESSIVO</t>
  </si>
  <si>
    <t>CONSERVADOR</t>
  </si>
  <si>
    <t>MODERADO</t>
  </si>
  <si>
    <t>VALOR A SER INVESTIDO POR MÊS</t>
  </si>
  <si>
    <t>PERCENTUAL SUGERIDO</t>
  </si>
  <si>
    <t>VALORES</t>
  </si>
  <si>
    <t>TIJOLO</t>
  </si>
  <si>
    <t>PAPEL</t>
  </si>
  <si>
    <t>HIBRÍDOS</t>
  </si>
  <si>
    <t>FOF'S</t>
  </si>
  <si>
    <t>DESENVOLVIMENTO</t>
  </si>
  <si>
    <t>HOTELARIAS</t>
  </si>
  <si>
    <t>TIPO DE FII's</t>
  </si>
  <si>
    <t>%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</si>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</sst>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7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/>
      </left>
      <right style="medium">
        <color auto="1"/>
      </right>
      <top/>
      <bottom style="thin">
        <color theme="2"/>
      </bottom>
      <diagonal/>
    </border>
    <border>
      <left style="thin">
        <color theme="2"/>
      </left>
      <right style="medium">
        <color auto="1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auto="1"/>
      </right>
      <top style="thin">
        <color theme="2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theme="2"/>
      </right>
      <top/>
      <bottom style="thin">
        <color theme="0" tint="-0.14996795556505021"/>
      </bottom>
      <diagonal/>
    </border>
    <border>
      <left style="thin">
        <color theme="2"/>
      </left>
      <right style="thin">
        <color theme="2"/>
      </right>
      <top/>
      <bottom style="thin">
        <color theme="0" tint="-0.14996795556505021"/>
      </bottom>
      <diagonal/>
    </border>
    <border>
      <left style="medium">
        <color auto="1"/>
      </left>
      <right style="thin">
        <color theme="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/>
      </left>
      <right style="thin">
        <color theme="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 style="thin">
        <color theme="2"/>
      </right>
      <top style="thin">
        <color theme="0" tint="-0.14996795556505021"/>
      </top>
      <bottom style="medium">
        <color auto="1"/>
      </bottom>
      <diagonal/>
    </border>
    <border>
      <left style="thin">
        <color theme="2"/>
      </left>
      <right style="thin">
        <color theme="2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/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/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7" fillId="3" borderId="1" xfId="0" applyFont="1" applyFill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0" fontId="8" fillId="0" borderId="6" xfId="1" applyNumberFormat="1" applyFont="1" applyBorder="1" applyAlignment="1">
      <alignment horizontal="center"/>
    </xf>
    <xf numFmtId="8" fontId="8" fillId="4" borderId="6" xfId="0" applyNumberFormat="1" applyFont="1" applyFill="1" applyBorder="1" applyAlignment="1">
      <alignment horizontal="center"/>
    </xf>
    <xf numFmtId="167" fontId="8" fillId="4" borderId="7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/>
    </xf>
    <xf numFmtId="167" fontId="4" fillId="0" borderId="12" xfId="0" applyNumberFormat="1" applyFont="1" applyBorder="1" applyAlignment="1">
      <alignment horizontal="center"/>
    </xf>
    <xf numFmtId="0" fontId="7" fillId="3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4" fillId="4" borderId="22" xfId="0" applyFont="1" applyFill="1" applyBorder="1"/>
    <xf numFmtId="167" fontId="8" fillId="4" borderId="23" xfId="0" applyNumberFormat="1" applyFont="1" applyFill="1" applyBorder="1" applyAlignment="1">
      <alignment horizontal="center"/>
    </xf>
    <xf numFmtId="167" fontId="8" fillId="4" borderId="24" xfId="0" applyNumberFormat="1" applyFont="1" applyFill="1" applyBorder="1"/>
    <xf numFmtId="0" fontId="4" fillId="4" borderId="25" xfId="0" applyFont="1" applyFill="1" applyBorder="1"/>
    <xf numFmtId="167" fontId="8" fillId="4" borderId="26" xfId="0" applyNumberFormat="1" applyFont="1" applyFill="1" applyBorder="1" applyAlignment="1">
      <alignment horizontal="center"/>
    </xf>
    <xf numFmtId="167" fontId="8" fillId="4" borderId="27" xfId="0" applyNumberFormat="1" applyFont="1" applyFill="1" applyBorder="1"/>
    <xf numFmtId="0" fontId="4" fillId="4" borderId="28" xfId="0" applyFont="1" applyFill="1" applyBorder="1"/>
    <xf numFmtId="167" fontId="8" fillId="4" borderId="29" xfId="0" applyNumberFormat="1" applyFont="1" applyFill="1" applyBorder="1" applyAlignment="1">
      <alignment horizontal="center"/>
    </xf>
    <xf numFmtId="167" fontId="8" fillId="4" borderId="30" xfId="0" applyNumberFormat="1" applyFont="1" applyFill="1" applyBorder="1"/>
    <xf numFmtId="0" fontId="5" fillId="4" borderId="14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left"/>
    </xf>
    <xf numFmtId="0" fontId="5" fillId="4" borderId="16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5" fillId="4" borderId="19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4" borderId="9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20" xfId="0" applyFont="1" applyFill="1" applyBorder="1" applyAlignment="1">
      <alignment horizontal="left"/>
    </xf>
    <xf numFmtId="0" fontId="5" fillId="4" borderId="21" xfId="0" applyFont="1" applyFill="1" applyBorder="1" applyAlignment="1">
      <alignment horizontal="left"/>
    </xf>
    <xf numFmtId="0" fontId="9" fillId="0" borderId="0" xfId="0" applyFont="1"/>
    <xf numFmtId="167" fontId="8" fillId="4" borderId="0" xfId="0" applyNumberFormat="1" applyFont="1" applyFill="1" applyBorder="1" applyAlignment="1">
      <alignment horizontal="left"/>
    </xf>
    <xf numFmtId="0" fontId="10" fillId="2" borderId="0" xfId="2" applyFont="1" applyBorder="1"/>
    <xf numFmtId="0" fontId="10" fillId="2" borderId="0" xfId="2" applyFont="1"/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167" fontId="8" fillId="4" borderId="0" xfId="0" applyNumberFormat="1" applyFont="1" applyFill="1" applyAlignment="1">
      <alignment horizontal="center"/>
    </xf>
    <xf numFmtId="167" fontId="8" fillId="6" borderId="0" xfId="0" applyNumberFormat="1" applyFont="1" applyFill="1" applyAlignment="1">
      <alignment horizontal="center"/>
    </xf>
    <xf numFmtId="0" fontId="0" fillId="0" borderId="13" xfId="0" applyBorder="1"/>
    <xf numFmtId="9" fontId="0" fillId="0" borderId="13" xfId="1" applyFont="1" applyBorder="1"/>
    <xf numFmtId="0" fontId="0" fillId="0" borderId="0" xfId="0" applyBorder="1"/>
    <xf numFmtId="9" fontId="0" fillId="0" borderId="0" xfId="1" applyFont="1" applyBorder="1"/>
    <xf numFmtId="0" fontId="0" fillId="0" borderId="31" xfId="0" applyBorder="1"/>
    <xf numFmtId="9" fontId="0" fillId="0" borderId="31" xfId="1" applyFont="1" applyBorder="1"/>
    <xf numFmtId="10" fontId="4" fillId="0" borderId="11" xfId="1" applyNumberFormat="1" applyFont="1" applyBorder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3/09/relationships/Python" Target="python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47634654266905679"/>
          <c:y val="0.2546188351675141"/>
          <c:w val="0.47978326678985683"/>
          <c:h val="0.58169630414777418"/>
        </c:manualLayout>
      </c:layout>
      <c:pieChart>
        <c:varyColors val="1"/>
        <c:ser>
          <c:idx val="0"/>
          <c:order val="0"/>
          <c:tx>
            <c:strRef>
              <c:f>Planilha1!$C$34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9F-430A-BB85-2F42485EC7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HIBRÍDOS</c:v>
                </c:pt>
                <c:pt idx="3">
                  <c:v>FOF'S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F-430A-BB85-2F42485E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350547</xdr:colOff>
      <xdr:row>0</xdr:row>
      <xdr:rowOff>110469</xdr:rowOff>
    </xdr:from>
    <xdr:to>
      <xdr:col>3</xdr:col>
      <xdr:colOff>1289412</xdr:colOff>
      <xdr:row>8</xdr:row>
      <xdr:rowOff>113009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C4FF63E-9744-EA1C-29BF-B28CB6ACBA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63" b="20631"/>
        <a:stretch>
          <a:fillRect/>
        </a:stretch>
      </xdr:blipFill>
      <xdr:spPr>
        <a:xfrm>
          <a:off x="350547" y="110469"/>
          <a:ext cx="7387381" cy="1453969"/>
        </a:xfrm>
        <a:prstGeom prst="rect">
          <a:avLst/>
        </a:prstGeom>
      </xdr:spPr>
    </xdr:pic>
    <xdr:clientData/>
  </xdr:twoCellAnchor>
  <xdr:twoCellAnchor>
    <xdr:from>
      <xdr:col>1</xdr:col>
      <xdr:colOff>23405</xdr:colOff>
      <xdr:row>41</xdr:row>
      <xdr:rowOff>127000</xdr:rowOff>
    </xdr:from>
    <xdr:to>
      <xdr:col>2</xdr:col>
      <xdr:colOff>67492</xdr:colOff>
      <xdr:row>57</xdr:row>
      <xdr:rowOff>27213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BD0C21-FB7B-5F80-CE91-3B0E716BF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45C7-9E88-4FB1-92FC-79B8785882F8}">
  <dimension ref="A10:K79"/>
  <sheetViews>
    <sheetView showGridLines="0" tabSelected="1" topLeftCell="A23" zoomScale="70" zoomScaleNormal="70" workbookViewId="0">
      <selection activeCell="D47" sqref="D47"/>
    </sheetView>
  </sheetViews>
  <sheetFormatPr defaultColWidth="0" defaultRowHeight="14.4" x14ac:dyDescent="0.3"/>
  <cols>
    <col min="1" max="1" width="5.77734375" customWidth="1"/>
    <col min="2" max="2" width="52.109375" customWidth="1"/>
    <col min="3" max="3" width="36.21875" bestFit="1" customWidth="1"/>
    <col min="4" max="4" width="18.88671875" customWidth="1"/>
    <col min="5" max="5" width="5.77734375" customWidth="1"/>
    <col min="6" max="6" width="12.6640625" hidden="1" customWidth="1"/>
    <col min="7" max="10" width="8.88671875" hidden="1" customWidth="1"/>
    <col min="11" max="11" width="10" hidden="1" customWidth="1"/>
    <col min="12" max="16384" width="8.88671875" hidden="1"/>
  </cols>
  <sheetData>
    <row r="10" spans="2:4" ht="15" thickBot="1" x14ac:dyDescent="0.35"/>
    <row r="11" spans="2:4" ht="19.8" x14ac:dyDescent="0.3">
      <c r="B11" s="8" t="s">
        <v>13</v>
      </c>
      <c r="C11" s="13"/>
      <c r="D11" s="12"/>
    </row>
    <row r="12" spans="2:4" ht="18" customHeight="1" x14ac:dyDescent="0.35">
      <c r="B12" s="25" t="s">
        <v>14</v>
      </c>
      <c r="C12" s="26"/>
      <c r="D12" s="9">
        <v>6200</v>
      </c>
    </row>
    <row r="13" spans="2:4" ht="18" customHeight="1" x14ac:dyDescent="0.35">
      <c r="B13" s="27" t="s">
        <v>15</v>
      </c>
      <c r="C13" s="28"/>
      <c r="D13" s="55">
        <v>0.01</v>
      </c>
    </row>
    <row r="14" spans="2:4" ht="18" customHeight="1" thickBot="1" x14ac:dyDescent="0.4">
      <c r="B14" s="29" t="s">
        <v>16</v>
      </c>
      <c r="C14" s="30"/>
      <c r="D14" s="10">
        <f>D12*30%</f>
        <v>1860</v>
      </c>
    </row>
    <row r="15" spans="2:4" ht="15" thickBot="1" x14ac:dyDescent="0.35"/>
    <row r="16" spans="2:4" ht="25.8" x14ac:dyDescent="0.3">
      <c r="B16" s="2" t="s">
        <v>5</v>
      </c>
      <c r="C16" s="14"/>
      <c r="D16" s="11"/>
    </row>
    <row r="17" spans="1:4" ht="18" customHeight="1" x14ac:dyDescent="0.35">
      <c r="B17" s="31" t="s">
        <v>0</v>
      </c>
      <c r="C17" s="32"/>
      <c r="D17" s="3">
        <f>D14</f>
        <v>1860</v>
      </c>
    </row>
    <row r="18" spans="1:4" ht="18" customHeight="1" x14ac:dyDescent="0.35">
      <c r="B18" s="33" t="s">
        <v>1</v>
      </c>
      <c r="C18" s="34"/>
      <c r="D18" s="4">
        <v>5</v>
      </c>
    </row>
    <row r="19" spans="1:4" ht="18" customHeight="1" x14ac:dyDescent="0.35">
      <c r="B19" s="33" t="s">
        <v>2</v>
      </c>
      <c r="C19" s="34"/>
      <c r="D19" s="5">
        <v>1.0789999999999999E-2</v>
      </c>
    </row>
    <row r="20" spans="1:4" ht="18" customHeight="1" x14ac:dyDescent="0.35">
      <c r="B20" s="35" t="s">
        <v>3</v>
      </c>
      <c r="C20" s="36"/>
      <c r="D20" s="6">
        <f>FV(D19,D18*12,D17*-1)</f>
        <v>155825.06003718701</v>
      </c>
    </row>
    <row r="21" spans="1:4" ht="18" customHeight="1" thickBot="1" x14ac:dyDescent="0.4">
      <c r="B21" s="37" t="s">
        <v>4</v>
      </c>
      <c r="C21" s="38"/>
      <c r="D21" s="7">
        <f>D20*D13</f>
        <v>1558.2506003718702</v>
      </c>
    </row>
    <row r="22" spans="1:4" ht="15" thickBot="1" x14ac:dyDescent="0.35"/>
    <row r="23" spans="1:4" ht="25.8" x14ac:dyDescent="0.3">
      <c r="B23" s="2" t="s">
        <v>11</v>
      </c>
      <c r="C23" s="14"/>
      <c r="D23" s="15" t="s">
        <v>12</v>
      </c>
    </row>
    <row r="24" spans="1:4" ht="18" customHeight="1" x14ac:dyDescent="0.35">
      <c r="A24" s="1">
        <v>2</v>
      </c>
      <c r="B24" s="16" t="s">
        <v>6</v>
      </c>
      <c r="C24" s="17">
        <f>FV($D$19,$A24*12,$D$17*-1)</f>
        <v>50643.386773620106</v>
      </c>
      <c r="D24" s="18">
        <f>C24*$D$13</f>
        <v>506.43386773620108</v>
      </c>
    </row>
    <row r="25" spans="1:4" ht="18" customHeight="1" x14ac:dyDescent="0.35">
      <c r="A25" s="1">
        <v>5</v>
      </c>
      <c r="B25" s="19" t="s">
        <v>7</v>
      </c>
      <c r="C25" s="20">
        <f>FV($D$19,$A25*12,$D$17*-1)</f>
        <v>155825.06003718701</v>
      </c>
      <c r="D25" s="21">
        <f>C25*$D$13</f>
        <v>1558.2506003718702</v>
      </c>
    </row>
    <row r="26" spans="1:4" ht="18" customHeight="1" x14ac:dyDescent="0.35">
      <c r="A26" s="1">
        <v>10</v>
      </c>
      <c r="B26" s="19" t="s">
        <v>8</v>
      </c>
      <c r="C26" s="20">
        <f>FV($D$19,$A26*12,$D$17*-1)</f>
        <v>452508.63530612027</v>
      </c>
      <c r="D26" s="21">
        <f>C26*$D$13</f>
        <v>4525.0863530612032</v>
      </c>
    </row>
    <row r="27" spans="1:4" ht="18" customHeight="1" x14ac:dyDescent="0.35">
      <c r="A27" s="1">
        <v>20</v>
      </c>
      <c r="B27" s="19" t="s">
        <v>9</v>
      </c>
      <c r="C27" s="20">
        <f>FV($D$19,$A27*12,$D$17*-1)</f>
        <v>2092869.0241805699</v>
      </c>
      <c r="D27" s="21">
        <f>C27*$D$13</f>
        <v>20928.6902418057</v>
      </c>
    </row>
    <row r="28" spans="1:4" ht="18" customHeight="1" thickBot="1" x14ac:dyDescent="0.4">
      <c r="A28" s="1">
        <v>30</v>
      </c>
      <c r="B28" s="22" t="s">
        <v>10</v>
      </c>
      <c r="C28" s="23">
        <f>FV($D$19,$A28*12,$D$17*-1)</f>
        <v>8039235.558308769</v>
      </c>
      <c r="D28" s="24">
        <f>C28*$D$13</f>
        <v>80392.355583087687</v>
      </c>
    </row>
    <row r="31" spans="1:4" ht="15.6" x14ac:dyDescent="0.3">
      <c r="B31" s="41" t="s">
        <v>17</v>
      </c>
      <c r="C31" s="42" t="s">
        <v>20</v>
      </c>
      <c r="D31" s="42"/>
    </row>
    <row r="32" spans="1:4" ht="15.6" x14ac:dyDescent="0.3">
      <c r="B32" s="43" t="s">
        <v>21</v>
      </c>
      <c r="C32" s="40">
        <f>APORTE</f>
        <v>1860</v>
      </c>
      <c r="D32" s="43"/>
    </row>
    <row r="33" spans="2:4" ht="15.6" x14ac:dyDescent="0.3">
      <c r="B33" s="39"/>
      <c r="C33" s="39"/>
      <c r="D33" s="39"/>
    </row>
    <row r="34" spans="2:4" ht="15.6" x14ac:dyDescent="0.3">
      <c r="B34" s="44" t="s">
        <v>30</v>
      </c>
      <c r="C34" s="44" t="s">
        <v>22</v>
      </c>
      <c r="D34" s="44" t="s">
        <v>23</v>
      </c>
    </row>
    <row r="35" spans="2:4" ht="15.6" x14ac:dyDescent="0.3">
      <c r="B35" s="45" t="s">
        <v>25</v>
      </c>
      <c r="C35" s="46">
        <f>VLOOKUP($C$31&amp;"-"&amp;B35,Análise1!A:D,4,0)</f>
        <v>0.32</v>
      </c>
      <c r="D35" s="48">
        <f>$C$32*C35</f>
        <v>595.20000000000005</v>
      </c>
    </row>
    <row r="36" spans="2:4" ht="15.6" x14ac:dyDescent="0.3">
      <c r="B36" s="45" t="s">
        <v>24</v>
      </c>
      <c r="C36" s="46">
        <f>VLOOKUP($C$31&amp;"-"&amp;B36,Análise1!A:D,4,0)</f>
        <v>0.35</v>
      </c>
      <c r="D36" s="48">
        <f t="shared" ref="D36:D40" si="0">$C$32*C36</f>
        <v>651</v>
      </c>
    </row>
    <row r="37" spans="2:4" ht="15.6" x14ac:dyDescent="0.3">
      <c r="B37" s="45" t="s">
        <v>26</v>
      </c>
      <c r="C37" s="46">
        <f>VLOOKUP($C$31&amp;"-"&amp;B37,Análise1!A:D,4,0)</f>
        <v>0.08</v>
      </c>
      <c r="D37" s="48">
        <f t="shared" si="0"/>
        <v>148.80000000000001</v>
      </c>
    </row>
    <row r="38" spans="2:4" ht="15.6" x14ac:dyDescent="0.3">
      <c r="B38" s="45" t="s">
        <v>27</v>
      </c>
      <c r="C38" s="46">
        <f>VLOOKUP($C$31&amp;"-"&amp;B38,Análise1!A:D,4,0)</f>
        <v>0.05</v>
      </c>
      <c r="D38" s="48">
        <f t="shared" si="0"/>
        <v>93</v>
      </c>
    </row>
    <row r="39" spans="2:4" ht="15.6" x14ac:dyDescent="0.3">
      <c r="B39" s="45" t="s">
        <v>28</v>
      </c>
      <c r="C39" s="46">
        <f>VLOOKUP($C$31&amp;"-"&amp;B39,Análise1!A:D,4,0)</f>
        <v>0.1</v>
      </c>
      <c r="D39" s="48">
        <f t="shared" si="0"/>
        <v>186</v>
      </c>
    </row>
    <row r="40" spans="2:4" ht="15.6" x14ac:dyDescent="0.3">
      <c r="B40" s="45" t="s">
        <v>29</v>
      </c>
      <c r="C40" s="46">
        <f>VLOOKUP($C$31&amp;"-"&amp;B40,Análise1!A:D,4,0)</f>
        <v>0.05</v>
      </c>
      <c r="D40" s="48">
        <f t="shared" si="0"/>
        <v>93</v>
      </c>
    </row>
    <row r="41" spans="2:4" ht="15.6" x14ac:dyDescent="0.3">
      <c r="B41" s="44"/>
      <c r="C41" s="44"/>
      <c r="D41" s="47">
        <f>SUM(D35:D40)</f>
        <v>1767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</sheetData>
  <mergeCells count="11">
    <mergeCell ref="B21:C21"/>
    <mergeCell ref="B23:C23"/>
    <mergeCell ref="B16:C16"/>
    <mergeCell ref="B11:C11"/>
    <mergeCell ref="B12:C12"/>
    <mergeCell ref="B13:C13"/>
    <mergeCell ref="B14:C14"/>
    <mergeCell ref="B17:C17"/>
    <mergeCell ref="B18:C18"/>
    <mergeCell ref="B19:C19"/>
    <mergeCell ref="B20:C20"/>
  </mergeCells>
  <dataValidations count="1">
    <dataValidation type="list" allowBlank="1" showInputMessage="1" showErrorMessage="1" sqref="C31" xr:uid="{DF40B648-C347-434B-BD21-F7E670052081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C74A-49E2-43A9-A1C6-61229684A207}">
  <dimension ref="A2:D20"/>
  <sheetViews>
    <sheetView zoomScale="85" zoomScaleNormal="85" workbookViewId="0">
      <selection activeCell="C3" sqref="C3"/>
    </sheetView>
  </sheetViews>
  <sheetFormatPr defaultRowHeight="14.4" x14ac:dyDescent="0.3"/>
  <cols>
    <col min="1" max="1" width="31.88671875" bestFit="1" customWidth="1"/>
    <col min="2" max="2" width="14.5546875" bestFit="1" customWidth="1"/>
    <col min="3" max="3" width="17.77734375" bestFit="1" customWidth="1"/>
  </cols>
  <sheetData>
    <row r="2" spans="1:4" ht="15" thickBot="1" x14ac:dyDescent="0.35">
      <c r="A2" t="s">
        <v>32</v>
      </c>
      <c r="B2" t="s">
        <v>17</v>
      </c>
      <c r="C2" t="s">
        <v>30</v>
      </c>
      <c r="D2" t="s">
        <v>31</v>
      </c>
    </row>
    <row r="3" spans="1:4" x14ac:dyDescent="0.3">
      <c r="A3" s="49" t="str">
        <f>B3&amp;"-"&amp;C3</f>
        <v>CONSERVADOR-PAPEL</v>
      </c>
      <c r="B3" s="49" t="s">
        <v>19</v>
      </c>
      <c r="C3" s="49" t="s">
        <v>25</v>
      </c>
      <c r="D3" s="50">
        <v>0.3</v>
      </c>
    </row>
    <row r="4" spans="1:4" x14ac:dyDescent="0.3">
      <c r="A4" s="51" t="str">
        <f t="shared" ref="A4:A20" si="0">B4&amp;"-"&amp;C4</f>
        <v>CONSERVADOR-TIJOLO</v>
      </c>
      <c r="B4" s="51" t="s">
        <v>19</v>
      </c>
      <c r="C4" s="51" t="s">
        <v>24</v>
      </c>
      <c r="D4" s="52">
        <v>0.5</v>
      </c>
    </row>
    <row r="5" spans="1:4" x14ac:dyDescent="0.3">
      <c r="A5" s="51" t="str">
        <f t="shared" si="0"/>
        <v>CONSERVADOR-HIBRÍDOS</v>
      </c>
      <c r="B5" s="51" t="s">
        <v>19</v>
      </c>
      <c r="C5" s="51" t="s">
        <v>26</v>
      </c>
      <c r="D5" s="52">
        <v>0.1</v>
      </c>
    </row>
    <row r="6" spans="1:4" x14ac:dyDescent="0.3">
      <c r="A6" s="51" t="str">
        <f t="shared" si="0"/>
        <v>CONSERVADOR-FOF'S</v>
      </c>
      <c r="B6" s="51" t="s">
        <v>19</v>
      </c>
      <c r="C6" s="51" t="s">
        <v>27</v>
      </c>
      <c r="D6" s="52">
        <v>0.1</v>
      </c>
    </row>
    <row r="7" spans="1:4" x14ac:dyDescent="0.3">
      <c r="A7" s="51" t="str">
        <f t="shared" si="0"/>
        <v>CONSERVADOR-DESENVOLVIMENTO</v>
      </c>
      <c r="B7" s="51" t="s">
        <v>19</v>
      </c>
      <c r="C7" s="51" t="s">
        <v>28</v>
      </c>
      <c r="D7" s="52">
        <v>0</v>
      </c>
    </row>
    <row r="8" spans="1:4" ht="15" thickBot="1" x14ac:dyDescent="0.35">
      <c r="A8" s="53" t="str">
        <f t="shared" si="0"/>
        <v>CONSERVADOR-HOTELARIAS</v>
      </c>
      <c r="B8" s="53" t="s">
        <v>19</v>
      </c>
      <c r="C8" s="53" t="s">
        <v>29</v>
      </c>
      <c r="D8" s="54">
        <v>0</v>
      </c>
    </row>
    <row r="9" spans="1:4" x14ac:dyDescent="0.3">
      <c r="A9" s="49" t="str">
        <f t="shared" si="0"/>
        <v>MODERADO-PAPEL</v>
      </c>
      <c r="B9" s="49" t="s">
        <v>20</v>
      </c>
      <c r="C9" s="49" t="s">
        <v>25</v>
      </c>
      <c r="D9" s="50">
        <v>0.32</v>
      </c>
    </row>
    <row r="10" spans="1:4" x14ac:dyDescent="0.3">
      <c r="A10" s="51" t="str">
        <f t="shared" si="0"/>
        <v>MODERADO-TIJOLO</v>
      </c>
      <c r="B10" s="51" t="s">
        <v>20</v>
      </c>
      <c r="C10" s="51" t="s">
        <v>24</v>
      </c>
      <c r="D10" s="52">
        <v>0.35</v>
      </c>
    </row>
    <row r="11" spans="1:4" x14ac:dyDescent="0.3">
      <c r="A11" s="51" t="str">
        <f t="shared" si="0"/>
        <v>MODERADO-HIBRÍDOS</v>
      </c>
      <c r="B11" s="51" t="s">
        <v>20</v>
      </c>
      <c r="C11" s="51" t="s">
        <v>26</v>
      </c>
      <c r="D11" s="52">
        <v>0.08</v>
      </c>
    </row>
    <row r="12" spans="1:4" x14ac:dyDescent="0.3">
      <c r="A12" s="51" t="str">
        <f t="shared" si="0"/>
        <v>MODERADO-FOF'S</v>
      </c>
      <c r="B12" s="51" t="s">
        <v>20</v>
      </c>
      <c r="C12" s="51" t="s">
        <v>27</v>
      </c>
      <c r="D12" s="52">
        <v>0.05</v>
      </c>
    </row>
    <row r="13" spans="1:4" x14ac:dyDescent="0.3">
      <c r="A13" s="51" t="str">
        <f t="shared" si="0"/>
        <v>MODERADO-DESENVOLVIMENTO</v>
      </c>
      <c r="B13" s="51" t="s">
        <v>20</v>
      </c>
      <c r="C13" s="51" t="s">
        <v>28</v>
      </c>
      <c r="D13" s="52">
        <v>0.1</v>
      </c>
    </row>
    <row r="14" spans="1:4" ht="15" thickBot="1" x14ac:dyDescent="0.35">
      <c r="A14" s="53" t="str">
        <f t="shared" si="0"/>
        <v>MODERADO-HOTELARIAS</v>
      </c>
      <c r="B14" s="53" t="s">
        <v>20</v>
      </c>
      <c r="C14" s="53" t="s">
        <v>29</v>
      </c>
      <c r="D14" s="54">
        <v>0.05</v>
      </c>
    </row>
    <row r="15" spans="1:4" x14ac:dyDescent="0.3">
      <c r="A15" s="49" t="str">
        <f t="shared" si="0"/>
        <v>AGRESSIVO-PAPEL</v>
      </c>
      <c r="B15" s="49" t="s">
        <v>18</v>
      </c>
      <c r="C15" s="49" t="s">
        <v>25</v>
      </c>
      <c r="D15" s="50">
        <v>0.5</v>
      </c>
    </row>
    <row r="16" spans="1:4" x14ac:dyDescent="0.3">
      <c r="A16" s="51" t="str">
        <f t="shared" si="0"/>
        <v>AGRESSIVO-TIJOLO</v>
      </c>
      <c r="B16" s="51" t="s">
        <v>18</v>
      </c>
      <c r="C16" s="51" t="s">
        <v>24</v>
      </c>
      <c r="D16" s="52">
        <v>0.1</v>
      </c>
    </row>
    <row r="17" spans="1:4" x14ac:dyDescent="0.3">
      <c r="A17" s="51" t="str">
        <f t="shared" si="0"/>
        <v>AGRESSIVO-HIBRÍDOS</v>
      </c>
      <c r="B17" s="51" t="s">
        <v>18</v>
      </c>
      <c r="C17" s="51" t="s">
        <v>26</v>
      </c>
      <c r="D17" s="52">
        <v>0.05</v>
      </c>
    </row>
    <row r="18" spans="1:4" x14ac:dyDescent="0.3">
      <c r="A18" s="51" t="str">
        <f t="shared" si="0"/>
        <v>AGRESSIVO-FOF'S</v>
      </c>
      <c r="B18" s="51" t="s">
        <v>18</v>
      </c>
      <c r="C18" s="51" t="s">
        <v>27</v>
      </c>
      <c r="D18" s="52">
        <v>0.05</v>
      </c>
    </row>
    <row r="19" spans="1:4" x14ac:dyDescent="0.3">
      <c r="A19" s="51" t="str">
        <f t="shared" si="0"/>
        <v>AGRESSIVO-DESENVOLVIMENTO</v>
      </c>
      <c r="B19" s="51" t="s">
        <v>18</v>
      </c>
      <c r="C19" s="51" t="s">
        <v>28</v>
      </c>
      <c r="D19" s="52">
        <v>0.2</v>
      </c>
    </row>
    <row r="20" spans="1:4" ht="15" thickBot="1" x14ac:dyDescent="0.35">
      <c r="A20" s="53" t="str">
        <f t="shared" si="0"/>
        <v>AGRESSIVO-HOTELARIAS</v>
      </c>
      <c r="B20" s="53" t="s">
        <v>18</v>
      </c>
      <c r="C20" s="53" t="s">
        <v>29</v>
      </c>
      <c r="D20" s="5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Planilha1</vt:lpstr>
      <vt:lpstr>Análise1</vt:lpstr>
      <vt:lpstr>APORTE</vt:lpstr>
      <vt:lpstr>rendimento_carteira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Kimura</dc:creator>
  <cp:lastModifiedBy>Gabriel Kimura</cp:lastModifiedBy>
  <dcterms:created xsi:type="dcterms:W3CDTF">2025-06-27T20:56:41Z</dcterms:created>
  <dcterms:modified xsi:type="dcterms:W3CDTF">2025-06-30T13:35:46Z</dcterms:modified>
</cp:coreProperties>
</file>