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1" sheetId="1" r:id="rId1"/>
    <sheet name="DadosMes" sheetId="3" r:id="rId2"/>
    <sheet name="Listas" sheetId="2" r:id="rId3"/>
  </sheets>
  <definedNames>
    <definedName name="Lojas">Listas!$A$6:$A$8</definedName>
    <definedName name="Produtos">Listas!$A$11:$A$13</definedName>
    <definedName name="Sexo">Listas!$A$2:$A$3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D13" i="3"/>
  <c r="E13" i="3" s="1"/>
  <c r="F13" i="3"/>
  <c r="B12" i="3"/>
  <c r="D12" i="3"/>
  <c r="E12" i="3" s="1"/>
  <c r="F12" i="3"/>
  <c r="N3" i="3"/>
  <c r="O3" i="3"/>
  <c r="N4" i="3"/>
  <c r="O4" i="3"/>
  <c r="O5" i="3"/>
  <c r="M5" i="3"/>
  <c r="M4" i="3"/>
  <c r="F2" i="3"/>
  <c r="B11" i="3"/>
  <c r="D11" i="3"/>
  <c r="E11" i="3" s="1"/>
  <c r="F11" i="3"/>
  <c r="B10" i="3"/>
  <c r="D10" i="3"/>
  <c r="E10" i="3" s="1"/>
  <c r="F10" i="3"/>
  <c r="B9" i="3"/>
  <c r="D9" i="3"/>
  <c r="E9" i="3" s="1"/>
  <c r="F9" i="3"/>
  <c r="B8" i="3"/>
  <c r="D8" i="3"/>
  <c r="E8" i="3" s="1"/>
  <c r="F8" i="3"/>
  <c r="B7" i="3"/>
  <c r="D7" i="3"/>
  <c r="E7" i="3" s="1"/>
  <c r="F7" i="3"/>
  <c r="B6" i="3"/>
  <c r="D6" i="3"/>
  <c r="E6" i="3" s="1"/>
  <c r="F6" i="3"/>
  <c r="F3" i="3"/>
  <c r="F4" i="3"/>
  <c r="F5" i="3"/>
  <c r="D2" i="3"/>
  <c r="E2" i="3" s="1"/>
  <c r="D3" i="3"/>
  <c r="E3" i="3" s="1"/>
  <c r="D4" i="3"/>
  <c r="E4" i="3" s="1"/>
  <c r="D5" i="3"/>
  <c r="E5" i="3" s="1"/>
  <c r="B2" i="3"/>
  <c r="B3" i="3"/>
  <c r="B4" i="3"/>
  <c r="B5" i="3"/>
  <c r="M3" i="3"/>
  <c r="E2" i="1" l="1"/>
  <c r="E7" i="1"/>
  <c r="E4" i="1"/>
  <c r="E3" i="1"/>
  <c r="E5" i="1"/>
  <c r="E6" i="1"/>
  <c r="M7" i="3"/>
  <c r="N7" i="3"/>
  <c r="N5" i="3"/>
  <c r="O6" i="3"/>
  <c r="N6" i="3"/>
  <c r="O7" i="3"/>
  <c r="M6" i="3"/>
</calcChain>
</file>

<file path=xl/sharedStrings.xml><?xml version="1.0" encoding="utf-8"?>
<sst xmlns="http://schemas.openxmlformats.org/spreadsheetml/2006/main" count="70" uniqueCount="43">
  <si>
    <t>CodigoCli</t>
  </si>
  <si>
    <t>Nome</t>
  </si>
  <si>
    <t>Idade</t>
  </si>
  <si>
    <t>Sexo</t>
  </si>
  <si>
    <t>001</t>
  </si>
  <si>
    <t>Ayrton</t>
  </si>
  <si>
    <t>M</t>
  </si>
  <si>
    <t>Marta</t>
  </si>
  <si>
    <t>F</t>
  </si>
  <si>
    <t>002</t>
  </si>
  <si>
    <t>003</t>
  </si>
  <si>
    <t>Matheus</t>
  </si>
  <si>
    <t>Numero</t>
  </si>
  <si>
    <t>CodCliente</t>
  </si>
  <si>
    <t>Loja</t>
  </si>
  <si>
    <t>Produto</t>
  </si>
  <si>
    <t>Valor</t>
  </si>
  <si>
    <t>FaixaEtaria</t>
  </si>
  <si>
    <t>004</t>
  </si>
  <si>
    <t>Breno</t>
  </si>
  <si>
    <t>005</t>
  </si>
  <si>
    <t>Carol</t>
  </si>
  <si>
    <t>Lojas</t>
  </si>
  <si>
    <t>Gonzaga</t>
  </si>
  <si>
    <t>Centro</t>
  </si>
  <si>
    <t>Embaré</t>
  </si>
  <si>
    <t>Produtos</t>
  </si>
  <si>
    <t>Calçados</t>
  </si>
  <si>
    <t>Canmisas</t>
  </si>
  <si>
    <t>Calças</t>
  </si>
  <si>
    <t>PROCV</t>
  </si>
  <si>
    <t>SOMASE</t>
  </si>
  <si>
    <t>MEDIASE</t>
  </si>
  <si>
    <t>CONT.SE</t>
  </si>
  <si>
    <t>Código</t>
  </si>
  <si>
    <t>Quantos tem?</t>
  </si>
  <si>
    <t>Qual o sexo?</t>
  </si>
  <si>
    <t>Qual o total?</t>
  </si>
  <si>
    <t>Qual a média?</t>
  </si>
  <si>
    <t>Vendas</t>
  </si>
  <si>
    <t>006</t>
  </si>
  <si>
    <t>Gabryel</t>
  </si>
  <si>
    <t>=MAIOR(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</si>
</sst>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1" applyNumberFormat="1" applyFont="1"/>
    <xf numFmtId="49" fontId="3" fillId="0" borderId="0" xfId="1" applyNumberFormat="1" applyFont="1"/>
    <xf numFmtId="49" fontId="0" fillId="0" borderId="0" xfId="0" applyNumberFormat="1"/>
    <xf numFmtId="0" fontId="4" fillId="0" borderId="0" xfId="0" applyFont="1"/>
    <xf numFmtId="0" fontId="0" fillId="0" borderId="0" xfId="0" applyNumberFormat="1"/>
    <xf numFmtId="44" fontId="0" fillId="0" borderId="0" xfId="2" applyFont="1"/>
    <xf numFmtId="0" fontId="5" fillId="0" borderId="0" xfId="0" applyFont="1"/>
    <xf numFmtId="0" fontId="2" fillId="0" borderId="0" xfId="0" applyFont="1"/>
    <xf numFmtId="44" fontId="0" fillId="0" borderId="0" xfId="2" applyNumberFormat="1" applyFont="1"/>
  </cellXfs>
  <cellStyles count="3">
    <cellStyle name="Moeda" xfId="2" builtinId="4"/>
    <cellStyle name="Normal" xfId="0" builtinId="0"/>
    <cellStyle name="Vírgula" xfId="1" builtinId="3"/>
  </cellStyles>
  <dxfs count="10">
    <dxf>
      <numFmt numFmtId="34" formatCode="_-&quot;R$&quot;* #,##0.00_-;\-&quot;R$&quot;* #,##0.00_-;_-&quot;R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Rank de Vendas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DadosMes!$M$3:$O$3</c:f>
              <c:strCache>
                <c:ptCount val="3"/>
                <c:pt idx="0">
                  <c:v>#N/D</c:v>
                </c:pt>
                <c:pt idx="1">
                  <c:v>Marta</c:v>
                </c:pt>
                <c:pt idx="2">
                  <c:v>Matheus</c:v>
                </c:pt>
              </c:strCache>
            </c:strRef>
          </c:cat>
          <c:val>
            <c:numRef>
              <c:f>DadosMes!$M$6:$O$6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2-408D-A946-CDE3941F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205896"/>
        <c:axId val="456087696"/>
      </c:barChart>
      <c:catAx>
        <c:axId val="45620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087696"/>
        <c:crosses val="autoZero"/>
        <c:auto val="1"/>
        <c:lblAlgn val="ctr"/>
        <c:lblOffset val="100"/>
        <c:noMultiLvlLbl val="0"/>
      </c:catAx>
      <c:valAx>
        <c:axId val="4560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20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8</xdr:row>
      <xdr:rowOff>123825</xdr:rowOff>
    </xdr:from>
    <xdr:to>
      <xdr:col>15</xdr:col>
      <xdr:colOff>47625</xdr:colOff>
      <xdr:row>23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Cliente" displayName="TabCliente" ref="A1:E7" totalsRowShown="0">
  <autoFilter ref="A1:E7"/>
  <tableColumns count="5">
    <tableColumn id="1" name="CodigoCli" dataDxfId="7" dataCellStyle="Vírgula"/>
    <tableColumn id="2" name="Nome"/>
    <tableColumn id="3" name="Idade"/>
    <tableColumn id="4" name="Sexo"/>
    <tableColumn id="10" name="Vendas" dataDxfId="0" dataCellStyle="Moeda">
      <calculatedColumnFormula>AVERAGEIF(TabMove[],A2,TabMove[Valor])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Move" displayName="TabMove" ref="A1:I13" totalsRowShown="0">
  <autoFilter ref="A1:I13"/>
  <tableColumns count="9">
    <tableColumn id="3" name="CodCliente" dataDxfId="6"/>
    <tableColumn id="4" name="Nome" dataDxfId="5">
      <calculatedColumnFormula>VLOOKUP(TabMove[[#This Row],[CodCliente]],TabCliente[],2)</calculatedColumnFormula>
    </tableColumn>
    <tableColumn id="1" name="Numero" dataDxfId="1"/>
    <tableColumn id="5" name="Idade" dataDxfId="4">
      <calculatedColumnFormula>VLOOKUP(TabMove[[#This Row],[CodCliente]],TabCliente[],3)</calculatedColumnFormula>
    </tableColumn>
    <tableColumn id="12" name="FaixaEtaria" dataDxfId="2">
      <calculatedColumnFormula>IF(TabMove[[#This Row],[Idade]]&lt;=18,"&lt;=18",IF(TabMove[[#This Row],[Idade]]&lt;=30,"18 - 30",IF(TabMove[[#This Row],[Idade]]&lt;=40,"31 - 40","&gt;41")))</calculatedColumnFormula>
    </tableColumn>
    <tableColumn id="6" name="Sexo" dataDxfId="3">
      <calculatedColumnFormula>VLOOKUP(TabMove[[#This Row],[CodCliente]],TabCliente[],4)</calculatedColumnFormula>
    </tableColumn>
    <tableColumn id="7" name="Loja"/>
    <tableColumn id="8" name="Produto"/>
    <tableColumn id="9" name="Valor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11.5703125" style="3" customWidth="1"/>
    <col min="5" max="5" width="18.140625" style="6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 t="s">
        <v>39</v>
      </c>
    </row>
    <row r="2" spans="1:5" x14ac:dyDescent="0.25">
      <c r="A2" s="1" t="s">
        <v>4</v>
      </c>
      <c r="B2" t="s">
        <v>5</v>
      </c>
      <c r="C2">
        <v>55</v>
      </c>
      <c r="D2" t="s">
        <v>6</v>
      </c>
      <c r="E2" s="6">
        <f ca="1">AVERAGEIF(TabMove[],A2,TabMove[Valor])</f>
        <v>2217.8000000000002</v>
      </c>
    </row>
    <row r="3" spans="1:5" x14ac:dyDescent="0.25">
      <c r="A3" s="2" t="s">
        <v>9</v>
      </c>
      <c r="B3" t="s">
        <v>7</v>
      </c>
      <c r="C3">
        <v>51</v>
      </c>
      <c r="D3" t="s">
        <v>8</v>
      </c>
      <c r="E3" s="6">
        <f ca="1">AVERAGEIF(TabMove[],A3,TabMove[Valor])</f>
        <v>35</v>
      </c>
    </row>
    <row r="4" spans="1:5" x14ac:dyDescent="0.25">
      <c r="A4" s="2" t="s">
        <v>10</v>
      </c>
      <c r="B4" t="s">
        <v>11</v>
      </c>
      <c r="C4">
        <v>22</v>
      </c>
      <c r="D4" t="s">
        <v>6</v>
      </c>
      <c r="E4" s="6">
        <f ca="1">AVERAGEIF(TabMove[],A4,TabMove[Valor])</f>
        <v>115</v>
      </c>
    </row>
    <row r="5" spans="1:5" x14ac:dyDescent="0.25">
      <c r="A5" s="1" t="s">
        <v>18</v>
      </c>
      <c r="B5" t="s">
        <v>19</v>
      </c>
      <c r="C5">
        <v>17</v>
      </c>
      <c r="D5" t="s">
        <v>6</v>
      </c>
      <c r="E5" s="6">
        <f ca="1">AVERAGEIF(TabMove[],A5,TabMove[Valor])</f>
        <v>70</v>
      </c>
    </row>
    <row r="6" spans="1:5" x14ac:dyDescent="0.25">
      <c r="A6" s="1" t="s">
        <v>20</v>
      </c>
      <c r="B6" t="s">
        <v>21</v>
      </c>
      <c r="C6">
        <v>15</v>
      </c>
      <c r="D6" t="s">
        <v>8</v>
      </c>
      <c r="E6" s="6">
        <f ca="1">AVERAGEIF(TabMove[],A6,TabMove[Valor])</f>
        <v>69</v>
      </c>
    </row>
    <row r="7" spans="1:5" x14ac:dyDescent="0.25">
      <c r="A7" s="1" t="s">
        <v>40</v>
      </c>
      <c r="B7" t="s">
        <v>41</v>
      </c>
      <c r="C7">
        <v>24</v>
      </c>
      <c r="D7" t="s">
        <v>6</v>
      </c>
      <c r="E7" s="9">
        <f ca="1">AVERAGEIF(TabMove[],A7,TabMove[Valor])</f>
        <v>100000</v>
      </c>
    </row>
  </sheetData>
  <dataValidations count="2">
    <dataValidation type="list" allowBlank="1" showInputMessage="1" showErrorMessage="1" sqref="F1 D1">
      <formula1>Sexo</formula1>
    </dataValidation>
    <dataValidation type="list" allowBlank="1" showInputMessage="1" showErrorMessage="1" sqref="F2 D2">
      <formula1>"Sexo"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2" sqref="M2"/>
    </sheetView>
  </sheetViews>
  <sheetFormatPr defaultRowHeight="15" x14ac:dyDescent="0.25"/>
  <cols>
    <col min="3" max="3" width="13" style="3" customWidth="1"/>
    <col min="4" max="4" width="10.42578125" customWidth="1"/>
    <col min="5" max="5" width="10.7109375" bestFit="1" customWidth="1"/>
    <col min="8" max="8" width="8.5703125" customWidth="1"/>
    <col min="9" max="9" width="17" customWidth="1"/>
    <col min="10" max="10" width="4.42578125" customWidth="1"/>
    <col min="11" max="11" width="10.140625" style="6" bestFit="1" customWidth="1"/>
    <col min="12" max="12" width="15.42578125" customWidth="1"/>
    <col min="13" max="13" width="16.42578125" customWidth="1"/>
    <col min="14" max="14" width="14.140625" customWidth="1"/>
    <col min="15" max="15" width="13.5703125" customWidth="1"/>
  </cols>
  <sheetData>
    <row r="1" spans="1:15" x14ac:dyDescent="0.25">
      <c r="A1" s="3" t="s">
        <v>13</v>
      </c>
      <c r="B1" t="s">
        <v>1</v>
      </c>
      <c r="C1" t="s">
        <v>12</v>
      </c>
      <c r="D1" t="s">
        <v>2</v>
      </c>
      <c r="E1" t="s">
        <v>17</v>
      </c>
      <c r="F1" t="s">
        <v>3</v>
      </c>
      <c r="G1" t="s">
        <v>14</v>
      </c>
      <c r="H1" t="s">
        <v>15</v>
      </c>
      <c r="I1" s="6" t="s">
        <v>16</v>
      </c>
      <c r="K1"/>
      <c r="M1" t="s">
        <v>34</v>
      </c>
      <c r="N1" t="s">
        <v>34</v>
      </c>
      <c r="O1" t="s">
        <v>34</v>
      </c>
    </row>
    <row r="2" spans="1:15" x14ac:dyDescent="0.25">
      <c r="A2" s="3" t="s">
        <v>4</v>
      </c>
      <c r="B2" t="str">
        <f>VLOOKUP(TabMove[[#This Row],[CodCliente]],TabCliente[],2)</f>
        <v>Ayrton</v>
      </c>
      <c r="C2">
        <v>1</v>
      </c>
      <c r="D2">
        <f>VLOOKUP(TabMove[[#This Row],[CodCliente]],TabCliente[],3)</f>
        <v>55</v>
      </c>
      <c r="E2" t="str">
        <f>IF(TabMove[[#This Row],[Idade]]&lt;=18,"&lt;=18",IF(TabMove[[#This Row],[Idade]]&lt;=30,"18 - 30",IF(TabMove[[#This Row],[Idade]]&lt;=40,"31 - 40","&gt;41")))</f>
        <v>&gt;41</v>
      </c>
      <c r="F2" t="str">
        <f>VLOOKUP(TabMove[[#This Row],[CodCliente]],TabCliente[],4)</f>
        <v>M</v>
      </c>
      <c r="G2" t="s">
        <v>23</v>
      </c>
      <c r="H2" t="s">
        <v>28</v>
      </c>
      <c r="I2" s="6">
        <v>75</v>
      </c>
      <c r="K2"/>
      <c r="M2" s="3" t="s">
        <v>42</v>
      </c>
      <c r="N2" s="3" t="s">
        <v>9</v>
      </c>
      <c r="O2" s="3" t="s">
        <v>10</v>
      </c>
    </row>
    <row r="3" spans="1:15" x14ac:dyDescent="0.25">
      <c r="A3" s="3" t="s">
        <v>9</v>
      </c>
      <c r="B3" t="str">
        <f>VLOOKUP(TabMove[[#This Row],[CodCliente]],TabCliente[],2)</f>
        <v>Marta</v>
      </c>
      <c r="C3">
        <v>2</v>
      </c>
      <c r="D3">
        <f>VLOOKUP(TabMove[[#This Row],[CodCliente]],TabCliente[],3)</f>
        <v>51</v>
      </c>
      <c r="E3" t="str">
        <f>IF(TabMove[[#This Row],[Idade]]&lt;=18,"&lt;=18",IF(TabMove[[#This Row],[Idade]]&lt;=30,"18 - 30",IF(TabMove[[#This Row],[Idade]]&lt;=40,"31 - 40","&gt;41")))</f>
        <v>&gt;41</v>
      </c>
      <c r="F3" t="str">
        <f>VLOOKUP(TabMove[[#This Row],[CodCliente]],TabCliente[],4)</f>
        <v>F</v>
      </c>
      <c r="I3" s="6">
        <v>65</v>
      </c>
      <c r="K3"/>
      <c r="M3" t="e">
        <f>VLOOKUP(M2,TabCliente[],2)</f>
        <v>#N/A</v>
      </c>
      <c r="N3" t="str">
        <f>VLOOKUP(N2,TabCliente[],2)</f>
        <v>Marta</v>
      </c>
      <c r="O3" t="str">
        <f>VLOOKUP(O2,TabCliente[],2)</f>
        <v>Matheus</v>
      </c>
    </row>
    <row r="4" spans="1:15" x14ac:dyDescent="0.25">
      <c r="A4" s="3" t="s">
        <v>10</v>
      </c>
      <c r="B4" t="str">
        <f>VLOOKUP(TabMove[[#This Row],[CodCliente]],TabCliente[],2)</f>
        <v>Matheus</v>
      </c>
      <c r="C4">
        <v>3</v>
      </c>
      <c r="D4">
        <f>VLOOKUP(TabMove[[#This Row],[CodCliente]],TabCliente[],3)</f>
        <v>22</v>
      </c>
      <c r="E4" t="str">
        <f>IF(TabMove[[#This Row],[Idade]]&lt;=18,"&lt;=18",IF(TabMove[[#This Row],[Idade]]&lt;=30,"18 - 30",IF(TabMove[[#This Row],[Idade]]&lt;=40,"31 - 40","&gt;41")))</f>
        <v>18 - 30</v>
      </c>
      <c r="F4" t="str">
        <f>VLOOKUP(TabMove[[#This Row],[CodCliente]],TabCliente[],4)</f>
        <v>M</v>
      </c>
      <c r="I4" s="6">
        <v>115</v>
      </c>
      <c r="K4" s="7" t="s">
        <v>30</v>
      </c>
      <c r="L4" s="8" t="s">
        <v>36</v>
      </c>
      <c r="M4" t="e">
        <f>VLOOKUP(M2,TabCliente[],4)</f>
        <v>#N/A</v>
      </c>
      <c r="N4" t="str">
        <f>VLOOKUP(N2,TabCliente[],4)</f>
        <v>F</v>
      </c>
      <c r="O4" t="str">
        <f>VLOOKUP(O2,TabCliente[],4)</f>
        <v>M</v>
      </c>
    </row>
    <row r="5" spans="1:15" x14ac:dyDescent="0.25">
      <c r="A5" s="3" t="s">
        <v>18</v>
      </c>
      <c r="B5" t="str">
        <f>VLOOKUP(TabMove[[#This Row],[CodCliente]],TabCliente[],2)</f>
        <v>Breno</v>
      </c>
      <c r="C5">
        <v>4</v>
      </c>
      <c r="D5">
        <f>VLOOKUP(TabMove[[#This Row],[CodCliente]],TabCliente[],3)</f>
        <v>17</v>
      </c>
      <c r="E5" t="str">
        <f>IF(TabMove[[#This Row],[Idade]]&lt;=18,"&lt;=18",IF(TabMove[[#This Row],[Idade]]&lt;=30,"18 - 30",IF(TabMove[[#This Row],[Idade]]&lt;=40,"31 - 40","&gt;41")))</f>
        <v>&lt;=18</v>
      </c>
      <c r="F5" t="str">
        <f>VLOOKUP(TabMove[[#This Row],[CodCliente]],TabCliente[],4)</f>
        <v>M</v>
      </c>
      <c r="I5" s="6">
        <v>70</v>
      </c>
      <c r="K5" s="7" t="s">
        <v>33</v>
      </c>
      <c r="L5" s="8" t="s">
        <v>35</v>
      </c>
      <c r="M5">
        <f>COUNTIF(TabMove[CodCliente],M2)</f>
        <v>0</v>
      </c>
      <c r="N5">
        <f>COUNTIF(TabMove[Nome],N2)</f>
        <v>0</v>
      </c>
      <c r="O5">
        <f>COUNTIF(TabMove[Numero],O2)</f>
        <v>1</v>
      </c>
    </row>
    <row r="6" spans="1:15" x14ac:dyDescent="0.25">
      <c r="A6" s="3" t="s">
        <v>20</v>
      </c>
      <c r="B6" s="5" t="str">
        <f>VLOOKUP(TabMove[[#This Row],[CodCliente]],TabCliente[],2)</f>
        <v>Carol</v>
      </c>
      <c r="C6">
        <v>5</v>
      </c>
      <c r="D6" s="5">
        <f>VLOOKUP(TabMove[[#This Row],[CodCliente]],TabCliente[],3)</f>
        <v>15</v>
      </c>
      <c r="E6" s="5" t="str">
        <f>IF(TabMove[[#This Row],[Idade]]&lt;=18,"&lt;=18",IF(TabMove[[#This Row],[Idade]]&lt;=30,"18 - 30",IF(TabMove[[#This Row],[Idade]]&lt;=40,"31 - 40","&gt;41")))</f>
        <v>&lt;=18</v>
      </c>
      <c r="F6" s="5" t="str">
        <f>VLOOKUP(TabMove[[#This Row],[CodCliente]],TabCliente[],4)</f>
        <v>F</v>
      </c>
      <c r="I6" s="6">
        <v>69</v>
      </c>
      <c r="K6" s="7" t="s">
        <v>31</v>
      </c>
      <c r="L6" s="8" t="s">
        <v>37</v>
      </c>
      <c r="M6" s="6">
        <f ca="1">SUMIF(TabMove[],M2,TabMove[Valor])</f>
        <v>0</v>
      </c>
      <c r="N6" s="6">
        <f ca="1">SUMIF(TabMove[],N2,TabMove[CodCliente])</f>
        <v>2</v>
      </c>
      <c r="O6" s="6">
        <f ca="1">SUMIF(TabMove[],O2,TabMove[Nome])</f>
        <v>22</v>
      </c>
    </row>
    <row r="7" spans="1:15" x14ac:dyDescent="0.25">
      <c r="A7" s="3" t="s">
        <v>4</v>
      </c>
      <c r="B7" s="5" t="str">
        <f>VLOOKUP(TabMove[[#This Row],[CodCliente]],TabCliente[],2)</f>
        <v>Ayrton</v>
      </c>
      <c r="C7">
        <v>6</v>
      </c>
      <c r="D7" s="5">
        <f>VLOOKUP(TabMove[[#This Row],[CodCliente]],TabCliente[],3)</f>
        <v>55</v>
      </c>
      <c r="E7" s="5" t="str">
        <f>IF(TabMove[[#This Row],[Idade]]&lt;=18,"&lt;=18",IF(TabMove[[#This Row],[Idade]]&lt;=30,"18 - 30",IF(TabMove[[#This Row],[Idade]]&lt;=40,"31 - 40","&gt;41")))</f>
        <v>&gt;41</v>
      </c>
      <c r="F7" s="5" t="str">
        <f>VLOOKUP(TabMove[[#This Row],[CodCliente]],TabCliente[],4)</f>
        <v>M</v>
      </c>
      <c r="I7" s="6">
        <v>10</v>
      </c>
      <c r="K7" s="7" t="s">
        <v>32</v>
      </c>
      <c r="L7" s="8" t="s">
        <v>38</v>
      </c>
      <c r="M7" s="6" t="e">
        <f ca="1">AVERAGEIF(TabMove[],M2,TabMove[Valor])</f>
        <v>#DIV/0!</v>
      </c>
      <c r="N7" s="6">
        <f ca="1">AVERAGEIF(TabMove[],N2,TabMove[CodCliente])</f>
        <v>2</v>
      </c>
      <c r="O7" s="6">
        <f ca="1">AVERAGEIF(TabMove[],O2,TabMove[Nome])</f>
        <v>22</v>
      </c>
    </row>
    <row r="8" spans="1:15" x14ac:dyDescent="0.25">
      <c r="A8" s="3" t="s">
        <v>4</v>
      </c>
      <c r="B8" s="5" t="str">
        <f>VLOOKUP(TabMove[[#This Row],[CodCliente]],TabCliente[],2)</f>
        <v>Ayrton</v>
      </c>
      <c r="C8">
        <v>7</v>
      </c>
      <c r="D8" s="5">
        <f>VLOOKUP(TabMove[[#This Row],[CodCliente]],TabCliente[],3)</f>
        <v>55</v>
      </c>
      <c r="E8" s="5" t="str">
        <f>IF(TabMove[[#This Row],[Idade]]&lt;=18,"&lt;=18",IF(TabMove[[#This Row],[Idade]]&lt;=30,"18 - 30",IF(TabMove[[#This Row],[Idade]]&lt;=40,"31 - 40","&gt;41")))</f>
        <v>&gt;41</v>
      </c>
      <c r="F8" s="5" t="str">
        <f>VLOOKUP(TabMove[[#This Row],[CodCliente]],TabCliente[],4)</f>
        <v>M</v>
      </c>
      <c r="I8" s="6">
        <v>1000</v>
      </c>
      <c r="K8"/>
    </row>
    <row r="9" spans="1:15" x14ac:dyDescent="0.25">
      <c r="A9" s="3" t="s">
        <v>4</v>
      </c>
      <c r="B9" s="5" t="str">
        <f>VLOOKUP(TabMove[[#This Row],[CodCliente]],TabCliente[],2)</f>
        <v>Ayrton</v>
      </c>
      <c r="C9">
        <v>8</v>
      </c>
      <c r="D9" s="5">
        <f>VLOOKUP(TabMove[[#This Row],[CodCliente]],TabCliente[],3)</f>
        <v>55</v>
      </c>
      <c r="E9" s="5" t="str">
        <f>IF(TabMove[[#This Row],[Idade]]&lt;=18,"&lt;=18",IF(TabMove[[#This Row],[Idade]]&lt;=30,"18 - 30",IF(TabMove[[#This Row],[Idade]]&lt;=40,"31 - 40","&gt;41")))</f>
        <v>&gt;41</v>
      </c>
      <c r="F9" s="5" t="str">
        <f>VLOOKUP(TabMove[[#This Row],[CodCliente]],TabCliente[],4)</f>
        <v>M</v>
      </c>
      <c r="I9" s="6">
        <v>10000</v>
      </c>
      <c r="K9"/>
    </row>
    <row r="10" spans="1:15" x14ac:dyDescent="0.25">
      <c r="A10" s="3" t="s">
        <v>4</v>
      </c>
      <c r="B10" s="5" t="str">
        <f>VLOOKUP(TabMove[[#This Row],[CodCliente]],TabCliente[],2)</f>
        <v>Ayrton</v>
      </c>
      <c r="C10">
        <v>9</v>
      </c>
      <c r="D10" s="5">
        <f>VLOOKUP(TabMove[[#This Row],[CodCliente]],TabCliente[],3)</f>
        <v>55</v>
      </c>
      <c r="E10" s="5" t="str">
        <f>IF(TabMove[[#This Row],[Idade]]&lt;=18,"&lt;=18",IF(TabMove[[#This Row],[Idade]]&lt;=30,"18 - 30",IF(TabMove[[#This Row],[Idade]]&lt;=40,"31 - 40","&gt;41")))</f>
        <v>&gt;41</v>
      </c>
      <c r="F10" s="5" t="str">
        <f>VLOOKUP(TabMove[[#This Row],[CodCliente]],TabCliente[],4)</f>
        <v>M</v>
      </c>
      <c r="I10" s="6">
        <v>4</v>
      </c>
      <c r="K10"/>
    </row>
    <row r="11" spans="1:15" x14ac:dyDescent="0.25">
      <c r="A11" s="3" t="s">
        <v>9</v>
      </c>
      <c r="B11" s="5" t="str">
        <f>VLOOKUP(TabMove[[#This Row],[CodCliente]],TabCliente[],2)</f>
        <v>Marta</v>
      </c>
      <c r="C11">
        <v>10</v>
      </c>
      <c r="D11" s="5">
        <f>VLOOKUP(TabMove[[#This Row],[CodCliente]],TabCliente[],3)</f>
        <v>51</v>
      </c>
      <c r="E11" s="5" t="str">
        <f>IF(TabMove[[#This Row],[Idade]]&lt;=18,"&lt;=18",IF(TabMove[[#This Row],[Idade]]&lt;=30,"18 - 30",IF(TabMove[[#This Row],[Idade]]&lt;=40,"31 - 40","&gt;41")))</f>
        <v>&gt;41</v>
      </c>
      <c r="F11" s="5" t="str">
        <f>VLOOKUP(TabMove[[#This Row],[CodCliente]],TabCliente[],4)</f>
        <v>F</v>
      </c>
      <c r="I11" s="6">
        <v>5</v>
      </c>
      <c r="K11"/>
    </row>
    <row r="12" spans="1:15" x14ac:dyDescent="0.25">
      <c r="A12" s="3" t="s">
        <v>40</v>
      </c>
      <c r="B12" s="5" t="str">
        <f>VLOOKUP(TabMove[[#This Row],[CodCliente]],TabCliente[],2)</f>
        <v>Gabryel</v>
      </c>
      <c r="C12" s="5"/>
      <c r="D12" s="5">
        <f>VLOOKUP(TabMove[[#This Row],[CodCliente]],TabCliente[],3)</f>
        <v>24</v>
      </c>
      <c r="E12" s="5" t="str">
        <f>IF(TabMove[[#This Row],[Idade]]&lt;=18,"&lt;=18",IF(TabMove[[#This Row],[Idade]]&lt;=30,"18 - 30",IF(TabMove[[#This Row],[Idade]]&lt;=40,"31 - 40","&gt;41")))</f>
        <v>18 - 30</v>
      </c>
      <c r="F12" s="5" t="str">
        <f>VLOOKUP(TabMove[[#This Row],[CodCliente]],TabCliente[],4)</f>
        <v>M</v>
      </c>
      <c r="I12" s="6">
        <v>100000</v>
      </c>
    </row>
    <row r="13" spans="1:15" x14ac:dyDescent="0.25">
      <c r="A13" s="3"/>
      <c r="B13" s="5" t="e">
        <f>VLOOKUP(TabMove[[#This Row],[CodCliente]],TabCliente[],2)</f>
        <v>#N/A</v>
      </c>
      <c r="C13" s="5"/>
      <c r="D13" s="5" t="e">
        <f>VLOOKUP(TabMove[[#This Row],[CodCliente]],TabCliente[],3)</f>
        <v>#N/A</v>
      </c>
      <c r="E13" s="5" t="e">
        <f>IF(TabMove[[#This Row],[Idade]]&lt;=18,"&lt;=18",IF(TabMove[[#This Row],[Idade]]&lt;=30,"18 - 30",IF(TabMove[[#This Row],[Idade]]&lt;=40,"31 - 40","&gt;41")))</f>
        <v>#N/A</v>
      </c>
      <c r="F13" s="5" t="e">
        <f>VLOOKUP(TabMove[[#This Row],[CodCliente]],TabCliente[],4)</f>
        <v>#N/A</v>
      </c>
      <c r="I13" s="6"/>
    </row>
  </sheetData>
  <dataValidations count="2">
    <dataValidation type="list" allowBlank="1" showInputMessage="1" showErrorMessage="1" sqref="G2">
      <formula1>Lojas</formula1>
    </dataValidation>
    <dataValidation type="list" allowBlank="1" showInputMessage="1" showErrorMessage="1" sqref="H2">
      <formula1>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:A1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4" t="s">
        <v>6</v>
      </c>
    </row>
    <row r="3" spans="1:1" x14ac:dyDescent="0.25">
      <c r="A3" s="4" t="s">
        <v>8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DadosMes</vt:lpstr>
      <vt:lpstr>Listas</vt:lpstr>
      <vt:lpstr>Lojas</vt:lpstr>
      <vt:lpstr>Produtos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698bad02-7f77-49fb-bce1-cfcf518feff8</vt:lpwstr>
  </property>
</Properties>
</file>