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solupress.CANAGRO\Downloads\"/>
    </mc:Choice>
  </mc:AlternateContent>
  <xr:revisionPtr revIDLastSave="0" documentId="13_ncr:1_{A6E78DCA-DC32-4965-9455-2E8B1513C88F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filiais" sheetId="3" r:id="rId1"/>
    <sheet name="base_de_dados" sheetId="1" r:id="rId2"/>
    <sheet name="agosto" sheetId="12" r:id="rId3"/>
    <sheet name="setembro" sheetId="14" r:id="rId4"/>
    <sheet name="Anotações" sheetId="9" state="hidden" r:id="rId5"/>
    <sheet name="Estoque + logística" sheetId="7" state="hidden" r:id="rId6"/>
  </sheets>
  <definedNames>
    <definedName name="_xlnm._FilterDatabase" localSheetId="0" hidden="1">filiais!$A$1:$C$35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C175" i="14"/>
  <c r="C174" i="14"/>
  <c r="L152" i="1"/>
  <c r="L151" i="1"/>
  <c r="L148" i="1"/>
  <c r="L198" i="1"/>
  <c r="L17" i="1"/>
  <c r="L197" i="1"/>
  <c r="L154" i="1"/>
  <c r="L156" i="1"/>
  <c r="L157" i="1"/>
  <c r="L159" i="1"/>
  <c r="L18" i="1"/>
  <c r="L13" i="1"/>
  <c r="L167" i="1"/>
  <c r="L170" i="1"/>
  <c r="L175" i="1"/>
  <c r="L180" i="1"/>
  <c r="L14" i="1"/>
  <c r="L15" i="1"/>
  <c r="L149" i="1"/>
  <c r="L16" i="1"/>
  <c r="L187" i="1"/>
  <c r="L189" i="1"/>
  <c r="L193" i="1"/>
  <c r="L195" i="1"/>
  <c r="L32" i="1"/>
  <c r="L25" i="1"/>
  <c r="L12" i="1"/>
  <c r="L6" i="1"/>
  <c r="L23" i="1"/>
  <c r="L185" i="1"/>
  <c r="L67" i="1"/>
  <c r="L5" i="1"/>
  <c r="L4" i="1"/>
  <c r="L69" i="1"/>
  <c r="L184" i="1"/>
  <c r="L70" i="1"/>
  <c r="L75" i="1"/>
  <c r="L76" i="1"/>
  <c r="L183" i="1"/>
  <c r="L182" i="1"/>
  <c r="L181" i="1"/>
  <c r="L77" i="1"/>
  <c r="L83" i="1"/>
  <c r="L79" i="1"/>
  <c r="L80" i="1"/>
  <c r="L84" i="1"/>
  <c r="L19" i="1"/>
  <c r="L29" i="1"/>
  <c r="L33" i="1"/>
  <c r="L81" i="1"/>
  <c r="L22" i="1"/>
  <c r="L46" i="1"/>
  <c r="L45" i="1"/>
  <c r="L85" i="1"/>
  <c r="L86" i="1"/>
  <c r="L35" i="1"/>
  <c r="L179" i="1"/>
  <c r="L87" i="1"/>
  <c r="L88" i="1"/>
  <c r="L89" i="1"/>
  <c r="L3" i="1"/>
  <c r="L164" i="1"/>
  <c r="L92" i="1"/>
  <c r="L91" i="1"/>
  <c r="L191" i="1"/>
  <c r="L94" i="1"/>
  <c r="L95" i="1"/>
  <c r="L186" i="1"/>
  <c r="L99" i="1"/>
  <c r="L100" i="1"/>
  <c r="L169" i="1"/>
  <c r="L102" i="1"/>
  <c r="L103" i="1"/>
  <c r="L147" i="1"/>
  <c r="L146" i="1"/>
  <c r="L144" i="1"/>
  <c r="L145" i="1"/>
  <c r="L143" i="1"/>
  <c r="L142" i="1"/>
  <c r="L163" i="1"/>
  <c r="L104" i="1"/>
  <c r="L57" i="1"/>
  <c r="L105" i="1"/>
  <c r="L171" i="1"/>
  <c r="L138" i="1"/>
  <c r="L106" i="1"/>
  <c r="L107" i="1"/>
  <c r="L150" i="1"/>
  <c r="L47" i="1"/>
  <c r="L176" i="1"/>
  <c r="L51" i="1"/>
  <c r="L108" i="1"/>
  <c r="L177" i="1"/>
  <c r="L109" i="1"/>
  <c r="L110" i="1"/>
  <c r="L112" i="1"/>
  <c r="L113" i="1"/>
  <c r="L111" i="1"/>
  <c r="L166" i="1"/>
  <c r="L114" i="1"/>
  <c r="L115" i="1"/>
  <c r="L165" i="1"/>
  <c r="L116" i="1"/>
  <c r="L118" i="1"/>
  <c r="L53" i="1"/>
  <c r="L153" i="1"/>
  <c r="L119" i="1"/>
  <c r="L125" i="1"/>
  <c r="L120" i="1"/>
  <c r="L121" i="1"/>
  <c r="L124" i="1"/>
  <c r="L123" i="1"/>
  <c r="L188" i="1"/>
  <c r="L122" i="1"/>
  <c r="L126" i="1"/>
  <c r="L174" i="1"/>
  <c r="L127" i="1"/>
  <c r="L128" i="1"/>
  <c r="L54" i="1"/>
  <c r="L161" i="1"/>
  <c r="L196" i="1"/>
  <c r="L117" i="1"/>
  <c r="L52" i="1"/>
  <c r="L129" i="1"/>
  <c r="L130" i="1"/>
  <c r="L134" i="1"/>
  <c r="L135" i="1"/>
  <c r="L131" i="1"/>
  <c r="L133" i="1"/>
  <c r="L132" i="1"/>
  <c r="L136" i="1"/>
  <c r="L137" i="1"/>
  <c r="L139" i="1"/>
  <c r="L162" i="1"/>
  <c r="L48" i="1"/>
  <c r="L50" i="1"/>
  <c r="L49" i="1"/>
  <c r="L192" i="1"/>
  <c r="L140" i="1"/>
  <c r="L141" i="1"/>
  <c r="L56" i="1"/>
  <c r="L55" i="1"/>
  <c r="L58" i="1"/>
  <c r="L59" i="1"/>
  <c r="L60" i="1"/>
  <c r="L101" i="1"/>
  <c r="L61" i="1"/>
  <c r="L96" i="1"/>
  <c r="L98" i="1"/>
  <c r="L97" i="1"/>
  <c r="L158" i="1"/>
  <c r="L63" i="1"/>
  <c r="L62" i="1"/>
  <c r="L173" i="1"/>
  <c r="L93" i="1"/>
  <c r="L64" i="1"/>
  <c r="L90" i="1"/>
  <c r="L65" i="1"/>
  <c r="L43" i="1"/>
  <c r="L168" i="1"/>
  <c r="L37" i="1"/>
  <c r="L36" i="1"/>
  <c r="L172" i="1"/>
  <c r="L24" i="1"/>
  <c r="L38" i="1"/>
  <c r="L21" i="1"/>
  <c r="L26" i="1"/>
  <c r="L31" i="1"/>
  <c r="L34" i="1"/>
  <c r="L27" i="1"/>
  <c r="L39" i="1"/>
  <c r="L44" i="1"/>
  <c r="L155" i="1"/>
  <c r="L78" i="1"/>
  <c r="L7" i="1"/>
  <c r="L10" i="1"/>
  <c r="L30" i="1"/>
  <c r="L190" i="1"/>
  <c r="L74" i="1"/>
  <c r="L71" i="1"/>
  <c r="L72" i="1"/>
  <c r="L73" i="1"/>
  <c r="L42" i="1"/>
  <c r="L41" i="1"/>
  <c r="L160" i="1"/>
  <c r="L20" i="1"/>
  <c r="L66" i="1"/>
  <c r="L178" i="1"/>
  <c r="L9" i="1"/>
  <c r="L40" i="1"/>
  <c r="L68" i="1"/>
  <c r="L28" i="1"/>
  <c r="L11" i="1"/>
  <c r="L8" i="1"/>
  <c r="L8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solupress</author>
  </authors>
  <commentList>
    <comment ref="B89" authorId="0" shapeId="0" xr:uid="{5810E586-C8FE-4C6B-888F-98A37BB1B87F}">
      <text>
        <r>
          <rPr>
            <b/>
            <sz val="9"/>
            <color indexed="81"/>
            <rFont val="Segoe UI"/>
            <charset val="1"/>
          </rPr>
          <t>solupress:</t>
        </r>
        <r>
          <rPr>
            <sz val="9"/>
            <color indexed="81"/>
            <rFont val="Segoe UI"/>
            <charset val="1"/>
          </rPr>
          <t xml:space="preserve">
(pedir para ligar quando for tirar relatorio)
</t>
        </r>
      </text>
    </comment>
  </commentList>
</comments>
</file>

<file path=xl/sharedStrings.xml><?xml version="1.0" encoding="utf-8"?>
<sst xmlns="http://schemas.openxmlformats.org/spreadsheetml/2006/main" count="2683" uniqueCount="761">
  <si>
    <t>Filial</t>
  </si>
  <si>
    <t>Araras</t>
  </si>
  <si>
    <t>kleber.nascimento@coplacana.com.br;fabio.montebello@coplacana.com.br</t>
  </si>
  <si>
    <t>Cerquilho</t>
  </si>
  <si>
    <t>tiago.andia@coplacana.com.br;matheus.torrezan@coplacana.com.br</t>
  </si>
  <si>
    <t>Cosmopolis</t>
  </si>
  <si>
    <t>marcelo.lange@coplacana.com.br;matheus.secco@coplacana.com.br</t>
  </si>
  <si>
    <t>Charqueada</t>
  </si>
  <si>
    <t>jessica.dona@coplacana.com.br</t>
  </si>
  <si>
    <t>Iracemapolis</t>
  </si>
  <si>
    <t>gleiton.grillo@coplacana.com.br</t>
  </si>
  <si>
    <t>Nova Odessa</t>
  </si>
  <si>
    <t>wanessa.ribeiro@coplacana.com.br</t>
  </si>
  <si>
    <t>Santa Cruz das Palmeiras</t>
  </si>
  <si>
    <t>aline.andre@coplacana.com.br;rafael.andrade@coplacana.com.br</t>
  </si>
  <si>
    <t>Chavantes</t>
  </si>
  <si>
    <t>priscila.gerim@coplacana.com.br;jeferson.presa@coplacana.com.br</t>
  </si>
  <si>
    <t>Barra Bonita</t>
  </si>
  <si>
    <t>alexandre.pagadegorria@coplacana.com.br;leonardo.ticianelli@coplacana.com.br</t>
  </si>
  <si>
    <t>Assis</t>
  </si>
  <si>
    <t>tatiane.borges@coplacana.com.br;paolo.lioi@coplacana.com.br</t>
  </si>
  <si>
    <t>Rio Claro</t>
  </si>
  <si>
    <t>camila.sartori@coplacana.com.br</t>
  </si>
  <si>
    <t>Penapolis</t>
  </si>
  <si>
    <t>vitor.rubino@coplacana.com.br</t>
  </si>
  <si>
    <t>Araraquara</t>
  </si>
  <si>
    <t>isiquiel.franca@coplacana.com.br;mairistela.rosseto@coplacana.com.br</t>
  </si>
  <si>
    <t>17/19</t>
  </si>
  <si>
    <t>evandro.nasato@coplacana.com.br</t>
  </si>
  <si>
    <t>Jatai</t>
  </si>
  <si>
    <t>lays.castro@coplacana.com.br;andre.delgado@coplacana.com.br</t>
  </si>
  <si>
    <t>Igarapava</t>
  </si>
  <si>
    <t>tatiana.oliveira@coplacana.com.br;lucas.casabona@coplacana.com.br</t>
  </si>
  <si>
    <t>Uberaba</t>
  </si>
  <si>
    <t>fabio.gomes@coplacana.com.br;marciel.barrado@coplacana.com.br</t>
  </si>
  <si>
    <t>Avaré</t>
  </si>
  <si>
    <t>renata.barnabe@coplacana.com.br;eduardo.pereira@coplacana.com.br</t>
  </si>
  <si>
    <t>Dourados</t>
  </si>
  <si>
    <t>sandra.carvalho@coplacana.com.br;guilherme.maidana@coplacana.com.br</t>
  </si>
  <si>
    <t>Quirinopolis</t>
  </si>
  <si>
    <t>dandara.alves@coplacana.com.br;edson.junior@coplacana.com.br</t>
  </si>
  <si>
    <t>Itapetininga</t>
  </si>
  <si>
    <t>taise.almeida@coplacana.com.br;renato.boschiero@coplacana.com.br</t>
  </si>
  <si>
    <t>Araçatuba</t>
  </si>
  <si>
    <t>renata.pires@coplacana.com.br</t>
  </si>
  <si>
    <t>ana.gama@coplacana.com.br;odirlei.ribeiro@coplacana.com.br</t>
  </si>
  <si>
    <t>Tiete</t>
  </si>
  <si>
    <t>vinicius.foresti@coplacana.com.br;ronaldo.posse@coplacana.com.br</t>
  </si>
  <si>
    <t>Goiatuba</t>
  </si>
  <si>
    <t>kassio.oliveira@coplacana.com.br</t>
  </si>
  <si>
    <t>Catanduva</t>
  </si>
  <si>
    <t>gisela.duella@coplacana.com.br;amanda.schiavinatti@coplacana.com.br</t>
  </si>
  <si>
    <t>Pirajuba</t>
  </si>
  <si>
    <t>jander.castro@coplacana.com.br;bruna.borges@coplacana.com.br</t>
  </si>
  <si>
    <t>Bandeirantes</t>
  </si>
  <si>
    <t>rodrigo.baptistone@coplacana.com.br;marcelo.pinheiro@coplacana.com.br</t>
  </si>
  <si>
    <t>Taquarituba</t>
  </si>
  <si>
    <t>diego.oliveira@coplacana.com.br;carolina.rodrigues@coplacana.com.br</t>
  </si>
  <si>
    <t>Costa Rica</t>
  </si>
  <si>
    <t>luan.assis@coplacana.com.br;walfrides.filho@coplacana.com.br</t>
  </si>
  <si>
    <t>Itapeva</t>
  </si>
  <si>
    <t>angelica.oliveira@coplacana.com.br;caio.vidolin@coplacana.com.br</t>
  </si>
  <si>
    <t>Taquarituba Khun</t>
  </si>
  <si>
    <t>diego.alves@coplacana.com.br</t>
  </si>
  <si>
    <t>Tupaciguara</t>
  </si>
  <si>
    <t>maria.paiva@coplacana.com.br;gustavo.rodrigues@coplacana.com.br</t>
  </si>
  <si>
    <t>rafael.ferreira@coplacana.com.br</t>
  </si>
  <si>
    <t>Série Fabricante</t>
  </si>
  <si>
    <t>Franquia</t>
  </si>
  <si>
    <t>Acumulado</t>
  </si>
  <si>
    <t>Valores Acumulado</t>
  </si>
  <si>
    <t>Meta Mensal &lt;&gt; 0</t>
  </si>
  <si>
    <t>JANEIRO</t>
  </si>
  <si>
    <t>FEVEREIRO</t>
  </si>
  <si>
    <t>MARÇO</t>
  </si>
  <si>
    <t>ABRIL</t>
  </si>
  <si>
    <t>CERQUILHO</t>
  </si>
  <si>
    <t>5BT795377</t>
  </si>
  <si>
    <t>003AGRÔNOMOS</t>
  </si>
  <si>
    <t>Não</t>
  </si>
  <si>
    <t>UBERABA</t>
  </si>
  <si>
    <t>BRB7MB824Z</t>
  </si>
  <si>
    <t>10.0.23.52</t>
  </si>
  <si>
    <t>023ADM</t>
  </si>
  <si>
    <t>MATRIZ</t>
  </si>
  <si>
    <t>BRBSP4613F</t>
  </si>
  <si>
    <t>192.168.50.89</t>
  </si>
  <si>
    <t>001COMERCIAL</t>
  </si>
  <si>
    <t>DOURADOS</t>
  </si>
  <si>
    <t>BRBSQ9906Z</t>
  </si>
  <si>
    <t>10.0.25.50</t>
  </si>
  <si>
    <t>025CAIXA</t>
  </si>
  <si>
    <t>BANDEIRANTES</t>
  </si>
  <si>
    <t>BRBSQ99085</t>
  </si>
  <si>
    <t>10.0.38.52</t>
  </si>
  <si>
    <t>038GERENTE</t>
  </si>
  <si>
    <t>BRBSQ9908P</t>
  </si>
  <si>
    <t>10.0.25.51</t>
  </si>
  <si>
    <t>025GERENTE</t>
  </si>
  <si>
    <t>BRBSQ990K7</t>
  </si>
  <si>
    <t>10.0.38.50</t>
  </si>
  <si>
    <t>038CAIXA</t>
  </si>
  <si>
    <t>BRBSQ990M5</t>
  </si>
  <si>
    <t>10.0.25.53</t>
  </si>
  <si>
    <t>025ALMOXARIFADO</t>
  </si>
  <si>
    <t>BRBSQ9D0M4</t>
  </si>
  <si>
    <t>USB</t>
  </si>
  <si>
    <t>010Logística</t>
  </si>
  <si>
    <t>BRBSQ9H0B1</t>
  </si>
  <si>
    <t>10.0.50.50</t>
  </si>
  <si>
    <t>050CAIXA</t>
  </si>
  <si>
    <t>TUPACIGUARA</t>
  </si>
  <si>
    <t>BRBSQ9P06Q</t>
  </si>
  <si>
    <t>10.0.51.50</t>
  </si>
  <si>
    <t>051CAIXA</t>
  </si>
  <si>
    <t>BRBSQC00NM</t>
  </si>
  <si>
    <t>192.168.50.38</t>
  </si>
  <si>
    <t>001CAIXA3</t>
  </si>
  <si>
    <t>BRBSQC00ZR</t>
  </si>
  <si>
    <t>10.0.51.52</t>
  </si>
  <si>
    <t>051ADM</t>
  </si>
  <si>
    <t>BRBSS440D2</t>
  </si>
  <si>
    <t>192.168.50.41</t>
  </si>
  <si>
    <t>CATANDUVA</t>
  </si>
  <si>
    <t>10.0.35.53</t>
  </si>
  <si>
    <t>KUHN</t>
  </si>
  <si>
    <t>BRDSQB20CJ</t>
  </si>
  <si>
    <t>10.0.50.51</t>
  </si>
  <si>
    <t>050GERENTE</t>
  </si>
  <si>
    <t>QUIRINOPOLIS</t>
  </si>
  <si>
    <t>BRDSQB3003</t>
  </si>
  <si>
    <t>10.0.26.53</t>
  </si>
  <si>
    <t>026LOGÍSTICA</t>
  </si>
  <si>
    <t>RIO CLARO</t>
  </si>
  <si>
    <t>BRDSQB303W</t>
  </si>
  <si>
    <t>10.0.12.53</t>
  </si>
  <si>
    <t>012ADM</t>
  </si>
  <si>
    <t>UDG UBERABA</t>
  </si>
  <si>
    <t>BRDSQB3040</t>
  </si>
  <si>
    <t>10.0.53.50</t>
  </si>
  <si>
    <t>053ADM</t>
  </si>
  <si>
    <t>BRDSQB309C</t>
  </si>
  <si>
    <t>053BALANCA</t>
  </si>
  <si>
    <t>BRDSQB30GH</t>
  </si>
  <si>
    <t>10.0.16.59</t>
  </si>
  <si>
    <t>019IMPLEMENTOS</t>
  </si>
  <si>
    <t>BRDSQB603X</t>
  </si>
  <si>
    <t>10.0.12.54</t>
  </si>
  <si>
    <t>012GERENTE</t>
  </si>
  <si>
    <t>BRDSQB606S</t>
  </si>
  <si>
    <t>192.168.50.96</t>
  </si>
  <si>
    <t>001IRRIGACAO</t>
  </si>
  <si>
    <t>CNCRQ6D04M</t>
  </si>
  <si>
    <t>192.168.50.46</t>
  </si>
  <si>
    <t>001DIRETORIAADM</t>
  </si>
  <si>
    <t>D5J224900896</t>
  </si>
  <si>
    <t>192.168.50.62</t>
  </si>
  <si>
    <t>192.168.50.56</t>
  </si>
  <si>
    <t>IGARAPAVA</t>
  </si>
  <si>
    <t>D5N213800657</t>
  </si>
  <si>
    <t>10.0.21.55</t>
  </si>
  <si>
    <t>D5N213800711</t>
  </si>
  <si>
    <t>10.0.44.55</t>
  </si>
  <si>
    <t>ASSIS</t>
  </si>
  <si>
    <t>D5N213800715</t>
  </si>
  <si>
    <t>D5N213800716</t>
  </si>
  <si>
    <t>-</t>
  </si>
  <si>
    <t>D5N213800720</t>
  </si>
  <si>
    <t>192.168.50.54</t>
  </si>
  <si>
    <t>NOVA ODESSA</t>
  </si>
  <si>
    <t>D5N213800728</t>
  </si>
  <si>
    <t>10.0.7.55</t>
  </si>
  <si>
    <t>SANTA CRUZ</t>
  </si>
  <si>
    <t>D5N213800779</t>
  </si>
  <si>
    <t>10.0.8.56</t>
  </si>
  <si>
    <t>PIRAJUBA</t>
  </si>
  <si>
    <t>D5N213800788</t>
  </si>
  <si>
    <t>TAQUARITUBA</t>
  </si>
  <si>
    <t>D5N213800880</t>
  </si>
  <si>
    <t>10.0.39.56</t>
  </si>
  <si>
    <t>SJ RIO PRETO</t>
  </si>
  <si>
    <t>D5N213800957</t>
  </si>
  <si>
    <t>10.0.29.55</t>
  </si>
  <si>
    <t>ARARAQUARA</t>
  </si>
  <si>
    <t>D5N213800985</t>
  </si>
  <si>
    <t>10.0.15.55</t>
  </si>
  <si>
    <t>D5N213801090</t>
  </si>
  <si>
    <t>10.0.23.55</t>
  </si>
  <si>
    <t>D5N213801092</t>
  </si>
  <si>
    <t>10.0.4.53</t>
  </si>
  <si>
    <t>D5N213801098</t>
  </si>
  <si>
    <t>10.0.6.56</t>
  </si>
  <si>
    <t>CHAVANTES</t>
  </si>
  <si>
    <t>D5N213801102</t>
  </si>
  <si>
    <t>D5N213801117</t>
  </si>
  <si>
    <t>COSTA RICA</t>
  </si>
  <si>
    <t>D5N213801119</t>
  </si>
  <si>
    <t>10.0.41.55</t>
  </si>
  <si>
    <t>CHARQUEADA</t>
  </si>
  <si>
    <t>D5N213801123</t>
  </si>
  <si>
    <t>10.0.5.55</t>
  </si>
  <si>
    <t>ARARAS</t>
  </si>
  <si>
    <t>D5N213801127</t>
  </si>
  <si>
    <t>ITAPETININGA</t>
  </si>
  <si>
    <t>D5N213801133</t>
  </si>
  <si>
    <t>D5N213801136</t>
  </si>
  <si>
    <t>10.0.20.55</t>
  </si>
  <si>
    <t>MASSEY JAÚ</t>
  </si>
  <si>
    <t>D5N213801137</t>
  </si>
  <si>
    <t>BARRA BONITA</t>
  </si>
  <si>
    <t>D5N213801139</t>
  </si>
  <si>
    <t>10.0.10.55</t>
  </si>
  <si>
    <t>MASSEY AVARÉ</t>
  </si>
  <si>
    <t>D5N213801150</t>
  </si>
  <si>
    <t>10.0.36.55</t>
  </si>
  <si>
    <t>ARAÇATUBA</t>
  </si>
  <si>
    <t>D5N213801151</t>
  </si>
  <si>
    <t>D5N213801152</t>
  </si>
  <si>
    <t>D5N213801272</t>
  </si>
  <si>
    <t>10.0.24.55</t>
  </si>
  <si>
    <t>D5N213801292</t>
  </si>
  <si>
    <t>10.0.3.52</t>
  </si>
  <si>
    <t>D5N213801332</t>
  </si>
  <si>
    <t>10.0.12.55</t>
  </si>
  <si>
    <t>D5N214900226</t>
  </si>
  <si>
    <t>D5N220300498</t>
  </si>
  <si>
    <t>192.168.50.68</t>
  </si>
  <si>
    <t>D5N220300710</t>
  </si>
  <si>
    <t>10.0.45.55</t>
  </si>
  <si>
    <t>MASSEY PIRACICABA</t>
  </si>
  <si>
    <t>D5N220300715</t>
  </si>
  <si>
    <t>10.0.43.55</t>
  </si>
  <si>
    <t>D5N220300724</t>
  </si>
  <si>
    <t>192.168.50.101</t>
  </si>
  <si>
    <t>D5N220300735</t>
  </si>
  <si>
    <t>192.168.50.55</t>
  </si>
  <si>
    <t>D5N223901690</t>
  </si>
  <si>
    <t>001IMPLEMENTOS</t>
  </si>
  <si>
    <t>TAQUARITUBA KHUN</t>
  </si>
  <si>
    <t>D5N224802168</t>
  </si>
  <si>
    <t>D5N224802511</t>
  </si>
  <si>
    <t>10.0.35.55</t>
  </si>
  <si>
    <t>D5N230302027</t>
  </si>
  <si>
    <t>D5N232201109</t>
  </si>
  <si>
    <t>E173M860473</t>
  </si>
  <si>
    <t>192.168.50.26</t>
  </si>
  <si>
    <t>001MARKETING</t>
  </si>
  <si>
    <t>G174RB30035</t>
  </si>
  <si>
    <t>192.168.50.66</t>
  </si>
  <si>
    <t>001ADM</t>
  </si>
  <si>
    <t>G175R630307</t>
  </si>
  <si>
    <t>192.168.50.65</t>
  </si>
  <si>
    <t>10.18.0.250</t>
  </si>
  <si>
    <t>KNDX04137</t>
  </si>
  <si>
    <t>001DIRETORIA MARCOS FARHAT</t>
  </si>
  <si>
    <t>T885Q111369</t>
  </si>
  <si>
    <t>10.18.31.23</t>
  </si>
  <si>
    <t>001MEDICO</t>
  </si>
  <si>
    <t>T885QB11297</t>
  </si>
  <si>
    <t>10.18.19.108</t>
  </si>
  <si>
    <t>001SAPREFEITORIO</t>
  </si>
  <si>
    <t>T885QC10200</t>
  </si>
  <si>
    <t>001BACKUP</t>
  </si>
  <si>
    <t>ZDDPB07K7137BXY</t>
  </si>
  <si>
    <t xml:space="preserve">001BACKUP </t>
  </si>
  <si>
    <t>ZDDPB07K7137EMY</t>
  </si>
  <si>
    <t>192.168.50.60</t>
  </si>
  <si>
    <t>001ALMOXARIFADO DEFENSIVOS</t>
  </si>
  <si>
    <t>ZDDPB07K7137ENY</t>
  </si>
  <si>
    <t>10.0.44.53</t>
  </si>
  <si>
    <t>044GERENTE</t>
  </si>
  <si>
    <t>10.0.45.52</t>
  </si>
  <si>
    <t>045/42GERENTE</t>
  </si>
  <si>
    <t>JATAI</t>
  </si>
  <si>
    <t>ZDDPB07M515QTJL</t>
  </si>
  <si>
    <t>10.0.20.50</t>
  </si>
  <si>
    <t>020CAIXA</t>
  </si>
  <si>
    <t>ZDDPB07M515RSMP</t>
  </si>
  <si>
    <t>019EMBALAGENS</t>
  </si>
  <si>
    <t>ZDDPB07M6168QDK</t>
  </si>
  <si>
    <t>10.0.45.51</t>
  </si>
  <si>
    <t>ZDDPB07M6168QXK</t>
  </si>
  <si>
    <t>10.0.41.50</t>
  </si>
  <si>
    <t>041CAIXA</t>
  </si>
  <si>
    <t>ZDDPB07M6168RNA</t>
  </si>
  <si>
    <t>192.168.50.53</t>
  </si>
  <si>
    <t>001RH</t>
  </si>
  <si>
    <t>ZDDPB07M6168RVA</t>
  </si>
  <si>
    <t>10.0.13.50</t>
  </si>
  <si>
    <t>013CAIXA</t>
  </si>
  <si>
    <t>ZDDPB07M616B45E</t>
  </si>
  <si>
    <t>022ADM</t>
  </si>
  <si>
    <t>ZDDPB07M616B4FE</t>
  </si>
  <si>
    <t>10.0.29.50</t>
  </si>
  <si>
    <t>029CAIXA</t>
  </si>
  <si>
    <t>ZDDPB07M616B4VE</t>
  </si>
  <si>
    <t>10.0.36.51</t>
  </si>
  <si>
    <t>036GERENTE</t>
  </si>
  <si>
    <t>ZDDPB07M616B50H</t>
  </si>
  <si>
    <t>10.0.28.50</t>
  </si>
  <si>
    <t>028CAIXA</t>
  </si>
  <si>
    <t>GOIATUBA</t>
  </si>
  <si>
    <t>ZDDPB07M616B54H</t>
  </si>
  <si>
    <t>10.0.34.50</t>
  </si>
  <si>
    <t>034CAIXA</t>
  </si>
  <si>
    <t>ZDDPB07M616B55H</t>
  </si>
  <si>
    <t>192.168.50.63</t>
  </si>
  <si>
    <t>001FABRICA DE RACAO</t>
  </si>
  <si>
    <t>ZDDPB07M616B5DH</t>
  </si>
  <si>
    <t>10.0.26.50</t>
  </si>
  <si>
    <t>026CAIXA</t>
  </si>
  <si>
    <t>ZDDPB07M616B5LH</t>
  </si>
  <si>
    <t>192.168.50.58</t>
  </si>
  <si>
    <t>001ALMOX DIVERSOS SALA ONDE FICAVA O LEANDRO RAZERA</t>
  </si>
  <si>
    <t>ZDDPB07M616B5PH</t>
  </si>
  <si>
    <t>10.0.27.50</t>
  </si>
  <si>
    <t>027CAIXA</t>
  </si>
  <si>
    <t>ZDDPB07M616B5QH</t>
  </si>
  <si>
    <t>10.0.43.53</t>
  </si>
  <si>
    <t>043CAIXA</t>
  </si>
  <si>
    <t>10.0.37.50</t>
  </si>
  <si>
    <t>037CAIXA</t>
  </si>
  <si>
    <t>ZDDPB07M616B6EW</t>
  </si>
  <si>
    <t>TAQUARITUBA GRÃOS</t>
  </si>
  <si>
    <t>ZDDPB07M616B6PW</t>
  </si>
  <si>
    <t>10.0.39.52</t>
  </si>
  <si>
    <t>039BALANÇA</t>
  </si>
  <si>
    <t>ZDDPB07M616B6VW</t>
  </si>
  <si>
    <t>10.0.35.52</t>
  </si>
  <si>
    <t>035GERENTE</t>
  </si>
  <si>
    <t>ZDDPB07M616B6WW</t>
  </si>
  <si>
    <t>10.0.19.51</t>
  </si>
  <si>
    <t>019BALANÇA</t>
  </si>
  <si>
    <t>ZDDPB07M616B6XW</t>
  </si>
  <si>
    <t>10.0.36.53</t>
  </si>
  <si>
    <t>036VENDAS</t>
  </si>
  <si>
    <t>IRACEMAPOLIS</t>
  </si>
  <si>
    <t>ZDDPB07M616B76T</t>
  </si>
  <si>
    <t>10.0.6.50</t>
  </si>
  <si>
    <t>006CAIXA</t>
  </si>
  <si>
    <t>ZDDPB07M616B8MZ</t>
  </si>
  <si>
    <t>10.0.37.51</t>
  </si>
  <si>
    <t>037GERENTE</t>
  </si>
  <si>
    <t>ZDDPB07M616B8PZ</t>
  </si>
  <si>
    <t>10.0.41.51</t>
  </si>
  <si>
    <t>041GERENTE</t>
  </si>
  <si>
    <t>AVARE</t>
  </si>
  <si>
    <t>ZDDPB07M616B93P</t>
  </si>
  <si>
    <t>10.0.24.50</t>
  </si>
  <si>
    <t>024CAIXA</t>
  </si>
  <si>
    <t>10.0.35.50</t>
  </si>
  <si>
    <t>035CAIXA</t>
  </si>
  <si>
    <t>ZDDPB07M616BBXR</t>
  </si>
  <si>
    <t>10.0.44.50</t>
  </si>
  <si>
    <t>044CAIXA</t>
  </si>
  <si>
    <t>ZDDPB07M616BC4M</t>
  </si>
  <si>
    <t>192.168.50.57</t>
  </si>
  <si>
    <t>001TI</t>
  </si>
  <si>
    <t>ZDDPB07M616BC7M</t>
  </si>
  <si>
    <t>10.0.34.51</t>
  </si>
  <si>
    <t>034GERENTE</t>
  </si>
  <si>
    <t>ZDDPB07M616BCEM</t>
  </si>
  <si>
    <t>192.168.50.51</t>
  </si>
  <si>
    <t>001LOJABALCAO</t>
  </si>
  <si>
    <t>ZDDPB07M616BCFM</t>
  </si>
  <si>
    <t>10.0.19.50</t>
  </si>
  <si>
    <t>019ADM</t>
  </si>
  <si>
    <t>ZDDPB07M616BCGM</t>
  </si>
  <si>
    <t>10.0.15.50</t>
  </si>
  <si>
    <t>015CAIXA</t>
  </si>
  <si>
    <t>ZDDPB07M616BCHM</t>
  </si>
  <si>
    <t>10.0.32.52</t>
  </si>
  <si>
    <t>032OFICINA</t>
  </si>
  <si>
    <t>ZDDPB07M716CNLX</t>
  </si>
  <si>
    <t>10.0.10.51</t>
  </si>
  <si>
    <t>010GERENTE</t>
  </si>
  <si>
    <t>ZDDPB07M716CNNX</t>
  </si>
  <si>
    <t>10.0.2.50</t>
  </si>
  <si>
    <t>002CAIXA</t>
  </si>
  <si>
    <t>ZDDPB07M716CP5F</t>
  </si>
  <si>
    <t>10.0.20.51</t>
  </si>
  <si>
    <t>020GERENTE</t>
  </si>
  <si>
    <t>ZDDPB07M716CQDJ</t>
  </si>
  <si>
    <t>10.0.39.53</t>
  </si>
  <si>
    <t>039GRAOS</t>
  </si>
  <si>
    <t>ZDDPB07M716CREV</t>
  </si>
  <si>
    <t>10.0.19.56</t>
  </si>
  <si>
    <t>019CONFINAMENTO</t>
  </si>
  <si>
    <t>10.0.11.50</t>
  </si>
  <si>
    <t>011CAIXA</t>
  </si>
  <si>
    <t>ZDDPB07M716CT2Y</t>
  </si>
  <si>
    <t>10.0.23.50</t>
  </si>
  <si>
    <t>023CAIXA</t>
  </si>
  <si>
    <t>ZDDPB07M716CTGY</t>
  </si>
  <si>
    <t>003ADM</t>
  </si>
  <si>
    <t>ZDDPB07M716CTQY</t>
  </si>
  <si>
    <t>10.0.27.51</t>
  </si>
  <si>
    <t>027GERENTE</t>
  </si>
  <si>
    <t>COSMOPOLIS</t>
  </si>
  <si>
    <t>ZDDPB07M716CTZY</t>
  </si>
  <si>
    <t>10.0.4.52</t>
  </si>
  <si>
    <t>004ADM</t>
  </si>
  <si>
    <t>ZDDPB07M716CVFD</t>
  </si>
  <si>
    <t>192.168.50.27</t>
  </si>
  <si>
    <t>ZDDPB07M716CVKDX</t>
  </si>
  <si>
    <t>10.0.4.51</t>
  </si>
  <si>
    <t>004GERENTE</t>
  </si>
  <si>
    <t>ZDDPB07M716CVND</t>
  </si>
  <si>
    <t>10.0.43.52</t>
  </si>
  <si>
    <t>043ADM</t>
  </si>
  <si>
    <t>ZDDPB07M716CVPD</t>
  </si>
  <si>
    <t>10.0.29.51</t>
  </si>
  <si>
    <t>029GERENTE</t>
  </si>
  <si>
    <t>ZDDPB07M716CVXD</t>
  </si>
  <si>
    <t>10.0.9.50</t>
  </si>
  <si>
    <t>009CAIXA</t>
  </si>
  <si>
    <t>ZDDPB07M716CW1E</t>
  </si>
  <si>
    <t>10.0.21.51</t>
  </si>
  <si>
    <t>021GERENTE</t>
  </si>
  <si>
    <t>ZDDPB07M716CX1H</t>
  </si>
  <si>
    <t>10.0.2.51</t>
  </si>
  <si>
    <t>002BALCAO</t>
  </si>
  <si>
    <t>ZDDPB07M716CXRH</t>
  </si>
  <si>
    <t>192.168.50.73</t>
  </si>
  <si>
    <t>001ALMOX RECEBIMENTOS</t>
  </si>
  <si>
    <t>TIETE</t>
  </si>
  <si>
    <t>ZDDPB07M716CYWW</t>
  </si>
  <si>
    <t>10.0.30.51</t>
  </si>
  <si>
    <t>030BALANÇA</t>
  </si>
  <si>
    <t>10.0.13.51</t>
  </si>
  <si>
    <t>013GERENTE</t>
  </si>
  <si>
    <t>ZDDPB07M716CZBT</t>
  </si>
  <si>
    <t>10.0.7.50</t>
  </si>
  <si>
    <t>007CAIXA</t>
  </si>
  <si>
    <t>ZDDPB07M716CZDT</t>
  </si>
  <si>
    <t>192.168.50.49</t>
  </si>
  <si>
    <t>001COMPRAS</t>
  </si>
  <si>
    <t>ZDDPB07M716CZET</t>
  </si>
  <si>
    <t>10.0.9.51</t>
  </si>
  <si>
    <t>009GERENTE</t>
  </si>
  <si>
    <t>10.0.6.51</t>
  </si>
  <si>
    <t>006GERENTE</t>
  </si>
  <si>
    <t>ZDDPB07M716CZLT</t>
  </si>
  <si>
    <t>192.168.50.78</t>
  </si>
  <si>
    <t>001SALA AO LADO DO RODRIGO MARTINS</t>
  </si>
  <si>
    <t>ZDDPB07M716CZST</t>
  </si>
  <si>
    <t>10.0.30.50</t>
  </si>
  <si>
    <t>030ADM</t>
  </si>
  <si>
    <t>ZDDPB07M716D00N</t>
  </si>
  <si>
    <t>10.0.26.54</t>
  </si>
  <si>
    <t>026GERENTE</t>
  </si>
  <si>
    <t>ZDDPB07M716D2GM</t>
  </si>
  <si>
    <t>10.0.28.51</t>
  </si>
  <si>
    <t>028GERENTE</t>
  </si>
  <si>
    <t>ZDDPB07M716D2JM</t>
  </si>
  <si>
    <t>10.0.24.51</t>
  </si>
  <si>
    <t>024GERENTE</t>
  </si>
  <si>
    <t>ZDDPB07M716D2RM</t>
  </si>
  <si>
    <t>ZDDPB07M716D2WM</t>
  </si>
  <si>
    <t>10.0.39.51</t>
  </si>
  <si>
    <t>039GERENTE</t>
  </si>
  <si>
    <t>ZDDPB07M716D2XM</t>
  </si>
  <si>
    <t>192.168.50.34</t>
  </si>
  <si>
    <t>001LOGISTICA</t>
  </si>
  <si>
    <t>ZDDPB07M716D33L</t>
  </si>
  <si>
    <t>10.0.32.51</t>
  </si>
  <si>
    <t>032GERENTE</t>
  </si>
  <si>
    <t>ZDDPB07M716D39L</t>
  </si>
  <si>
    <t>192.168.50.52</t>
  </si>
  <si>
    <t>001COOPSERVICE</t>
  </si>
  <si>
    <t>ZDDPB07M716D3BL</t>
  </si>
  <si>
    <t>ZDDPB07M716DEJH</t>
  </si>
  <si>
    <t>192.168.50.50</t>
  </si>
  <si>
    <t>ZDDPB07M716DEQH</t>
  </si>
  <si>
    <t>192.168.50.30</t>
  </si>
  <si>
    <t>001COBRANCA</t>
  </si>
  <si>
    <t>ZDDPB07M716DERH</t>
  </si>
  <si>
    <t>10.0.19.52</t>
  </si>
  <si>
    <t>019LABORATÓRIO</t>
  </si>
  <si>
    <t>ZDDPB07M716DETH</t>
  </si>
  <si>
    <t>10.0.21.50</t>
  </si>
  <si>
    <t>021CAIXA</t>
  </si>
  <si>
    <t>ZDDPB07M716DF0W</t>
  </si>
  <si>
    <t>10.0.23.53</t>
  </si>
  <si>
    <t>023BALCAO</t>
  </si>
  <si>
    <t>ZDDPB07M716DF2W</t>
  </si>
  <si>
    <t>10.0.3.56</t>
  </si>
  <si>
    <t>003GERENTE</t>
  </si>
  <si>
    <t>ZDDPB07M716DN0L</t>
  </si>
  <si>
    <t>10.0.8.51</t>
  </si>
  <si>
    <t>008GERENTE</t>
  </si>
  <si>
    <t>ZDDPB07M716DP0K</t>
  </si>
  <si>
    <t>10.0.11.51</t>
  </si>
  <si>
    <t>011GERENTE</t>
  </si>
  <si>
    <t>ZDDPB07M716DQNA</t>
  </si>
  <si>
    <t>10.0.5.52</t>
  </si>
  <si>
    <t>005ADM</t>
  </si>
  <si>
    <t>ZDDPB07M716DQVA</t>
  </si>
  <si>
    <t>10.0.32.50</t>
  </si>
  <si>
    <t>032CAIXA</t>
  </si>
  <si>
    <t>ZDDPB07M716HGFK</t>
  </si>
  <si>
    <t>10.0.7.51</t>
  </si>
  <si>
    <t>007GERENTE</t>
  </si>
  <si>
    <t>ZDDPB07M716HGHK</t>
  </si>
  <si>
    <t>192.168.50.31</t>
  </si>
  <si>
    <t>001BALANCA</t>
  </si>
  <si>
    <t>ZDDPB07M716HGKK</t>
  </si>
  <si>
    <t>10.0.36.50</t>
  </si>
  <si>
    <t>036CAIXA</t>
  </si>
  <si>
    <t>10.0.8.50</t>
  </si>
  <si>
    <t>008CAIXA</t>
  </si>
  <si>
    <t>ZDDPB07M716HGQK</t>
  </si>
  <si>
    <t>10.0.45.50</t>
  </si>
  <si>
    <t>ZDEJB07M2253FPT</t>
  </si>
  <si>
    <t>192.168.50.48</t>
  </si>
  <si>
    <t>001CAIXA2</t>
  </si>
  <si>
    <t>ZDEJB07M2253VHB</t>
  </si>
  <si>
    <t>192.168.50.70</t>
  </si>
  <si>
    <t>001SALA DO VICTOR DEBUSCHI (AO LADO DA CARLA, NA LOJA)</t>
  </si>
  <si>
    <t>ZDEJB07M22542FN</t>
  </si>
  <si>
    <t>10.0.23.54</t>
  </si>
  <si>
    <t>023GERENTE</t>
  </si>
  <si>
    <t>ZDEJB07M545SSSN</t>
  </si>
  <si>
    <t>ZDEJB07M545STFR</t>
  </si>
  <si>
    <t>10.0.43.51</t>
  </si>
  <si>
    <t>043PEÇAS</t>
  </si>
  <si>
    <t>ZDEJB07M545T2XY</t>
  </si>
  <si>
    <t>ZDEJB07M545T3BD</t>
  </si>
  <si>
    <t>001ALMOX ITENS (LÁ NO FUNDO)</t>
  </si>
  <si>
    <t>ZDEJB07M545T5JH</t>
  </si>
  <si>
    <t>10.0.32.53</t>
  </si>
  <si>
    <t>032ESTOQUE</t>
  </si>
  <si>
    <t>ZDEJB07M545T5QH</t>
  </si>
  <si>
    <t>10.0.15.51</t>
  </si>
  <si>
    <t>015GERENTE</t>
  </si>
  <si>
    <t>ZDEJB07M545T5SH</t>
  </si>
  <si>
    <t>10.0.12.50</t>
  </si>
  <si>
    <t>012CAIXA</t>
  </si>
  <si>
    <t>192.168.50.43</t>
  </si>
  <si>
    <t>ZDEJB07M545TGDX</t>
  </si>
  <si>
    <t>192.168.50.71</t>
  </si>
  <si>
    <t>001CAIXA1</t>
  </si>
  <si>
    <t>ZDEJB07M926YQPD</t>
  </si>
  <si>
    <t>10.0.45.53</t>
  </si>
  <si>
    <t>045/42ADM</t>
  </si>
  <si>
    <t>ZDEJB07MA1740AV</t>
  </si>
  <si>
    <t>10.0.4.50</t>
  </si>
  <si>
    <t>004CAIXA</t>
  </si>
  <si>
    <t>ZEQYBQAD800465L</t>
  </si>
  <si>
    <t>10.0.5.50</t>
  </si>
  <si>
    <t>005CAIXA</t>
  </si>
  <si>
    <t>ZEQYBQAD801369Z</t>
  </si>
  <si>
    <t>ZEQYBQAD801381X</t>
  </si>
  <si>
    <t>10.0.3.50</t>
  </si>
  <si>
    <t>003CAIXA</t>
  </si>
  <si>
    <t>ZEQYBQAD801415F</t>
  </si>
  <si>
    <t>10.0.43.50</t>
  </si>
  <si>
    <t>043CORREDOR</t>
  </si>
  <si>
    <t>ZEQYBQAFA002ZLW</t>
  </si>
  <si>
    <t>10.0.10.50</t>
  </si>
  <si>
    <t>010CAIXA</t>
  </si>
  <si>
    <t>ZER4BQADA01274F</t>
  </si>
  <si>
    <t>10.0.43.54</t>
  </si>
  <si>
    <t>043ADM EM BAIXO</t>
  </si>
  <si>
    <t>ZER4BQADA01350E</t>
  </si>
  <si>
    <t>005GERENTE</t>
  </si>
  <si>
    <t>ZER4BQADA01355M</t>
  </si>
  <si>
    <t>10.0.39.50</t>
  </si>
  <si>
    <t>039CAIXA</t>
  </si>
  <si>
    <t>ZER4BQADA01355MX</t>
  </si>
  <si>
    <t>10.0.3.53</t>
  </si>
  <si>
    <t>ZER4BQAF90009XF</t>
  </si>
  <si>
    <t>Modelo</t>
  </si>
  <si>
    <t>Xerox WorkCentre 3335</t>
  </si>
  <si>
    <t>10.0.3.51</t>
  </si>
  <si>
    <t>Laser</t>
  </si>
  <si>
    <t>Laser/Térmica</t>
  </si>
  <si>
    <t>Térmica</t>
  </si>
  <si>
    <t>MAIO</t>
  </si>
  <si>
    <t>JUNHO</t>
  </si>
  <si>
    <t>ZD230</t>
  </si>
  <si>
    <t>SL-M4070FR</t>
  </si>
  <si>
    <t>SL-M4020ND</t>
  </si>
  <si>
    <t>HP LaserJet Pro MFP M428fdw</t>
  </si>
  <si>
    <t>ZDDPB07M716CZHTX</t>
  </si>
  <si>
    <t>MATRIZ UNI. DE GRÃOS</t>
  </si>
  <si>
    <t>HP LaserJet Pro MFP 4103fdw</t>
  </si>
  <si>
    <t>BRBSQ990MZ</t>
  </si>
  <si>
    <t>10.0.37.55</t>
  </si>
  <si>
    <t>HP LaserJet Pro 4003dw</t>
  </si>
  <si>
    <t>RICOH MP C4503</t>
  </si>
  <si>
    <t>HP Color LaserJet Pro MFP M479fdw</t>
  </si>
  <si>
    <t>HP LaserJet MFP E42540</t>
  </si>
  <si>
    <t>001BACKUP (Esta em uma SANTA CRUZ)</t>
  </si>
  <si>
    <t>001BACKUP (Esta em uma TAQUARITUBA)</t>
  </si>
  <si>
    <t>ZDDPB07M716CZ1T</t>
  </si>
  <si>
    <t>045/42CAIXA (está em manutenção)</t>
  </si>
  <si>
    <t>RIBEIRAO PRETO</t>
  </si>
  <si>
    <t>PENAPOLIS</t>
  </si>
  <si>
    <t>ETIQUETAS</t>
  </si>
  <si>
    <t>Sj Rio Preto</t>
  </si>
  <si>
    <t>Unidade Graos</t>
  </si>
  <si>
    <t>UDG uberaba</t>
  </si>
  <si>
    <t>MASSEY ITAPEVA</t>
  </si>
  <si>
    <t>ZDEJB07M545T53H</t>
  </si>
  <si>
    <t>ZDDPB07M716HGMK</t>
  </si>
  <si>
    <t>10.0.53.51</t>
  </si>
  <si>
    <t>10.0.9.55</t>
  </si>
  <si>
    <t>D5N224802314</t>
  </si>
  <si>
    <t>BACKUP</t>
  </si>
  <si>
    <t>10.0.12.52</t>
  </si>
  <si>
    <t>BRBSS7S029</t>
  </si>
  <si>
    <t>012ADM2</t>
  </si>
  <si>
    <t>BRBSS9L0HT</t>
  </si>
  <si>
    <t>ITAPEVA</t>
  </si>
  <si>
    <t>BACKUP (Manda para Itapeva)</t>
  </si>
  <si>
    <t>SL-M4020FR</t>
  </si>
  <si>
    <t>045CAIXA</t>
  </si>
  <si>
    <t>Esta no estoque</t>
  </si>
  <si>
    <t>Data da Verificação</t>
  </si>
  <si>
    <t>Esta esperando retirada na logistica</t>
  </si>
  <si>
    <t>ZDDPB07M616B60W</t>
  </si>
  <si>
    <t>ZEQYBAD800465L</t>
  </si>
  <si>
    <t>Manutenção</t>
  </si>
  <si>
    <t>RICOH</t>
  </si>
  <si>
    <t>BACKUP (Matriz caixa 1)</t>
  </si>
  <si>
    <t>BACKUP (estava em charqueada)</t>
  </si>
  <si>
    <t>ZDDPB07M716CRWV</t>
  </si>
  <si>
    <t>Setor</t>
  </si>
  <si>
    <t>192.168.50.92</t>
  </si>
  <si>
    <t>001ALMOXARIFADO DIVERSOS EXPEDIÇÃO</t>
  </si>
  <si>
    <t>ZDEJB07M545TG7X</t>
  </si>
  <si>
    <t>confirmar com Elaine</t>
  </si>
  <si>
    <t>Total Gasto</t>
  </si>
  <si>
    <t>D5N231901472</t>
  </si>
  <si>
    <t>10.0.52.50</t>
  </si>
  <si>
    <t>003EMBALAGENS</t>
  </si>
  <si>
    <t>ZER4BQADA01947K</t>
  </si>
  <si>
    <t>Retirada</t>
  </si>
  <si>
    <t>Coluna1</t>
  </si>
  <si>
    <t>Sendo utilizada no Almoxarifado</t>
  </si>
  <si>
    <r>
      <t>Filial de Araras esta com um impressora samsung 4070 (</t>
    </r>
    <r>
      <rPr>
        <b/>
        <sz val="11"/>
        <color theme="1"/>
        <rFont val="Calibri"/>
        <family val="2"/>
        <scheme val="minor"/>
      </rPr>
      <t>N° de série:</t>
    </r>
    <r>
      <rPr>
        <sz val="11"/>
        <color theme="1"/>
        <rFont val="Calibri"/>
        <family val="2"/>
        <scheme val="minor"/>
      </rPr>
      <t xml:space="preserve"> x) com defeito e sera mandado para manutenção, sera enviado uma backup no lugar mas irá uma 4020 (</t>
    </r>
    <r>
      <rPr>
        <b/>
        <sz val="11"/>
        <color theme="1"/>
        <rFont val="Calibri"/>
        <family val="2"/>
        <scheme val="minor"/>
      </rPr>
      <t>N° de série:</t>
    </r>
    <r>
      <rPr>
        <sz val="11"/>
        <color theme="1"/>
        <rFont val="Calibri"/>
        <family val="2"/>
        <scheme val="minor"/>
      </rPr>
      <t xml:space="preserve"> x)</t>
    </r>
  </si>
  <si>
    <t>Data</t>
  </si>
  <si>
    <t>Anotação</t>
  </si>
  <si>
    <t>Feito?</t>
  </si>
  <si>
    <t>Comentario adicional</t>
  </si>
  <si>
    <t>MANUTENÇÃO</t>
  </si>
  <si>
    <t>MANUTENÇÃO (estava em UBERABA)</t>
  </si>
  <si>
    <t>MANU</t>
  </si>
  <si>
    <t>OFF</t>
  </si>
  <si>
    <t>CONFIRMAR</t>
  </si>
  <si>
    <t>10.0.22.50</t>
  </si>
  <si>
    <t>MASSEY PIEDADE</t>
  </si>
  <si>
    <t>001PATRIMONIO/FACILITIES</t>
  </si>
  <si>
    <t>10.18.0.100</t>
  </si>
  <si>
    <t>Realizado troca de toner da impressora 4020 do sindicato</t>
  </si>
  <si>
    <t>6 toners para chegar das filiais Itapeva, Itapetininga e Igarapava</t>
  </si>
  <si>
    <t>Enviar um backup para Nova Odessa buscar conversa com TATIANA</t>
  </si>
  <si>
    <t>SIM</t>
  </si>
  <si>
    <t>001BACKUP (Esta indo para Nova Odessa)</t>
  </si>
  <si>
    <t>(2/6)</t>
  </si>
  <si>
    <t>MATRIZ IMPLEMENTOS</t>
  </si>
  <si>
    <t>001ADUBO (SUPRIMENTOS)</t>
  </si>
  <si>
    <t>10.18.7.90</t>
  </si>
  <si>
    <t>BACKUP (esta em Pirajuba)</t>
  </si>
  <si>
    <t>D5N0224802314</t>
  </si>
  <si>
    <t>001COLORIDA-LOJA</t>
  </si>
  <si>
    <t>EITQUETAS (PRODUTOS)</t>
  </si>
  <si>
    <t>JULHO</t>
  </si>
  <si>
    <t>status</t>
  </si>
  <si>
    <t>10.0.2.56</t>
  </si>
  <si>
    <t>ip</t>
  </si>
  <si>
    <t>num_serie</t>
  </si>
  <si>
    <t>tipo</t>
  </si>
  <si>
    <t>modelo</t>
  </si>
  <si>
    <t>001SALINHA QUE É UM QUADRADO (estava no adubo, levar para estoque)</t>
  </si>
  <si>
    <t>192.168.50.86</t>
  </si>
  <si>
    <t>filial</t>
  </si>
  <si>
    <t>ANTIGO (D5N213800716)</t>
  </si>
  <si>
    <t>USB (estava no ip 192.168.50.101)</t>
  </si>
  <si>
    <t>10.0.25.55</t>
  </si>
  <si>
    <t>cod</t>
  </si>
  <si>
    <t>emails</t>
  </si>
  <si>
    <t>impressora</t>
  </si>
  <si>
    <t>ON</t>
  </si>
  <si>
    <t>10.0.5.50 (temporariamente retornar depois para 10.0.5.51)</t>
  </si>
  <si>
    <t>Descrição</t>
  </si>
  <si>
    <t>Equipamento</t>
  </si>
  <si>
    <t>Data Ant.</t>
  </si>
  <si>
    <t>Tarifador</t>
  </si>
  <si>
    <t>Origem</t>
  </si>
  <si>
    <t>Fatura</t>
  </si>
  <si>
    <t>Bonus</t>
  </si>
  <si>
    <t>Qtde Ant.</t>
  </si>
  <si>
    <t>Qtde</t>
  </si>
  <si>
    <t>Diferença</t>
  </si>
  <si>
    <t>MULTIFUNCIONAL XEROX 3335</t>
  </si>
  <si>
    <t>A4-PRETO</t>
  </si>
  <si>
    <t>Leitura TXT</t>
  </si>
  <si>
    <t>IMPRESSORA SAMSUNG M4020</t>
  </si>
  <si>
    <t>IMPRESSORA HP LASER JET MFP E42540</t>
  </si>
  <si>
    <t>VERIFICAR SETOR</t>
  </si>
  <si>
    <t>MULTIFUNCIONAL HP PRO 4103FDW</t>
  </si>
  <si>
    <t>Digitado</t>
  </si>
  <si>
    <t>IMPRESSORA HP PRO 4003DW</t>
  </si>
  <si>
    <t>HOLAMBRA</t>
  </si>
  <si>
    <t>HP LASER MFP 428FDW</t>
  </si>
  <si>
    <t>MULTIFUNCIONAL RICOH MP4054</t>
  </si>
  <si>
    <t>G176R930228</t>
  </si>
  <si>
    <t>MULTIFUNCIONAL RICOH SP310SF</t>
  </si>
  <si>
    <t>MULTIFUNCIONAL SAMSUNG M4070</t>
  </si>
  <si>
    <t>ZDDPB07K7137CHY</t>
  </si>
  <si>
    <t>ZDDPB07M616B9YP</t>
  </si>
  <si>
    <t>ZDDPB07M716D37L</t>
  </si>
  <si>
    <t>ZDEJB07M173SHN</t>
  </si>
  <si>
    <t>ZER4BQADA01355M-1</t>
  </si>
  <si>
    <t>ZER4BQAF4001YQK</t>
  </si>
  <si>
    <t>Faixa</t>
  </si>
  <si>
    <t>Valor</t>
  </si>
  <si>
    <t>Produto</t>
  </si>
  <si>
    <t>COPLACANA-1</t>
  </si>
  <si>
    <t>BIODISEL</t>
  </si>
  <si>
    <t>A4 PRETO 1</t>
  </si>
  <si>
    <t>BRBSQC00P9</t>
  </si>
  <si>
    <t>IMPRESSORA ZEBRA ZD230</t>
  </si>
  <si>
    <t>ALMOX. DEFENSIV</t>
  </si>
  <si>
    <t>ALMOX. RECEBIME</t>
  </si>
  <si>
    <t>ARACATUBA</t>
  </si>
  <si>
    <t>BACK</t>
  </si>
  <si>
    <t>COPLACANA MATRI</t>
  </si>
  <si>
    <t>Loja - Sub Solo</t>
  </si>
  <si>
    <t>PIEDADE</t>
  </si>
  <si>
    <t>S.J. Rio Preto</t>
  </si>
  <si>
    <t>TAQUARITUBA KHU</t>
  </si>
  <si>
    <t>POLEGADAS-LINEAR</t>
  </si>
  <si>
    <t>MULTIFUNCIONAL RICOH MPC4503</t>
  </si>
  <si>
    <t>PIRACICABA MARK</t>
  </si>
  <si>
    <t>MULTIFUNCIONAL CANON GX7010</t>
  </si>
  <si>
    <t>DIRETORIA ADM</t>
  </si>
  <si>
    <t>A4-TOTAL</t>
  </si>
  <si>
    <t>MULTIFUNCIONAL HP COLOR LASER MFP M479FDW</t>
  </si>
  <si>
    <t>MULTIFUNCIONAL COLOR HP PRO 4303FDW</t>
  </si>
  <si>
    <t>PIRACICABA DIRE</t>
  </si>
  <si>
    <t>A4 PRETO 2</t>
  </si>
  <si>
    <t>diferenca</t>
  </si>
  <si>
    <t>10.0.28.55</t>
  </si>
  <si>
    <t>EITQUETAS (GONDOLA)</t>
  </si>
  <si>
    <t>SOLUPRESS</t>
  </si>
  <si>
    <t>Estoque TI</t>
  </si>
  <si>
    <t>TROCADA</t>
  </si>
  <si>
    <t>001BACKUP (Esta em BARRA BONITA)</t>
  </si>
  <si>
    <t>IGNORAR (antigo D5N0224802314)</t>
  </si>
  <si>
    <t>ZEQYBQAD800465L (estava em manutenção indo para filial)</t>
  </si>
  <si>
    <t>ESTOQUE DO TI</t>
  </si>
  <si>
    <t>10.0.37.52 (estoque do TI)</t>
  </si>
  <si>
    <t>ZDDPB07K7137F2Y</t>
  </si>
  <si>
    <t>OUTUBRO</t>
  </si>
  <si>
    <t>NOVEMBRO</t>
  </si>
  <si>
    <t>DEZEMBRO</t>
  </si>
  <si>
    <t>Agosto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</si>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</sst>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999083"/>
      <name val="Tomaha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2"/>
      <name val="Aptos Narrow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  <bgColor theme="9"/>
      </patternFill>
    </fill>
    <fill>
      <patternFill patternType="solid">
        <fgColor theme="7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Fill="1" applyBorder="1"/>
    <xf numFmtId="44" fontId="6" fillId="0" borderId="0" xfId="1" applyFont="1" applyFill="1" applyBorder="1" applyAlignment="1">
      <alignment horizontal="center"/>
    </xf>
    <xf numFmtId="44" fontId="6" fillId="0" borderId="0" xfId="1" applyFont="1" applyBorder="1"/>
    <xf numFmtId="44" fontId="6" fillId="0" borderId="0" xfId="1" applyFont="1" applyBorder="1" applyAlignment="1">
      <alignment horizontal="center"/>
    </xf>
    <xf numFmtId="0" fontId="7" fillId="0" borderId="0" xfId="0" applyFont="1"/>
    <xf numFmtId="0" fontId="6" fillId="0" borderId="2" xfId="0" applyFont="1" applyBorder="1"/>
    <xf numFmtId="0" fontId="6" fillId="0" borderId="1" xfId="0" applyFont="1" applyBorder="1"/>
    <xf numFmtId="0" fontId="9" fillId="4" borderId="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/>
    <xf numFmtId="0" fontId="9" fillId="5" borderId="3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/>
    <xf numFmtId="16" fontId="0" fillId="0" borderId="0" xfId="0" applyNumberFormat="1"/>
    <xf numFmtId="2" fontId="6" fillId="0" borderId="0" xfId="0" applyNumberFormat="1" applyFont="1" applyAlignment="1">
      <alignment horizontal="center"/>
    </xf>
    <xf numFmtId="2" fontId="6" fillId="0" borderId="0" xfId="3" applyNumberFormat="1" applyFont="1" applyFill="1" applyBorder="1" applyAlignment="1">
      <alignment horizontal="center" vertical="center"/>
    </xf>
    <xf numFmtId="2" fontId="6" fillId="0" borderId="0" xfId="0" applyNumberFormat="1" applyFont="1"/>
    <xf numFmtId="2" fontId="0" fillId="0" borderId="0" xfId="0" applyNumberFormat="1"/>
    <xf numFmtId="2" fontId="6" fillId="0" borderId="0" xfId="2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3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6" fillId="0" borderId="0" xfId="3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44" fontId="6" fillId="0" borderId="0" xfId="1" applyFont="1" applyFill="1"/>
    <xf numFmtId="44" fontId="6" fillId="0" borderId="0" xfId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4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6" fillId="0" borderId="0" xfId="0" applyFont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center" vertical="center"/>
    </xf>
    <xf numFmtId="0" fontId="6" fillId="8" borderId="2" xfId="0" applyFont="1" applyFill="1" applyBorder="1"/>
    <xf numFmtId="0" fontId="6" fillId="9" borderId="0" xfId="0" applyFont="1" applyFill="1"/>
    <xf numFmtId="0" fontId="6" fillId="9" borderId="0" xfId="0" applyFont="1" applyFill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44" fontId="6" fillId="6" borderId="0" xfId="1" applyFont="1" applyFill="1" applyBorder="1"/>
    <xf numFmtId="0" fontId="6" fillId="6" borderId="0" xfId="0" applyFont="1" applyFill="1" applyAlignment="1">
      <alignment horizontal="center"/>
    </xf>
    <xf numFmtId="44" fontId="6" fillId="6" borderId="0" xfId="1" applyFont="1" applyFill="1" applyBorder="1" applyAlignment="1">
      <alignment horizontal="center"/>
    </xf>
    <xf numFmtId="2" fontId="6" fillId="6" borderId="0" xfId="0" applyNumberFormat="1" applyFont="1" applyFill="1" applyAlignment="1">
      <alignment horizontal="center"/>
    </xf>
    <xf numFmtId="2" fontId="6" fillId="6" borderId="0" xfId="2" applyNumberFormat="1" applyFont="1" applyFill="1" applyBorder="1" applyAlignment="1">
      <alignment horizontal="center" vertical="center"/>
    </xf>
    <xf numFmtId="2" fontId="6" fillId="6" borderId="0" xfId="0" applyNumberFormat="1" applyFont="1" applyFill="1"/>
    <xf numFmtId="2" fontId="0" fillId="6" borderId="0" xfId="0" applyNumberFormat="1" applyFill="1"/>
    <xf numFmtId="0" fontId="6" fillId="9" borderId="1" xfId="0" applyFont="1" applyFill="1" applyBorder="1"/>
    <xf numFmtId="44" fontId="6" fillId="9" borderId="0" xfId="1" applyFont="1" applyFill="1"/>
    <xf numFmtId="0" fontId="6" fillId="9" borderId="0" xfId="0" applyFont="1" applyFill="1" applyAlignment="1">
      <alignment horizontal="center"/>
    </xf>
    <xf numFmtId="44" fontId="6" fillId="9" borderId="0" xfId="1" applyFont="1" applyFill="1" applyAlignment="1">
      <alignment horizontal="center"/>
    </xf>
    <xf numFmtId="2" fontId="6" fillId="9" borderId="0" xfId="0" applyNumberFormat="1" applyFont="1" applyFill="1" applyAlignment="1">
      <alignment horizontal="center"/>
    </xf>
    <xf numFmtId="2" fontId="6" fillId="9" borderId="0" xfId="3" applyNumberFormat="1" applyFont="1" applyFill="1" applyAlignment="1">
      <alignment horizontal="center" vertical="center"/>
    </xf>
    <xf numFmtId="2" fontId="6" fillId="9" borderId="0" xfId="0" applyNumberFormat="1" applyFont="1" applyFill="1"/>
    <xf numFmtId="2" fontId="0" fillId="9" borderId="0" xfId="0" applyNumberFormat="1" applyFill="1"/>
    <xf numFmtId="2" fontId="6" fillId="8" borderId="0" xfId="0" applyNumberFormat="1" applyFont="1" applyFill="1" applyAlignment="1">
      <alignment horizontal="center"/>
    </xf>
    <xf numFmtId="2" fontId="6" fillId="8" borderId="0" xfId="0" applyNumberFormat="1" applyFont="1" applyFill="1"/>
    <xf numFmtId="2" fontId="0" fillId="8" borderId="0" xfId="0" applyNumberFormat="1" applyFill="1"/>
    <xf numFmtId="0" fontId="0" fillId="8" borderId="0" xfId="0" applyFill="1"/>
    <xf numFmtId="2" fontId="6" fillId="8" borderId="0" xfId="3" applyNumberFormat="1" applyFont="1" applyFill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14" fontId="16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43" fontId="6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43" fontId="0" fillId="8" borderId="0" xfId="5" applyFont="1" applyFill="1" applyAlignment="1">
      <alignment horizontal="center"/>
    </xf>
    <xf numFmtId="43" fontId="0" fillId="6" borderId="0" xfId="5" applyFont="1" applyFill="1" applyAlignment="1">
      <alignment horizontal="center"/>
    </xf>
    <xf numFmtId="43" fontId="0" fillId="9" borderId="0" xfId="5" applyFont="1" applyFill="1" applyAlignment="1">
      <alignment horizontal="center"/>
    </xf>
    <xf numFmtId="43" fontId="0" fillId="0" borderId="0" xfId="0" applyNumberFormat="1"/>
    <xf numFmtId="0" fontId="0" fillId="0" borderId="4" xfId="0" applyBorder="1" applyAlignment="1">
      <alignment horizontal="center"/>
    </xf>
  </cellXfs>
  <cellStyles count="6">
    <cellStyle name="Bom" xfId="2" builtinId="26"/>
    <cellStyle name="Hiperlink" xfId="4" builtinId="8"/>
    <cellStyle name="Moeda" xfId="1" builtinId="4"/>
    <cellStyle name="Neutro" xfId="3" builtinId="28"/>
    <cellStyle name="Normal" xfId="0" builtinId="0"/>
    <cellStyle name="Vírgula" xfId="5" builtinId="3"/>
  </cellStyles>
  <dxfs count="46">
    <dxf>
      <fill>
        <patternFill>
          <bgColor rgb="FF92D050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7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2" formatCode="0.00"/>
    </dxf>
    <dxf>
      <font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4F4F"/>
      <color rgb="FFFF8989"/>
      <color rgb="FF3A0012"/>
      <color rgb="FF7C00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DFA178-9A20-4520-AC37-BF14152EB5D5}" name="BD_filiais" displayName="BD_filiais" ref="A1:C35" totalsRowShown="0" headerRowDxfId="45" dataDxfId="44">
  <autoFilter ref="A1:C35" xr:uid="{82E32780-E4B1-4565-BE42-0E90C6AE0A7F}"/>
  <sortState xmlns:xlrd2="http://schemas.microsoft.com/office/spreadsheetml/2017/richdata2" ref="A2:C35">
    <sortCondition ref="A1:A35"/>
  </sortState>
  <tableColumns count="3">
    <tableColumn id="1" xr3:uid="{4BDCE3A4-F267-4533-9AC1-0EC36C3DD9D7}" name="filial" dataDxfId="43"/>
    <tableColumn id="2" xr3:uid="{7BD1B506-BCF8-4894-B7B2-82302181A6CF}" name="cod" dataDxfId="42"/>
    <tableColumn id="3" xr3:uid="{9683D499-E958-4867-87ED-CC2BCF4A68C6}" name="emails" dataDxfId="41" dataCellStyle="Hiperlink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0A27A6-ECBD-4F79-AE21-5B2AC2D93476}" name="Tabela5" displayName="Tabela5" ref="A1:X198" totalsRowShown="0" headerRowDxfId="40">
  <autoFilter ref="A1:X198" xr:uid="{A70A27A6-ECBD-4F79-AE21-5B2AC2D93476}">
    <filterColumn colId="2">
      <filters>
        <filter val="-"/>
        <filter val="ARAÇATUBA"/>
        <filter val="ARARAQUARA"/>
        <filter val="ARARAS"/>
        <filter val="ASSIS"/>
        <filter val="AVARE"/>
        <filter val="BANDEIRANTES"/>
        <filter val="BARRA BONITA"/>
        <filter val="CATANDUVA"/>
        <filter val="CERQUILHO"/>
        <filter val="CHARQUEADA"/>
        <filter val="CHAVANTES"/>
        <filter val="COSMOPOLIS"/>
        <filter val="COSTA RICA"/>
        <filter val="DOURADOS"/>
        <filter val="GOIATUBA"/>
        <filter val="IGARAPAVA"/>
        <filter val="IRACEMAPOLIS"/>
        <filter val="ITAPETININGA"/>
        <filter val="ITAPEVA"/>
        <filter val="JATAI"/>
        <filter val="MANUTENÇÃO"/>
        <filter val="MANUTENÇÃO (estava em UBERABA)"/>
        <filter val="MATRIZ"/>
        <filter val="MATRIZ IMPLEMENTOS"/>
        <filter val="MATRIZ UNI. DE GRÃOS"/>
        <filter val="NOVA ODESSA"/>
        <filter val="PENAPOLIS"/>
        <filter val="PIRAJUBA"/>
        <filter val="QUIRINOPOLIS"/>
        <filter val="RIBEIRAO PRETO"/>
        <filter val="RIO CLARO"/>
        <filter val="SANTA CRUZ"/>
        <filter val="SJ RIO PRETO"/>
        <filter val="SOLUPRESS"/>
        <filter val="TAQUARITUBA"/>
        <filter val="TAQUARITUBA GRÃOS"/>
        <filter val="TAQUARITUBA KHUN"/>
        <filter val="TIETE"/>
        <filter val="TUPACIGUARA"/>
        <filter val="UBERABA"/>
        <filter val="UDG UBERABA"/>
      </filters>
    </filterColumn>
  </autoFilter>
  <tableColumns count="24">
    <tableColumn id="20" xr3:uid="{50B41426-38E3-4F9C-8BB7-E9B7E8C20E38}" name="num_serie" dataDxfId="39"/>
    <tableColumn id="3" xr3:uid="{31718859-392F-4828-AA6F-4A97863423D4}" name="ip" dataDxfId="38"/>
    <tableColumn id="2" xr3:uid="{5F26F365-97B3-4752-9229-30042AB332E3}" name="filial" dataDxfId="37"/>
    <tableColumn id="15" xr3:uid="{6F73E5F6-30EC-40EE-BA09-25CA41CC9BB3}" name="modelo" dataDxfId="36"/>
    <tableColumn id="16" xr3:uid="{7F42A446-E88A-4834-86A7-BECC570ECEFE}" name="tipo" dataDxfId="35"/>
    <tableColumn id="22" xr3:uid="{7668950F-4C47-4F8C-9C65-3CBEB59A0842}" name="status" dataDxfId="34"/>
    <tableColumn id="6" xr3:uid="{835B8D99-E521-4EAF-A8D2-571EDCA4813E}" name="impressora" dataDxfId="33"/>
    <tableColumn id="7" xr3:uid="{B12079D6-19FF-4F22-AF90-347C495ED28E}" name="Franquia" dataDxfId="32" dataCellStyle="Moeda"/>
    <tableColumn id="8" xr3:uid="{C3C5CD08-A011-4459-825C-7972F382BE4A}" name="Acumulado" dataDxfId="31"/>
    <tableColumn id="9" xr3:uid="{5AD50291-1A39-462A-94B5-D3E6C0BFEC4B}" name="Valores Acumulado" dataDxfId="30" dataCellStyle="Moeda"/>
    <tableColumn id="10" xr3:uid="{E0807A25-33B7-461A-8ED2-28F4BA57924D}" name="Meta Mensal &lt;&gt; 0" dataDxfId="29"/>
    <tableColumn id="19" xr3:uid="{C95E25D3-0C06-40C8-A155-E656D0096D18}" name="Total Gasto" dataDxfId="28">
      <calculatedColumnFormula>SUM(Tabela5[[#This Row],[JANEIRO]:[JUNHO]])</calculatedColumnFormula>
    </tableColumn>
    <tableColumn id="11" xr3:uid="{7C876AD4-D153-4E55-8084-BC3423BE4264}" name="JANEIRO" dataDxfId="27"/>
    <tableColumn id="12" xr3:uid="{EE870B87-CCE8-4FF5-8EBE-7979733EED24}" name="FEVEREIRO" dataDxfId="26" dataCellStyle="Neutro"/>
    <tableColumn id="13" xr3:uid="{DB71CE07-DD60-4CA8-9B43-5A346D8576F1}" name="MARÇO" dataDxfId="25"/>
    <tableColumn id="14" xr3:uid="{6243DA3D-8414-4B8B-B722-76A3FC4EF089}" name="ABRIL" dataDxfId="24"/>
    <tableColumn id="17" xr3:uid="{F1D873C6-0FDC-449D-BA28-50F866F300FD}" name="MAIO" dataDxfId="23"/>
    <tableColumn id="4" xr3:uid="{733EE54F-8F60-4418-ABE1-586FECECADEE}" name="JUNHO" dataDxfId="22"/>
    <tableColumn id="18" xr3:uid="{55AFF61D-05DB-4FCC-BF68-B3A988E790EE}" name="JULHO" dataDxfId="21"/>
    <tableColumn id="1" xr3:uid="{053C75FC-466E-468A-8D7D-3C038D9BBC1A}" name="Agosto" dataDxfId="20">
      <calculatedColumnFormula>VLOOKUP(Tabela5[[#This Row],[num_serie]],tbl_boleto[[#All],[Série Fabricante]:[diferenca]],10,FALSE)</calculatedColumnFormula>
    </tableColumn>
    <tableColumn id="5" xr3:uid="{802D0FDF-E899-47E2-8F6F-7C71F783AC7C}" name="Setembro" dataDxfId="19">
      <calculatedColumnFormula>IFERROR(VLOOKUP(Tabela5[[#This Row],[num_serie]],setembro!B2:C175,2,FALSE),0)</calculatedColumnFormula>
    </tableColumn>
    <tableColumn id="21" xr3:uid="{9AFC2D64-854E-4E56-A468-C4522D54D2DD}" name="OUTUBRO"/>
    <tableColumn id="23" xr3:uid="{77380C8B-0C19-4623-91A5-B53F881CE9FE}" name="NOVEMBRO"/>
    <tableColumn id="24" xr3:uid="{9718789F-D55C-4CF5-8D5A-86DFD8BADD9A}" name="DEZEMBRO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B32793-D290-420E-817D-56480A68ED33}" name="tbl_boleto" displayName="tbl_boleto" ref="A1:L119" totalsRowShown="0" headerRowDxfId="18" dataDxfId="17">
  <autoFilter ref="A1:L119" xr:uid="{B3B32793-D290-420E-817D-56480A68ED33}"/>
  <tableColumns count="12">
    <tableColumn id="1" xr3:uid="{DA6B9F64-290E-4E71-8C9D-4CEC6DC53F71}" name="Descrição" dataDxfId="16"/>
    <tableColumn id="2" xr3:uid="{A3E6DB1F-CF5B-42F7-99C1-F6DB948EC82B}" name="Equipamento" dataDxfId="15"/>
    <tableColumn id="3" xr3:uid="{8593C66F-25A0-481E-A0E8-DB909FD9D756}" name="Série Fabricante" dataDxfId="14"/>
    <tableColumn id="5" xr3:uid="{E6340A4F-5A87-4F61-8BA0-A482F0310631}" name="Data Ant." dataDxfId="13"/>
    <tableColumn id="6" xr3:uid="{F2EA99A4-9FA2-4C44-8609-DA9C2D6457CE}" name="Data" dataDxfId="12"/>
    <tableColumn id="7" xr3:uid="{B33B8FA0-99A2-49C3-A698-90BF92F1E10E}" name="Tarifador" dataDxfId="11"/>
    <tableColumn id="8" xr3:uid="{F37B5DFE-DD4C-4CCE-83EA-311EF5303264}" name="Origem" dataDxfId="10"/>
    <tableColumn id="9" xr3:uid="{F20E7789-18E2-432B-8709-1A5922E8BE80}" name="Fatura" dataDxfId="9"/>
    <tableColumn id="10" xr3:uid="{FAD3AE06-3B14-48D9-B0C9-143BE80AFFEC}" name="Bonus" dataDxfId="8"/>
    <tableColumn id="11" xr3:uid="{DF0D316D-2C2D-4BDE-88D0-AF185B6F4F29}" name="Qtde Ant." dataDxfId="7"/>
    <tableColumn id="12" xr3:uid="{6EAE3899-6742-4050-999C-5C464F94F539}" name="Qtde" dataDxfId="6"/>
    <tableColumn id="13" xr3:uid="{17385E67-565F-4209-96A0-7A56BE6D5D42}" name="diferenca" dataDxfId="5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7CBA75-2535-45F7-8AA8-385D98E6D07D}" name="Tabela4" displayName="Tabela4" ref="A2:F16" totalsRowShown="0" headerRowDxfId="4" tableBorderDxfId="3">
  <autoFilter ref="A2:F16" xr:uid="{B17CBA75-2535-45F7-8AA8-385D98E6D07D}"/>
  <tableColumns count="6">
    <tableColumn id="1" xr3:uid="{5C593186-46F6-4EB8-A5DA-BBA367CAAF66}" name="Filial"/>
    <tableColumn id="2" xr3:uid="{46AEA864-7150-42D9-8454-10F6169C7C0E}" name="Modelo"/>
    <tableColumn id="3" xr3:uid="{618ACAEC-ED61-45F3-90DD-42CE41FEF2C3}" name="Laser/Térmica"/>
    <tableColumn id="4" xr3:uid="{5EB4CD1F-5055-4A40-A877-9EFE15F3CE05}" name="Série Fabricante"/>
    <tableColumn id="5" xr3:uid="{50257037-2944-405A-A8AA-BF1A6B3BC7CE}" name="Data da Verificação"/>
    <tableColumn id="7" xr3:uid="{B42F034B-F56C-4F5B-A4EC-884BF0D6C09A}" name="Coluna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8AECAD-ADA3-4246-9334-6F7B6726E3C6}" name="Tabela6" displayName="Tabela6" ref="G2:L16" totalsRowShown="0" headerRowDxfId="2" tableBorderDxfId="1">
  <autoFilter ref="G2:L16" xr:uid="{B18AECAD-ADA3-4246-9334-6F7B6726E3C6}"/>
  <tableColumns count="6">
    <tableColumn id="1" xr3:uid="{0C00BE94-D857-48BC-8A6C-0DBE1DEB2AA3}" name="Filial"/>
    <tableColumn id="2" xr3:uid="{BA8741A1-C869-477D-8C40-60D2EB01E081}" name="Modelo"/>
    <tableColumn id="3" xr3:uid="{581501F1-DB9A-49F9-B0AC-1FCF69B70EC1}" name="Laser/Térmica"/>
    <tableColumn id="4" xr3:uid="{3C6E5EA3-671E-48A1-8083-88F6FD3315C6}" name="Série Fabricante"/>
    <tableColumn id="5" xr3:uid="{D31D0AAD-23CA-41B3-B47D-AFC4C18C3065}" name="Data da Verificação"/>
    <tableColumn id="6" xr3:uid="{290ED112-8D52-4D77-9D0F-A9B927A34D1F}" name="Coluna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siquiel.franca@coplacana.com.br;mairistela.rosseto@coplacana.com.br" TargetMode="External"/><Relationship Id="rId18" Type="http://schemas.openxmlformats.org/officeDocument/2006/relationships/hyperlink" Target="mailto:renata.barnabe@coplacana.com.br;eduardo.pereira@coplacana.com.br" TargetMode="External"/><Relationship Id="rId26" Type="http://schemas.openxmlformats.org/officeDocument/2006/relationships/hyperlink" Target="mailto:gisela.duella@coplacana.com.br;amanda.schiavinatti@coplacana.com.br" TargetMode="External"/><Relationship Id="rId3" Type="http://schemas.openxmlformats.org/officeDocument/2006/relationships/hyperlink" Target="mailto:marcelo.lange@coplacana.com.br;matheus.secco@coplacana.com.br" TargetMode="External"/><Relationship Id="rId21" Type="http://schemas.openxmlformats.org/officeDocument/2006/relationships/hyperlink" Target="mailto:taise.almeida@coplacana.com.br;renato.boschiero@coplacana.com.br" TargetMode="External"/><Relationship Id="rId34" Type="http://schemas.openxmlformats.org/officeDocument/2006/relationships/hyperlink" Target="mailto:rafael.ferreira@coplacana.com.br" TargetMode="External"/><Relationship Id="rId7" Type="http://schemas.openxmlformats.org/officeDocument/2006/relationships/hyperlink" Target="mailto:aline.andre@coplacana.com.br;rafael.andrade@coplacana.com.br" TargetMode="External"/><Relationship Id="rId12" Type="http://schemas.openxmlformats.org/officeDocument/2006/relationships/hyperlink" Target="mailto:vitor.rubino@coplacana.com.br" TargetMode="External"/><Relationship Id="rId17" Type="http://schemas.openxmlformats.org/officeDocument/2006/relationships/hyperlink" Target="mailto:fabio.gomes@coplacana.com.br;marciel.barrado@coplacana.com.br" TargetMode="External"/><Relationship Id="rId25" Type="http://schemas.openxmlformats.org/officeDocument/2006/relationships/hyperlink" Target="mailto:kassio.oliveira@coplacana.com.br" TargetMode="External"/><Relationship Id="rId33" Type="http://schemas.openxmlformats.org/officeDocument/2006/relationships/hyperlink" Target="mailto:maria.paiva@coplacana.com.br;gustavo.rodrigues@coplacana.com.br" TargetMode="External"/><Relationship Id="rId2" Type="http://schemas.openxmlformats.org/officeDocument/2006/relationships/hyperlink" Target="mailto:tiago.andia@coplacana.com.br;matheus.torrezan@coplacana.com.br" TargetMode="External"/><Relationship Id="rId16" Type="http://schemas.openxmlformats.org/officeDocument/2006/relationships/hyperlink" Target="mailto:tatiana.oliveira@coplacana.com.br;lucas.casabona@coplacana.com.br" TargetMode="External"/><Relationship Id="rId20" Type="http://schemas.openxmlformats.org/officeDocument/2006/relationships/hyperlink" Target="mailto:dandara.alves@coplacana.com.br;edson.junior@coplacana.com.br" TargetMode="External"/><Relationship Id="rId29" Type="http://schemas.openxmlformats.org/officeDocument/2006/relationships/hyperlink" Target="mailto:diego.oliveira@coplacana.com.br;carolina.rodrigues@coplacana.com.br" TargetMode="External"/><Relationship Id="rId1" Type="http://schemas.openxmlformats.org/officeDocument/2006/relationships/hyperlink" Target="mailto:kleber.nascimento@coplacana.com.br;fabio.montebello@coplacana.com.br" TargetMode="External"/><Relationship Id="rId6" Type="http://schemas.openxmlformats.org/officeDocument/2006/relationships/hyperlink" Target="mailto:wanessa.ribeiro@coplacana.com.br" TargetMode="External"/><Relationship Id="rId11" Type="http://schemas.openxmlformats.org/officeDocument/2006/relationships/hyperlink" Target="mailto:camila.sartori@coplacana.com.br" TargetMode="External"/><Relationship Id="rId24" Type="http://schemas.openxmlformats.org/officeDocument/2006/relationships/hyperlink" Target="mailto:vinicius.foresti@coplacana.com.br;ronaldo.posse@coplacana.com.br" TargetMode="External"/><Relationship Id="rId32" Type="http://schemas.openxmlformats.org/officeDocument/2006/relationships/hyperlink" Target="mailto:diego.alves@coplacana.com.br" TargetMode="External"/><Relationship Id="rId5" Type="http://schemas.openxmlformats.org/officeDocument/2006/relationships/hyperlink" Target="mailto:gleiton.grillo@coplacana.com.br" TargetMode="External"/><Relationship Id="rId15" Type="http://schemas.openxmlformats.org/officeDocument/2006/relationships/hyperlink" Target="mailto:lays.castro@coplacana.com.br;andre.delgado@coplacana.com.br" TargetMode="External"/><Relationship Id="rId23" Type="http://schemas.openxmlformats.org/officeDocument/2006/relationships/hyperlink" Target="mailto:ana.gama@coplacana.com.br;odirlei.ribeiro@coplacana.com.br" TargetMode="External"/><Relationship Id="rId28" Type="http://schemas.openxmlformats.org/officeDocument/2006/relationships/hyperlink" Target="mailto:rodrigo.baptistone@coplacana.com.br;marcelo.pinheiro@coplacana.com.br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mailto:tatiane.borges@coplacana.com.br;paolo.lioi@coplacana.com.br" TargetMode="External"/><Relationship Id="rId19" Type="http://schemas.openxmlformats.org/officeDocument/2006/relationships/hyperlink" Target="mailto:sandra.carvalho@coplacana.com.br;guilherme.maidana@coplacana.com.br" TargetMode="External"/><Relationship Id="rId31" Type="http://schemas.openxmlformats.org/officeDocument/2006/relationships/hyperlink" Target="mailto:angelica.oliveira@coplacana.com.br;caio.vidolin@coplacana.com.br" TargetMode="External"/><Relationship Id="rId4" Type="http://schemas.openxmlformats.org/officeDocument/2006/relationships/hyperlink" Target="mailto:jessica.dona@coplacana.com.br" TargetMode="External"/><Relationship Id="rId9" Type="http://schemas.openxmlformats.org/officeDocument/2006/relationships/hyperlink" Target="mailto:alexandre.pagadegorria@coplacana.com.br;leonardo.ticianelli@coplacana.com.br" TargetMode="External"/><Relationship Id="rId14" Type="http://schemas.openxmlformats.org/officeDocument/2006/relationships/hyperlink" Target="mailto:evandro.nasato@coplacana.com.br" TargetMode="External"/><Relationship Id="rId22" Type="http://schemas.openxmlformats.org/officeDocument/2006/relationships/hyperlink" Target="mailto:renata.pires@coplacana.com.br" TargetMode="External"/><Relationship Id="rId27" Type="http://schemas.openxmlformats.org/officeDocument/2006/relationships/hyperlink" Target="mailto:jander.castro@coplacana.com.br;bruna.borges@coplacana.com.br" TargetMode="External"/><Relationship Id="rId30" Type="http://schemas.openxmlformats.org/officeDocument/2006/relationships/hyperlink" Target="mailto:luan.assis@coplacana.com.br;walfrides.filho@coplacana.com.br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priscila.gerim@coplacana.com.br;jeferson.presa@coplacana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2780-E4B1-4565-BE42-0E90C6AE0A7F}">
  <sheetPr codeName="Planilha3"/>
  <dimension ref="A1:C35"/>
  <sheetViews>
    <sheetView showGridLines="0" workbookViewId="0">
      <selection activeCell="A2" sqref="A2"/>
    </sheetView>
  </sheetViews>
  <sheetFormatPr defaultRowHeight="15"/>
  <cols>
    <col min="1" max="1" width="23.85546875" style="29" bestFit="1" customWidth="1"/>
    <col min="2" max="2" width="12.42578125" style="29" bestFit="1" customWidth="1"/>
    <col min="3" max="3" width="75.7109375" style="29" bestFit="1" customWidth="1"/>
  </cols>
  <sheetData>
    <row r="1" spans="1:3">
      <c r="A1" s="38" t="s">
        <v>677</v>
      </c>
      <c r="B1" s="38" t="s">
        <v>681</v>
      </c>
      <c r="C1" s="38" t="s">
        <v>682</v>
      </c>
    </row>
    <row r="2" spans="1:3">
      <c r="A2" s="39" t="s">
        <v>43</v>
      </c>
      <c r="B2" s="39">
        <v>28</v>
      </c>
      <c r="C2" s="40" t="s">
        <v>44</v>
      </c>
    </row>
    <row r="3" spans="1:3">
      <c r="A3" s="39" t="s">
        <v>25</v>
      </c>
      <c r="B3" s="39">
        <v>15</v>
      </c>
      <c r="C3" s="40" t="s">
        <v>26</v>
      </c>
    </row>
    <row r="4" spans="1:3">
      <c r="A4" s="39" t="s">
        <v>1</v>
      </c>
      <c r="B4" s="39">
        <v>2</v>
      </c>
      <c r="C4" s="40" t="s">
        <v>2</v>
      </c>
    </row>
    <row r="5" spans="1:3">
      <c r="A5" s="39" t="s">
        <v>19</v>
      </c>
      <c r="B5" s="39">
        <v>11</v>
      </c>
      <c r="C5" s="40" t="s">
        <v>20</v>
      </c>
    </row>
    <row r="6" spans="1:3">
      <c r="A6" s="39" t="s">
        <v>35</v>
      </c>
      <c r="B6" s="39">
        <v>24</v>
      </c>
      <c r="C6" s="40" t="s">
        <v>36</v>
      </c>
    </row>
    <row r="7" spans="1:3">
      <c r="A7" s="39" t="s">
        <v>54</v>
      </c>
      <c r="B7" s="39">
        <v>38</v>
      </c>
      <c r="C7" s="40" t="s">
        <v>55</v>
      </c>
    </row>
    <row r="8" spans="1:3">
      <c r="A8" s="39" t="s">
        <v>17</v>
      </c>
      <c r="B8" s="39">
        <v>10</v>
      </c>
      <c r="C8" s="40" t="s">
        <v>18</v>
      </c>
    </row>
    <row r="9" spans="1:3">
      <c r="A9" s="39" t="s">
        <v>50</v>
      </c>
      <c r="B9" s="39">
        <v>35</v>
      </c>
      <c r="C9" s="40" t="s">
        <v>51</v>
      </c>
    </row>
    <row r="10" spans="1:3">
      <c r="A10" s="39" t="s">
        <v>3</v>
      </c>
      <c r="B10" s="39">
        <v>3</v>
      </c>
      <c r="C10" s="40" t="s">
        <v>4</v>
      </c>
    </row>
    <row r="11" spans="1:3">
      <c r="A11" s="39" t="s">
        <v>7</v>
      </c>
      <c r="B11" s="39">
        <v>5</v>
      </c>
      <c r="C11" s="40" t="s">
        <v>8</v>
      </c>
    </row>
    <row r="12" spans="1:3">
      <c r="A12" s="39" t="s">
        <v>15</v>
      </c>
      <c r="B12" s="39">
        <v>9</v>
      </c>
      <c r="C12" s="40" t="s">
        <v>16</v>
      </c>
    </row>
    <row r="13" spans="1:3">
      <c r="A13" s="39" t="s">
        <v>5</v>
      </c>
      <c r="B13" s="39">
        <v>4</v>
      </c>
      <c r="C13" s="40" t="s">
        <v>6</v>
      </c>
    </row>
    <row r="14" spans="1:3">
      <c r="A14" s="39" t="s">
        <v>58</v>
      </c>
      <c r="B14" s="39">
        <v>41</v>
      </c>
      <c r="C14" s="40" t="s">
        <v>59</v>
      </c>
    </row>
    <row r="15" spans="1:3">
      <c r="A15" s="39" t="s">
        <v>37</v>
      </c>
      <c r="B15" s="39">
        <v>25</v>
      </c>
      <c r="C15" s="40" t="s">
        <v>38</v>
      </c>
    </row>
    <row r="16" spans="1:3">
      <c r="A16" s="39" t="s">
        <v>48</v>
      </c>
      <c r="B16" s="39">
        <v>34</v>
      </c>
      <c r="C16" s="40" t="s">
        <v>49</v>
      </c>
    </row>
    <row r="17" spans="1:3">
      <c r="A17" s="39" t="s">
        <v>601</v>
      </c>
      <c r="B17" s="39" t="s">
        <v>27</v>
      </c>
      <c r="C17" s="40" t="s">
        <v>28</v>
      </c>
    </row>
    <row r="18" spans="1:3">
      <c r="A18" s="39" t="s">
        <v>602</v>
      </c>
      <c r="B18" s="39">
        <v>53</v>
      </c>
      <c r="C18" s="40" t="s">
        <v>66</v>
      </c>
    </row>
    <row r="19" spans="1:3">
      <c r="A19" s="39" t="s">
        <v>31</v>
      </c>
      <c r="B19" s="39">
        <v>21</v>
      </c>
      <c r="C19" s="40" t="s">
        <v>32</v>
      </c>
    </row>
    <row r="20" spans="1:3">
      <c r="A20" s="39" t="s">
        <v>9</v>
      </c>
      <c r="B20" s="39">
        <v>6</v>
      </c>
      <c r="C20" s="40" t="s">
        <v>10</v>
      </c>
    </row>
    <row r="21" spans="1:3">
      <c r="A21" s="39" t="s">
        <v>41</v>
      </c>
      <c r="B21" s="39">
        <v>27</v>
      </c>
      <c r="C21" s="40" t="s">
        <v>42</v>
      </c>
    </row>
    <row r="22" spans="1:3">
      <c r="A22" s="39" t="s">
        <v>60</v>
      </c>
      <c r="B22" s="39">
        <v>42</v>
      </c>
      <c r="C22" s="40" t="s">
        <v>61</v>
      </c>
    </row>
    <row r="23" spans="1:3">
      <c r="A23" s="39" t="s">
        <v>29</v>
      </c>
      <c r="B23" s="39">
        <v>20</v>
      </c>
      <c r="C23" s="40" t="s">
        <v>30</v>
      </c>
    </row>
    <row r="24" spans="1:3">
      <c r="A24" s="39" t="s">
        <v>11</v>
      </c>
      <c r="B24" s="39">
        <v>7</v>
      </c>
      <c r="C24" s="40" t="s">
        <v>12</v>
      </c>
    </row>
    <row r="25" spans="1:3">
      <c r="A25" s="39" t="s">
        <v>23</v>
      </c>
      <c r="B25" s="39">
        <v>13</v>
      </c>
      <c r="C25" s="40" t="s">
        <v>24</v>
      </c>
    </row>
    <row r="26" spans="1:3">
      <c r="A26" s="39" t="s">
        <v>52</v>
      </c>
      <c r="B26" s="39">
        <v>37</v>
      </c>
      <c r="C26" s="40" t="s">
        <v>53</v>
      </c>
    </row>
    <row r="27" spans="1:3">
      <c r="A27" s="39" t="s">
        <v>39</v>
      </c>
      <c r="B27" s="39">
        <v>26</v>
      </c>
      <c r="C27" s="40" t="s">
        <v>40</v>
      </c>
    </row>
    <row r="28" spans="1:3">
      <c r="A28" s="39" t="s">
        <v>21</v>
      </c>
      <c r="B28" s="39">
        <v>12</v>
      </c>
      <c r="C28" s="40" t="s">
        <v>22</v>
      </c>
    </row>
    <row r="29" spans="1:3">
      <c r="A29" s="39" t="s">
        <v>600</v>
      </c>
      <c r="B29" s="39">
        <v>29</v>
      </c>
      <c r="C29" s="40" t="s">
        <v>45</v>
      </c>
    </row>
    <row r="30" spans="1:3">
      <c r="A30" s="39" t="s">
        <v>13</v>
      </c>
      <c r="B30" s="39">
        <v>8</v>
      </c>
      <c r="C30" s="40" t="s">
        <v>14</v>
      </c>
    </row>
    <row r="31" spans="1:3">
      <c r="A31" s="39" t="s">
        <v>56</v>
      </c>
      <c r="B31" s="39">
        <v>39</v>
      </c>
      <c r="C31" s="40" t="s">
        <v>57</v>
      </c>
    </row>
    <row r="32" spans="1:3">
      <c r="A32" s="39" t="s">
        <v>62</v>
      </c>
      <c r="B32" s="39">
        <v>50</v>
      </c>
      <c r="C32" s="40" t="s">
        <v>63</v>
      </c>
    </row>
    <row r="33" spans="1:3">
      <c r="A33" s="39" t="s">
        <v>46</v>
      </c>
      <c r="B33" s="39">
        <v>30</v>
      </c>
      <c r="C33" s="40" t="s">
        <v>47</v>
      </c>
    </row>
    <row r="34" spans="1:3">
      <c r="A34" s="39" t="s">
        <v>64</v>
      </c>
      <c r="B34" s="39">
        <v>51</v>
      </c>
      <c r="C34" s="40" t="s">
        <v>65</v>
      </c>
    </row>
    <row r="35" spans="1:3">
      <c r="A35" s="39" t="s">
        <v>33</v>
      </c>
      <c r="B35" s="39">
        <v>23</v>
      </c>
      <c r="C35" s="40" t="s">
        <v>34</v>
      </c>
    </row>
  </sheetData>
  <hyperlinks>
    <hyperlink ref="C4" r:id="rId1" display="mailto:kleber.nascimento@coplacana.com.br;fabio.montebello@coplacana.com.br" xr:uid="{2737D9B9-468E-48B4-AACE-DA1FA01E77E8}"/>
    <hyperlink ref="C10" r:id="rId2" display="mailto:tiago.andia@coplacana.com.br;matheus.torrezan@coplacana.com.br" xr:uid="{4C375517-F27D-4196-900D-7E1C98CFE139}"/>
    <hyperlink ref="C13" r:id="rId3" display="mailto:marcelo.lange@coplacana.com.br;matheus.secco@coplacana.com.br" xr:uid="{080EACC5-F036-4B09-BF6E-FC35C9E94F86}"/>
    <hyperlink ref="C11" r:id="rId4" display="mailto:jessica.dona@coplacana.com.br" xr:uid="{C3C3DCB0-AFAA-4930-B86F-F8A7B943D03E}"/>
    <hyperlink ref="C20" r:id="rId5" display="mailto:gleiton.grillo@coplacana.com.br" xr:uid="{76CFDC44-D783-4A21-8AB1-BB60AB627985}"/>
    <hyperlink ref="C24" r:id="rId6" display="mailto:wanessa.ribeiro@coplacana.com.br" xr:uid="{1D44389A-7E02-4D63-BE88-CC3A7461597A}"/>
    <hyperlink ref="C30" r:id="rId7" display="mailto:aline.andre@coplacana.com.br;rafael.andrade@coplacana.com.br" xr:uid="{9314BEC7-0597-462D-823D-1AB403544DA5}"/>
    <hyperlink ref="C12" r:id="rId8" display="mailto:priscila.gerim@coplacana.com.br;jeferson.presa@coplacana.com.br" xr:uid="{A5FAB07D-05C7-4246-AE4A-AC3CFB75B19B}"/>
    <hyperlink ref="C8" r:id="rId9" display="mailto:alexandre.pagadegorria@coplacana.com.br;leonardo.ticianelli@coplacana.com.br" xr:uid="{6D00033F-AB5B-4860-913B-892E0F95D894}"/>
    <hyperlink ref="C5" r:id="rId10" display="mailto:tatiane.borges@coplacana.com.br;paolo.lioi@coplacana.com.br" xr:uid="{7EE4CF14-1E83-45A9-A8C9-940AFE14CC02}"/>
    <hyperlink ref="C28" r:id="rId11" display="mailto:camila.sartori@coplacana.com.br" xr:uid="{0592566D-2DDF-454C-A2AB-0910BCD1AE17}"/>
    <hyperlink ref="C25" r:id="rId12" display="mailto:vitor.rubino@coplacana.com.br" xr:uid="{BC11FF92-83F2-4645-BF72-5790A10A2925}"/>
    <hyperlink ref="C3" r:id="rId13" display="mailto:isiquiel.franca@coplacana.com.br;mairistela.rosseto@coplacana.com.br" xr:uid="{128AF371-E742-458A-AFF0-EAA13D2D2497}"/>
    <hyperlink ref="C17" r:id="rId14" display="mailto:evandro.nasato@coplacana.com.br" xr:uid="{0DA99D9E-0A4B-4F6B-BA89-7A66B5CE202D}"/>
    <hyperlink ref="C23" r:id="rId15" display="mailto:lays.castro@coplacana.com.br;andre.delgado@coplacana.com.br" xr:uid="{051FED3F-BE0C-4EFD-A447-27CD695E31B9}"/>
    <hyperlink ref="C19" r:id="rId16" display="mailto:tatiana.oliveira@coplacana.com.br;lucas.casabona@coplacana.com.br" xr:uid="{B4E6B746-85A5-4F3A-931B-EBE15E1F00A3}"/>
    <hyperlink ref="C35" r:id="rId17" display="mailto:fabio.gomes@coplacana.com.br;marciel.barrado@coplacana.com.br" xr:uid="{E5165A85-FAED-4F6C-B012-939F51CD45F8}"/>
    <hyperlink ref="C6" r:id="rId18" display="mailto:renata.barnabe@coplacana.com.br;eduardo.pereira@coplacana.com.br" xr:uid="{BF34F6A9-6F65-46B8-B4DB-134D9DDA0223}"/>
    <hyperlink ref="C15" r:id="rId19" display="mailto:sandra.carvalho@coplacana.com.br;guilherme.maidana@coplacana.com.br" xr:uid="{29B16868-655D-4A39-80EC-0B509AFA222A}"/>
    <hyperlink ref="C27" r:id="rId20" display="mailto:dandara.alves@coplacana.com.br;edson.junior@coplacana.com.br" xr:uid="{09967D07-BE4E-4424-B11C-EF55BB01D0D2}"/>
    <hyperlink ref="C21" r:id="rId21" display="mailto:taise.almeida@coplacana.com.br;renato.boschiero@coplacana.com.br" xr:uid="{AE0240CA-E04A-45FB-8D1E-A00F80938A52}"/>
    <hyperlink ref="C2" r:id="rId22" display="mailto:renata.pires@coplacana.com.br" xr:uid="{64BEB9BA-EE90-4E3A-B06D-C1813F97C3FA}"/>
    <hyperlink ref="C29" r:id="rId23" display="mailto:ana.gama@coplacana.com.br;odirlei.ribeiro@coplacana.com.br" xr:uid="{3A05B63F-B57B-455F-86D3-2118CD91B63A}"/>
    <hyperlink ref="C33" r:id="rId24" display="mailto:vinicius.foresti@coplacana.com.br;ronaldo.posse@coplacana.com.br" xr:uid="{96E1E625-3C6A-4D22-819E-18C10B477B66}"/>
    <hyperlink ref="C16" r:id="rId25" display="mailto:kassio.oliveira@coplacana.com.br" xr:uid="{A0F0B2E2-401F-4410-8417-9B1ABFAA26B5}"/>
    <hyperlink ref="C9" r:id="rId26" display="mailto:gisela.duella@coplacana.com.br;amanda.schiavinatti@coplacana.com.br" xr:uid="{BD15E4FF-CE8C-4020-B5FB-4E632322E20E}"/>
    <hyperlink ref="C26" r:id="rId27" display="mailto:jander.castro@coplacana.com.br;bruna.borges@coplacana.com.br" xr:uid="{1C8FA692-4E02-464E-B443-46DC0928E8DE}"/>
    <hyperlink ref="C7" r:id="rId28" display="mailto:rodrigo.baptistone@coplacana.com.br;marcelo.pinheiro@coplacana.com.br" xr:uid="{155BE7BF-F8F4-4963-8973-EFBBFF751C29}"/>
    <hyperlink ref="C31" r:id="rId29" display="mailto:diego.oliveira@coplacana.com.br;carolina.rodrigues@coplacana.com.br" xr:uid="{D9A1F559-772D-4BE2-953D-16022B742A66}"/>
    <hyperlink ref="C14" r:id="rId30" display="mailto:luan.assis@coplacana.com.br;walfrides.filho@coplacana.com.br" xr:uid="{538A6275-357A-4D8C-A4C8-3943F9D21568}"/>
    <hyperlink ref="C22" r:id="rId31" display="mailto:angelica.oliveira@coplacana.com.br;caio.vidolin@coplacana.com.br" xr:uid="{D8D5F45E-EF39-4820-B91F-103B97625084}"/>
    <hyperlink ref="C32" r:id="rId32" display="mailto:diego.alves@coplacana.com.br" xr:uid="{D89CE3C1-CA61-4B97-840A-E0106443211E}"/>
    <hyperlink ref="C34" r:id="rId33" display="mailto:maria.paiva@coplacana.com.br;gustavo.rodrigues@coplacana.com.br" xr:uid="{828041CA-1101-49CB-8AE8-671F8C4D0555}"/>
    <hyperlink ref="C18" r:id="rId34" display="mailto:rafael.ferreira@coplacana.com.br" xr:uid="{907A6D36-843D-4930-8726-51D149A65F3E}"/>
  </hyperlinks>
  <pageMargins left="0.511811024" right="0.511811024" top="0.78740157499999996" bottom="0.78740157499999996" header="0.31496062000000002" footer="0.31496062000000002"/>
  <pageSetup paperSize="9" orientation="portrait" verticalDpi="203" r:id="rId35"/>
  <tableParts count="1"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BG207"/>
  <sheetViews>
    <sheetView tabSelected="1" topLeftCell="N1" zoomScaleNormal="100" workbookViewId="0">
      <selection activeCell="W9" sqref="W9"/>
    </sheetView>
  </sheetViews>
  <sheetFormatPr defaultRowHeight="15"/>
  <cols>
    <col min="1" max="1" width="31.5703125" customWidth="1"/>
    <col min="2" max="2" width="57.42578125" customWidth="1"/>
    <col min="3" max="3" width="36.42578125" customWidth="1"/>
    <col min="4" max="4" width="22.140625" customWidth="1"/>
    <col min="5" max="5" width="34.140625" customWidth="1"/>
    <col min="6" max="6" width="11.140625" customWidth="1"/>
    <col min="7" max="7" width="77.85546875" bestFit="1" customWidth="1"/>
    <col min="8" max="8" width="17.42578125" hidden="1" customWidth="1"/>
    <col min="9" max="9" width="21" hidden="1" customWidth="1"/>
    <col min="10" max="10" width="33.140625" hidden="1" customWidth="1"/>
    <col min="11" max="11" width="28.28515625" hidden="1" customWidth="1"/>
    <col min="12" max="12" width="28.28515625" customWidth="1"/>
    <col min="13" max="13" width="18.28515625" customWidth="1"/>
    <col min="14" max="14" width="21.42578125" customWidth="1"/>
    <col min="15" max="15" width="13.140625" customWidth="1"/>
    <col min="16" max="16" width="9.5703125" bestFit="1" customWidth="1"/>
    <col min="17" max="18" width="16" bestFit="1" customWidth="1"/>
    <col min="19" max="19" width="12.85546875" style="77" bestFit="1" customWidth="1"/>
    <col min="20" max="20" width="14.85546875" style="77" bestFit="1" customWidth="1"/>
    <col min="21" max="21" width="18.140625" style="77" bestFit="1" customWidth="1"/>
    <col min="22" max="22" width="16.7109375" bestFit="1" customWidth="1"/>
    <col min="23" max="23" width="18.42578125" bestFit="1" customWidth="1"/>
    <col min="24" max="24" width="18" bestFit="1" customWidth="1"/>
  </cols>
  <sheetData>
    <row r="1" spans="1:735">
      <c r="A1" s="1" t="s">
        <v>672</v>
      </c>
      <c r="B1" s="1" t="s">
        <v>671</v>
      </c>
      <c r="C1" s="2" t="s">
        <v>677</v>
      </c>
      <c r="D1" s="2" t="s">
        <v>674</v>
      </c>
      <c r="E1" s="1" t="s">
        <v>673</v>
      </c>
      <c r="F1" s="1" t="s">
        <v>669</v>
      </c>
      <c r="G1" s="1" t="s">
        <v>683</v>
      </c>
      <c r="H1" s="3" t="s">
        <v>68</v>
      </c>
      <c r="I1" s="2" t="s">
        <v>69</v>
      </c>
      <c r="J1" s="4" t="s">
        <v>70</v>
      </c>
      <c r="K1" s="2" t="s">
        <v>71</v>
      </c>
      <c r="L1" s="24" t="s">
        <v>633</v>
      </c>
      <c r="M1" s="24" t="s">
        <v>72</v>
      </c>
      <c r="N1" s="24" t="s">
        <v>73</v>
      </c>
      <c r="O1" s="25" t="s">
        <v>74</v>
      </c>
      <c r="P1" s="25" t="s">
        <v>75</v>
      </c>
      <c r="Q1" s="24" t="s">
        <v>578</v>
      </c>
      <c r="R1" s="24" t="s">
        <v>579</v>
      </c>
      <c r="S1" s="76" t="s">
        <v>668</v>
      </c>
      <c r="T1" s="76" t="s">
        <v>759</v>
      </c>
      <c r="U1" s="76" t="s">
        <v>760</v>
      </c>
      <c r="V1" s="2" t="s">
        <v>756</v>
      </c>
      <c r="W1" s="2" t="s">
        <v>757</v>
      </c>
      <c r="X1" s="2" t="s">
        <v>758</v>
      </c>
    </row>
    <row r="2" spans="1:735">
      <c r="A2" s="47" t="s">
        <v>539</v>
      </c>
      <c r="B2" s="47"/>
      <c r="C2" s="47" t="s">
        <v>646</v>
      </c>
      <c r="D2" s="47" t="s">
        <v>582</v>
      </c>
      <c r="E2" s="47" t="s">
        <v>575</v>
      </c>
      <c r="F2" s="48" t="s">
        <v>648</v>
      </c>
      <c r="G2" s="47" t="s">
        <v>262</v>
      </c>
      <c r="H2" s="3" t="s">
        <v>79</v>
      </c>
      <c r="I2" s="2">
        <v>5335</v>
      </c>
      <c r="J2" s="4">
        <v>320.09999999999997</v>
      </c>
      <c r="K2" s="2">
        <v>1</v>
      </c>
      <c r="L2" s="17">
        <f>SUM(Tabela5[[#This Row],[JANEIRO]:[JUNHO]])</f>
        <v>15864</v>
      </c>
      <c r="M2" s="17">
        <v>3657</v>
      </c>
      <c r="N2" s="22">
        <v>1678</v>
      </c>
      <c r="O2" s="19">
        <v>4607</v>
      </c>
      <c r="P2" s="19"/>
      <c r="Q2" s="19">
        <v>2912</v>
      </c>
      <c r="R2" s="20">
        <v>3010</v>
      </c>
      <c r="S2" s="77">
        <v>204</v>
      </c>
      <c r="T2" s="77">
        <f>VLOOKUP(Tabela5[[#This Row],[num_serie]],tbl_boleto[[#All],[Série Fabricante]:[diferenca]],10,FALSE)</f>
        <v>0</v>
      </c>
      <c r="U2" s="77">
        <f>IFERROR(VLOOKUP(Tabela5[[#This Row],[num_serie]],setembro!B2:C175,2,FALSE),0)</f>
        <v>2156</v>
      </c>
    </row>
    <row r="3" spans="1:735">
      <c r="A3" s="1" t="s">
        <v>708</v>
      </c>
      <c r="B3" s="1" t="s">
        <v>252</v>
      </c>
      <c r="C3" s="1" t="s">
        <v>84</v>
      </c>
      <c r="D3" s="1" t="s">
        <v>590</v>
      </c>
      <c r="E3" s="1" t="s">
        <v>575</v>
      </c>
      <c r="F3" s="43"/>
      <c r="G3" s="1" t="s">
        <v>249</v>
      </c>
      <c r="H3" s="3" t="s">
        <v>79</v>
      </c>
      <c r="I3" s="2">
        <v>0</v>
      </c>
      <c r="J3" s="4">
        <v>0</v>
      </c>
      <c r="K3" s="2">
        <v>0</v>
      </c>
      <c r="L3" s="17">
        <f>SUM(Tabela5[[#This Row],[JANEIRO]:[JUNHO]])</f>
        <v>282</v>
      </c>
      <c r="M3" s="17">
        <v>0</v>
      </c>
      <c r="N3" s="17">
        <v>0</v>
      </c>
      <c r="O3" s="19">
        <v>184</v>
      </c>
      <c r="P3" s="19"/>
      <c r="Q3" s="19">
        <v>98</v>
      </c>
      <c r="R3" s="20"/>
      <c r="S3" s="77">
        <v>0</v>
      </c>
      <c r="T3" s="77">
        <f>VLOOKUP(Tabela5[[#This Row],[num_serie]],tbl_boleto[[#All],[Série Fabricante]:[diferenca]],10,FALSE)</f>
        <v>620</v>
      </c>
      <c r="U3" s="77">
        <f>IFERROR(VLOOKUP(Tabela5[[#This Row],[num_serie]],setembro!B3:C176,2,FALSE),0)</f>
        <v>109</v>
      </c>
    </row>
    <row r="4" spans="1:735">
      <c r="A4" s="1" t="s">
        <v>250</v>
      </c>
      <c r="B4" s="1" t="s">
        <v>251</v>
      </c>
      <c r="C4" s="1" t="s">
        <v>84</v>
      </c>
      <c r="D4" s="1" t="s">
        <v>590</v>
      </c>
      <c r="E4" s="1" t="s">
        <v>575</v>
      </c>
      <c r="F4" s="43"/>
      <c r="G4" s="1" t="s">
        <v>249</v>
      </c>
      <c r="H4" s="3" t="s">
        <v>79</v>
      </c>
      <c r="I4" s="2">
        <v>2208</v>
      </c>
      <c r="J4" s="4">
        <v>132.47999999999999</v>
      </c>
      <c r="K4" s="2">
        <v>1</v>
      </c>
      <c r="L4" s="17">
        <f>SUM(Tabela5[[#This Row],[JANEIRO]:[JUNHO]])</f>
        <v>5840</v>
      </c>
      <c r="M4" s="17">
        <v>903</v>
      </c>
      <c r="N4" s="17">
        <v>1305</v>
      </c>
      <c r="O4" s="19">
        <v>979</v>
      </c>
      <c r="P4" s="19"/>
      <c r="Q4" s="19">
        <v>1177</v>
      </c>
      <c r="R4" s="20">
        <v>1476</v>
      </c>
      <c r="S4" s="77">
        <v>895</v>
      </c>
      <c r="T4" s="77">
        <f>VLOOKUP(Tabela5[[#This Row],[num_serie]],tbl_boleto[[#All],[Série Fabricante]:[diferenca]],10,FALSE)</f>
        <v>883</v>
      </c>
      <c r="U4" s="77">
        <f>IFERROR(VLOOKUP(Tabela5[[#This Row],[num_serie]],setembro!B4:C177,2,FALSE),0)</f>
        <v>1155</v>
      </c>
    </row>
    <row r="5" spans="1:735">
      <c r="A5" s="1" t="s">
        <v>247</v>
      </c>
      <c r="B5" s="1" t="s">
        <v>248</v>
      </c>
      <c r="C5" s="1" t="s">
        <v>84</v>
      </c>
      <c r="D5" s="1" t="s">
        <v>590</v>
      </c>
      <c r="E5" s="1" t="s">
        <v>575</v>
      </c>
      <c r="F5" s="43"/>
      <c r="G5" s="1" t="s">
        <v>249</v>
      </c>
      <c r="H5" s="3" t="s">
        <v>79</v>
      </c>
      <c r="I5" s="2">
        <v>3773</v>
      </c>
      <c r="J5" s="4">
        <v>226.38</v>
      </c>
      <c r="K5" s="2">
        <v>1</v>
      </c>
      <c r="L5" s="17">
        <f>SUM(Tabela5[[#This Row],[JANEIRO]:[JUNHO]])</f>
        <v>9846</v>
      </c>
      <c r="M5" s="17">
        <v>1203</v>
      </c>
      <c r="N5" s="21">
        <v>2570</v>
      </c>
      <c r="O5" s="19">
        <v>1399</v>
      </c>
      <c r="P5" s="19"/>
      <c r="Q5" s="19">
        <v>2260</v>
      </c>
      <c r="R5" s="20">
        <v>2414</v>
      </c>
      <c r="S5" s="77">
        <v>1691</v>
      </c>
      <c r="T5" s="77">
        <f>VLOOKUP(Tabela5[[#This Row],[num_serie]],tbl_boleto[[#All],[Série Fabricante]:[diferenca]],10,FALSE)</f>
        <v>1476</v>
      </c>
      <c r="U5" s="77">
        <f>IFERROR(VLOOKUP(Tabela5[[#This Row],[num_serie]],setembro!B5:C178,2,FALSE),0)</f>
        <v>1262</v>
      </c>
    </row>
    <row r="6" spans="1:735">
      <c r="A6" s="9" t="s">
        <v>402</v>
      </c>
      <c r="B6" s="1" t="s">
        <v>403</v>
      </c>
      <c r="C6" s="1" t="s">
        <v>84</v>
      </c>
      <c r="D6" s="9" t="s">
        <v>581</v>
      </c>
      <c r="E6" s="9" t="s">
        <v>575</v>
      </c>
      <c r="F6" s="43"/>
      <c r="G6" s="1" t="s">
        <v>662</v>
      </c>
      <c r="H6" s="3" t="s">
        <v>79</v>
      </c>
      <c r="I6" s="2">
        <v>2292</v>
      </c>
      <c r="J6" s="4">
        <v>137.51999999999998</v>
      </c>
      <c r="K6" s="2">
        <v>1</v>
      </c>
      <c r="L6" s="17">
        <f>SUM(Tabela5[[#This Row],[JANEIRO]:[JUNHO]])</f>
        <v>4372</v>
      </c>
      <c r="M6" s="17">
        <v>852</v>
      </c>
      <c r="N6" s="17">
        <v>1440</v>
      </c>
      <c r="O6" s="19">
        <v>400</v>
      </c>
      <c r="P6" s="19"/>
      <c r="Q6" s="19">
        <v>820</v>
      </c>
      <c r="R6" s="20">
        <v>860</v>
      </c>
      <c r="S6" s="77">
        <v>845</v>
      </c>
      <c r="T6" s="77">
        <f>VLOOKUP(Tabela5[[#This Row],[num_serie]],tbl_boleto[[#All],[Série Fabricante]:[diferenca]],10,FALSE)</f>
        <v>725</v>
      </c>
      <c r="U6" s="77">
        <f>IFERROR(VLOOKUP(Tabela5[[#This Row],[num_serie]],setembro!B6:C179,2,FALSE),0)</f>
        <v>902</v>
      </c>
    </row>
    <row r="7" spans="1:735">
      <c r="A7" s="1" t="s">
        <v>311</v>
      </c>
      <c r="B7" s="1" t="s">
        <v>312</v>
      </c>
      <c r="C7" s="1" t="s">
        <v>84</v>
      </c>
      <c r="D7" s="1" t="s">
        <v>581</v>
      </c>
      <c r="E7" s="1" t="s">
        <v>575</v>
      </c>
      <c r="F7" s="43"/>
      <c r="G7" s="1" t="s">
        <v>313</v>
      </c>
      <c r="H7" s="3" t="s">
        <v>79</v>
      </c>
      <c r="I7" s="2">
        <v>1450</v>
      </c>
      <c r="J7" s="4">
        <v>87</v>
      </c>
      <c r="K7" s="2">
        <v>1</v>
      </c>
      <c r="L7" s="17">
        <f>SUM(Tabela5[[#This Row],[JANEIRO]:[JUNHO]])</f>
        <v>2806</v>
      </c>
      <c r="M7" s="17">
        <v>504</v>
      </c>
      <c r="N7" s="17">
        <v>946</v>
      </c>
      <c r="O7" s="19">
        <v>274</v>
      </c>
      <c r="P7" s="19"/>
      <c r="Q7" s="19">
        <v>482</v>
      </c>
      <c r="R7" s="20">
        <v>600</v>
      </c>
      <c r="S7" s="77">
        <v>408</v>
      </c>
      <c r="T7" s="77">
        <f>VLOOKUP(Tabela5[[#This Row],[num_serie]],tbl_boleto[[#All],[Série Fabricante]:[diferenca]],10,FALSE)</f>
        <v>523</v>
      </c>
      <c r="U7" s="77">
        <f>IFERROR(VLOOKUP(Tabela5[[#This Row],[num_serie]],setembro!B7:C180,2,FALSE),0)</f>
        <v>510</v>
      </c>
    </row>
    <row r="8" spans="1:735">
      <c r="A8" s="1"/>
      <c r="B8" s="1" t="s">
        <v>650</v>
      </c>
      <c r="C8" s="1" t="s">
        <v>84</v>
      </c>
      <c r="D8" s="1"/>
      <c r="E8" s="1"/>
      <c r="F8" s="43"/>
      <c r="G8" s="1" t="s">
        <v>528</v>
      </c>
      <c r="H8" s="3" t="s">
        <v>79</v>
      </c>
      <c r="I8" s="2">
        <v>1680</v>
      </c>
      <c r="J8" s="4">
        <v>100.8</v>
      </c>
      <c r="K8" s="2">
        <v>1</v>
      </c>
      <c r="L8" s="17">
        <f>SUM(Tabela5[[#This Row],[JANEIRO]:[JUNHO]])</f>
        <v>2756</v>
      </c>
      <c r="M8" s="17">
        <v>764</v>
      </c>
      <c r="N8" s="22">
        <v>916</v>
      </c>
      <c r="O8" s="19">
        <v>440</v>
      </c>
      <c r="P8" s="19"/>
      <c r="Q8" s="19">
        <v>636</v>
      </c>
      <c r="R8" s="20">
        <v>0</v>
      </c>
      <c r="S8" s="77">
        <v>0</v>
      </c>
      <c r="T8" s="77" t="e">
        <f>VLOOKUP(Tabela5[[#This Row],[num_serie]],tbl_boleto[[#All],[Série Fabricante]:[diferenca]],10,FALSE)</f>
        <v>#N/A</v>
      </c>
      <c r="U8" s="77">
        <f>IFERROR(VLOOKUP(Tabela5[[#This Row],[num_serie]],setembro!B8:C181,2,FALSE),0)</f>
        <v>0</v>
      </c>
    </row>
    <row r="9" spans="1:735">
      <c r="A9" s="1" t="s">
        <v>627</v>
      </c>
      <c r="B9" s="1" t="s">
        <v>423</v>
      </c>
      <c r="C9" s="1" t="s">
        <v>84</v>
      </c>
      <c r="D9" s="1" t="s">
        <v>581</v>
      </c>
      <c r="E9" s="1" t="s">
        <v>575</v>
      </c>
      <c r="F9" s="43"/>
      <c r="G9" s="1" t="s">
        <v>424</v>
      </c>
      <c r="H9" s="3" t="s">
        <v>79</v>
      </c>
      <c r="I9" s="2">
        <v>93</v>
      </c>
      <c r="J9" s="4">
        <v>5.58</v>
      </c>
      <c r="K9" s="2">
        <v>1</v>
      </c>
      <c r="L9" s="17">
        <f>SUM(Tabela5[[#This Row],[JANEIRO]:[JUNHO]])</f>
        <v>149</v>
      </c>
      <c r="M9" s="17">
        <v>38</v>
      </c>
      <c r="N9" s="18">
        <v>55</v>
      </c>
      <c r="O9" s="19">
        <v>12</v>
      </c>
      <c r="P9" s="19"/>
      <c r="Q9" s="19">
        <v>20</v>
      </c>
      <c r="R9" s="20">
        <v>24</v>
      </c>
      <c r="S9" s="77">
        <v>175</v>
      </c>
      <c r="T9" s="77">
        <f>VLOOKUP(Tabela5[[#This Row],[num_serie]],tbl_boleto[[#All],[Série Fabricante]:[diferenca]],10,FALSE)</f>
        <v>31</v>
      </c>
      <c r="U9" s="77">
        <f>IFERROR(VLOOKUP(Tabela5[[#This Row],[num_serie]],setembro!B9:C182,2,FALSE),0)</f>
        <v>62</v>
      </c>
    </row>
    <row r="10" spans="1:735">
      <c r="A10" s="1" t="s">
        <v>265</v>
      </c>
      <c r="B10" s="1" t="s">
        <v>266</v>
      </c>
      <c r="C10" s="1" t="s">
        <v>84</v>
      </c>
      <c r="D10" s="1" t="s">
        <v>581</v>
      </c>
      <c r="E10" s="1" t="s">
        <v>575</v>
      </c>
      <c r="F10" s="43"/>
      <c r="G10" s="1" t="s">
        <v>267</v>
      </c>
      <c r="H10" s="3" t="s">
        <v>79</v>
      </c>
      <c r="I10" s="2">
        <v>692</v>
      </c>
      <c r="J10" s="4">
        <v>41.519999999999996</v>
      </c>
      <c r="K10" s="2">
        <v>0</v>
      </c>
      <c r="L10" s="17">
        <f>SUM(Tabela5[[#This Row],[JANEIRO]:[JUNHO]])</f>
        <v>2539</v>
      </c>
      <c r="M10" s="17">
        <v>692</v>
      </c>
      <c r="N10" s="17">
        <v>0</v>
      </c>
      <c r="O10" s="19">
        <v>831</v>
      </c>
      <c r="P10" s="19"/>
      <c r="Q10" s="19">
        <v>417</v>
      </c>
      <c r="R10" s="20">
        <v>599</v>
      </c>
      <c r="S10" s="77">
        <v>254</v>
      </c>
      <c r="T10" s="77">
        <f>VLOOKUP(Tabela5[[#This Row],[num_serie]],tbl_boleto[[#All],[Série Fabricante]:[diferenca]],10,FALSE)</f>
        <v>386</v>
      </c>
      <c r="U10" s="77">
        <f>IFERROR(VLOOKUP(Tabela5[[#This Row],[num_serie]],setembro!B10:C183,2,FALSE),0)</f>
        <v>297</v>
      </c>
    </row>
    <row r="11" spans="1:735">
      <c r="A11" s="1" t="s">
        <v>526</v>
      </c>
      <c r="B11" s="1" t="s">
        <v>629</v>
      </c>
      <c r="C11" s="1" t="s">
        <v>84</v>
      </c>
      <c r="D11" s="1"/>
      <c r="E11" s="1" t="s">
        <v>575</v>
      </c>
      <c r="F11" s="43"/>
      <c r="G11" s="1" t="s">
        <v>630</v>
      </c>
      <c r="H11" s="3" t="s">
        <v>79</v>
      </c>
      <c r="I11" s="2">
        <v>616</v>
      </c>
      <c r="J11" s="4">
        <v>36.96</v>
      </c>
      <c r="K11" s="2">
        <v>1</v>
      </c>
      <c r="L11" s="17">
        <f>SUM(Tabela5[[#This Row],[JANEIRO]:[JUNHO]])</f>
        <v>1282</v>
      </c>
      <c r="M11" s="17">
        <v>253</v>
      </c>
      <c r="N11" s="21">
        <v>363</v>
      </c>
      <c r="O11" s="19">
        <v>129</v>
      </c>
      <c r="P11" s="19"/>
      <c r="Q11" s="19">
        <v>334</v>
      </c>
      <c r="R11" s="20">
        <v>203</v>
      </c>
      <c r="S11" s="77">
        <v>386</v>
      </c>
      <c r="T11" s="77">
        <f>VLOOKUP(Tabela5[[#This Row],[num_serie]],tbl_boleto[[#All],[Série Fabricante]:[diferenca]],10,FALSE)</f>
        <v>630</v>
      </c>
      <c r="U11" s="77">
        <f>IFERROR(VLOOKUP(Tabela5[[#This Row],[num_serie]],setembro!B11:C184,2,FALSE),0)</f>
        <v>601</v>
      </c>
    </row>
    <row r="12" spans="1:735">
      <c r="A12" s="44" t="s">
        <v>551</v>
      </c>
      <c r="B12" s="44" t="s">
        <v>538</v>
      </c>
      <c r="C12" s="44" t="s">
        <v>84</v>
      </c>
      <c r="D12" s="44"/>
      <c r="E12" s="44" t="s">
        <v>575</v>
      </c>
      <c r="F12" s="45" t="s">
        <v>684</v>
      </c>
      <c r="G12" s="44" t="s">
        <v>262</v>
      </c>
      <c r="H12" s="3" t="s">
        <v>79</v>
      </c>
      <c r="I12" s="2">
        <v>2703</v>
      </c>
      <c r="J12" s="4">
        <v>162.18</v>
      </c>
      <c r="K12" s="2">
        <v>1</v>
      </c>
      <c r="L12" s="17">
        <f>SUM(Tabela5[[#This Row],[JANEIRO]:[JUNHO]])</f>
        <v>9218</v>
      </c>
      <c r="M12" s="17">
        <v>2197</v>
      </c>
      <c r="N12" s="22">
        <v>506</v>
      </c>
      <c r="O12" s="19">
        <v>454</v>
      </c>
      <c r="P12" s="19"/>
      <c r="Q12" s="19">
        <v>3829</v>
      </c>
      <c r="R12" s="20">
        <v>2232</v>
      </c>
      <c r="S12" s="77">
        <v>1948</v>
      </c>
      <c r="T12" s="77">
        <f>VLOOKUP(Tabela5[[#This Row],[num_serie]],tbl_boleto[[#All],[Série Fabricante]:[diferenca]],10,FALSE)</f>
        <v>1717</v>
      </c>
      <c r="U12" s="77">
        <f>IFERROR(VLOOKUP(Tabela5[[#This Row],[num_serie]],setembro!B12:C185,2,FALSE),0)</f>
        <v>1640</v>
      </c>
    </row>
    <row r="13" spans="1:735" s="69" customFormat="1">
      <c r="A13" s="44" t="s">
        <v>263</v>
      </c>
      <c r="B13" s="44" t="s">
        <v>753</v>
      </c>
      <c r="C13" s="44" t="s">
        <v>84</v>
      </c>
      <c r="D13" s="44"/>
      <c r="E13" s="44" t="s">
        <v>575</v>
      </c>
      <c r="F13" s="44" t="s">
        <v>748</v>
      </c>
      <c r="G13" s="44" t="s">
        <v>264</v>
      </c>
      <c r="H13" s="44" t="s">
        <v>79</v>
      </c>
      <c r="I13" s="44">
        <v>0</v>
      </c>
      <c r="J13" s="44">
        <v>0</v>
      </c>
      <c r="K13" s="44">
        <v>0</v>
      </c>
      <c r="L13" s="17">
        <f>SUM(Tabela5[[#This Row],[JANEIRO]:[JUNHO]])</f>
        <v>0</v>
      </c>
      <c r="M13" s="17">
        <v>0</v>
      </c>
      <c r="N13" s="17">
        <v>0</v>
      </c>
      <c r="O13" s="17">
        <v>0</v>
      </c>
      <c r="P13" s="17"/>
      <c r="Q13" s="17">
        <v>0</v>
      </c>
      <c r="R13" s="17">
        <v>0</v>
      </c>
      <c r="S13" s="17">
        <v>0</v>
      </c>
      <c r="T13" s="17">
        <f>VLOOKUP(Tabela5[[#This Row],[num_serie]],tbl_boleto[[#All],[Série Fabricante]:[diferenca]],10,FALSE)</f>
        <v>0</v>
      </c>
      <c r="U13" s="17">
        <f>IFERROR(VLOOKUP(Tabela5[[#This Row],[num_serie]],setembro!B13:C186,2,FALSE),0)</f>
        <v>0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</row>
    <row r="14" spans="1:735">
      <c r="A14" s="44" t="s">
        <v>457</v>
      </c>
      <c r="B14" s="44" t="s">
        <v>374</v>
      </c>
      <c r="C14" s="44" t="s">
        <v>84</v>
      </c>
      <c r="D14" s="44" t="s">
        <v>581</v>
      </c>
      <c r="E14" s="44" t="s">
        <v>575</v>
      </c>
      <c r="F14" s="44" t="s">
        <v>684</v>
      </c>
      <c r="G14" s="44" t="s">
        <v>750</v>
      </c>
      <c r="H14" s="44" t="s">
        <v>79</v>
      </c>
      <c r="I14" s="44">
        <v>13566</v>
      </c>
      <c r="J14" s="44">
        <v>813.95999999999992</v>
      </c>
      <c r="K14" s="44">
        <v>1</v>
      </c>
      <c r="L14" s="17">
        <f>SUM(Tabela5[[#This Row],[JANEIRO]:[JUNHO]])</f>
        <v>25440</v>
      </c>
      <c r="M14" s="17">
        <v>5995</v>
      </c>
      <c r="N14" s="17">
        <v>7571</v>
      </c>
      <c r="O14" s="17">
        <v>3787</v>
      </c>
      <c r="P14" s="17"/>
      <c r="Q14" s="17">
        <v>4048</v>
      </c>
      <c r="R14" s="17">
        <v>4039</v>
      </c>
      <c r="S14" s="17">
        <v>4332</v>
      </c>
      <c r="T14" s="17">
        <f>VLOOKUP(Tabela5[[#This Row],[num_serie]],tbl_boleto[[#All],[Série Fabricante]:[diferenca]],10,FALSE)</f>
        <v>3845</v>
      </c>
      <c r="U14" s="17">
        <f>IFERROR(VLOOKUP(Tabela5[[#This Row],[num_serie]],setembro!B14:C187,2,FALSE),0)</f>
        <v>4012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</row>
    <row r="15" spans="1:735">
      <c r="A15" s="44" t="s">
        <v>470</v>
      </c>
      <c r="B15" s="44" t="s">
        <v>489</v>
      </c>
      <c r="C15" s="44" t="s">
        <v>84</v>
      </c>
      <c r="D15" s="44" t="s">
        <v>581</v>
      </c>
      <c r="E15" s="44" t="s">
        <v>575</v>
      </c>
      <c r="F15" s="44" t="s">
        <v>684</v>
      </c>
      <c r="G15" s="44" t="s">
        <v>593</v>
      </c>
      <c r="H15" s="44" t="s">
        <v>79</v>
      </c>
      <c r="I15" s="44">
        <v>4652</v>
      </c>
      <c r="J15" s="44">
        <v>279.12</v>
      </c>
      <c r="K15" s="44">
        <v>1</v>
      </c>
      <c r="L15" s="17">
        <f>SUM(Tabela5[[#This Row],[JANEIRO]:[JUNHO]])</f>
        <v>10108</v>
      </c>
      <c r="M15" s="17">
        <v>912</v>
      </c>
      <c r="N15" s="17">
        <v>3740</v>
      </c>
      <c r="O15" s="17">
        <v>1432</v>
      </c>
      <c r="P15" s="17"/>
      <c r="Q15" s="17">
        <v>2413</v>
      </c>
      <c r="R15" s="17">
        <v>1611</v>
      </c>
      <c r="S15" s="17">
        <v>1880</v>
      </c>
      <c r="T15" s="17">
        <f>VLOOKUP(Tabela5[[#This Row],[num_serie]],tbl_boleto[[#All],[Série Fabricante]:[diferenca]],10,FALSE)</f>
        <v>1878</v>
      </c>
      <c r="U15" s="17">
        <f>IFERROR(VLOOKUP(Tabela5[[#This Row],[num_serie]],setembro!B15:C188,2,FALSE),0)</f>
        <v>1665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</row>
    <row r="16" spans="1:735">
      <c r="A16" s="44" t="s">
        <v>522</v>
      </c>
      <c r="B16" s="44" t="s">
        <v>325</v>
      </c>
      <c r="C16" s="44" t="s">
        <v>84</v>
      </c>
      <c r="D16" s="44" t="s">
        <v>581</v>
      </c>
      <c r="E16" s="44" t="s">
        <v>575</v>
      </c>
      <c r="F16" s="45" t="s">
        <v>684</v>
      </c>
      <c r="G16" s="44" t="s">
        <v>594</v>
      </c>
      <c r="H16" s="3" t="s">
        <v>79</v>
      </c>
      <c r="I16" s="2">
        <v>0</v>
      </c>
      <c r="J16" s="4">
        <v>0</v>
      </c>
      <c r="K16" s="2">
        <v>0</v>
      </c>
      <c r="L16" s="17">
        <f>SUM(Tabela5[[#This Row],[JANEIRO]:[JUNHO]])</f>
        <v>4229</v>
      </c>
      <c r="M16" s="17">
        <v>0</v>
      </c>
      <c r="N16" s="21">
        <v>0</v>
      </c>
      <c r="O16" s="19">
        <v>1069</v>
      </c>
      <c r="P16" s="19"/>
      <c r="Q16" s="19">
        <v>641</v>
      </c>
      <c r="R16" s="20">
        <v>2519</v>
      </c>
      <c r="S16" s="77">
        <v>3173</v>
      </c>
      <c r="T16" s="77">
        <f>VLOOKUP(Tabela5[[#This Row],[num_serie]],tbl_boleto[[#All],[Série Fabricante]:[diferenca]],10,FALSE)</f>
        <v>1527</v>
      </c>
      <c r="U16" s="77">
        <f>IFERROR(VLOOKUP(Tabela5[[#This Row],[num_serie]],setembro!B16:C189,2,FALSE),0)</f>
        <v>342</v>
      </c>
    </row>
    <row r="17" spans="1:21">
      <c r="A17" s="1" t="s">
        <v>422</v>
      </c>
      <c r="B17" s="1" t="s">
        <v>501</v>
      </c>
      <c r="C17" s="1" t="s">
        <v>84</v>
      </c>
      <c r="D17" s="1" t="s">
        <v>581</v>
      </c>
      <c r="E17" s="1" t="s">
        <v>575</v>
      </c>
      <c r="F17" s="43"/>
      <c r="G17" s="1" t="s">
        <v>659</v>
      </c>
      <c r="H17" s="3"/>
      <c r="I17" s="2"/>
      <c r="J17" s="4"/>
      <c r="K17" s="2"/>
      <c r="L17" s="17">
        <f>SUM(Tabela5[[#This Row],[JANEIRO]:[JUNHO]])</f>
        <v>0</v>
      </c>
      <c r="M17" s="17"/>
      <c r="N17" s="18"/>
      <c r="O17" s="19"/>
      <c r="P17" s="19"/>
      <c r="Q17" s="19"/>
      <c r="R17" s="20"/>
      <c r="S17" s="77">
        <v>28</v>
      </c>
      <c r="T17" s="77">
        <f>VLOOKUP(Tabela5[[#This Row],[num_serie]],tbl_boleto[[#All],[Série Fabricante]:[diferenca]],10,FALSE)</f>
        <v>253</v>
      </c>
      <c r="U17" s="77">
        <f>IFERROR(VLOOKUP(Tabela5[[#This Row],[num_serie]],setembro!B17:C190,2,FALSE),0)</f>
        <v>233</v>
      </c>
    </row>
    <row r="18" spans="1:21">
      <c r="A18" s="1" t="s">
        <v>261</v>
      </c>
      <c r="B18" s="1"/>
      <c r="C18" s="1" t="s">
        <v>84</v>
      </c>
      <c r="D18" s="1"/>
      <c r="E18" s="1" t="s">
        <v>575</v>
      </c>
      <c r="F18" s="43" t="s">
        <v>649</v>
      </c>
      <c r="G18" s="1" t="s">
        <v>749</v>
      </c>
      <c r="H18" s="3" t="s">
        <v>79</v>
      </c>
      <c r="I18" s="2">
        <v>1717</v>
      </c>
      <c r="J18" s="4">
        <v>103.02</v>
      </c>
      <c r="K18" s="2">
        <v>1</v>
      </c>
      <c r="L18" s="17">
        <f>SUM(Tabela5[[#This Row],[JANEIRO]:[JUNHO]])</f>
        <v>1717</v>
      </c>
      <c r="M18" s="17">
        <v>1110</v>
      </c>
      <c r="N18" s="21">
        <v>607</v>
      </c>
      <c r="O18" s="19">
        <v>0</v>
      </c>
      <c r="P18" s="19"/>
      <c r="Q18" s="19">
        <v>0</v>
      </c>
      <c r="R18" s="20">
        <v>0</v>
      </c>
      <c r="S18" s="77">
        <v>0</v>
      </c>
      <c r="T18" s="77">
        <f>VLOOKUP(Tabela5[[#This Row],[num_serie]],tbl_boleto[[#All],[Série Fabricante]:[diferenca]],10,FALSE)</f>
        <v>3</v>
      </c>
      <c r="U18" s="77">
        <f>IFERROR(VLOOKUP(Tabela5[[#This Row],[num_serie]],setembro!B18:C191,2,FALSE),0)</f>
        <v>0</v>
      </c>
    </row>
    <row r="19" spans="1:21">
      <c r="A19" s="1" t="s">
        <v>503</v>
      </c>
      <c r="B19" s="1" t="s">
        <v>504</v>
      </c>
      <c r="C19" s="1" t="s">
        <v>84</v>
      </c>
      <c r="D19" s="1" t="s">
        <v>581</v>
      </c>
      <c r="E19" s="1" t="s">
        <v>575</v>
      </c>
      <c r="F19" s="43"/>
      <c r="G19" s="1" t="s">
        <v>505</v>
      </c>
      <c r="H19" s="3" t="s">
        <v>79</v>
      </c>
      <c r="I19" s="2">
        <v>1263</v>
      </c>
      <c r="J19" s="4">
        <v>75.78</v>
      </c>
      <c r="K19" s="2">
        <v>1</v>
      </c>
      <c r="L19" s="17">
        <f>SUM(Tabela5[[#This Row],[JANEIRO]:[JUNHO]])</f>
        <v>2404</v>
      </c>
      <c r="M19" s="17">
        <v>446</v>
      </c>
      <c r="N19" s="17">
        <v>817</v>
      </c>
      <c r="O19" s="19">
        <v>364</v>
      </c>
      <c r="P19" s="19"/>
      <c r="Q19" s="19">
        <v>429</v>
      </c>
      <c r="R19" s="20">
        <v>348</v>
      </c>
      <c r="S19" s="77">
        <v>446</v>
      </c>
      <c r="T19" s="77">
        <f>VLOOKUP(Tabela5[[#This Row],[num_serie]],tbl_boleto[[#All],[Série Fabricante]:[diferenca]],10,FALSE)</f>
        <v>607</v>
      </c>
      <c r="U19" s="77">
        <f>IFERROR(VLOOKUP(Tabela5[[#This Row],[num_serie]],setembro!B19:C192,2,FALSE),0)</f>
        <v>500</v>
      </c>
    </row>
    <row r="20" spans="1:21">
      <c r="A20" s="1" t="s">
        <v>604</v>
      </c>
      <c r="B20" s="1" t="s">
        <v>540</v>
      </c>
      <c r="C20" s="1" t="s">
        <v>84</v>
      </c>
      <c r="D20" s="1" t="s">
        <v>582</v>
      </c>
      <c r="E20" s="1" t="s">
        <v>575</v>
      </c>
      <c r="F20" s="43"/>
      <c r="G20" s="1" t="s">
        <v>541</v>
      </c>
      <c r="H20" s="3"/>
      <c r="I20" s="2"/>
      <c r="J20" s="4"/>
      <c r="K20" s="2"/>
      <c r="L20" s="17">
        <f>SUM(Tabela5[[#This Row],[JANEIRO]:[JUNHO]])</f>
        <v>0</v>
      </c>
      <c r="M20" s="17"/>
      <c r="N20" s="23"/>
      <c r="O20" s="19"/>
      <c r="P20" s="19"/>
      <c r="Q20" s="19"/>
      <c r="R20" s="20">
        <v>0</v>
      </c>
      <c r="S20" s="77">
        <v>2591</v>
      </c>
      <c r="T20" s="77">
        <f>VLOOKUP(Tabela5[[#This Row],[num_serie]],tbl_boleto[[#All],[Série Fabricante]:[diferenca]],10,FALSE)</f>
        <v>3215</v>
      </c>
      <c r="U20" s="77">
        <f>IFERROR(VLOOKUP(Tabela5[[#This Row],[num_serie]],setembro!B20:C193,2,FALSE),0)</f>
        <v>81179</v>
      </c>
    </row>
    <row r="21" spans="1:21">
      <c r="A21" s="1" t="s">
        <v>513</v>
      </c>
      <c r="B21" s="1" t="s">
        <v>514</v>
      </c>
      <c r="C21" s="1" t="s">
        <v>84</v>
      </c>
      <c r="D21" s="1" t="s">
        <v>582</v>
      </c>
      <c r="E21" s="1" t="s">
        <v>575</v>
      </c>
      <c r="F21" s="43"/>
      <c r="G21" s="1" t="s">
        <v>515</v>
      </c>
      <c r="H21" s="3" t="s">
        <v>79</v>
      </c>
      <c r="I21" s="2">
        <v>9370</v>
      </c>
      <c r="J21" s="4">
        <v>562.19999999999993</v>
      </c>
      <c r="K21" s="2">
        <v>1</v>
      </c>
      <c r="L21" s="17">
        <f>SUM(Tabela5[[#This Row],[JANEIRO]:[JUNHO]])</f>
        <v>16695</v>
      </c>
      <c r="M21" s="17">
        <v>4431</v>
      </c>
      <c r="N21" s="17">
        <v>4939</v>
      </c>
      <c r="O21" s="19">
        <v>1013</v>
      </c>
      <c r="P21" s="19"/>
      <c r="Q21" s="19">
        <v>2643</v>
      </c>
      <c r="R21" s="20">
        <v>3669</v>
      </c>
      <c r="S21" s="77">
        <v>3358</v>
      </c>
      <c r="T21" s="77">
        <f>VLOOKUP(Tabela5[[#This Row],[num_serie]],tbl_boleto[[#All],[Série Fabricante]:[diferenca]],10,FALSE)</f>
        <v>3130</v>
      </c>
      <c r="U21" s="77">
        <f>IFERROR(VLOOKUP(Tabela5[[#This Row],[num_serie]],setembro!B21:C194,2,FALSE),0)</f>
        <v>3535</v>
      </c>
    </row>
    <row r="22" spans="1:21">
      <c r="A22" s="1" t="s">
        <v>115</v>
      </c>
      <c r="B22" s="1" t="s">
        <v>116</v>
      </c>
      <c r="C22" s="1" t="s">
        <v>84</v>
      </c>
      <c r="D22" s="1" t="s">
        <v>589</v>
      </c>
      <c r="E22" s="1" t="s">
        <v>575</v>
      </c>
      <c r="F22" s="43"/>
      <c r="G22" s="1" t="s">
        <v>117</v>
      </c>
      <c r="H22" s="3" t="s">
        <v>79</v>
      </c>
      <c r="I22" s="2">
        <v>7201</v>
      </c>
      <c r="J22" s="4">
        <v>432.06</v>
      </c>
      <c r="K22" s="2">
        <v>1</v>
      </c>
      <c r="L22" s="17">
        <f>SUM(Tabela5[[#This Row],[JANEIRO]:[JUNHO]])</f>
        <v>11390</v>
      </c>
      <c r="M22" s="17">
        <v>2766</v>
      </c>
      <c r="N22" s="17">
        <v>4435</v>
      </c>
      <c r="O22" s="19">
        <v>152</v>
      </c>
      <c r="P22" s="19"/>
      <c r="Q22" s="19">
        <v>2278</v>
      </c>
      <c r="R22" s="20">
        <v>1759</v>
      </c>
      <c r="S22" s="77">
        <v>2478</v>
      </c>
      <c r="T22" s="77">
        <f>VLOOKUP(Tabela5[[#This Row],[num_serie]],tbl_boleto[[#All],[Série Fabricante]:[diferenca]],10,FALSE)</f>
        <v>2448</v>
      </c>
      <c r="U22" s="77">
        <f>IFERROR(VLOOKUP(Tabela5[[#This Row],[num_serie]],setembro!B22:C195,2,FALSE),0)</f>
        <v>0</v>
      </c>
    </row>
    <row r="23" spans="1:21">
      <c r="A23" s="1" t="s">
        <v>473</v>
      </c>
      <c r="B23" s="1" t="s">
        <v>474</v>
      </c>
      <c r="C23" s="1" t="s">
        <v>84</v>
      </c>
      <c r="D23" s="1" t="s">
        <v>581</v>
      </c>
      <c r="E23" s="1" t="s">
        <v>575</v>
      </c>
      <c r="F23" s="43"/>
      <c r="G23" s="1" t="s">
        <v>475</v>
      </c>
      <c r="H23" s="3" t="s">
        <v>79</v>
      </c>
      <c r="I23" s="2">
        <v>131</v>
      </c>
      <c r="J23" s="4">
        <v>7.8599999999999994</v>
      </c>
      <c r="K23" s="2">
        <v>1</v>
      </c>
      <c r="L23" s="17">
        <f>SUM(Tabela5[[#This Row],[JANEIRO]:[JUNHO]])</f>
        <v>132</v>
      </c>
      <c r="M23" s="17">
        <v>48</v>
      </c>
      <c r="N23" s="17">
        <v>83</v>
      </c>
      <c r="O23" s="19">
        <v>0</v>
      </c>
      <c r="P23" s="19"/>
      <c r="Q23" s="19">
        <v>1</v>
      </c>
      <c r="R23" s="20">
        <v>0</v>
      </c>
      <c r="S23" s="77">
        <v>0</v>
      </c>
      <c r="T23" s="77">
        <f>VLOOKUP(Tabela5[[#This Row],[num_serie]],tbl_boleto[[#All],[Série Fabricante]:[diferenca]],10,FALSE)</f>
        <v>0</v>
      </c>
      <c r="U23" s="77">
        <f>IFERROR(VLOOKUP(Tabela5[[#This Row],[num_serie]],setembro!B23:C196,2,FALSE),0)</f>
        <v>46</v>
      </c>
    </row>
    <row r="24" spans="1:21">
      <c r="A24" s="1" t="s">
        <v>121</v>
      </c>
      <c r="B24" s="1" t="s">
        <v>122</v>
      </c>
      <c r="C24" s="1" t="s">
        <v>84</v>
      </c>
      <c r="D24" s="1"/>
      <c r="E24" s="1" t="s">
        <v>575</v>
      </c>
      <c r="F24" s="43"/>
      <c r="G24" s="1" t="s">
        <v>666</v>
      </c>
      <c r="H24" s="3">
        <v>650</v>
      </c>
      <c r="I24" s="2">
        <v>447</v>
      </c>
      <c r="J24" s="4">
        <v>26.82</v>
      </c>
      <c r="K24" s="2">
        <v>1</v>
      </c>
      <c r="L24" s="17">
        <f>SUM(Tabela5[[#This Row],[JANEIRO]:[JUNHO]])</f>
        <v>951</v>
      </c>
      <c r="M24" s="17">
        <v>236</v>
      </c>
      <c r="N24" s="17">
        <v>211</v>
      </c>
      <c r="O24" s="19">
        <v>88</v>
      </c>
      <c r="P24" s="19"/>
      <c r="Q24" s="19">
        <v>184</v>
      </c>
      <c r="R24" s="20">
        <v>232</v>
      </c>
      <c r="S24" s="77">
        <v>0</v>
      </c>
      <c r="T24" s="77" t="e">
        <f>VLOOKUP(Tabela5[[#This Row],[num_serie]],tbl_boleto[[#All],[Série Fabricante]:[diferenca]],10,FALSE)</f>
        <v>#N/A</v>
      </c>
      <c r="U24" s="77">
        <f>IFERROR(VLOOKUP(Tabela5[[#This Row],[num_serie]],setembro!B24:C197,2,FALSE),0)</f>
        <v>114</v>
      </c>
    </row>
    <row r="25" spans="1:21">
      <c r="A25" s="1" t="s">
        <v>85</v>
      </c>
      <c r="B25" s="1" t="s">
        <v>86</v>
      </c>
      <c r="C25" s="1" t="s">
        <v>84</v>
      </c>
      <c r="D25" s="1" t="s">
        <v>592</v>
      </c>
      <c r="E25" s="1" t="s">
        <v>575</v>
      </c>
      <c r="F25" s="43"/>
      <c r="G25" s="1" t="s">
        <v>87</v>
      </c>
      <c r="H25" s="3" t="s">
        <v>79</v>
      </c>
      <c r="I25" s="2">
        <v>10033</v>
      </c>
      <c r="J25" s="4">
        <v>601.98</v>
      </c>
      <c r="K25" s="2">
        <v>1</v>
      </c>
      <c r="L25" s="17">
        <f>SUM(Tabela5[[#This Row],[JANEIRO]:[JUNHO]])</f>
        <v>22731</v>
      </c>
      <c r="M25" s="17">
        <v>4524</v>
      </c>
      <c r="N25" s="22">
        <v>5509</v>
      </c>
      <c r="O25" s="19">
        <v>2221</v>
      </c>
      <c r="P25" s="19"/>
      <c r="Q25" s="19">
        <v>6641</v>
      </c>
      <c r="R25" s="20">
        <v>3836</v>
      </c>
      <c r="S25" s="77">
        <v>2741</v>
      </c>
      <c r="T25" s="77">
        <f>VLOOKUP(Tabela5[[#This Row],[num_serie]],tbl_boleto[[#All],[Série Fabricante]:[diferenca]],10,FALSE)</f>
        <v>2466</v>
      </c>
      <c r="U25" s="77">
        <f>IFERROR(VLOOKUP(Tabela5[[#This Row],[num_serie]],setembro!B25:C198,2,FALSE),0)</f>
        <v>0</v>
      </c>
    </row>
    <row r="26" spans="1:21">
      <c r="A26" s="1" t="s">
        <v>434</v>
      </c>
      <c r="B26" s="1" t="s">
        <v>435</v>
      </c>
      <c r="C26" s="1" t="s">
        <v>84</v>
      </c>
      <c r="D26" s="1" t="s">
        <v>581</v>
      </c>
      <c r="E26" s="1" t="s">
        <v>575</v>
      </c>
      <c r="F26" s="43"/>
      <c r="G26" s="1" t="s">
        <v>436</v>
      </c>
      <c r="H26" s="3" t="s">
        <v>79</v>
      </c>
      <c r="I26" s="2">
        <v>290</v>
      </c>
      <c r="J26" s="4">
        <v>17.399999999999999</v>
      </c>
      <c r="K26" s="2">
        <v>1</v>
      </c>
      <c r="L26" s="17">
        <f>SUM(Tabela5[[#This Row],[JANEIRO]:[JUNHO]])</f>
        <v>544</v>
      </c>
      <c r="M26" s="17">
        <v>60</v>
      </c>
      <c r="N26" s="17">
        <v>230</v>
      </c>
      <c r="O26" s="19">
        <v>50</v>
      </c>
      <c r="P26" s="19"/>
      <c r="Q26" s="19">
        <v>77</v>
      </c>
      <c r="R26" s="20">
        <v>127</v>
      </c>
      <c r="S26" s="77">
        <v>288</v>
      </c>
      <c r="T26" s="77">
        <f>VLOOKUP(Tabela5[[#This Row],[num_serie]],tbl_boleto[[#All],[Série Fabricante]:[diferenca]],10,FALSE)</f>
        <v>279</v>
      </c>
      <c r="U26" s="77">
        <f>IFERROR(VLOOKUP(Tabela5[[#This Row],[num_serie]],setembro!B26:C199,2,FALSE),0)</f>
        <v>278</v>
      </c>
    </row>
    <row r="27" spans="1:21">
      <c r="A27" s="1" t="s">
        <v>467</v>
      </c>
      <c r="B27" s="1" t="s">
        <v>468</v>
      </c>
      <c r="C27" s="1" t="s">
        <v>84</v>
      </c>
      <c r="D27" s="1" t="s">
        <v>581</v>
      </c>
      <c r="E27" s="1" t="s">
        <v>575</v>
      </c>
      <c r="F27" s="43"/>
      <c r="G27" s="1" t="s">
        <v>469</v>
      </c>
      <c r="H27" s="3" t="s">
        <v>79</v>
      </c>
      <c r="I27" s="2">
        <v>5997</v>
      </c>
      <c r="J27" s="4">
        <v>359.82</v>
      </c>
      <c r="K27" s="2">
        <v>1</v>
      </c>
      <c r="L27" s="17">
        <f>SUM(Tabela5[[#This Row],[JANEIRO]:[JUNHO]])</f>
        <v>11160</v>
      </c>
      <c r="M27" s="17">
        <v>2369</v>
      </c>
      <c r="N27" s="17">
        <v>3628</v>
      </c>
      <c r="O27" s="19">
        <v>1302</v>
      </c>
      <c r="P27" s="19"/>
      <c r="Q27" s="19">
        <v>1771</v>
      </c>
      <c r="R27" s="20">
        <v>2090</v>
      </c>
      <c r="S27" s="77">
        <v>2240</v>
      </c>
      <c r="T27" s="77">
        <f>VLOOKUP(Tabela5[[#This Row],[num_serie]],tbl_boleto[[#All],[Série Fabricante]:[diferenca]],10,FALSE)</f>
        <v>1824</v>
      </c>
      <c r="U27" s="77">
        <f>IFERROR(VLOOKUP(Tabela5[[#This Row],[num_serie]],setembro!B27:C200,2,FALSE),0)</f>
        <v>1648</v>
      </c>
    </row>
    <row r="28" spans="1:21">
      <c r="A28" s="1" t="s">
        <v>253</v>
      </c>
      <c r="B28" s="1" t="s">
        <v>663</v>
      </c>
      <c r="C28" s="1" t="s">
        <v>84</v>
      </c>
      <c r="D28" s="1"/>
      <c r="E28" s="1" t="s">
        <v>575</v>
      </c>
      <c r="F28" s="43"/>
      <c r="G28" s="1" t="s">
        <v>254</v>
      </c>
      <c r="H28" s="3" t="s">
        <v>79</v>
      </c>
      <c r="I28" s="2">
        <v>0</v>
      </c>
      <c r="J28" s="4">
        <v>0</v>
      </c>
      <c r="K28" s="2">
        <v>0</v>
      </c>
      <c r="L28" s="17">
        <f>SUM(Tabela5[[#This Row],[JANEIRO]:[JUNHO]])</f>
        <v>570</v>
      </c>
      <c r="M28" s="17">
        <v>0</v>
      </c>
      <c r="N28" s="21">
        <v>0</v>
      </c>
      <c r="O28" s="19">
        <v>0</v>
      </c>
      <c r="P28" s="19"/>
      <c r="Q28" s="19">
        <v>0</v>
      </c>
      <c r="R28" s="20">
        <v>570</v>
      </c>
      <c r="S28" s="77">
        <v>0</v>
      </c>
      <c r="T28" s="77" t="e">
        <f>VLOOKUP(Tabela5[[#This Row],[num_serie]],tbl_boleto[[#All],[Série Fabricante]:[diferenca]],10,FALSE)</f>
        <v>#N/A</v>
      </c>
      <c r="U28" s="77">
        <f>IFERROR(VLOOKUP(Tabela5[[#This Row],[num_serie]],setembro!B28:C201,2,FALSE),0)</f>
        <v>27</v>
      </c>
    </row>
    <row r="29" spans="1:21">
      <c r="A29" s="1" t="s">
        <v>152</v>
      </c>
      <c r="B29" s="1" t="s">
        <v>153</v>
      </c>
      <c r="C29" s="1" t="s">
        <v>84</v>
      </c>
      <c r="D29" s="1" t="s">
        <v>591</v>
      </c>
      <c r="E29" s="1" t="s">
        <v>575</v>
      </c>
      <c r="F29" s="43"/>
      <c r="G29" s="1" t="s">
        <v>154</v>
      </c>
      <c r="H29" s="3">
        <v>325</v>
      </c>
      <c r="I29" s="2">
        <v>268</v>
      </c>
      <c r="J29" s="4">
        <v>16.079999999999998</v>
      </c>
      <c r="K29" s="2">
        <v>1</v>
      </c>
      <c r="L29" s="17">
        <f>SUM(Tabela5[[#This Row],[JANEIRO]:[JUNHO]])</f>
        <v>612</v>
      </c>
      <c r="M29" s="17">
        <v>136</v>
      </c>
      <c r="N29" s="17">
        <v>132</v>
      </c>
      <c r="O29" s="19">
        <v>203</v>
      </c>
      <c r="P29" s="19"/>
      <c r="Q29" s="19">
        <v>141</v>
      </c>
      <c r="R29" s="20">
        <v>0</v>
      </c>
      <c r="S29" s="77">
        <v>0</v>
      </c>
      <c r="T29" s="77" t="e">
        <f>VLOOKUP(Tabela5[[#This Row],[num_serie]],tbl_boleto[[#All],[Série Fabricante]:[diferenca]],10,FALSE)</f>
        <v>#N/A</v>
      </c>
      <c r="U29" s="77">
        <f>IFERROR(VLOOKUP(Tabela5[[#This Row],[num_serie]],setembro!B29:C202,2,FALSE),0)</f>
        <v>438</v>
      </c>
    </row>
    <row r="30" spans="1:21">
      <c r="A30" s="1" t="s">
        <v>305</v>
      </c>
      <c r="B30" s="1" t="s">
        <v>306</v>
      </c>
      <c r="C30" s="1" t="s">
        <v>84</v>
      </c>
      <c r="D30" s="1" t="s">
        <v>581</v>
      </c>
      <c r="E30" s="1" t="s">
        <v>575</v>
      </c>
      <c r="F30" s="43"/>
      <c r="G30" s="1" t="s">
        <v>307</v>
      </c>
      <c r="H30" s="3" t="s">
        <v>79</v>
      </c>
      <c r="I30" s="2">
        <v>1104</v>
      </c>
      <c r="J30" s="4">
        <v>66.239999999999995</v>
      </c>
      <c r="K30" s="2">
        <v>1</v>
      </c>
      <c r="L30" s="17">
        <f>SUM(Tabela5[[#This Row],[JANEIRO]:[JUNHO]])</f>
        <v>2221</v>
      </c>
      <c r="M30" s="17">
        <v>314</v>
      </c>
      <c r="N30" s="17">
        <v>790</v>
      </c>
      <c r="O30" s="19">
        <v>255</v>
      </c>
      <c r="P30" s="19"/>
      <c r="Q30" s="19">
        <v>383</v>
      </c>
      <c r="R30" s="20">
        <v>479</v>
      </c>
      <c r="S30" s="77">
        <v>474</v>
      </c>
      <c r="T30" s="77">
        <f>VLOOKUP(Tabela5[[#This Row],[num_serie]],tbl_boleto[[#All],[Série Fabricante]:[diferenca]],10,FALSE)</f>
        <v>483</v>
      </c>
      <c r="U30" s="77">
        <f>IFERROR(VLOOKUP(Tabela5[[#This Row],[num_serie]],setembro!B30:C203,2,FALSE),0)</f>
        <v>396</v>
      </c>
    </row>
    <row r="31" spans="1:21">
      <c r="A31" s="1" t="s">
        <v>471</v>
      </c>
      <c r="B31" s="1" t="s">
        <v>472</v>
      </c>
      <c r="C31" s="1" t="s">
        <v>84</v>
      </c>
      <c r="D31" s="1" t="s">
        <v>581</v>
      </c>
      <c r="E31" s="1" t="s">
        <v>575</v>
      </c>
      <c r="F31" s="43"/>
      <c r="G31" s="1" t="s">
        <v>237</v>
      </c>
      <c r="H31" s="3" t="s">
        <v>79</v>
      </c>
      <c r="I31" s="2">
        <v>453</v>
      </c>
      <c r="J31" s="4">
        <v>27.18</v>
      </c>
      <c r="K31" s="2">
        <v>1</v>
      </c>
      <c r="L31" s="17">
        <f>SUM(Tabela5[[#This Row],[JANEIRO]:[JUNHO]])</f>
        <v>846</v>
      </c>
      <c r="M31" s="17">
        <v>140</v>
      </c>
      <c r="N31" s="17">
        <v>313</v>
      </c>
      <c r="O31" s="19">
        <v>88</v>
      </c>
      <c r="P31" s="19"/>
      <c r="Q31" s="19">
        <v>177</v>
      </c>
      <c r="R31" s="20">
        <v>128</v>
      </c>
      <c r="S31" s="77">
        <v>108</v>
      </c>
      <c r="T31" s="77">
        <f>VLOOKUP(Tabela5[[#This Row],[num_serie]],tbl_boleto[[#All],[Série Fabricante]:[diferenca]],10,FALSE)</f>
        <v>103</v>
      </c>
      <c r="U31" s="77">
        <f>IFERROR(VLOOKUP(Tabela5[[#This Row],[num_serie]],setembro!B31:C204,2,FALSE),0)</f>
        <v>90</v>
      </c>
    </row>
    <row r="32" spans="1:21">
      <c r="A32" s="1" t="s">
        <v>149</v>
      </c>
      <c r="B32" s="1" t="s">
        <v>150</v>
      </c>
      <c r="C32" s="1" t="s">
        <v>84</v>
      </c>
      <c r="D32" s="1" t="s">
        <v>583</v>
      </c>
      <c r="E32" s="1" t="s">
        <v>575</v>
      </c>
      <c r="F32" s="43"/>
      <c r="G32" s="1" t="s">
        <v>151</v>
      </c>
      <c r="H32" s="3" t="s">
        <v>79</v>
      </c>
      <c r="I32" s="2">
        <v>641</v>
      </c>
      <c r="J32" s="4">
        <v>38.46</v>
      </c>
      <c r="K32" s="2">
        <v>1</v>
      </c>
      <c r="L32" s="17">
        <f>SUM(Tabela5[[#This Row],[JANEIRO]:[JUNHO]])</f>
        <v>2389</v>
      </c>
      <c r="M32" s="17">
        <v>256</v>
      </c>
      <c r="N32" s="17">
        <v>385</v>
      </c>
      <c r="O32" s="19">
        <v>275</v>
      </c>
      <c r="P32" s="19"/>
      <c r="Q32" s="19">
        <v>618</v>
      </c>
      <c r="R32" s="20">
        <v>855</v>
      </c>
      <c r="S32" s="77">
        <v>746</v>
      </c>
      <c r="T32" s="77">
        <f>VLOOKUP(Tabela5[[#This Row],[num_serie]],tbl_boleto[[#All],[Série Fabricante]:[diferenca]],10,FALSE)</f>
        <v>876</v>
      </c>
      <c r="U32" s="77">
        <f>IFERROR(VLOOKUP(Tabela5[[#This Row],[num_serie]],setembro!B32:C205,2,FALSE),0)</f>
        <v>0</v>
      </c>
    </row>
    <row r="33" spans="1:21">
      <c r="A33" s="1" t="s">
        <v>461</v>
      </c>
      <c r="B33" s="1" t="s">
        <v>462</v>
      </c>
      <c r="C33" s="1" t="s">
        <v>84</v>
      </c>
      <c r="D33" s="1" t="s">
        <v>581</v>
      </c>
      <c r="E33" s="1" t="s">
        <v>575</v>
      </c>
      <c r="F33" s="43"/>
      <c r="G33" s="1" t="s">
        <v>463</v>
      </c>
      <c r="H33" s="3" t="s">
        <v>79</v>
      </c>
      <c r="I33" s="2">
        <v>700</v>
      </c>
      <c r="J33" s="4">
        <v>42</v>
      </c>
      <c r="K33" s="2">
        <v>1</v>
      </c>
      <c r="L33" s="17">
        <f>SUM(Tabela5[[#This Row],[JANEIRO]:[JUNHO]])</f>
        <v>1442</v>
      </c>
      <c r="M33" s="17">
        <v>194</v>
      </c>
      <c r="N33" s="17">
        <v>506</v>
      </c>
      <c r="O33" s="19">
        <v>192</v>
      </c>
      <c r="P33" s="19"/>
      <c r="Q33" s="19">
        <v>320</v>
      </c>
      <c r="R33" s="20">
        <v>230</v>
      </c>
      <c r="S33" s="77">
        <v>370</v>
      </c>
      <c r="T33" s="77">
        <f>VLOOKUP(Tabela5[[#This Row],[num_serie]],tbl_boleto[[#All],[Série Fabricante]:[diferenca]],10,FALSE)</f>
        <v>332</v>
      </c>
      <c r="U33" s="77">
        <f>IFERROR(VLOOKUP(Tabela5[[#This Row],[num_serie]],setembro!B33:C206,2,FALSE),0)</f>
        <v>507</v>
      </c>
    </row>
    <row r="34" spans="1:21">
      <c r="A34" s="1" t="s">
        <v>361</v>
      </c>
      <c r="B34" s="1" t="s">
        <v>362</v>
      </c>
      <c r="C34" s="1" t="s">
        <v>84</v>
      </c>
      <c r="D34" s="1" t="s">
        <v>581</v>
      </c>
      <c r="E34" s="1" t="s">
        <v>575</v>
      </c>
      <c r="F34" s="43"/>
      <c r="G34" s="1" t="s">
        <v>363</v>
      </c>
      <c r="H34" s="3" t="s">
        <v>79</v>
      </c>
      <c r="I34" s="2">
        <v>2850</v>
      </c>
      <c r="J34" s="4">
        <v>171</v>
      </c>
      <c r="K34" s="2">
        <v>1</v>
      </c>
      <c r="L34" s="17">
        <f>SUM(Tabela5[[#This Row],[JANEIRO]:[JUNHO]])</f>
        <v>4740</v>
      </c>
      <c r="M34" s="17">
        <v>683</v>
      </c>
      <c r="N34" s="17">
        <v>2167</v>
      </c>
      <c r="O34" s="19">
        <v>543</v>
      </c>
      <c r="P34" s="19"/>
      <c r="Q34" s="19">
        <v>662</v>
      </c>
      <c r="R34" s="20">
        <v>685</v>
      </c>
      <c r="S34" s="77">
        <v>650</v>
      </c>
      <c r="T34" s="77">
        <f>VLOOKUP(Tabela5[[#This Row],[num_serie]],tbl_boleto[[#All],[Série Fabricante]:[diferenca]],10,FALSE)</f>
        <v>685</v>
      </c>
      <c r="U34" s="77">
        <f>IFERROR(VLOOKUP(Tabela5[[#This Row],[num_serie]],setembro!B34:C207,2,FALSE),0)</f>
        <v>663</v>
      </c>
    </row>
    <row r="35" spans="1:21">
      <c r="A35" s="9" t="s">
        <v>244</v>
      </c>
      <c r="B35" s="1" t="s">
        <v>245</v>
      </c>
      <c r="C35" s="1" t="s">
        <v>84</v>
      </c>
      <c r="D35" s="9" t="s">
        <v>590</v>
      </c>
      <c r="E35" s="1" t="s">
        <v>575</v>
      </c>
      <c r="F35" s="43"/>
      <c r="G35" s="1" t="s">
        <v>246</v>
      </c>
      <c r="H35" s="3" t="s">
        <v>79</v>
      </c>
      <c r="I35" s="2">
        <v>2802</v>
      </c>
      <c r="J35" s="4">
        <v>168.12</v>
      </c>
      <c r="K35" s="2">
        <v>1</v>
      </c>
      <c r="L35" s="17">
        <f>SUM(Tabela5[[#This Row],[JANEIRO]:[JUNHO]])</f>
        <v>7193</v>
      </c>
      <c r="M35" s="17">
        <v>1139</v>
      </c>
      <c r="N35" s="17">
        <v>1663</v>
      </c>
      <c r="O35" s="19">
        <v>1977</v>
      </c>
      <c r="P35" s="19"/>
      <c r="Q35" s="19">
        <v>914</v>
      </c>
      <c r="R35" s="20">
        <v>1500</v>
      </c>
      <c r="S35" s="77">
        <v>0</v>
      </c>
      <c r="T35" s="77" t="e">
        <f>VLOOKUP(Tabela5[[#This Row],[num_serie]],tbl_boleto[[#All],[Série Fabricante]:[diferenca]],10,FALSE)</f>
        <v>#N/A</v>
      </c>
      <c r="U35" s="77">
        <f>IFERROR(VLOOKUP(Tabela5[[#This Row],[num_serie]],setembro!B35:C208,2,FALSE),0)</f>
        <v>1506</v>
      </c>
    </row>
    <row r="36" spans="1:21">
      <c r="A36" s="1" t="s">
        <v>255</v>
      </c>
      <c r="B36" s="1" t="s">
        <v>256</v>
      </c>
      <c r="C36" s="1" t="s">
        <v>84</v>
      </c>
      <c r="D36" s="1"/>
      <c r="E36" s="1" t="s">
        <v>575</v>
      </c>
      <c r="F36" s="43"/>
      <c r="G36" s="1" t="s">
        <v>257</v>
      </c>
      <c r="H36" s="3" t="s">
        <v>79</v>
      </c>
      <c r="I36" s="2">
        <v>262</v>
      </c>
      <c r="J36" s="4">
        <v>15.719999999999999</v>
      </c>
      <c r="K36" s="2">
        <v>0</v>
      </c>
      <c r="L36" s="17">
        <f>SUM(Tabela5[[#This Row],[JANEIRO]:[JUNHO]])</f>
        <v>874</v>
      </c>
      <c r="M36" s="17">
        <v>262</v>
      </c>
      <c r="N36" s="21">
        <v>0</v>
      </c>
      <c r="O36" s="19">
        <v>329</v>
      </c>
      <c r="P36" s="19"/>
      <c r="Q36" s="19">
        <v>149</v>
      </c>
      <c r="R36" s="20">
        <v>134</v>
      </c>
      <c r="S36" s="77">
        <v>339</v>
      </c>
      <c r="T36" s="77">
        <f>VLOOKUP(Tabela5[[#This Row],[num_serie]],tbl_boleto[[#All],[Série Fabricante]:[diferenca]],10,FALSE)</f>
        <v>221</v>
      </c>
      <c r="U36" s="77">
        <f>IFERROR(VLOOKUP(Tabela5[[#This Row],[num_serie]],setembro!B36:C209,2,FALSE),0)</f>
        <v>0</v>
      </c>
    </row>
    <row r="37" spans="1:21">
      <c r="A37" s="1" t="s">
        <v>322</v>
      </c>
      <c r="B37" s="1" t="s">
        <v>654</v>
      </c>
      <c r="C37" s="1" t="s">
        <v>84</v>
      </c>
      <c r="D37" s="1"/>
      <c r="E37" s="1" t="s">
        <v>575</v>
      </c>
      <c r="F37" s="43"/>
      <c r="G37" s="1" t="s">
        <v>653</v>
      </c>
      <c r="H37" s="3" t="s">
        <v>79</v>
      </c>
      <c r="I37" s="2">
        <v>839</v>
      </c>
      <c r="J37" s="4">
        <v>50.339999999999996</v>
      </c>
      <c r="K37" s="2">
        <v>0</v>
      </c>
      <c r="L37" s="17">
        <f>SUM(Tabela5[[#This Row],[JANEIRO]:[JUNHO]])</f>
        <v>2987</v>
      </c>
      <c r="M37" s="17">
        <v>839</v>
      </c>
      <c r="N37" s="17">
        <v>0</v>
      </c>
      <c r="O37" s="19">
        <v>873</v>
      </c>
      <c r="P37" s="19"/>
      <c r="Q37" s="19">
        <v>472</v>
      </c>
      <c r="R37" s="20">
        <v>803</v>
      </c>
      <c r="S37" s="77">
        <v>810</v>
      </c>
      <c r="T37" s="77">
        <f>VLOOKUP(Tabela5[[#This Row],[num_serie]],tbl_boleto[[#All],[Série Fabricante]:[diferenca]],10,FALSE)</f>
        <v>470</v>
      </c>
      <c r="U37" s="77">
        <f>IFERROR(VLOOKUP(Tabela5[[#This Row],[num_serie]],setembro!B37:C210,2,FALSE),0)</f>
        <v>480</v>
      </c>
    </row>
    <row r="38" spans="1:21">
      <c r="A38" s="1" t="s">
        <v>551</v>
      </c>
      <c r="B38" s="1" t="s">
        <v>538</v>
      </c>
      <c r="C38" s="1" t="s">
        <v>84</v>
      </c>
      <c r="D38" s="1" t="s">
        <v>582</v>
      </c>
      <c r="E38" s="1" t="s">
        <v>575</v>
      </c>
      <c r="F38" s="43"/>
      <c r="G38" s="1" t="s">
        <v>286</v>
      </c>
      <c r="H38" s="3" t="s">
        <v>79</v>
      </c>
      <c r="I38" s="2">
        <v>4675</v>
      </c>
      <c r="J38" s="4">
        <v>280.5</v>
      </c>
      <c r="K38" s="2">
        <v>1</v>
      </c>
      <c r="L38" s="17">
        <f>SUM(Tabela5[[#This Row],[JANEIRO]:[JUNHO]])</f>
        <v>7549</v>
      </c>
      <c r="M38" s="17">
        <v>1714</v>
      </c>
      <c r="N38" s="17">
        <v>2961</v>
      </c>
      <c r="O38" s="19">
        <v>585</v>
      </c>
      <c r="P38" s="19"/>
      <c r="Q38" s="19">
        <v>57</v>
      </c>
      <c r="R38" s="20">
        <v>2232</v>
      </c>
      <c r="S38" s="77">
        <v>1948</v>
      </c>
      <c r="T38" s="77">
        <f>VLOOKUP(Tabela5[[#This Row],[num_serie]],tbl_boleto[[#All],[Série Fabricante]:[diferenca]],10,FALSE)</f>
        <v>1717</v>
      </c>
      <c r="U38" s="77">
        <f>IFERROR(VLOOKUP(Tabela5[[#This Row],[num_serie]],setembro!B38:C211,2,FALSE),0)</f>
        <v>1640</v>
      </c>
    </row>
    <row r="39" spans="1:21">
      <c r="A39" s="1" t="s">
        <v>284</v>
      </c>
      <c r="B39" s="1" t="s">
        <v>285</v>
      </c>
      <c r="C39" s="1" t="s">
        <v>84</v>
      </c>
      <c r="D39" s="1" t="s">
        <v>581</v>
      </c>
      <c r="E39" s="1" t="s">
        <v>575</v>
      </c>
      <c r="F39" s="43"/>
      <c r="G39" s="1" t="s">
        <v>286</v>
      </c>
      <c r="H39" s="3" t="s">
        <v>79</v>
      </c>
      <c r="I39" s="2">
        <v>2081</v>
      </c>
      <c r="J39" s="4">
        <v>124.86</v>
      </c>
      <c r="K39" s="2">
        <v>1</v>
      </c>
      <c r="L39" s="17">
        <f>SUM(Tabela5[[#This Row],[JANEIRO]:[JUNHO]])</f>
        <v>4821</v>
      </c>
      <c r="M39" s="17">
        <v>751</v>
      </c>
      <c r="N39" s="17">
        <v>1330</v>
      </c>
      <c r="O39" s="19">
        <v>801</v>
      </c>
      <c r="P39" s="19"/>
      <c r="Q39" s="19">
        <v>1200</v>
      </c>
      <c r="R39" s="20">
        <v>739</v>
      </c>
      <c r="S39" s="77">
        <v>625</v>
      </c>
      <c r="T39" s="77">
        <f>VLOOKUP(Tabela5[[#This Row],[num_serie]],tbl_boleto[[#All],[Série Fabricante]:[diferenca]],10,FALSE)</f>
        <v>602</v>
      </c>
      <c r="U39" s="77">
        <f>IFERROR(VLOOKUP(Tabela5[[#This Row],[num_serie]],setembro!B39:C212,2,FALSE),0)</f>
        <v>0</v>
      </c>
    </row>
    <row r="40" spans="1:21">
      <c r="A40" s="1" t="s">
        <v>442</v>
      </c>
      <c r="B40" s="1" t="s">
        <v>443</v>
      </c>
      <c r="C40" s="1" t="s">
        <v>84</v>
      </c>
      <c r="D40" s="1" t="s">
        <v>581</v>
      </c>
      <c r="E40" s="1" t="s">
        <v>575</v>
      </c>
      <c r="F40" s="43"/>
      <c r="G40" s="1" t="s">
        <v>444</v>
      </c>
      <c r="H40" s="3" t="s">
        <v>79</v>
      </c>
      <c r="I40" s="2">
        <v>1060</v>
      </c>
      <c r="J40" s="4">
        <v>63.599999999999994</v>
      </c>
      <c r="K40" s="2">
        <v>1</v>
      </c>
      <c r="L40" s="17">
        <f>SUM(Tabela5[[#This Row],[JANEIRO]:[JUNHO]])</f>
        <v>2046</v>
      </c>
      <c r="M40" s="17">
        <v>607</v>
      </c>
      <c r="N40" s="22">
        <v>453</v>
      </c>
      <c r="O40" s="19">
        <v>240</v>
      </c>
      <c r="P40" s="19"/>
      <c r="Q40" s="19">
        <v>374</v>
      </c>
      <c r="R40" s="20">
        <v>372</v>
      </c>
      <c r="S40" s="77">
        <v>504</v>
      </c>
      <c r="T40" s="77">
        <f>VLOOKUP(Tabela5[[#This Row],[num_serie]],tbl_boleto[[#All],[Série Fabricante]:[diferenca]],10,FALSE)</f>
        <v>494</v>
      </c>
      <c r="U40" s="77">
        <f>IFERROR(VLOOKUP(Tabela5[[#This Row],[num_serie]],setembro!B40:C213,2,FALSE),0)</f>
        <v>331</v>
      </c>
    </row>
    <row r="41" spans="1:21">
      <c r="A41" s="1" t="s">
        <v>516</v>
      </c>
      <c r="B41" s="1" t="s">
        <v>517</v>
      </c>
      <c r="C41" s="1" t="s">
        <v>84</v>
      </c>
      <c r="D41" s="1" t="s">
        <v>582</v>
      </c>
      <c r="E41" s="1" t="s">
        <v>575</v>
      </c>
      <c r="F41" s="43"/>
      <c r="G41" s="1" t="s">
        <v>518</v>
      </c>
      <c r="H41" s="3" t="s">
        <v>79</v>
      </c>
      <c r="I41" s="2">
        <v>499</v>
      </c>
      <c r="J41" s="4">
        <v>29.939999999999998</v>
      </c>
      <c r="K41" s="2">
        <v>1</v>
      </c>
      <c r="L41" s="17">
        <f>SUM(Tabela5[[#This Row],[JANEIRO]:[JUNHO]])</f>
        <v>1032</v>
      </c>
      <c r="M41" s="17">
        <v>75</v>
      </c>
      <c r="N41" s="22">
        <v>424</v>
      </c>
      <c r="O41" s="19">
        <v>98</v>
      </c>
      <c r="P41" s="19"/>
      <c r="Q41" s="19">
        <v>315</v>
      </c>
      <c r="R41" s="20">
        <v>120</v>
      </c>
      <c r="S41" s="77">
        <v>313</v>
      </c>
      <c r="T41" s="77">
        <f>VLOOKUP(Tabela5[[#This Row],[num_serie]],tbl_boleto[[#All],[Série Fabricante]:[diferenca]],10,FALSE)</f>
        <v>491</v>
      </c>
      <c r="U41" s="77">
        <f>IFERROR(VLOOKUP(Tabela5[[#This Row],[num_serie]],setembro!B41:C214,2,FALSE),0)</f>
        <v>367</v>
      </c>
    </row>
    <row r="42" spans="1:21">
      <c r="A42" s="1" t="s">
        <v>571</v>
      </c>
      <c r="B42" s="1"/>
      <c r="C42" s="1" t="s">
        <v>84</v>
      </c>
      <c r="D42" s="1" t="s">
        <v>581</v>
      </c>
      <c r="E42" s="1" t="s">
        <v>575</v>
      </c>
      <c r="F42" s="43" t="s">
        <v>748</v>
      </c>
      <c r="G42" s="1" t="s">
        <v>675</v>
      </c>
      <c r="H42" s="3" t="s">
        <v>79</v>
      </c>
      <c r="I42" s="2">
        <v>44</v>
      </c>
      <c r="J42" s="4">
        <v>2.6399999999999997</v>
      </c>
      <c r="K42" s="2">
        <v>0</v>
      </c>
      <c r="L42" s="17">
        <f>SUM(Tabela5[[#This Row],[JANEIRO]:[JUNHO]])</f>
        <v>44</v>
      </c>
      <c r="M42" s="17">
        <v>44</v>
      </c>
      <c r="N42" s="21">
        <v>0</v>
      </c>
      <c r="O42" s="19">
        <v>0</v>
      </c>
      <c r="P42" s="19"/>
      <c r="Q42" s="19">
        <v>0</v>
      </c>
      <c r="R42" s="20">
        <v>0</v>
      </c>
      <c r="S42" s="77">
        <v>0</v>
      </c>
      <c r="T42" s="77">
        <f>VLOOKUP(Tabela5[[#This Row],[num_serie]],tbl_boleto[[#All],[Série Fabricante]:[diferenca]],10,FALSE)</f>
        <v>0</v>
      </c>
      <c r="U42" s="77">
        <f>IFERROR(VLOOKUP(Tabela5[[#This Row],[num_serie]],setembro!B42:C215,2,FALSE),0)</f>
        <v>246</v>
      </c>
    </row>
    <row r="43" spans="1:21">
      <c r="A43" s="1" t="s">
        <v>258</v>
      </c>
      <c r="B43" s="1" t="s">
        <v>259</v>
      </c>
      <c r="C43" s="1" t="s">
        <v>84</v>
      </c>
      <c r="D43" s="1"/>
      <c r="E43" s="1" t="s">
        <v>575</v>
      </c>
      <c r="F43" s="43"/>
      <c r="G43" s="1" t="s">
        <v>260</v>
      </c>
      <c r="H43" s="3" t="s">
        <v>79</v>
      </c>
      <c r="I43" s="2">
        <v>867</v>
      </c>
      <c r="J43" s="4">
        <v>52.019999999999996</v>
      </c>
      <c r="K43" s="2">
        <v>0</v>
      </c>
      <c r="L43" s="17">
        <f>SUM(Tabela5[[#This Row],[JANEIRO]:[JUNHO]])</f>
        <v>3526</v>
      </c>
      <c r="M43" s="17">
        <v>867</v>
      </c>
      <c r="N43" s="17">
        <v>0</v>
      </c>
      <c r="O43" s="19">
        <v>1154</v>
      </c>
      <c r="P43" s="19"/>
      <c r="Q43" s="19">
        <v>522</v>
      </c>
      <c r="R43" s="20">
        <v>983</v>
      </c>
      <c r="S43" s="77">
        <v>457</v>
      </c>
      <c r="T43" s="77">
        <f>VLOOKUP(Tabela5[[#This Row],[num_serie]],tbl_boleto[[#All],[Série Fabricante]:[diferenca]],10,FALSE)</f>
        <v>666</v>
      </c>
      <c r="U43" s="77">
        <f>IFERROR(VLOOKUP(Tabela5[[#This Row],[num_serie]],setembro!B43:C216,2,FALSE),0)</f>
        <v>0</v>
      </c>
    </row>
    <row r="44" spans="1:21">
      <c r="A44" s="1" t="s">
        <v>355</v>
      </c>
      <c r="B44" s="1" t="s">
        <v>356</v>
      </c>
      <c r="C44" s="1" t="s">
        <v>84</v>
      </c>
      <c r="D44" s="1" t="s">
        <v>581</v>
      </c>
      <c r="E44" s="1" t="s">
        <v>575</v>
      </c>
      <c r="F44" s="43"/>
      <c r="G44" s="1" t="s">
        <v>357</v>
      </c>
      <c r="H44" s="3" t="s">
        <v>79</v>
      </c>
      <c r="I44" s="2">
        <v>27</v>
      </c>
      <c r="J44" s="4">
        <v>1.6199999999999999</v>
      </c>
      <c r="K44" s="2">
        <v>0</v>
      </c>
      <c r="L44" s="17">
        <f>SUM(Tabela5[[#This Row],[JANEIRO]:[JUNHO]])</f>
        <v>329</v>
      </c>
      <c r="M44" s="17">
        <v>27</v>
      </c>
      <c r="N44" s="17">
        <v>0</v>
      </c>
      <c r="O44" s="19">
        <v>49</v>
      </c>
      <c r="P44" s="19"/>
      <c r="Q44" s="19">
        <v>124</v>
      </c>
      <c r="R44" s="20">
        <v>129</v>
      </c>
      <c r="S44" s="77">
        <v>87</v>
      </c>
      <c r="T44" s="77">
        <f>VLOOKUP(Tabela5[[#This Row],[num_serie]],tbl_boleto[[#All],[Série Fabricante]:[diferenca]],10,FALSE)</f>
        <v>43</v>
      </c>
      <c r="U44" s="77">
        <f>IFERROR(VLOOKUP(Tabela5[[#This Row],[num_serie]],setembro!B44:C217,2,FALSE),0)</f>
        <v>14</v>
      </c>
    </row>
    <row r="45" spans="1:21">
      <c r="A45" s="1" t="s">
        <v>419</v>
      </c>
      <c r="B45" s="1" t="s">
        <v>420</v>
      </c>
      <c r="C45" s="1" t="s">
        <v>201</v>
      </c>
      <c r="D45" s="1"/>
      <c r="E45" s="1" t="s">
        <v>575</v>
      </c>
      <c r="F45" s="43"/>
      <c r="G45" s="1" t="s">
        <v>421</v>
      </c>
      <c r="H45" s="5" t="s">
        <v>79</v>
      </c>
      <c r="I45" s="2">
        <v>3985</v>
      </c>
      <c r="J45" s="6">
        <v>239.1</v>
      </c>
      <c r="K45" s="2">
        <v>1</v>
      </c>
      <c r="L45" s="17">
        <f>SUM(Tabela5[[#This Row],[JANEIRO]:[JUNHO]])</f>
        <v>7346</v>
      </c>
      <c r="M45" s="17">
        <v>1885</v>
      </c>
      <c r="N45" s="21">
        <v>2100</v>
      </c>
      <c r="O45" s="19">
        <v>934</v>
      </c>
      <c r="P45" s="19"/>
      <c r="Q45" s="19">
        <v>1363</v>
      </c>
      <c r="R45" s="20">
        <v>1064</v>
      </c>
      <c r="S45" s="77">
        <v>768</v>
      </c>
      <c r="T45" s="77">
        <f>VLOOKUP(Tabela5[[#This Row],[num_serie]],tbl_boleto[[#All],[Série Fabricante]:[diferenca]],10,FALSE)</f>
        <v>712</v>
      </c>
      <c r="U45" s="77">
        <f>IFERROR(VLOOKUP(Tabela5[[#This Row],[num_serie]],setembro!B45:C218,2,FALSE),0)</f>
        <v>1518</v>
      </c>
    </row>
    <row r="46" spans="1:21">
      <c r="A46" s="1" t="s">
        <v>376</v>
      </c>
      <c r="B46" s="1" t="s">
        <v>377</v>
      </c>
      <c r="C46" s="1" t="s">
        <v>201</v>
      </c>
      <c r="D46" s="1"/>
      <c r="E46" s="1" t="s">
        <v>575</v>
      </c>
      <c r="F46" s="43"/>
      <c r="G46" s="1" t="s">
        <v>378</v>
      </c>
      <c r="H46" s="5" t="s">
        <v>79</v>
      </c>
      <c r="I46" s="2">
        <v>5315</v>
      </c>
      <c r="J46" s="6">
        <v>318.89999999999998</v>
      </c>
      <c r="K46" s="2">
        <v>1</v>
      </c>
      <c r="L46" s="17">
        <f>SUM(Tabela5[[#This Row],[JANEIRO]:[JUNHO]])</f>
        <v>10681</v>
      </c>
      <c r="M46" s="17">
        <v>2285</v>
      </c>
      <c r="N46" s="21">
        <v>3030</v>
      </c>
      <c r="O46" s="19">
        <v>1016</v>
      </c>
      <c r="P46" s="19"/>
      <c r="Q46" s="19">
        <v>2252</v>
      </c>
      <c r="R46" s="20">
        <v>2098</v>
      </c>
      <c r="S46" s="77">
        <v>3110</v>
      </c>
      <c r="T46" s="77">
        <f>VLOOKUP(Tabela5[[#This Row],[num_serie]],tbl_boleto[[#All],[Série Fabricante]:[diferenca]],10,FALSE)</f>
        <v>1756</v>
      </c>
      <c r="U46" s="77">
        <f>IFERROR(VLOOKUP(Tabela5[[#This Row],[num_serie]],setembro!B46:C219,2,FALSE),0)</f>
        <v>2129</v>
      </c>
    </row>
    <row r="47" spans="1:21">
      <c r="A47" s="1" t="s">
        <v>569</v>
      </c>
      <c r="B47" s="1" t="s">
        <v>570</v>
      </c>
      <c r="C47" s="1" t="s">
        <v>76</v>
      </c>
      <c r="D47" s="1" t="s">
        <v>581</v>
      </c>
      <c r="E47" s="1" t="s">
        <v>575</v>
      </c>
      <c r="F47" s="43"/>
      <c r="G47" s="1" t="s">
        <v>394</v>
      </c>
      <c r="H47" s="3" t="s">
        <v>79</v>
      </c>
      <c r="I47" s="2">
        <v>3349</v>
      </c>
      <c r="J47" s="4">
        <v>200.94</v>
      </c>
      <c r="K47" s="2">
        <v>1</v>
      </c>
      <c r="L47" s="17">
        <f>SUM(Tabela5[[#This Row],[JANEIRO]:[JUNHO]])</f>
        <v>10519</v>
      </c>
      <c r="M47" s="17">
        <v>1447</v>
      </c>
      <c r="N47" s="21">
        <v>1902</v>
      </c>
      <c r="O47" s="19">
        <v>1072</v>
      </c>
      <c r="P47" s="19"/>
      <c r="Q47" s="19">
        <v>3958</v>
      </c>
      <c r="R47" s="20">
        <v>2140</v>
      </c>
      <c r="S47" s="77">
        <v>1138</v>
      </c>
      <c r="T47" s="77">
        <f>VLOOKUP(Tabela5[[#This Row],[num_serie]],tbl_boleto[[#All],[Série Fabricante]:[diferenca]],10,FALSE)</f>
        <v>1606</v>
      </c>
      <c r="U47" s="77">
        <f>IFERROR(VLOOKUP(Tabela5[[#This Row],[num_serie]],setembro!B47:C220,2,FALSE),0)</f>
        <v>2196</v>
      </c>
    </row>
    <row r="48" spans="1:21">
      <c r="A48" s="1" t="s">
        <v>77</v>
      </c>
      <c r="B48" s="1" t="s">
        <v>574</v>
      </c>
      <c r="C48" s="1" t="s">
        <v>76</v>
      </c>
      <c r="D48" s="1" t="s">
        <v>573</v>
      </c>
      <c r="E48" s="1" t="s">
        <v>575</v>
      </c>
      <c r="F48" s="43"/>
      <c r="G48" s="1" t="s">
        <v>78</v>
      </c>
      <c r="H48" s="3" t="s">
        <v>79</v>
      </c>
      <c r="I48" s="2">
        <v>7056</v>
      </c>
      <c r="J48" s="4">
        <v>423.35999999999996</v>
      </c>
      <c r="K48" s="2">
        <v>1</v>
      </c>
      <c r="L48" s="17">
        <f>SUM(Tabela5[[#This Row],[JANEIRO]:[JUNHO]])</f>
        <v>11237</v>
      </c>
      <c r="M48" s="17">
        <v>3463</v>
      </c>
      <c r="N48" s="21">
        <v>3593</v>
      </c>
      <c r="O48" s="19">
        <v>1363</v>
      </c>
      <c r="P48" s="19"/>
      <c r="Q48" s="19">
        <v>1110</v>
      </c>
      <c r="R48" s="20">
        <v>1708</v>
      </c>
      <c r="S48" s="77">
        <v>2450</v>
      </c>
      <c r="T48" s="77">
        <f>VLOOKUP(Tabela5[[#This Row],[num_serie]],tbl_boleto[[#All],[Série Fabricante]:[diferenca]],10,FALSE)</f>
        <v>1783</v>
      </c>
      <c r="U48" s="77">
        <f>IFERROR(VLOOKUP(Tabela5[[#This Row],[num_serie]],setembro!B48:C221,2,FALSE),0)</f>
        <v>0</v>
      </c>
    </row>
    <row r="49" spans="1:21">
      <c r="A49" s="1" t="s">
        <v>552</v>
      </c>
      <c r="B49" s="1" t="s">
        <v>553</v>
      </c>
      <c r="C49" s="1" t="s">
        <v>76</v>
      </c>
      <c r="D49" s="1" t="s">
        <v>582</v>
      </c>
      <c r="E49" s="1" t="s">
        <v>575</v>
      </c>
      <c r="F49" s="43"/>
      <c r="G49" s="1" t="s">
        <v>554</v>
      </c>
      <c r="H49" s="3" t="s">
        <v>79</v>
      </c>
      <c r="I49" s="2">
        <v>11245</v>
      </c>
      <c r="J49" s="4">
        <v>674.69999999999993</v>
      </c>
      <c r="K49" s="2">
        <v>1</v>
      </c>
      <c r="L49" s="17">
        <f>SUM(Tabela5[[#This Row],[JANEIRO]:[JUNHO]])</f>
        <v>20295</v>
      </c>
      <c r="M49" s="17">
        <v>5999</v>
      </c>
      <c r="N49" s="21">
        <v>5246</v>
      </c>
      <c r="O49" s="19">
        <v>2042</v>
      </c>
      <c r="P49" s="19"/>
      <c r="Q49" s="19">
        <v>3030</v>
      </c>
      <c r="R49" s="20">
        <v>3978</v>
      </c>
      <c r="S49" s="77">
        <v>3857</v>
      </c>
      <c r="T49" s="77">
        <f>VLOOKUP(Tabela5[[#This Row],[num_serie]],tbl_boleto[[#All],[Série Fabricante]:[diferenca]],10,FALSE)</f>
        <v>3848</v>
      </c>
      <c r="U49" s="77">
        <f>IFERROR(VLOOKUP(Tabela5[[#This Row],[num_serie]],setembro!B49:C222,2,FALSE),0)</f>
        <v>3940</v>
      </c>
    </row>
    <row r="50" spans="1:21">
      <c r="A50" s="1" t="s">
        <v>393</v>
      </c>
      <c r="B50" s="1" t="s">
        <v>635</v>
      </c>
      <c r="C50" s="1" t="s">
        <v>76</v>
      </c>
      <c r="D50" s="1" t="s">
        <v>581</v>
      </c>
      <c r="E50" s="1" t="s">
        <v>575</v>
      </c>
      <c r="F50" s="43"/>
      <c r="G50" s="1" t="s">
        <v>636</v>
      </c>
      <c r="H50" s="3" t="s">
        <v>79</v>
      </c>
      <c r="I50" s="2">
        <v>49</v>
      </c>
      <c r="J50" s="4">
        <v>2.94</v>
      </c>
      <c r="K50" s="2">
        <v>1</v>
      </c>
      <c r="L50" s="17">
        <f>SUM(Tabela5[[#This Row],[JANEIRO]:[JUNHO]])</f>
        <v>67</v>
      </c>
      <c r="M50" s="17">
        <v>30</v>
      </c>
      <c r="N50" s="21">
        <v>19</v>
      </c>
      <c r="O50" s="19">
        <v>7</v>
      </c>
      <c r="P50" s="19"/>
      <c r="Q50" s="19">
        <v>11</v>
      </c>
      <c r="R50" s="20">
        <v>0</v>
      </c>
      <c r="S50" s="77">
        <v>30</v>
      </c>
      <c r="T50" s="77">
        <f>VLOOKUP(Tabela5[[#This Row],[num_serie]],tbl_boleto[[#All],[Série Fabricante]:[diferenca]],10,FALSE)</f>
        <v>42</v>
      </c>
      <c r="U50" s="77">
        <f>IFERROR(VLOOKUP(Tabela5[[#This Row],[num_serie]],setembro!B50:C223,2,FALSE),0)</f>
        <v>16</v>
      </c>
    </row>
    <row r="51" spans="1:21">
      <c r="A51" s="1" t="s">
        <v>485</v>
      </c>
      <c r="B51" s="1" t="s">
        <v>486</v>
      </c>
      <c r="C51" s="1" t="s">
        <v>76</v>
      </c>
      <c r="D51" s="1" t="s">
        <v>581</v>
      </c>
      <c r="E51" s="1" t="s">
        <v>575</v>
      </c>
      <c r="F51" s="43"/>
      <c r="G51" s="1" t="s">
        <v>487</v>
      </c>
      <c r="H51" s="3" t="s">
        <v>79</v>
      </c>
      <c r="I51" s="2">
        <v>1280</v>
      </c>
      <c r="J51" s="4">
        <v>76.8</v>
      </c>
      <c r="K51" s="2">
        <v>1</v>
      </c>
      <c r="L51" s="17">
        <f>SUM(Tabela5[[#This Row],[JANEIRO]:[JUNHO]])</f>
        <v>2765</v>
      </c>
      <c r="M51" s="17">
        <v>573</v>
      </c>
      <c r="N51" s="21">
        <v>707</v>
      </c>
      <c r="O51" s="19">
        <v>433</v>
      </c>
      <c r="P51" s="19"/>
      <c r="Q51" s="19">
        <v>512</v>
      </c>
      <c r="R51" s="20">
        <v>540</v>
      </c>
      <c r="S51" s="77">
        <v>502</v>
      </c>
      <c r="T51" s="77">
        <f>VLOOKUP(Tabela5[[#This Row],[num_serie]],tbl_boleto[[#All],[Série Fabricante]:[diferenca]],10,FALSE)</f>
        <v>614</v>
      </c>
      <c r="U51" s="77">
        <f>IFERROR(VLOOKUP(Tabela5[[#This Row],[num_serie]],setembro!B51:C224,2,FALSE),0)</f>
        <v>805</v>
      </c>
    </row>
    <row r="52" spans="1:21">
      <c r="A52" s="1" t="s">
        <v>399</v>
      </c>
      <c r="B52" s="1" t="s">
        <v>400</v>
      </c>
      <c r="C52" s="1" t="s">
        <v>398</v>
      </c>
      <c r="D52" s="1" t="s">
        <v>581</v>
      </c>
      <c r="E52" s="1" t="s">
        <v>575</v>
      </c>
      <c r="F52" s="43"/>
      <c r="G52" s="1" t="s">
        <v>401</v>
      </c>
      <c r="H52" s="5" t="s">
        <v>79</v>
      </c>
      <c r="I52" s="2">
        <v>1709</v>
      </c>
      <c r="J52" s="6">
        <v>102.53999999999999</v>
      </c>
      <c r="K52" s="2">
        <v>1</v>
      </c>
      <c r="L52" s="17">
        <f>SUM(Tabela5[[#This Row],[JANEIRO]:[JUNHO]])</f>
        <v>2530</v>
      </c>
      <c r="M52" s="17">
        <v>840</v>
      </c>
      <c r="N52" s="21">
        <v>869</v>
      </c>
      <c r="O52" s="19">
        <v>334</v>
      </c>
      <c r="P52" s="19"/>
      <c r="Q52" s="19">
        <v>147</v>
      </c>
      <c r="R52" s="20">
        <v>340</v>
      </c>
      <c r="S52" s="77">
        <v>253</v>
      </c>
      <c r="T52" s="77">
        <f>VLOOKUP(Tabela5[[#This Row],[num_serie]],tbl_boleto[[#All],[Série Fabricante]:[diferenca]],10,FALSE)</f>
        <v>341</v>
      </c>
      <c r="U52" s="77">
        <f>IFERROR(VLOOKUP(Tabela5[[#This Row],[num_serie]],setembro!B52:C225,2,FALSE),0)</f>
        <v>433</v>
      </c>
    </row>
    <row r="53" spans="1:21">
      <c r="A53" s="1" t="s">
        <v>545</v>
      </c>
      <c r="B53" s="1" t="s">
        <v>546</v>
      </c>
      <c r="C53" s="1" t="s">
        <v>398</v>
      </c>
      <c r="D53" s="1" t="s">
        <v>582</v>
      </c>
      <c r="E53" s="1" t="s">
        <v>575</v>
      </c>
      <c r="F53" s="43"/>
      <c r="G53" s="1" t="s">
        <v>547</v>
      </c>
      <c r="H53" s="5" t="s">
        <v>79</v>
      </c>
      <c r="I53" s="2">
        <v>5693</v>
      </c>
      <c r="J53" s="6">
        <v>341.58</v>
      </c>
      <c r="K53" s="2">
        <v>1</v>
      </c>
      <c r="L53" s="17">
        <f>SUM(Tabela5[[#This Row],[JANEIRO]:[JUNHO]])</f>
        <v>10190</v>
      </c>
      <c r="M53" s="17">
        <v>3227</v>
      </c>
      <c r="N53" s="21">
        <v>2466</v>
      </c>
      <c r="O53" s="19">
        <v>1064</v>
      </c>
      <c r="P53" s="19"/>
      <c r="Q53" s="19">
        <v>1584</v>
      </c>
      <c r="R53" s="20">
        <v>1849</v>
      </c>
      <c r="S53" s="77">
        <v>1868</v>
      </c>
      <c r="T53" s="77">
        <f>VLOOKUP(Tabela5[[#This Row],[num_serie]],tbl_boleto[[#All],[Série Fabricante]:[diferenca]],10,FALSE)</f>
        <v>1790</v>
      </c>
      <c r="U53" s="77">
        <f>IFERROR(VLOOKUP(Tabela5[[#This Row],[num_serie]],setembro!B53:C226,2,FALSE),0)</f>
        <v>1648</v>
      </c>
    </row>
    <row r="54" spans="1:21">
      <c r="A54" s="1" t="s">
        <v>404</v>
      </c>
      <c r="B54" s="1" t="s">
        <v>405</v>
      </c>
      <c r="C54" s="1" t="s">
        <v>398</v>
      </c>
      <c r="D54" s="1" t="s">
        <v>581</v>
      </c>
      <c r="E54" s="1" t="s">
        <v>575</v>
      </c>
      <c r="F54" s="43"/>
      <c r="G54" s="1" t="s">
        <v>406</v>
      </c>
      <c r="H54" s="5" t="s">
        <v>79</v>
      </c>
      <c r="I54" s="2">
        <v>5606</v>
      </c>
      <c r="J54" s="6">
        <v>336.36</v>
      </c>
      <c r="K54" s="2">
        <v>1</v>
      </c>
      <c r="L54" s="17">
        <f>SUM(Tabela5[[#This Row],[JANEIRO]:[JUNHO]])</f>
        <v>11351</v>
      </c>
      <c r="M54" s="17">
        <v>2186</v>
      </c>
      <c r="N54" s="21">
        <v>3420</v>
      </c>
      <c r="O54" s="19">
        <v>1387</v>
      </c>
      <c r="P54" s="19"/>
      <c r="Q54" s="19">
        <v>2388</v>
      </c>
      <c r="R54" s="20">
        <v>1970</v>
      </c>
      <c r="S54" s="77">
        <v>1667</v>
      </c>
      <c r="T54" s="77">
        <f>VLOOKUP(Tabela5[[#This Row],[num_serie]],tbl_boleto[[#All],[Série Fabricante]:[diferenca]],10,FALSE)</f>
        <v>1587</v>
      </c>
      <c r="U54" s="77">
        <f>IFERROR(VLOOKUP(Tabela5[[#This Row],[num_serie]],setembro!B54:C227,2,FALSE),0)</f>
        <v>1900</v>
      </c>
    </row>
    <row r="55" spans="1:21">
      <c r="A55" s="1" t="s">
        <v>494</v>
      </c>
      <c r="B55" s="1" t="s">
        <v>495</v>
      </c>
      <c r="C55" s="1" t="s">
        <v>198</v>
      </c>
      <c r="D55" s="1" t="s">
        <v>581</v>
      </c>
      <c r="E55" s="1" t="s">
        <v>575</v>
      </c>
      <c r="F55" s="43" t="s">
        <v>684</v>
      </c>
      <c r="G55" s="1" t="s">
        <v>496</v>
      </c>
      <c r="H55" s="5" t="s">
        <v>79</v>
      </c>
      <c r="I55" s="2">
        <v>4443</v>
      </c>
      <c r="J55" s="6">
        <v>266.58</v>
      </c>
      <c r="K55" s="2">
        <v>1</v>
      </c>
      <c r="L55" s="17">
        <f>SUM(Tabela5[[#This Row],[JANEIRO]:[JUNHO]])</f>
        <v>8071</v>
      </c>
      <c r="M55" s="17">
        <v>1862</v>
      </c>
      <c r="N55" s="21">
        <v>2581</v>
      </c>
      <c r="O55" s="19">
        <v>902</v>
      </c>
      <c r="P55" s="19"/>
      <c r="Q55" s="19">
        <v>1330</v>
      </c>
      <c r="R55" s="20">
        <v>1396</v>
      </c>
      <c r="S55" s="77">
        <v>1377</v>
      </c>
      <c r="T55" s="77">
        <f>VLOOKUP(Tabela5[[#This Row],[num_serie]],tbl_boleto[[#All],[Série Fabricante]:[diferenca]],10,FALSE)</f>
        <v>1109</v>
      </c>
      <c r="U55" s="77">
        <f>IFERROR(VLOOKUP(Tabela5[[#This Row],[num_serie]],setembro!B55:C228,2,FALSE),0)</f>
        <v>1533</v>
      </c>
    </row>
    <row r="56" spans="1:21">
      <c r="A56" s="49" t="s">
        <v>752</v>
      </c>
      <c r="B56" s="49" t="s">
        <v>549</v>
      </c>
      <c r="C56" s="49" t="s">
        <v>198</v>
      </c>
      <c r="D56" s="49" t="s">
        <v>582</v>
      </c>
      <c r="E56" s="49" t="s">
        <v>575</v>
      </c>
      <c r="F56" s="50" t="s">
        <v>648</v>
      </c>
      <c r="G56" s="49" t="s">
        <v>550</v>
      </c>
      <c r="H56" s="51" t="s">
        <v>79</v>
      </c>
      <c r="I56" s="52">
        <v>5038</v>
      </c>
      <c r="J56" s="53">
        <v>302.27999999999997</v>
      </c>
      <c r="K56" s="52">
        <v>1</v>
      </c>
      <c r="L56" s="54">
        <f>SUM(Tabela5[[#This Row],[JANEIRO]:[JUNHO]])</f>
        <v>10739</v>
      </c>
      <c r="M56" s="54">
        <v>2401</v>
      </c>
      <c r="N56" s="55">
        <v>2637</v>
      </c>
      <c r="O56" s="56">
        <v>3079</v>
      </c>
      <c r="P56" s="56"/>
      <c r="Q56" s="56">
        <v>2343</v>
      </c>
      <c r="R56" s="57">
        <v>279</v>
      </c>
      <c r="S56" s="79">
        <v>1301</v>
      </c>
      <c r="T56" s="79" t="e">
        <f>VLOOKUP(Tabela5[[#This Row],[num_serie]],tbl_boleto[[#All],[Série Fabricante]:[diferenca]],10,FALSE)</f>
        <v>#N/A</v>
      </c>
      <c r="U56" s="77">
        <f>IFERROR(VLOOKUP(Tabela5[[#This Row],[num_serie]],setembro!B56:C229,2,FALSE),0)</f>
        <v>0</v>
      </c>
    </row>
    <row r="57" spans="1:21">
      <c r="A57" s="1" t="s">
        <v>564</v>
      </c>
      <c r="B57" s="1" t="s">
        <v>685</v>
      </c>
      <c r="C57" s="1" t="s">
        <v>198</v>
      </c>
      <c r="D57" s="1" t="s">
        <v>581</v>
      </c>
      <c r="E57" s="1" t="s">
        <v>575</v>
      </c>
      <c r="F57" s="43" t="s">
        <v>684</v>
      </c>
      <c r="G57" s="1" t="s">
        <v>565</v>
      </c>
      <c r="H57" s="5" t="s">
        <v>79</v>
      </c>
      <c r="I57" s="2">
        <v>652</v>
      </c>
      <c r="J57" s="6">
        <v>39.119999999999997</v>
      </c>
      <c r="K57" s="2">
        <v>1</v>
      </c>
      <c r="L57" s="17">
        <f>SUM(Tabela5[[#This Row],[JANEIRO]:[JUNHO]])</f>
        <v>3689</v>
      </c>
      <c r="M57" s="17">
        <v>326</v>
      </c>
      <c r="N57" s="21">
        <v>326</v>
      </c>
      <c r="O57" s="19">
        <v>102</v>
      </c>
      <c r="P57" s="19"/>
      <c r="Q57" s="19">
        <v>260</v>
      </c>
      <c r="R57" s="20">
        <v>2675</v>
      </c>
      <c r="S57" s="77">
        <v>1398</v>
      </c>
      <c r="T57" s="77">
        <f>VLOOKUP(Tabela5[[#This Row],[num_serie]],tbl_boleto[[#All],[Série Fabricante]:[diferenca]],10,FALSE)</f>
        <v>290</v>
      </c>
      <c r="U57" s="77">
        <f>IFERROR(VLOOKUP(Tabela5[[#This Row],[num_serie]],setembro!B57:C230,2,FALSE),0)</f>
        <v>990</v>
      </c>
    </row>
    <row r="58" spans="1:21">
      <c r="A58" s="1" t="s">
        <v>337</v>
      </c>
      <c r="B58" s="1" t="s">
        <v>338</v>
      </c>
      <c r="C58" s="1" t="s">
        <v>336</v>
      </c>
      <c r="D58" s="1" t="s">
        <v>581</v>
      </c>
      <c r="E58" s="1" t="s">
        <v>575</v>
      </c>
      <c r="F58" s="43"/>
      <c r="G58" s="1" t="s">
        <v>339</v>
      </c>
      <c r="H58" s="3" t="s">
        <v>79</v>
      </c>
      <c r="I58" s="2">
        <v>5286</v>
      </c>
      <c r="J58" s="4">
        <v>317.15999999999997</v>
      </c>
      <c r="K58" s="2">
        <v>0</v>
      </c>
      <c r="L58" s="17">
        <f>SUM(Tabela5[[#This Row],[JANEIRO]:[JUNHO]])</f>
        <v>15546</v>
      </c>
      <c r="M58" s="17">
        <v>5286</v>
      </c>
      <c r="N58" s="21">
        <v>0</v>
      </c>
      <c r="O58" s="19">
        <v>0</v>
      </c>
      <c r="P58" s="19"/>
      <c r="Q58" s="19">
        <v>6558</v>
      </c>
      <c r="R58" s="20">
        <v>3702</v>
      </c>
      <c r="S58" s="77">
        <v>3002</v>
      </c>
      <c r="T58" s="77">
        <f>VLOOKUP(Tabela5[[#This Row],[num_serie]],tbl_boleto[[#All],[Série Fabricante]:[diferenca]],10,FALSE)</f>
        <v>3298</v>
      </c>
      <c r="U58" s="77">
        <f>IFERROR(VLOOKUP(Tabela5[[#This Row],[num_serie]],setembro!B58:C231,2,FALSE),0)</f>
        <v>0</v>
      </c>
    </row>
    <row r="59" spans="1:21">
      <c r="A59" s="1" t="s">
        <v>373</v>
      </c>
      <c r="B59" s="1" t="s">
        <v>440</v>
      </c>
      <c r="C59" s="1" t="s">
        <v>336</v>
      </c>
      <c r="D59" s="1" t="s">
        <v>581</v>
      </c>
      <c r="E59" s="1" t="s">
        <v>575</v>
      </c>
      <c r="F59" s="43"/>
      <c r="G59" s="1" t="s">
        <v>441</v>
      </c>
      <c r="H59" s="3" t="s">
        <v>79</v>
      </c>
      <c r="I59" s="2">
        <v>0</v>
      </c>
      <c r="J59" s="4">
        <v>0</v>
      </c>
      <c r="K59" s="2">
        <v>0</v>
      </c>
      <c r="L59" s="17">
        <f>SUM(Tabela5[[#This Row],[JANEIRO]:[JUNHO]])</f>
        <v>391</v>
      </c>
      <c r="M59" s="17">
        <v>0</v>
      </c>
      <c r="N59" s="21">
        <v>0</v>
      </c>
      <c r="O59" s="19">
        <v>0</v>
      </c>
      <c r="P59" s="19"/>
      <c r="Q59" s="19">
        <v>0</v>
      </c>
      <c r="R59" s="20">
        <v>391</v>
      </c>
      <c r="S59" s="77">
        <v>402</v>
      </c>
      <c r="T59" s="77">
        <f>VLOOKUP(Tabela5[[#This Row],[num_serie]],tbl_boleto[[#All],[Série Fabricante]:[diferenca]],10,FALSE)</f>
        <v>312</v>
      </c>
      <c r="U59" s="77">
        <f>IFERROR(VLOOKUP(Tabela5[[#This Row],[num_serie]],setembro!B59:C232,2,FALSE),0)</f>
        <v>0</v>
      </c>
    </row>
    <row r="60" spans="1:21">
      <c r="A60" s="1" t="s">
        <v>431</v>
      </c>
      <c r="B60" s="1" t="s">
        <v>432</v>
      </c>
      <c r="C60" s="1" t="s">
        <v>169</v>
      </c>
      <c r="D60" s="1" t="s">
        <v>581</v>
      </c>
      <c r="E60" s="1" t="s">
        <v>575</v>
      </c>
      <c r="F60" s="43"/>
      <c r="G60" s="1" t="s">
        <v>433</v>
      </c>
      <c r="H60" s="5" t="s">
        <v>79</v>
      </c>
      <c r="I60" s="2">
        <v>3682</v>
      </c>
      <c r="J60" s="6">
        <v>220.92</v>
      </c>
      <c r="K60" s="2">
        <v>1</v>
      </c>
      <c r="L60" s="17">
        <f>SUM(Tabela5[[#This Row],[JANEIRO]:[JUNHO]])</f>
        <v>7452</v>
      </c>
      <c r="M60" s="17">
        <v>2974</v>
      </c>
      <c r="N60" s="21">
        <v>708</v>
      </c>
      <c r="O60" s="19">
        <v>1426</v>
      </c>
      <c r="P60" s="19"/>
      <c r="Q60" s="19">
        <v>807</v>
      </c>
      <c r="R60" s="20">
        <v>1537</v>
      </c>
      <c r="S60" s="77">
        <v>1755</v>
      </c>
      <c r="T60" s="77">
        <f>VLOOKUP(Tabela5[[#This Row],[num_serie]],tbl_boleto[[#All],[Série Fabricante]:[diferenca]],10,FALSE)</f>
        <v>1660</v>
      </c>
      <c r="U60" s="77">
        <f>IFERROR(VLOOKUP(Tabela5[[#This Row],[num_serie]],setembro!B60:C233,2,FALSE),0)</f>
        <v>1282</v>
      </c>
    </row>
    <row r="61" spans="1:21">
      <c r="A61" s="1" t="s">
        <v>500</v>
      </c>
      <c r="B61" s="1" t="s">
        <v>501</v>
      </c>
      <c r="C61" s="1" t="s">
        <v>169</v>
      </c>
      <c r="D61" s="1" t="s">
        <v>581</v>
      </c>
      <c r="E61" s="1" t="s">
        <v>575</v>
      </c>
      <c r="F61" s="43"/>
      <c r="G61" s="1" t="s">
        <v>502</v>
      </c>
      <c r="H61" s="5" t="s">
        <v>79</v>
      </c>
      <c r="I61" s="2">
        <v>2191</v>
      </c>
      <c r="J61" s="6">
        <v>131.46</v>
      </c>
      <c r="K61" s="2">
        <v>1</v>
      </c>
      <c r="L61" s="17">
        <f>SUM(Tabela5[[#This Row],[JANEIRO]:[JUNHO]])</f>
        <v>3922</v>
      </c>
      <c r="M61" s="17">
        <v>619</v>
      </c>
      <c r="N61" s="21">
        <v>1572</v>
      </c>
      <c r="O61" s="19">
        <v>565</v>
      </c>
      <c r="P61" s="19"/>
      <c r="Q61" s="19">
        <v>661</v>
      </c>
      <c r="R61" s="20">
        <v>505</v>
      </c>
      <c r="S61" s="77">
        <v>599</v>
      </c>
      <c r="T61" s="77">
        <f>VLOOKUP(Tabela5[[#This Row],[num_serie]],tbl_boleto[[#All],[Série Fabricante]:[diferenca]],10,FALSE)</f>
        <v>366</v>
      </c>
      <c r="U61" s="77">
        <f>IFERROR(VLOOKUP(Tabela5[[#This Row],[num_serie]],setembro!B61:C234,2,FALSE),0)</f>
        <v>219</v>
      </c>
    </row>
    <row r="62" spans="1:21">
      <c r="A62" s="1" t="s">
        <v>470</v>
      </c>
      <c r="B62" s="1" t="s">
        <v>489</v>
      </c>
      <c r="C62" s="1" t="s">
        <v>172</v>
      </c>
      <c r="D62" s="1" t="s">
        <v>581</v>
      </c>
      <c r="E62" s="1" t="s">
        <v>575</v>
      </c>
      <c r="F62" s="43"/>
      <c r="G62" s="1" t="s">
        <v>510</v>
      </c>
      <c r="H62" s="3" t="s">
        <v>79</v>
      </c>
      <c r="I62" s="2">
        <v>3033</v>
      </c>
      <c r="J62" s="4">
        <v>181.98</v>
      </c>
      <c r="K62" s="2">
        <v>1</v>
      </c>
      <c r="L62" s="17">
        <f>SUM(Tabela5[[#This Row],[JANEIRO]:[JUNHO]])</f>
        <v>5116</v>
      </c>
      <c r="M62" s="17">
        <v>2148</v>
      </c>
      <c r="N62" s="21">
        <v>885</v>
      </c>
      <c r="O62" s="19">
        <v>41</v>
      </c>
      <c r="P62" s="19"/>
      <c r="Q62" s="19">
        <v>431</v>
      </c>
      <c r="R62" s="20">
        <v>1611</v>
      </c>
      <c r="S62" s="77">
        <v>1880</v>
      </c>
      <c r="T62" s="77">
        <f>VLOOKUP(Tabela5[[#This Row],[num_serie]],tbl_boleto[[#All],[Série Fabricante]:[diferenca]],10,FALSE)</f>
        <v>1878</v>
      </c>
      <c r="U62" s="77">
        <f>IFERROR(VLOOKUP(Tabela5[[#This Row],[num_serie]],setembro!B62:C235,2,FALSE),0)</f>
        <v>1665</v>
      </c>
    </row>
    <row r="63" spans="1:21">
      <c r="A63" s="1" t="s">
        <v>488</v>
      </c>
      <c r="B63" s="1" t="s">
        <v>509</v>
      </c>
      <c r="C63" s="1" t="s">
        <v>172</v>
      </c>
      <c r="D63" s="1" t="s">
        <v>581</v>
      </c>
      <c r="E63" s="1" t="s">
        <v>575</v>
      </c>
      <c r="F63" s="43"/>
      <c r="G63" s="1" t="s">
        <v>490</v>
      </c>
      <c r="H63" s="3" t="s">
        <v>79</v>
      </c>
      <c r="I63" s="2">
        <v>4670</v>
      </c>
      <c r="J63" s="4">
        <v>280.2</v>
      </c>
      <c r="K63" s="2">
        <v>1</v>
      </c>
      <c r="L63" s="17">
        <f>SUM(Tabela5[[#This Row],[JANEIRO]:[JUNHO]])</f>
        <v>7911</v>
      </c>
      <c r="M63" s="17">
        <v>2851</v>
      </c>
      <c r="N63" s="21">
        <v>1819</v>
      </c>
      <c r="O63" s="19">
        <v>854</v>
      </c>
      <c r="P63" s="19"/>
      <c r="Q63" s="19">
        <v>1336</v>
      </c>
      <c r="R63" s="20">
        <v>1051</v>
      </c>
      <c r="S63" s="77">
        <v>1725</v>
      </c>
      <c r="T63" s="77">
        <f>VLOOKUP(Tabela5[[#This Row],[num_serie]],tbl_boleto[[#All],[Série Fabricante]:[diferenca]],10,FALSE)</f>
        <v>1830</v>
      </c>
      <c r="U63" s="77">
        <f>IFERROR(VLOOKUP(Tabela5[[#This Row],[num_serie]],setembro!B63:C236,2,FALSE),0)</f>
        <v>2086</v>
      </c>
    </row>
    <row r="64" spans="1:21">
      <c r="A64" s="1" t="s">
        <v>413</v>
      </c>
      <c r="B64" s="1" t="s">
        <v>414</v>
      </c>
      <c r="C64" s="1" t="s">
        <v>192</v>
      </c>
      <c r="D64" s="1" t="s">
        <v>581</v>
      </c>
      <c r="E64" s="1" t="s">
        <v>575</v>
      </c>
      <c r="F64" s="43"/>
      <c r="G64" s="1" t="s">
        <v>415</v>
      </c>
      <c r="H64" s="5" t="s">
        <v>79</v>
      </c>
      <c r="I64" s="2">
        <v>392</v>
      </c>
      <c r="J64" s="6">
        <v>23.52</v>
      </c>
      <c r="K64" s="2">
        <v>1</v>
      </c>
      <c r="L64" s="17">
        <f>SUM(Tabela5[[#This Row],[JANEIRO]:[JUNHO]])</f>
        <v>1281</v>
      </c>
      <c r="M64" s="17">
        <v>224</v>
      </c>
      <c r="N64" s="21">
        <v>168</v>
      </c>
      <c r="O64" s="19">
        <v>11</v>
      </c>
      <c r="P64" s="19"/>
      <c r="Q64" s="19">
        <v>0</v>
      </c>
      <c r="R64" s="20">
        <v>878</v>
      </c>
      <c r="S64" s="77">
        <v>1796</v>
      </c>
      <c r="T64" s="77">
        <f>VLOOKUP(Tabela5[[#This Row],[num_serie]],tbl_boleto[[#All],[Série Fabricante]:[diferenca]],10,FALSE)</f>
        <v>2155</v>
      </c>
      <c r="U64" s="77">
        <f>IFERROR(VLOOKUP(Tabela5[[#This Row],[num_serie]],setembro!B64:C237,2,FALSE),0)</f>
        <v>1541</v>
      </c>
    </row>
    <row r="65" spans="1:21">
      <c r="A65" s="1" t="s">
        <v>437</v>
      </c>
      <c r="B65" s="1" t="s">
        <v>438</v>
      </c>
      <c r="C65" s="1" t="s">
        <v>192</v>
      </c>
      <c r="D65" s="1" t="s">
        <v>581</v>
      </c>
      <c r="E65" s="1" t="s">
        <v>575</v>
      </c>
      <c r="F65" s="43"/>
      <c r="G65" s="1" t="s">
        <v>439</v>
      </c>
      <c r="H65" s="5" t="s">
        <v>79</v>
      </c>
      <c r="I65" s="2">
        <v>7099</v>
      </c>
      <c r="J65" s="6">
        <v>425.94</v>
      </c>
      <c r="K65" s="2">
        <v>1</v>
      </c>
      <c r="L65" s="17">
        <f>SUM(Tabela5[[#This Row],[JANEIRO]:[JUNHO]])</f>
        <v>14397</v>
      </c>
      <c r="M65" s="17">
        <v>2838</v>
      </c>
      <c r="N65" s="21">
        <v>4261</v>
      </c>
      <c r="O65" s="19">
        <v>1963</v>
      </c>
      <c r="P65" s="19"/>
      <c r="Q65" s="19">
        <v>3370</v>
      </c>
      <c r="R65" s="20">
        <v>1965</v>
      </c>
      <c r="S65" s="77">
        <v>1147</v>
      </c>
      <c r="T65" s="77">
        <f>VLOOKUP(Tabela5[[#This Row],[num_serie]],tbl_boleto[[#All],[Série Fabricante]:[diferenca]],10,FALSE)</f>
        <v>1544</v>
      </c>
      <c r="U65" s="77">
        <f>IFERROR(VLOOKUP(Tabela5[[#This Row],[num_serie]],setembro!B65:C238,2,FALSE),0)</f>
        <v>1342</v>
      </c>
    </row>
    <row r="66" spans="1:21">
      <c r="A66" s="1" t="s">
        <v>558</v>
      </c>
      <c r="B66" s="1" t="s">
        <v>559</v>
      </c>
      <c r="C66" s="1" t="s">
        <v>209</v>
      </c>
      <c r="D66" s="1" t="s">
        <v>582</v>
      </c>
      <c r="E66" s="1" t="s">
        <v>575</v>
      </c>
      <c r="F66" s="43"/>
      <c r="G66" s="1" t="s">
        <v>560</v>
      </c>
      <c r="H66" s="3" t="s">
        <v>79</v>
      </c>
      <c r="I66" s="2">
        <v>667</v>
      </c>
      <c r="J66" s="4">
        <v>40.019999999999996</v>
      </c>
      <c r="K66" s="2">
        <v>1</v>
      </c>
      <c r="L66" s="17">
        <f>SUM(Tabela5[[#This Row],[JANEIRO]:[JUNHO]])</f>
        <v>6039</v>
      </c>
      <c r="M66" s="17">
        <v>0</v>
      </c>
      <c r="N66" s="21">
        <v>667</v>
      </c>
      <c r="O66" s="19">
        <v>1660</v>
      </c>
      <c r="P66" s="19"/>
      <c r="Q66" s="19">
        <v>1649</v>
      </c>
      <c r="R66" s="20">
        <v>2063</v>
      </c>
      <c r="S66" s="77">
        <v>2006</v>
      </c>
      <c r="T66" s="77">
        <f>VLOOKUP(Tabela5[[#This Row],[num_serie]],tbl_boleto[[#All],[Série Fabricante]:[diferenca]],10,FALSE)</f>
        <v>1957</v>
      </c>
      <c r="U66" s="77">
        <f>IFERROR(VLOOKUP(Tabela5[[#This Row],[num_serie]],setembro!B66:C239,2,FALSE),0)</f>
        <v>1750</v>
      </c>
    </row>
    <row r="67" spans="1:21">
      <c r="A67" s="1" t="s">
        <v>457</v>
      </c>
      <c r="B67" s="1" t="s">
        <v>374</v>
      </c>
      <c r="C67" s="1" t="s">
        <v>209</v>
      </c>
      <c r="D67" s="1" t="s">
        <v>581</v>
      </c>
      <c r="E67" s="1" t="s">
        <v>575</v>
      </c>
      <c r="F67" s="43"/>
      <c r="G67" s="1" t="s">
        <v>375</v>
      </c>
      <c r="H67" s="3" t="s">
        <v>79</v>
      </c>
      <c r="I67" s="2">
        <v>471</v>
      </c>
      <c r="J67" s="4">
        <v>28.259999999999998</v>
      </c>
      <c r="K67" s="2">
        <v>0</v>
      </c>
      <c r="L67" s="17">
        <f>SUM(Tabela5[[#This Row],[JANEIRO]:[JUNHO]])</f>
        <v>5114</v>
      </c>
      <c r="M67" s="17">
        <v>471</v>
      </c>
      <c r="N67" s="21">
        <v>0</v>
      </c>
      <c r="O67" s="19">
        <v>234</v>
      </c>
      <c r="P67" s="19"/>
      <c r="Q67" s="19">
        <v>370</v>
      </c>
      <c r="R67" s="20">
        <v>4039</v>
      </c>
      <c r="S67" s="77">
        <v>4332</v>
      </c>
      <c r="T67" s="77">
        <f>VLOOKUP(Tabela5[[#This Row],[num_serie]],tbl_boleto[[#All],[Série Fabricante]:[diferenca]],10,FALSE)</f>
        <v>3845</v>
      </c>
      <c r="U67" s="77">
        <f>IFERROR(VLOOKUP(Tabela5[[#This Row],[num_serie]],setembro!B67:C240,2,FALSE),0)</f>
        <v>4012</v>
      </c>
    </row>
    <row r="68" spans="1:21">
      <c r="A68" s="1" t="s">
        <v>105</v>
      </c>
      <c r="B68" s="1" t="s">
        <v>106</v>
      </c>
      <c r="C68" s="1" t="s">
        <v>209</v>
      </c>
      <c r="D68" s="1"/>
      <c r="E68" s="1" t="s">
        <v>575</v>
      </c>
      <c r="F68" s="43"/>
      <c r="G68" s="1" t="s">
        <v>107</v>
      </c>
      <c r="H68" s="3">
        <v>180</v>
      </c>
      <c r="I68" s="2">
        <v>2209</v>
      </c>
      <c r="J68" s="4">
        <v>132.54</v>
      </c>
      <c r="K68" s="2">
        <v>0</v>
      </c>
      <c r="L68" s="17">
        <f>SUM(Tabela5[[#This Row],[JANEIRO]:[JUNHO]])</f>
        <v>2636</v>
      </c>
      <c r="M68" s="17">
        <v>2209</v>
      </c>
      <c r="N68" s="21">
        <v>0</v>
      </c>
      <c r="O68" s="19">
        <v>262</v>
      </c>
      <c r="P68" s="19"/>
      <c r="Q68" s="19">
        <v>87</v>
      </c>
      <c r="R68" s="20">
        <v>78</v>
      </c>
      <c r="S68" s="77">
        <v>0</v>
      </c>
      <c r="T68" s="77" t="e">
        <f>VLOOKUP(Tabela5[[#This Row],[num_serie]],tbl_boleto[[#All],[Série Fabricante]:[diferenca]],10,FALSE)</f>
        <v>#N/A</v>
      </c>
      <c r="U68" s="77">
        <f>IFERROR(VLOOKUP(Tabela5[[#This Row],[num_serie]],setembro!B68:C241,2,FALSE),0)</f>
        <v>280</v>
      </c>
    </row>
    <row r="69" spans="1:21">
      <c r="A69" s="1" t="s">
        <v>287</v>
      </c>
      <c r="B69" s="1" t="s">
        <v>388</v>
      </c>
      <c r="C69" s="1" t="s">
        <v>163</v>
      </c>
      <c r="D69" s="1" t="s">
        <v>581</v>
      </c>
      <c r="E69" s="1" t="s">
        <v>575</v>
      </c>
      <c r="F69" s="43"/>
      <c r="G69" s="1" t="s">
        <v>389</v>
      </c>
      <c r="H69" s="3" t="s">
        <v>79</v>
      </c>
      <c r="I69" s="2">
        <v>5137</v>
      </c>
      <c r="J69" s="4">
        <v>308.21999999999997</v>
      </c>
      <c r="K69" s="2">
        <v>1</v>
      </c>
      <c r="L69" s="24">
        <f>SUM(Tabela5[[#This Row],[JANEIRO]:[JUNHO]])</f>
        <v>8517</v>
      </c>
      <c r="M69" s="24">
        <v>1487</v>
      </c>
      <c r="N69" s="26">
        <v>3650</v>
      </c>
      <c r="O69" s="25">
        <v>1265</v>
      </c>
      <c r="P69" s="25"/>
      <c r="Q69" s="25">
        <v>1858</v>
      </c>
      <c r="R69" s="27">
        <v>257</v>
      </c>
      <c r="S69" s="77">
        <v>1729</v>
      </c>
      <c r="T69" s="77">
        <f>VLOOKUP(Tabela5[[#This Row],[num_serie]],tbl_boleto[[#All],[Série Fabricante]:[diferenca]],10,FALSE)</f>
        <v>1567</v>
      </c>
      <c r="U69" s="77">
        <f>IFERROR(VLOOKUP(Tabela5[[#This Row],[num_serie]],setembro!B69:C242,2,FALSE),0)</f>
        <v>0</v>
      </c>
    </row>
    <row r="70" spans="1:21">
      <c r="A70" s="1" t="s">
        <v>491</v>
      </c>
      <c r="B70" s="1" t="s">
        <v>492</v>
      </c>
      <c r="C70" s="1" t="s">
        <v>163</v>
      </c>
      <c r="D70" s="1" t="s">
        <v>581</v>
      </c>
      <c r="E70" s="1" t="s">
        <v>575</v>
      </c>
      <c r="F70" s="43"/>
      <c r="G70" s="1" t="s">
        <v>493</v>
      </c>
      <c r="H70" s="3" t="s">
        <v>79</v>
      </c>
      <c r="I70" s="2">
        <v>3832</v>
      </c>
      <c r="J70" s="4">
        <v>229.92</v>
      </c>
      <c r="K70" s="2">
        <v>1</v>
      </c>
      <c r="L70" s="24">
        <f>SUM(Tabela5[[#This Row],[JANEIRO]:[JUNHO]])</f>
        <v>8315</v>
      </c>
      <c r="M70" s="24">
        <v>1918</v>
      </c>
      <c r="N70" s="26">
        <v>1914</v>
      </c>
      <c r="O70" s="25">
        <v>1221</v>
      </c>
      <c r="P70" s="25"/>
      <c r="Q70" s="25">
        <v>1370</v>
      </c>
      <c r="R70" s="27">
        <v>1892</v>
      </c>
      <c r="S70" s="77">
        <v>1779</v>
      </c>
      <c r="T70" s="77">
        <f>VLOOKUP(Tabela5[[#This Row],[num_serie]],tbl_boleto[[#All],[Série Fabricante]:[diferenca]],10,FALSE)</f>
        <v>2373</v>
      </c>
      <c r="U70" s="77">
        <f>IFERROR(VLOOKUP(Tabela5[[#This Row],[num_serie]],setembro!B70:C243,2,FALSE),0)</f>
        <v>2529</v>
      </c>
    </row>
    <row r="71" spans="1:21">
      <c r="A71" s="1" t="s">
        <v>134</v>
      </c>
      <c r="B71" s="1" t="s">
        <v>135</v>
      </c>
      <c r="C71" s="1" t="s">
        <v>133</v>
      </c>
      <c r="D71" s="1" t="s">
        <v>583</v>
      </c>
      <c r="E71" s="1" t="s">
        <v>575</v>
      </c>
      <c r="F71" s="43"/>
      <c r="G71" s="1" t="s">
        <v>136</v>
      </c>
      <c r="H71" s="3">
        <v>180</v>
      </c>
      <c r="I71" s="2">
        <v>1821</v>
      </c>
      <c r="J71" s="4">
        <v>109.25999999999999</v>
      </c>
      <c r="K71" s="2">
        <v>0</v>
      </c>
      <c r="L71" s="17">
        <f>SUM(Tabela5[[#This Row],[JANEIRO]:[JUNHO]])</f>
        <v>10104</v>
      </c>
      <c r="M71" s="17">
        <v>1821</v>
      </c>
      <c r="N71" s="21">
        <v>0</v>
      </c>
      <c r="O71" s="19">
        <v>4824</v>
      </c>
      <c r="P71" s="19"/>
      <c r="Q71" s="19">
        <v>1663</v>
      </c>
      <c r="R71" s="20">
        <v>1796</v>
      </c>
      <c r="S71" s="77">
        <v>0</v>
      </c>
      <c r="T71" s="77" t="e">
        <f>VLOOKUP(Tabela5[[#This Row],[num_serie]],tbl_boleto[[#All],[Série Fabricante]:[diferenca]],10,FALSE)</f>
        <v>#N/A</v>
      </c>
      <c r="U71" s="77">
        <f>IFERROR(VLOOKUP(Tabela5[[#This Row],[num_serie]],setembro!B71:C244,2,FALSE),0)</f>
        <v>817</v>
      </c>
    </row>
    <row r="72" spans="1:21">
      <c r="A72" s="1" t="s">
        <v>611</v>
      </c>
      <c r="B72" s="1" t="s">
        <v>610</v>
      </c>
      <c r="C72" s="1" t="s">
        <v>133</v>
      </c>
      <c r="D72" s="1" t="s">
        <v>592</v>
      </c>
      <c r="E72" s="1" t="s">
        <v>575</v>
      </c>
      <c r="F72" s="43"/>
      <c r="G72" s="1" t="s">
        <v>612</v>
      </c>
      <c r="H72" s="3"/>
      <c r="I72" s="2"/>
      <c r="J72" s="4"/>
      <c r="K72" s="2"/>
      <c r="L72" s="17">
        <f>SUM(Tabela5[[#This Row],[JANEIRO]:[JUNHO]])</f>
        <v>11</v>
      </c>
      <c r="M72" s="17"/>
      <c r="N72" s="18"/>
      <c r="O72" s="19"/>
      <c r="P72" s="19"/>
      <c r="Q72" s="19"/>
      <c r="R72" s="20">
        <v>11</v>
      </c>
      <c r="S72" s="77">
        <v>60</v>
      </c>
      <c r="T72" s="77">
        <f>VLOOKUP(Tabela5[[#This Row],[num_serie]],tbl_boleto[[#All],[Série Fabricante]:[diferenca]],10,FALSE)</f>
        <v>454</v>
      </c>
      <c r="U72" s="77">
        <f>IFERROR(VLOOKUP(Tabela5[[#This Row],[num_serie]],setembro!B72:C245,2,FALSE),0)</f>
        <v>0</v>
      </c>
    </row>
    <row r="73" spans="1:21">
      <c r="A73" s="1" t="s">
        <v>535</v>
      </c>
      <c r="B73" s="1" t="s">
        <v>536</v>
      </c>
      <c r="C73" s="1" t="s">
        <v>133</v>
      </c>
      <c r="D73" s="8" t="s">
        <v>582</v>
      </c>
      <c r="E73" s="1" t="s">
        <v>575</v>
      </c>
      <c r="F73" s="43"/>
      <c r="G73" s="1" t="s">
        <v>537</v>
      </c>
      <c r="H73" s="3" t="s">
        <v>79</v>
      </c>
      <c r="I73" s="2">
        <v>4094</v>
      </c>
      <c r="J73" s="4">
        <v>245.64</v>
      </c>
      <c r="K73" s="2">
        <v>0</v>
      </c>
      <c r="L73" s="17">
        <f>SUM(Tabela5[[#This Row],[JANEIRO]:[JUNHO]])</f>
        <v>13977</v>
      </c>
      <c r="M73" s="17">
        <v>4094</v>
      </c>
      <c r="N73" s="21">
        <v>0</v>
      </c>
      <c r="O73" s="19">
        <v>3699</v>
      </c>
      <c r="P73" s="19"/>
      <c r="Q73" s="19">
        <v>2274</v>
      </c>
      <c r="R73" s="20">
        <v>3910</v>
      </c>
      <c r="S73" s="77">
        <v>3091</v>
      </c>
      <c r="T73" s="77">
        <f>VLOOKUP(Tabela5[[#This Row],[num_serie]],tbl_boleto[[#All],[Série Fabricante]:[diferenca]],10,FALSE)</f>
        <v>1313</v>
      </c>
      <c r="U73" s="77">
        <f>IFERROR(VLOOKUP(Tabela5[[#This Row],[num_serie]],setembro!B73:C246,2,FALSE),0)</f>
        <v>2859</v>
      </c>
    </row>
    <row r="74" spans="1:21">
      <c r="A74" s="1" t="s">
        <v>146</v>
      </c>
      <c r="B74" s="1" t="s">
        <v>147</v>
      </c>
      <c r="C74" s="1" t="s">
        <v>133</v>
      </c>
      <c r="D74" s="8" t="s">
        <v>583</v>
      </c>
      <c r="E74" s="8" t="s">
        <v>575</v>
      </c>
      <c r="F74" s="43"/>
      <c r="G74" s="1" t="s">
        <v>148</v>
      </c>
      <c r="H74" s="3">
        <v>180</v>
      </c>
      <c r="I74" s="2">
        <v>538</v>
      </c>
      <c r="J74" s="4">
        <v>32.28</v>
      </c>
      <c r="K74" s="2">
        <v>0</v>
      </c>
      <c r="L74" s="17">
        <f>SUM(Tabela5[[#This Row],[JANEIRO]:[JUNHO]])</f>
        <v>1487</v>
      </c>
      <c r="M74" s="17">
        <v>538</v>
      </c>
      <c r="N74" s="21">
        <v>0</v>
      </c>
      <c r="O74" s="19">
        <v>199</v>
      </c>
      <c r="P74" s="19"/>
      <c r="Q74" s="19">
        <v>208</v>
      </c>
      <c r="R74" s="20">
        <v>542</v>
      </c>
      <c r="S74" s="77">
        <v>0</v>
      </c>
      <c r="T74" s="77" t="e">
        <f>VLOOKUP(Tabela5[[#This Row],[num_serie]],tbl_boleto[[#All],[Série Fabricante]:[diferenca]],10,FALSE)</f>
        <v>#N/A</v>
      </c>
      <c r="U74" s="77">
        <f>IFERROR(VLOOKUP(Tabela5[[#This Row],[num_serie]],setembro!B74:C247,2,FALSE),0)</f>
        <v>395</v>
      </c>
    </row>
    <row r="75" spans="1:21">
      <c r="A75" s="1" t="s">
        <v>584</v>
      </c>
      <c r="B75" s="1" t="s">
        <v>288</v>
      </c>
      <c r="C75" s="1" t="s">
        <v>598</v>
      </c>
      <c r="D75" s="8" t="s">
        <v>581</v>
      </c>
      <c r="E75" s="1" t="s">
        <v>575</v>
      </c>
      <c r="F75" s="43"/>
      <c r="G75" s="1" t="s">
        <v>289</v>
      </c>
      <c r="H75" s="3" t="s">
        <v>79</v>
      </c>
      <c r="I75" s="2">
        <v>18356</v>
      </c>
      <c r="J75" s="4">
        <v>1101.3599999999999</v>
      </c>
      <c r="K75" s="2">
        <v>1</v>
      </c>
      <c r="L75" s="17">
        <f>SUM(Tabela5[[#This Row],[JANEIRO]:[JUNHO]])</f>
        <v>21075</v>
      </c>
      <c r="M75" s="17">
        <v>8506</v>
      </c>
      <c r="N75" s="21">
        <v>9850</v>
      </c>
      <c r="O75" s="19">
        <v>1988</v>
      </c>
      <c r="P75" s="19"/>
      <c r="Q75" s="19">
        <v>0</v>
      </c>
      <c r="R75" s="20">
        <v>731</v>
      </c>
      <c r="S75" s="77">
        <v>6846</v>
      </c>
      <c r="T75" s="77">
        <f>VLOOKUP(Tabela5[[#This Row],[num_serie]],tbl_boleto[[#All],[Série Fabricante]:[diferenca]],10,FALSE)</f>
        <v>6333</v>
      </c>
      <c r="U75" s="77">
        <f>IFERROR(VLOOKUP(Tabela5[[#This Row],[num_serie]],setembro!B75:C248,2,FALSE),0)</f>
        <v>0</v>
      </c>
    </row>
    <row r="76" spans="1:21">
      <c r="A76" s="1" t="s">
        <v>595</v>
      </c>
      <c r="B76" s="1" t="s">
        <v>650</v>
      </c>
      <c r="C76" s="1" t="s">
        <v>598</v>
      </c>
      <c r="D76" s="1"/>
      <c r="E76" s="1" t="s">
        <v>575</v>
      </c>
      <c r="F76" s="43"/>
      <c r="G76" s="1" t="s">
        <v>430</v>
      </c>
      <c r="H76" s="3" t="s">
        <v>79</v>
      </c>
      <c r="I76" s="2">
        <v>3451</v>
      </c>
      <c r="J76" s="4">
        <v>207.06</v>
      </c>
      <c r="K76" s="2">
        <v>1</v>
      </c>
      <c r="L76" s="17">
        <f>SUM(Tabela5[[#This Row],[JANEIRO]:[JUNHO]])</f>
        <v>23258</v>
      </c>
      <c r="M76" s="17">
        <v>1515</v>
      </c>
      <c r="N76" s="21">
        <v>1936</v>
      </c>
      <c r="O76" s="19">
        <v>3505</v>
      </c>
      <c r="P76" s="19"/>
      <c r="Q76" s="19">
        <v>8086</v>
      </c>
      <c r="R76" s="20">
        <v>8216</v>
      </c>
      <c r="S76" s="77">
        <v>611</v>
      </c>
      <c r="T76" s="77">
        <f>VLOOKUP(Tabela5[[#This Row],[num_serie]],tbl_boleto[[#All],[Série Fabricante]:[diferenca]],10,FALSE)</f>
        <v>1055</v>
      </c>
      <c r="U76" s="77">
        <f>IFERROR(VLOOKUP(Tabela5[[#This Row],[num_serie]],setembro!B76:C249,2,FALSE),0)</f>
        <v>0</v>
      </c>
    </row>
    <row r="77" spans="1:21">
      <c r="A77" s="1" t="s">
        <v>367</v>
      </c>
      <c r="B77" s="1" t="s">
        <v>368</v>
      </c>
      <c r="C77" s="1" t="s">
        <v>183</v>
      </c>
      <c r="D77" s="8" t="s">
        <v>581</v>
      </c>
      <c r="E77" s="1" t="s">
        <v>575</v>
      </c>
      <c r="F77" s="43" t="s">
        <v>748</v>
      </c>
      <c r="G77" s="1" t="s">
        <v>369</v>
      </c>
      <c r="H77" s="3" t="s">
        <v>79</v>
      </c>
      <c r="I77" s="2">
        <v>7473</v>
      </c>
      <c r="J77" s="4">
        <v>448.38</v>
      </c>
      <c r="K77" s="2">
        <v>1</v>
      </c>
      <c r="L77" s="17">
        <f>SUM(Tabela5[[#This Row],[JANEIRO]:[JUNHO]])</f>
        <v>15221</v>
      </c>
      <c r="M77" s="17">
        <v>3763</v>
      </c>
      <c r="N77" s="21">
        <v>3710</v>
      </c>
      <c r="O77" s="19">
        <v>1579</v>
      </c>
      <c r="P77" s="19"/>
      <c r="Q77" s="19">
        <v>3234</v>
      </c>
      <c r="R77" s="20">
        <v>2935</v>
      </c>
      <c r="S77" s="77">
        <v>2368</v>
      </c>
      <c r="T77" s="77">
        <f>VLOOKUP(Tabela5[[#This Row],[num_serie]],tbl_boleto[[#All],[Série Fabricante]:[diferenca]],10,FALSE)</f>
        <v>2272</v>
      </c>
      <c r="U77" s="77">
        <f>IFERROR(VLOOKUP(Tabela5[[#This Row],[num_serie]],setembro!B77:C250,2,FALSE),0)</f>
        <v>0</v>
      </c>
    </row>
    <row r="78" spans="1:21">
      <c r="A78" s="1" t="s">
        <v>532</v>
      </c>
      <c r="B78" s="1" t="s">
        <v>533</v>
      </c>
      <c r="C78" s="1" t="s">
        <v>183</v>
      </c>
      <c r="D78" s="9" t="s">
        <v>582</v>
      </c>
      <c r="E78" s="1" t="s">
        <v>575</v>
      </c>
      <c r="F78" s="43"/>
      <c r="G78" s="1" t="s">
        <v>534</v>
      </c>
      <c r="H78" s="3" t="s">
        <v>79</v>
      </c>
      <c r="I78" s="2">
        <v>4531</v>
      </c>
      <c r="J78" s="4">
        <v>271.86</v>
      </c>
      <c r="K78" s="2">
        <v>1</v>
      </c>
      <c r="L78" s="17">
        <f>SUM(Tabela5[[#This Row],[JANEIRO]:[JUNHO]])</f>
        <v>7244</v>
      </c>
      <c r="M78" s="17">
        <v>2079</v>
      </c>
      <c r="N78" s="21">
        <v>2452</v>
      </c>
      <c r="O78" s="19">
        <v>973</v>
      </c>
      <c r="P78" s="19"/>
      <c r="Q78" s="19">
        <v>916</v>
      </c>
      <c r="R78" s="20">
        <v>824</v>
      </c>
      <c r="S78" s="77">
        <v>932</v>
      </c>
      <c r="T78" s="77">
        <f>VLOOKUP(Tabela5[[#This Row],[num_serie]],tbl_boleto[[#All],[Série Fabricante]:[diferenca]],10,FALSE)</f>
        <v>806</v>
      </c>
      <c r="U78" s="77">
        <f>IFERROR(VLOOKUP(Tabela5[[#This Row],[num_serie]],setembro!B78:C251,2,FALSE),0)</f>
        <v>1205</v>
      </c>
    </row>
    <row r="79" spans="1:21">
      <c r="A79" s="1" t="s">
        <v>364</v>
      </c>
      <c r="B79" s="1" t="s">
        <v>365</v>
      </c>
      <c r="C79" s="1" t="s">
        <v>585</v>
      </c>
      <c r="D79" s="9" t="s">
        <v>581</v>
      </c>
      <c r="E79" s="8" t="s">
        <v>575</v>
      </c>
      <c r="F79" s="43"/>
      <c r="G79" s="1" t="s">
        <v>366</v>
      </c>
      <c r="H79" s="3" t="s">
        <v>79</v>
      </c>
      <c r="I79" s="2">
        <v>3239</v>
      </c>
      <c r="J79" s="4">
        <v>194.34</v>
      </c>
      <c r="K79" s="2">
        <v>1</v>
      </c>
      <c r="L79" s="17">
        <f>SUM(Tabela5[[#This Row],[JANEIRO]:[JUNHO]])</f>
        <v>11967</v>
      </c>
      <c r="M79" s="17">
        <v>354</v>
      </c>
      <c r="N79" s="21">
        <v>2885</v>
      </c>
      <c r="O79" s="19">
        <v>2818</v>
      </c>
      <c r="P79" s="19"/>
      <c r="Q79" s="19">
        <v>4124</v>
      </c>
      <c r="R79" s="20">
        <v>1786</v>
      </c>
      <c r="S79" s="77">
        <v>658</v>
      </c>
      <c r="T79" s="77">
        <f>VLOOKUP(Tabela5[[#This Row],[num_serie]],tbl_boleto[[#All],[Série Fabricante]:[diferenca]],10,FALSE)</f>
        <v>966</v>
      </c>
      <c r="U79" s="77">
        <f>IFERROR(VLOOKUP(Tabela5[[#This Row],[num_serie]],setembro!B79:C252,2,FALSE),0)</f>
        <v>0</v>
      </c>
    </row>
    <row r="80" spans="1:21">
      <c r="A80" s="1" t="s">
        <v>330</v>
      </c>
      <c r="B80" s="1" t="s">
        <v>331</v>
      </c>
      <c r="C80" s="1" t="s">
        <v>585</v>
      </c>
      <c r="D80" s="8" t="s">
        <v>581</v>
      </c>
      <c r="E80" s="1" t="s">
        <v>575</v>
      </c>
      <c r="F80" s="43"/>
      <c r="G80" s="1" t="s">
        <v>332</v>
      </c>
      <c r="H80" s="3" t="s">
        <v>79</v>
      </c>
      <c r="I80" s="2">
        <v>556</v>
      </c>
      <c r="J80" s="4">
        <v>33.36</v>
      </c>
      <c r="K80" s="2">
        <v>1</v>
      </c>
      <c r="L80" s="17">
        <f>SUM(Tabela5[[#This Row],[JANEIRO]:[JUNHO]])</f>
        <v>1118</v>
      </c>
      <c r="M80" s="17">
        <v>159</v>
      </c>
      <c r="N80" s="21">
        <v>397</v>
      </c>
      <c r="O80" s="19">
        <v>86</v>
      </c>
      <c r="P80" s="19"/>
      <c r="Q80" s="19">
        <v>276</v>
      </c>
      <c r="R80" s="20">
        <v>200</v>
      </c>
      <c r="S80" s="77">
        <v>1834</v>
      </c>
      <c r="T80" s="77">
        <f>VLOOKUP(Tabela5[[#This Row],[num_serie]],tbl_boleto[[#All],[Série Fabricante]:[diferenca]],10,FALSE)</f>
        <v>227</v>
      </c>
      <c r="U80" s="77">
        <f>IFERROR(VLOOKUP(Tabela5[[#This Row],[num_serie]],setembro!B80:C253,2,FALSE),0)</f>
        <v>0</v>
      </c>
    </row>
    <row r="81" spans="1:21">
      <c r="A81" s="1" t="s">
        <v>385</v>
      </c>
      <c r="B81" s="1" t="s">
        <v>386</v>
      </c>
      <c r="C81" s="1" t="s">
        <v>585</v>
      </c>
      <c r="D81" s="1" t="s">
        <v>581</v>
      </c>
      <c r="E81" s="1" t="s">
        <v>575</v>
      </c>
      <c r="F81" s="43"/>
      <c r="G81" s="1" t="s">
        <v>387</v>
      </c>
      <c r="H81" s="3" t="s">
        <v>79</v>
      </c>
      <c r="I81" s="2">
        <v>207</v>
      </c>
      <c r="J81" s="4">
        <v>12.42</v>
      </c>
      <c r="K81" s="2">
        <v>1</v>
      </c>
      <c r="L81" s="17">
        <f>SUM(Tabela5[[#This Row],[JANEIRO]:[JUNHO]])</f>
        <v>907</v>
      </c>
      <c r="M81" s="17">
        <v>39</v>
      </c>
      <c r="N81" s="21">
        <v>168</v>
      </c>
      <c r="O81" s="19">
        <v>145</v>
      </c>
      <c r="P81" s="19"/>
      <c r="Q81" s="19">
        <v>352</v>
      </c>
      <c r="R81" s="20">
        <v>203</v>
      </c>
      <c r="S81" s="77">
        <v>515</v>
      </c>
      <c r="T81" s="77">
        <f>VLOOKUP(Tabela5[[#This Row],[num_serie]],tbl_boleto[[#All],[Série Fabricante]:[diferenca]],10,FALSE)</f>
        <v>712</v>
      </c>
      <c r="U81" s="77">
        <f>IFERROR(VLOOKUP(Tabela5[[#This Row],[num_serie]],setembro!B81:C254,2,FALSE),0)</f>
        <v>0</v>
      </c>
    </row>
    <row r="82" spans="1:21">
      <c r="A82" s="1" t="s">
        <v>277</v>
      </c>
      <c r="B82" s="1" t="s">
        <v>106</v>
      </c>
      <c r="C82" s="1" t="s">
        <v>585</v>
      </c>
      <c r="D82" s="9"/>
      <c r="E82" s="1" t="s">
        <v>575</v>
      </c>
      <c r="F82" s="43"/>
      <c r="G82" s="1" t="s">
        <v>278</v>
      </c>
      <c r="H82" s="3" t="s">
        <v>79</v>
      </c>
      <c r="I82" s="2">
        <v>366</v>
      </c>
      <c r="J82" s="4">
        <v>21.96</v>
      </c>
      <c r="K82" s="2">
        <v>1</v>
      </c>
      <c r="L82" s="17">
        <f>SUM(Tabela5[[#This Row],[JANEIRO]:[JUNHO]])</f>
        <v>1015</v>
      </c>
      <c r="M82" s="17">
        <v>115</v>
      </c>
      <c r="N82" s="21">
        <v>251</v>
      </c>
      <c r="O82" s="19">
        <v>152</v>
      </c>
      <c r="P82" s="19"/>
      <c r="Q82" s="19">
        <v>265</v>
      </c>
      <c r="R82" s="20">
        <v>232</v>
      </c>
      <c r="S82" s="77">
        <v>165</v>
      </c>
      <c r="T82" s="77">
        <f>VLOOKUP(Tabela5[[#This Row],[num_serie]],tbl_boleto[[#All],[Série Fabricante]:[diferenca]],10,FALSE)</f>
        <v>183</v>
      </c>
      <c r="U82" s="77">
        <f>IFERROR(VLOOKUP(Tabela5[[#This Row],[num_serie]],setembro!B82:C255,2,FALSE),0)</f>
        <v>0</v>
      </c>
    </row>
    <row r="83" spans="1:21">
      <c r="A83" s="1" t="s">
        <v>143</v>
      </c>
      <c r="B83" s="1" t="s">
        <v>144</v>
      </c>
      <c r="C83" s="1" t="s">
        <v>661</v>
      </c>
      <c r="D83" s="8"/>
      <c r="E83" s="1" t="s">
        <v>575</v>
      </c>
      <c r="F83" s="43"/>
      <c r="G83" s="1" t="s">
        <v>145</v>
      </c>
      <c r="H83" s="3">
        <v>180</v>
      </c>
      <c r="I83" s="2">
        <v>92</v>
      </c>
      <c r="J83" s="4">
        <v>5.52</v>
      </c>
      <c r="K83" s="2">
        <v>1</v>
      </c>
      <c r="L83" s="17">
        <f>SUM(Tabela5[[#This Row],[JANEIRO]:[JUNHO]])</f>
        <v>457</v>
      </c>
      <c r="M83" s="17">
        <v>40</v>
      </c>
      <c r="N83" s="21">
        <v>52</v>
      </c>
      <c r="O83" s="19">
        <v>275</v>
      </c>
      <c r="P83" s="19"/>
      <c r="Q83" s="19">
        <v>55</v>
      </c>
      <c r="R83" s="20">
        <v>35</v>
      </c>
      <c r="S83" s="77">
        <v>0</v>
      </c>
      <c r="T83" s="77" t="e">
        <f>VLOOKUP(Tabela5[[#This Row],[num_serie]],tbl_boleto[[#All],[Série Fabricante]:[diferenca]],10,FALSE)</f>
        <v>#N/A</v>
      </c>
      <c r="U83" s="77">
        <f>IFERROR(VLOOKUP(Tabela5[[#This Row],[num_serie]],setembro!B83:C256,2,FALSE),0)</f>
        <v>16</v>
      </c>
    </row>
    <row r="84" spans="1:21">
      <c r="A84" s="1" t="s">
        <v>476</v>
      </c>
      <c r="B84" s="1" t="s">
        <v>477</v>
      </c>
      <c r="C84" s="1" t="s">
        <v>585</v>
      </c>
      <c r="D84" s="8" t="s">
        <v>581</v>
      </c>
      <c r="E84" s="8" t="s">
        <v>575</v>
      </c>
      <c r="F84" s="43"/>
      <c r="G84" s="1" t="s">
        <v>478</v>
      </c>
      <c r="H84" s="3" t="s">
        <v>79</v>
      </c>
      <c r="I84" s="2">
        <v>5447</v>
      </c>
      <c r="J84" s="4">
        <v>326.82</v>
      </c>
      <c r="K84" s="2">
        <v>1</v>
      </c>
      <c r="L84" s="17">
        <f>SUM(Tabela5[[#This Row],[JANEIRO]:[JUNHO]])</f>
        <v>15121</v>
      </c>
      <c r="M84" s="17">
        <v>14</v>
      </c>
      <c r="N84" s="21">
        <v>5433</v>
      </c>
      <c r="O84" s="19">
        <v>5114</v>
      </c>
      <c r="P84" s="19"/>
      <c r="Q84" s="19">
        <v>3249</v>
      </c>
      <c r="R84" s="20">
        <v>1311</v>
      </c>
      <c r="S84" s="77">
        <v>279</v>
      </c>
      <c r="T84" s="77">
        <f>VLOOKUP(Tabela5[[#This Row],[num_serie]],tbl_boleto[[#All],[Série Fabricante]:[diferenca]],10,FALSE)</f>
        <v>1574</v>
      </c>
      <c r="U84" s="77">
        <f>IFERROR(VLOOKUP(Tabela5[[#This Row],[num_serie]],setembro!B84:C257,2,FALSE),0)</f>
        <v>1031</v>
      </c>
    </row>
    <row r="85" spans="1:21">
      <c r="A85" s="1" t="s">
        <v>274</v>
      </c>
      <c r="B85" s="1" t="s">
        <v>275</v>
      </c>
      <c r="C85" s="1" t="s">
        <v>273</v>
      </c>
      <c r="D85" s="1" t="s">
        <v>581</v>
      </c>
      <c r="E85" s="1" t="s">
        <v>575</v>
      </c>
      <c r="F85" s="43"/>
      <c r="G85" s="1" t="s">
        <v>276</v>
      </c>
      <c r="H85" s="3" t="s">
        <v>79</v>
      </c>
      <c r="I85" s="2">
        <v>8219</v>
      </c>
      <c r="J85" s="4">
        <v>493.14</v>
      </c>
      <c r="K85" s="2">
        <v>1</v>
      </c>
      <c r="L85" s="17">
        <f>SUM(Tabela5[[#This Row],[JANEIRO]:[JUNHO]])</f>
        <v>13809</v>
      </c>
      <c r="M85" s="17">
        <v>4042</v>
      </c>
      <c r="N85" s="21">
        <v>4177</v>
      </c>
      <c r="O85" s="19">
        <v>1650</v>
      </c>
      <c r="P85" s="19"/>
      <c r="Q85" s="19">
        <v>2099</v>
      </c>
      <c r="R85" s="20">
        <v>1841</v>
      </c>
      <c r="S85" s="77">
        <v>1891</v>
      </c>
      <c r="T85" s="77">
        <f>VLOOKUP(Tabela5[[#This Row],[num_serie]],tbl_boleto[[#All],[Série Fabricante]:[diferenca]],10,FALSE)</f>
        <v>1650</v>
      </c>
      <c r="U85" s="77">
        <f>IFERROR(VLOOKUP(Tabela5[[#This Row],[num_serie]],setembro!B85:C258,2,FALSE),0)</f>
        <v>0</v>
      </c>
    </row>
    <row r="86" spans="1:21">
      <c r="A86" s="1" t="s">
        <v>379</v>
      </c>
      <c r="B86" s="1" t="s">
        <v>380</v>
      </c>
      <c r="C86" s="1" t="s">
        <v>273</v>
      </c>
      <c r="D86" s="9" t="s">
        <v>581</v>
      </c>
      <c r="E86" s="1" t="s">
        <v>575</v>
      </c>
      <c r="F86" s="43"/>
      <c r="G86" s="1" t="s">
        <v>381</v>
      </c>
      <c r="H86" s="3" t="s">
        <v>79</v>
      </c>
      <c r="I86" s="2">
        <v>1289</v>
      </c>
      <c r="J86" s="4">
        <v>77.34</v>
      </c>
      <c r="K86" s="2">
        <v>1</v>
      </c>
      <c r="L86" s="17">
        <f>SUM(Tabela5[[#This Row],[JANEIRO]:[JUNHO]])</f>
        <v>2399</v>
      </c>
      <c r="M86" s="17">
        <v>422</v>
      </c>
      <c r="N86" s="21">
        <v>867</v>
      </c>
      <c r="O86" s="19">
        <v>347</v>
      </c>
      <c r="P86" s="19"/>
      <c r="Q86" s="19">
        <v>339</v>
      </c>
      <c r="R86" s="20">
        <v>424</v>
      </c>
      <c r="S86" s="77">
        <v>318</v>
      </c>
      <c r="T86" s="77">
        <f>VLOOKUP(Tabela5[[#This Row],[num_serie]],tbl_boleto[[#All],[Série Fabricante]:[diferenca]],10,FALSE)</f>
        <v>244</v>
      </c>
      <c r="U86" s="77">
        <f>IFERROR(VLOOKUP(Tabela5[[#This Row],[num_serie]],setembro!B86:C259,2,FALSE),0)</f>
        <v>0</v>
      </c>
    </row>
    <row r="87" spans="1:21">
      <c r="A87" s="1" t="s">
        <v>479</v>
      </c>
      <c r="B87" s="1" t="s">
        <v>480</v>
      </c>
      <c r="C87" s="1" t="s">
        <v>158</v>
      </c>
      <c r="D87" s="8" t="s">
        <v>581</v>
      </c>
      <c r="E87" s="1" t="s">
        <v>575</v>
      </c>
      <c r="F87" s="43"/>
      <c r="G87" s="1" t="s">
        <v>481</v>
      </c>
      <c r="H87" s="3" t="s">
        <v>79</v>
      </c>
      <c r="I87" s="2">
        <v>6490</v>
      </c>
      <c r="J87" s="4">
        <v>389.4</v>
      </c>
      <c r="K87" s="2">
        <v>1</v>
      </c>
      <c r="L87" s="17">
        <f>SUM(Tabela5[[#This Row],[JANEIRO]:[JUNHO]])</f>
        <v>10733</v>
      </c>
      <c r="M87" s="17">
        <v>3099</v>
      </c>
      <c r="N87" s="21">
        <v>3391</v>
      </c>
      <c r="O87" s="19">
        <v>610</v>
      </c>
      <c r="P87" s="19"/>
      <c r="Q87" s="19">
        <v>2027</v>
      </c>
      <c r="R87" s="20">
        <v>1606</v>
      </c>
      <c r="S87" s="77">
        <v>1702</v>
      </c>
      <c r="T87" s="77">
        <f>VLOOKUP(Tabela5[[#This Row],[num_serie]],tbl_boleto[[#All],[Série Fabricante]:[diferenca]],10,FALSE)</f>
        <v>1530</v>
      </c>
      <c r="U87" s="77">
        <f>IFERROR(VLOOKUP(Tabela5[[#This Row],[num_serie]],setembro!B87:C260,2,FALSE),0)</f>
        <v>1337</v>
      </c>
    </row>
    <row r="88" spans="1:21">
      <c r="A88" s="1" t="s">
        <v>416</v>
      </c>
      <c r="B88" s="1" t="s">
        <v>417</v>
      </c>
      <c r="C88" s="1" t="s">
        <v>158</v>
      </c>
      <c r="D88" s="8" t="s">
        <v>581</v>
      </c>
      <c r="E88" s="1" t="s">
        <v>575</v>
      </c>
      <c r="F88" s="43"/>
      <c r="G88" s="1" t="s">
        <v>418</v>
      </c>
      <c r="H88" s="3" t="s">
        <v>79</v>
      </c>
      <c r="I88" s="2">
        <v>6599</v>
      </c>
      <c r="J88" s="4">
        <v>395.94</v>
      </c>
      <c r="K88" s="2">
        <v>1</v>
      </c>
      <c r="L88" s="17">
        <f>SUM(Tabela5[[#This Row],[JANEIRO]:[JUNHO]])</f>
        <v>12065</v>
      </c>
      <c r="M88" s="17">
        <v>3506</v>
      </c>
      <c r="N88" s="21">
        <v>3093</v>
      </c>
      <c r="O88" s="19">
        <v>1798</v>
      </c>
      <c r="P88" s="19"/>
      <c r="Q88" s="19">
        <v>1727</v>
      </c>
      <c r="R88" s="20">
        <v>1941</v>
      </c>
      <c r="S88" s="77">
        <v>1836</v>
      </c>
      <c r="T88" s="77">
        <f>VLOOKUP(Tabela5[[#This Row],[num_serie]],tbl_boleto[[#All],[Série Fabricante]:[diferenca]],10,FALSE)</f>
        <v>2158</v>
      </c>
      <c r="U88" s="77">
        <f>IFERROR(VLOOKUP(Tabela5[[#This Row],[num_serie]],setembro!B88:C261,2,FALSE),0)</f>
        <v>0</v>
      </c>
    </row>
    <row r="89" spans="1:21">
      <c r="A89" s="1" t="s">
        <v>290</v>
      </c>
      <c r="B89" s="1" t="s">
        <v>651</v>
      </c>
      <c r="C89" s="1" t="s">
        <v>597</v>
      </c>
      <c r="D89" s="1" t="s">
        <v>581</v>
      </c>
      <c r="E89" s="1" t="s">
        <v>575</v>
      </c>
      <c r="F89" s="43"/>
      <c r="G89" s="1" t="s">
        <v>291</v>
      </c>
      <c r="H89" s="3" t="s">
        <v>79</v>
      </c>
      <c r="I89" s="2">
        <v>1</v>
      </c>
      <c r="J89" s="4">
        <v>0.06</v>
      </c>
      <c r="K89" s="2">
        <v>0</v>
      </c>
      <c r="L89" s="17">
        <f>SUM(Tabela5[[#This Row],[JANEIRO]:[JUNHO]])</f>
        <v>152</v>
      </c>
      <c r="M89" s="17">
        <v>1</v>
      </c>
      <c r="N89" s="21">
        <v>0</v>
      </c>
      <c r="O89" s="19">
        <v>123</v>
      </c>
      <c r="P89" s="19"/>
      <c r="Q89" s="19">
        <v>12</v>
      </c>
      <c r="R89" s="20">
        <v>16</v>
      </c>
      <c r="S89" s="77">
        <v>30</v>
      </c>
      <c r="T89" s="77">
        <f>VLOOKUP(Tabela5[[#This Row],[num_serie]],tbl_boleto[[#All],[Série Fabricante]:[diferenca]],10,FALSE)</f>
        <v>19</v>
      </c>
      <c r="U89" s="77">
        <f>IFERROR(VLOOKUP(Tabela5[[#This Row],[num_serie]],setembro!B89:C262,2,FALSE),0)</f>
        <v>0</v>
      </c>
    </row>
    <row r="90" spans="1:21">
      <c r="A90" s="1" t="s">
        <v>81</v>
      </c>
      <c r="B90" s="1" t="s">
        <v>82</v>
      </c>
      <c r="C90" s="1" t="s">
        <v>80</v>
      </c>
      <c r="D90" s="1" t="s">
        <v>582</v>
      </c>
      <c r="E90" s="1" t="s">
        <v>575</v>
      </c>
      <c r="F90" s="43"/>
      <c r="G90" s="1" t="s">
        <v>83</v>
      </c>
      <c r="H90" s="3" t="s">
        <v>79</v>
      </c>
      <c r="I90" s="2">
        <v>5981</v>
      </c>
      <c r="J90" s="4">
        <v>358.86</v>
      </c>
      <c r="K90" s="2">
        <v>1</v>
      </c>
      <c r="L90" s="17">
        <f>SUM(Tabela5[[#This Row],[JANEIRO]:[JUNHO]])</f>
        <v>12860</v>
      </c>
      <c r="M90" s="17">
        <v>2890</v>
      </c>
      <c r="N90" s="21">
        <v>3091</v>
      </c>
      <c r="O90" s="19">
        <v>1764</v>
      </c>
      <c r="P90" s="19"/>
      <c r="Q90" s="19">
        <v>3357</v>
      </c>
      <c r="R90" s="20">
        <v>1758</v>
      </c>
      <c r="S90" s="77">
        <v>1090</v>
      </c>
      <c r="T90" s="77">
        <f>VLOOKUP(Tabela5[[#This Row],[num_serie]],tbl_boleto[[#All],[Série Fabricante]:[diferenca]],10,FALSE)</f>
        <v>710</v>
      </c>
      <c r="U90" s="77">
        <f>IFERROR(VLOOKUP(Tabela5[[#This Row],[num_serie]],setembro!B90:C263,2,FALSE),0)</f>
        <v>0</v>
      </c>
    </row>
    <row r="91" spans="1:21">
      <c r="A91" s="1" t="s">
        <v>482</v>
      </c>
      <c r="B91" s="1" t="s">
        <v>483</v>
      </c>
      <c r="C91" s="1" t="s">
        <v>80</v>
      </c>
      <c r="D91" s="1" t="s">
        <v>581</v>
      </c>
      <c r="E91" s="1" t="s">
        <v>575</v>
      </c>
      <c r="F91" s="43"/>
      <c r="G91" s="1" t="s">
        <v>484</v>
      </c>
      <c r="H91" s="3" t="s">
        <v>79</v>
      </c>
      <c r="I91" s="2">
        <v>458</v>
      </c>
      <c r="J91" s="4">
        <v>27.48</v>
      </c>
      <c r="K91" s="2">
        <v>1</v>
      </c>
      <c r="L91" s="17">
        <f>SUM(Tabela5[[#This Row],[JANEIRO]:[JUNHO]])</f>
        <v>867</v>
      </c>
      <c r="M91" s="17">
        <v>154</v>
      </c>
      <c r="N91" s="21">
        <v>304</v>
      </c>
      <c r="O91" s="19">
        <v>82</v>
      </c>
      <c r="P91" s="19"/>
      <c r="Q91" s="19">
        <v>172</v>
      </c>
      <c r="R91" s="20">
        <v>155</v>
      </c>
      <c r="S91" s="77">
        <v>457</v>
      </c>
      <c r="T91" s="77">
        <f>VLOOKUP(Tabela5[[#This Row],[num_serie]],tbl_boleto[[#All],[Série Fabricante]:[diferenca]],10,FALSE)</f>
        <v>147</v>
      </c>
      <c r="U91" s="77">
        <f>IFERROR(VLOOKUP(Tabela5[[#This Row],[num_serie]],setembro!B91:C264,2,FALSE),0)</f>
        <v>0</v>
      </c>
    </row>
    <row r="92" spans="1:21">
      <c r="A92" s="1" t="s">
        <v>390</v>
      </c>
      <c r="B92" s="1" t="s">
        <v>391</v>
      </c>
      <c r="C92" s="1" t="s">
        <v>80</v>
      </c>
      <c r="D92" s="1" t="s">
        <v>581</v>
      </c>
      <c r="E92" s="1" t="s">
        <v>575</v>
      </c>
      <c r="F92" s="43"/>
      <c r="G92" s="1" t="s">
        <v>392</v>
      </c>
      <c r="H92" s="3" t="s">
        <v>79</v>
      </c>
      <c r="I92" s="2">
        <v>2306</v>
      </c>
      <c r="J92" s="4">
        <v>138.35999999999999</v>
      </c>
      <c r="K92" s="2">
        <v>1</v>
      </c>
      <c r="L92" s="17">
        <f>SUM(Tabela5[[#This Row],[JANEIRO]:[JUNHO]])</f>
        <v>5964</v>
      </c>
      <c r="M92" s="17">
        <v>802</v>
      </c>
      <c r="N92" s="21">
        <v>1504</v>
      </c>
      <c r="O92" s="19">
        <v>1114</v>
      </c>
      <c r="P92" s="19"/>
      <c r="Q92" s="19">
        <v>1425</v>
      </c>
      <c r="R92" s="20">
        <v>1119</v>
      </c>
      <c r="S92" s="77">
        <v>1354</v>
      </c>
      <c r="T92" s="77">
        <f>VLOOKUP(Tabela5[[#This Row],[num_serie]],tbl_boleto[[#All],[Série Fabricante]:[diferenca]],10,FALSE)</f>
        <v>1293</v>
      </c>
      <c r="U92" s="77">
        <f>IFERROR(VLOOKUP(Tabela5[[#This Row],[num_serie]],setembro!B92:C265,2,FALSE),0)</f>
        <v>0</v>
      </c>
    </row>
    <row r="93" spans="1:21">
      <c r="A93" s="1" t="s">
        <v>519</v>
      </c>
      <c r="B93" s="1" t="s">
        <v>520</v>
      </c>
      <c r="C93" s="1" t="s">
        <v>80</v>
      </c>
      <c r="D93" s="9" t="s">
        <v>582</v>
      </c>
      <c r="E93" s="1" t="s">
        <v>575</v>
      </c>
      <c r="F93" s="43"/>
      <c r="G93" s="1" t="s">
        <v>521</v>
      </c>
      <c r="H93" s="3" t="s">
        <v>79</v>
      </c>
      <c r="I93" s="2">
        <v>32</v>
      </c>
      <c r="J93" s="4">
        <v>1.92</v>
      </c>
      <c r="K93" s="2">
        <v>0</v>
      </c>
      <c r="L93" s="17">
        <f>SUM(Tabela5[[#This Row],[JANEIRO]:[JUNHO]])</f>
        <v>98</v>
      </c>
      <c r="M93" s="17">
        <v>32</v>
      </c>
      <c r="N93" s="21">
        <v>0</v>
      </c>
      <c r="O93" s="19">
        <v>27</v>
      </c>
      <c r="P93" s="19"/>
      <c r="Q93" s="19">
        <v>20</v>
      </c>
      <c r="R93" s="20">
        <v>19</v>
      </c>
      <c r="S93" s="77">
        <v>72</v>
      </c>
      <c r="T93" s="77">
        <f>VLOOKUP(Tabela5[[#This Row],[num_serie]],tbl_boleto[[#All],[Série Fabricante]:[diferenca]],10,FALSE)</f>
        <v>53</v>
      </c>
      <c r="U93" s="77">
        <f>IFERROR(VLOOKUP(Tabela5[[#This Row],[num_serie]],setembro!B93:C266,2,FALSE),0)</f>
        <v>58</v>
      </c>
    </row>
    <row r="94" spans="1:21">
      <c r="A94" s="1" t="s">
        <v>527</v>
      </c>
      <c r="B94" s="1" t="s">
        <v>348</v>
      </c>
      <c r="C94" s="1" t="s">
        <v>346</v>
      </c>
      <c r="D94" s="8" t="s">
        <v>616</v>
      </c>
      <c r="E94" s="1" t="s">
        <v>575</v>
      </c>
      <c r="F94" s="43"/>
      <c r="G94" s="1" t="s">
        <v>349</v>
      </c>
      <c r="H94" s="3" t="s">
        <v>79</v>
      </c>
      <c r="I94" s="2">
        <v>4120</v>
      </c>
      <c r="J94" s="4">
        <v>247.2</v>
      </c>
      <c r="K94" s="2">
        <v>1</v>
      </c>
      <c r="L94" s="17">
        <f>SUM(Tabela5[[#This Row],[JANEIRO]:[JUNHO]])</f>
        <v>8687</v>
      </c>
      <c r="M94" s="17">
        <v>2278</v>
      </c>
      <c r="N94" s="21">
        <v>1842</v>
      </c>
      <c r="O94" s="19">
        <v>1410</v>
      </c>
      <c r="P94" s="19"/>
      <c r="Q94" s="19">
        <v>1097</v>
      </c>
      <c r="R94" s="20">
        <v>2060</v>
      </c>
      <c r="S94" s="77">
        <v>634</v>
      </c>
      <c r="T94" s="77">
        <f>VLOOKUP(Tabela5[[#This Row],[num_serie]],tbl_boleto[[#All],[Série Fabricante]:[diferenca]],10,FALSE)</f>
        <v>911</v>
      </c>
      <c r="U94" s="77">
        <f>IFERROR(VLOOKUP(Tabela5[[#This Row],[num_serie]],setembro!B94:C267,2,FALSE),0)</f>
        <v>567</v>
      </c>
    </row>
    <row r="95" spans="1:21">
      <c r="A95" s="1" t="s">
        <v>454</v>
      </c>
      <c r="B95" s="1" t="s">
        <v>455</v>
      </c>
      <c r="C95" s="1" t="s">
        <v>346</v>
      </c>
      <c r="D95" s="9" t="s">
        <v>581</v>
      </c>
      <c r="E95" s="8" t="s">
        <v>575</v>
      </c>
      <c r="F95" s="43"/>
      <c r="G95" s="1" t="s">
        <v>456</v>
      </c>
      <c r="H95" s="3" t="s">
        <v>79</v>
      </c>
      <c r="I95" s="2">
        <v>0</v>
      </c>
      <c r="J95" s="4">
        <v>0</v>
      </c>
      <c r="K95" s="2">
        <v>0</v>
      </c>
      <c r="L95" s="17">
        <f>SUM(Tabela5[[#This Row],[JANEIRO]:[JUNHO]])</f>
        <v>0</v>
      </c>
      <c r="M95" s="17">
        <v>0</v>
      </c>
      <c r="N95" s="21">
        <v>0</v>
      </c>
      <c r="O95" s="19">
        <v>0</v>
      </c>
      <c r="P95" s="19"/>
      <c r="Q95" s="19">
        <v>0</v>
      </c>
      <c r="R95" s="20">
        <v>0</v>
      </c>
      <c r="S95" s="77">
        <v>0</v>
      </c>
      <c r="T95" s="77">
        <f>VLOOKUP(Tabela5[[#This Row],[num_serie]],tbl_boleto[[#All],[Série Fabricante]:[diferenca]],10,FALSE)</f>
        <v>0</v>
      </c>
      <c r="U95" s="77">
        <f>IFERROR(VLOOKUP(Tabela5[[#This Row],[num_serie]],setembro!B95:C268,2,FALSE),0)</f>
        <v>0</v>
      </c>
    </row>
    <row r="96" spans="1:21">
      <c r="A96" s="1" t="s">
        <v>102</v>
      </c>
      <c r="B96" s="1" t="s">
        <v>103</v>
      </c>
      <c r="C96" s="1" t="s">
        <v>88</v>
      </c>
      <c r="D96" s="8" t="s">
        <v>586</v>
      </c>
      <c r="E96" s="8" t="s">
        <v>575</v>
      </c>
      <c r="F96" s="43"/>
      <c r="G96" s="1" t="s">
        <v>104</v>
      </c>
      <c r="H96" s="3">
        <v>180</v>
      </c>
      <c r="I96" s="2">
        <v>1630</v>
      </c>
      <c r="J96" s="4">
        <v>97.8</v>
      </c>
      <c r="K96" s="2">
        <v>1</v>
      </c>
      <c r="L96" s="17">
        <f>SUM(Tabela5[[#This Row],[JANEIRO]:[JUNHO]])</f>
        <v>3117</v>
      </c>
      <c r="M96" s="17">
        <v>787</v>
      </c>
      <c r="N96" s="21">
        <v>843</v>
      </c>
      <c r="O96" s="19">
        <v>395</v>
      </c>
      <c r="P96" s="19"/>
      <c r="Q96" s="19">
        <v>549</v>
      </c>
      <c r="R96" s="20">
        <v>543</v>
      </c>
      <c r="S96" s="77">
        <v>0</v>
      </c>
      <c r="T96" s="77" t="e">
        <f>VLOOKUP(Tabela5[[#This Row],[num_serie]],tbl_boleto[[#All],[Série Fabricante]:[diferenca]],10,FALSE)</f>
        <v>#N/A</v>
      </c>
      <c r="U96" s="77">
        <f>IFERROR(VLOOKUP(Tabela5[[#This Row],[num_serie]],setembro!B96:C269,2,FALSE),0)</f>
        <v>861</v>
      </c>
    </row>
    <row r="97" spans="1:21">
      <c r="A97" s="1" t="s">
        <v>89</v>
      </c>
      <c r="B97" s="1" t="s">
        <v>90</v>
      </c>
      <c r="C97" s="1" t="s">
        <v>88</v>
      </c>
      <c r="D97" s="1" t="s">
        <v>583</v>
      </c>
      <c r="E97" s="8" t="s">
        <v>575</v>
      </c>
      <c r="F97" s="43"/>
      <c r="G97" s="1" t="s">
        <v>91</v>
      </c>
      <c r="H97" s="3">
        <v>180</v>
      </c>
      <c r="I97" s="2">
        <v>1383</v>
      </c>
      <c r="J97" s="4">
        <v>82.98</v>
      </c>
      <c r="K97" s="2">
        <v>1</v>
      </c>
      <c r="L97" s="17">
        <f>SUM(Tabela5[[#This Row],[JANEIRO]:[JUNHO]])</f>
        <v>2682</v>
      </c>
      <c r="M97" s="17">
        <v>683</v>
      </c>
      <c r="N97" s="21">
        <v>700</v>
      </c>
      <c r="O97" s="19">
        <v>207</v>
      </c>
      <c r="P97" s="19"/>
      <c r="Q97" s="19">
        <v>461</v>
      </c>
      <c r="R97" s="20">
        <v>631</v>
      </c>
      <c r="S97" s="77">
        <v>0</v>
      </c>
      <c r="T97" s="77" t="e">
        <f>VLOOKUP(Tabela5[[#This Row],[num_serie]],tbl_boleto[[#All],[Série Fabricante]:[diferenca]],10,FALSE)</f>
        <v>#N/A</v>
      </c>
      <c r="U97" s="77">
        <f>IFERROR(VLOOKUP(Tabela5[[#This Row],[num_serie]],setembro!B97:C270,2,FALSE),0)</f>
        <v>480</v>
      </c>
    </row>
    <row r="98" spans="1:21">
      <c r="A98" s="1" t="s">
        <v>96</v>
      </c>
      <c r="B98" s="1" t="s">
        <v>97</v>
      </c>
      <c r="C98" s="1" t="s">
        <v>88</v>
      </c>
      <c r="D98" s="9" t="s">
        <v>583</v>
      </c>
      <c r="E98" s="8" t="s">
        <v>575</v>
      </c>
      <c r="F98" s="43"/>
      <c r="G98" s="1" t="s">
        <v>98</v>
      </c>
      <c r="H98" s="3">
        <v>180</v>
      </c>
      <c r="I98" s="2">
        <v>3203</v>
      </c>
      <c r="J98" s="4">
        <v>192.18</v>
      </c>
      <c r="K98" s="2">
        <v>1</v>
      </c>
      <c r="L98" s="17">
        <f>SUM(Tabela5[[#This Row],[JANEIRO]:[JUNHO]])</f>
        <v>6740</v>
      </c>
      <c r="M98" s="17">
        <v>1632</v>
      </c>
      <c r="N98" s="21">
        <v>1571</v>
      </c>
      <c r="O98" s="19">
        <v>1037</v>
      </c>
      <c r="P98" s="19"/>
      <c r="Q98" s="19">
        <v>1112</v>
      </c>
      <c r="R98" s="20">
        <v>1388</v>
      </c>
      <c r="S98" s="77">
        <v>0</v>
      </c>
      <c r="T98" s="77" t="e">
        <f>VLOOKUP(Tabela5[[#This Row],[num_serie]],tbl_boleto[[#All],[Série Fabricante]:[diferenca]],10,FALSE)</f>
        <v>#N/A</v>
      </c>
      <c r="U98" s="77">
        <f>IFERROR(VLOOKUP(Tabela5[[#This Row],[num_serie]],setembro!B98:C271,2,FALSE),0)</f>
        <v>1423</v>
      </c>
    </row>
    <row r="99" spans="1:21">
      <c r="A99" s="1" t="s">
        <v>308</v>
      </c>
      <c r="B99" s="1" t="s">
        <v>309</v>
      </c>
      <c r="C99" s="1" t="s">
        <v>129</v>
      </c>
      <c r="D99" s="1" t="s">
        <v>581</v>
      </c>
      <c r="E99" s="8" t="s">
        <v>575</v>
      </c>
      <c r="F99" s="43"/>
      <c r="G99" s="1" t="s">
        <v>310</v>
      </c>
      <c r="H99" s="3" t="s">
        <v>79</v>
      </c>
      <c r="I99" s="2">
        <v>12951</v>
      </c>
      <c r="J99" s="4">
        <v>777.06</v>
      </c>
      <c r="K99" s="2">
        <v>1</v>
      </c>
      <c r="L99" s="17">
        <f>SUM(Tabela5[[#This Row],[JANEIRO]:[JUNHO]])</f>
        <v>19283</v>
      </c>
      <c r="M99" s="17">
        <v>6452</v>
      </c>
      <c r="N99" s="21">
        <v>6499</v>
      </c>
      <c r="O99" s="19">
        <v>1923</v>
      </c>
      <c r="P99" s="19"/>
      <c r="Q99" s="19">
        <v>2314</v>
      </c>
      <c r="R99" s="20">
        <v>2095</v>
      </c>
      <c r="S99" s="77">
        <v>2323</v>
      </c>
      <c r="T99" s="77">
        <f>VLOOKUP(Tabela5[[#This Row],[num_serie]],tbl_boleto[[#All],[Série Fabricante]:[diferenca]],10,FALSE)</f>
        <v>1989</v>
      </c>
      <c r="U99" s="77">
        <f>IFERROR(VLOOKUP(Tabela5[[#This Row],[num_serie]],setembro!B99:C272,2,FALSE),0)</f>
        <v>0</v>
      </c>
    </row>
    <row r="100" spans="1:21">
      <c r="A100" s="1" t="s">
        <v>448</v>
      </c>
      <c r="B100" s="1" t="s">
        <v>449</v>
      </c>
      <c r="C100" s="1" t="s">
        <v>129</v>
      </c>
      <c r="D100" s="8" t="s">
        <v>581</v>
      </c>
      <c r="E100" s="8" t="s">
        <v>575</v>
      </c>
      <c r="F100" s="43"/>
      <c r="G100" s="1" t="s">
        <v>450</v>
      </c>
      <c r="H100" s="3" t="s">
        <v>79</v>
      </c>
      <c r="I100" s="2">
        <v>680</v>
      </c>
      <c r="J100" s="4">
        <v>40.799999999999997</v>
      </c>
      <c r="K100" s="2">
        <v>1</v>
      </c>
      <c r="L100" s="17">
        <f>SUM(Tabela5[[#This Row],[JANEIRO]:[JUNHO]])</f>
        <v>3619</v>
      </c>
      <c r="M100" s="17">
        <v>288</v>
      </c>
      <c r="N100" s="21">
        <v>392</v>
      </c>
      <c r="O100" s="19">
        <v>895</v>
      </c>
      <c r="P100" s="19"/>
      <c r="Q100" s="19">
        <v>1131</v>
      </c>
      <c r="R100" s="20">
        <v>913</v>
      </c>
      <c r="S100" s="77">
        <v>544</v>
      </c>
      <c r="T100" s="77">
        <f>VLOOKUP(Tabela5[[#This Row],[num_serie]],tbl_boleto[[#All],[Série Fabricante]:[diferenca]],10,FALSE)</f>
        <v>923</v>
      </c>
      <c r="U100" s="77">
        <f>IFERROR(VLOOKUP(Tabela5[[#This Row],[num_serie]],setembro!B100:C273,2,FALSE),0)</f>
        <v>0</v>
      </c>
    </row>
    <row r="101" spans="1:21">
      <c r="A101" s="1" t="s">
        <v>130</v>
      </c>
      <c r="B101" s="1" t="s">
        <v>131</v>
      </c>
      <c r="C101" s="1" t="s">
        <v>129</v>
      </c>
      <c r="D101" s="1" t="s">
        <v>583</v>
      </c>
      <c r="E101" s="8" t="s">
        <v>575</v>
      </c>
      <c r="F101" s="43"/>
      <c r="G101" s="1" t="s">
        <v>132</v>
      </c>
      <c r="H101" s="3" t="s">
        <v>79</v>
      </c>
      <c r="I101" s="2">
        <v>404</v>
      </c>
      <c r="J101" s="4">
        <v>24.24</v>
      </c>
      <c r="K101" s="2">
        <v>1</v>
      </c>
      <c r="L101" s="17">
        <f>SUM(Tabela5[[#This Row],[JANEIRO]:[JUNHO]])</f>
        <v>6725</v>
      </c>
      <c r="M101" s="17">
        <v>64</v>
      </c>
      <c r="N101" s="21">
        <v>340</v>
      </c>
      <c r="O101" s="19">
        <v>5813</v>
      </c>
      <c r="P101" s="19"/>
      <c r="Q101" s="19">
        <v>319</v>
      </c>
      <c r="R101" s="20">
        <v>189</v>
      </c>
      <c r="S101" s="77">
        <v>253</v>
      </c>
      <c r="T101" s="77">
        <f>VLOOKUP(Tabela5[[#This Row],[num_serie]],tbl_boleto[[#All],[Série Fabricante]:[diferenca]],10,FALSE)</f>
        <v>289</v>
      </c>
      <c r="U101" s="77">
        <f>IFERROR(VLOOKUP(Tabela5[[#This Row],[num_serie]],setembro!B101:C274,2,FALSE),0)</f>
        <v>0</v>
      </c>
    </row>
    <row r="102" spans="1:21">
      <c r="A102" s="1" t="s">
        <v>314</v>
      </c>
      <c r="B102" s="1" t="s">
        <v>315</v>
      </c>
      <c r="C102" s="1" t="s">
        <v>203</v>
      </c>
      <c r="D102" s="1" t="s">
        <v>581</v>
      </c>
      <c r="E102" s="8" t="s">
        <v>575</v>
      </c>
      <c r="F102" s="43"/>
      <c r="G102" s="1" t="s">
        <v>316</v>
      </c>
      <c r="H102" s="3" t="s">
        <v>79</v>
      </c>
      <c r="I102" s="2">
        <v>5822</v>
      </c>
      <c r="J102" s="4">
        <v>349.32</v>
      </c>
      <c r="K102" s="2">
        <v>1</v>
      </c>
      <c r="L102" s="17">
        <f>SUM(Tabela5[[#This Row],[JANEIRO]:[JUNHO]])</f>
        <v>15580</v>
      </c>
      <c r="M102" s="17">
        <v>186</v>
      </c>
      <c r="N102" s="22">
        <v>5636</v>
      </c>
      <c r="O102" s="19">
        <v>1976</v>
      </c>
      <c r="P102" s="19"/>
      <c r="Q102" s="19">
        <v>3917</v>
      </c>
      <c r="R102" s="20">
        <v>3865</v>
      </c>
      <c r="S102" s="77">
        <v>3576</v>
      </c>
      <c r="T102" s="77">
        <f>VLOOKUP(Tabela5[[#This Row],[num_serie]],tbl_boleto[[#All],[Série Fabricante]:[diferenca]],10,FALSE)</f>
        <v>4060</v>
      </c>
      <c r="U102" s="77">
        <f>IFERROR(VLOOKUP(Tabela5[[#This Row],[num_serie]],setembro!B102:C275,2,FALSE),0)</f>
        <v>0</v>
      </c>
    </row>
    <row r="103" spans="1:21">
      <c r="A103" s="1" t="s">
        <v>458</v>
      </c>
      <c r="B103" s="1" t="s">
        <v>396</v>
      </c>
      <c r="C103" s="1" t="s">
        <v>203</v>
      </c>
      <c r="D103" s="8" t="s">
        <v>581</v>
      </c>
      <c r="E103" s="1" t="s">
        <v>575</v>
      </c>
      <c r="F103" s="43"/>
      <c r="G103" s="1" t="s">
        <v>397</v>
      </c>
      <c r="H103" s="3" t="s">
        <v>79</v>
      </c>
      <c r="I103" s="2">
        <v>1335</v>
      </c>
      <c r="J103" s="4">
        <v>80.099999999999994</v>
      </c>
      <c r="K103" s="2">
        <v>1</v>
      </c>
      <c r="L103" s="17">
        <f>SUM(Tabela5[[#This Row],[JANEIRO]:[JUNHO]])</f>
        <v>2500</v>
      </c>
      <c r="M103" s="17">
        <v>466</v>
      </c>
      <c r="N103" s="18">
        <v>869</v>
      </c>
      <c r="O103" s="19">
        <v>343</v>
      </c>
      <c r="P103" s="19"/>
      <c r="Q103" s="19">
        <v>156</v>
      </c>
      <c r="R103" s="20">
        <v>666</v>
      </c>
      <c r="S103" s="77">
        <v>585</v>
      </c>
      <c r="T103" s="77">
        <f>VLOOKUP(Tabela5[[#This Row],[num_serie]],tbl_boleto[[#All],[Série Fabricante]:[diferenca]],10,FALSE)</f>
        <v>339</v>
      </c>
      <c r="U103" s="77">
        <f>IFERROR(VLOOKUP(Tabela5[[#This Row],[num_serie]],setembro!B103:C276,2,FALSE),0)</f>
        <v>0</v>
      </c>
    </row>
    <row r="104" spans="1:21">
      <c r="A104" s="1" t="s">
        <v>298</v>
      </c>
      <c r="B104" s="1" t="s">
        <v>299</v>
      </c>
      <c r="C104" s="1" t="s">
        <v>215</v>
      </c>
      <c r="D104" s="8" t="s">
        <v>581</v>
      </c>
      <c r="E104" s="1" t="s">
        <v>575</v>
      </c>
      <c r="F104" s="43"/>
      <c r="G104" s="1" t="s">
        <v>300</v>
      </c>
      <c r="H104" s="3" t="s">
        <v>79</v>
      </c>
      <c r="I104" s="2">
        <v>5991</v>
      </c>
      <c r="J104" s="4">
        <v>359.46</v>
      </c>
      <c r="K104" s="2">
        <v>1</v>
      </c>
      <c r="L104" s="17">
        <f>SUM(Tabela5[[#This Row],[JANEIRO]:[JUNHO]])</f>
        <v>11449</v>
      </c>
      <c r="M104" s="17">
        <v>2660</v>
      </c>
      <c r="N104" s="18">
        <v>3331</v>
      </c>
      <c r="O104" s="19">
        <v>1548</v>
      </c>
      <c r="P104" s="19"/>
      <c r="Q104" s="19">
        <v>1580</v>
      </c>
      <c r="R104" s="20">
        <v>2330</v>
      </c>
      <c r="S104" s="77">
        <v>2835</v>
      </c>
      <c r="T104" s="77">
        <f>VLOOKUP(Tabela5[[#This Row],[num_serie]],tbl_boleto[[#All],[Série Fabricante]:[diferenca]],10,FALSE)</f>
        <v>3072</v>
      </c>
      <c r="U104" s="77">
        <f>IFERROR(VLOOKUP(Tabela5[[#This Row],[num_serie]],setembro!B104:C277,2,FALSE),0)</f>
        <v>0</v>
      </c>
    </row>
    <row r="105" spans="1:21">
      <c r="A105" s="1" t="s">
        <v>451</v>
      </c>
      <c r="B105" s="1" t="s">
        <v>452</v>
      </c>
      <c r="C105" s="1" t="s">
        <v>215</v>
      </c>
      <c r="D105" s="8" t="s">
        <v>581</v>
      </c>
      <c r="E105" s="1" t="s">
        <v>575</v>
      </c>
      <c r="F105" s="43"/>
      <c r="G105" s="1" t="s">
        <v>453</v>
      </c>
      <c r="H105" s="3" t="s">
        <v>79</v>
      </c>
      <c r="I105" s="2">
        <v>6777</v>
      </c>
      <c r="J105" s="4">
        <v>406.62</v>
      </c>
      <c r="K105" s="2">
        <v>1</v>
      </c>
      <c r="L105" s="17">
        <f>SUM(Tabela5[[#This Row],[JANEIRO]:[JUNHO]])</f>
        <v>13129</v>
      </c>
      <c r="M105" s="17">
        <v>2971</v>
      </c>
      <c r="N105" s="18">
        <v>3806</v>
      </c>
      <c r="O105" s="19">
        <v>1661</v>
      </c>
      <c r="P105" s="19"/>
      <c r="Q105" s="19">
        <v>2466</v>
      </c>
      <c r="R105" s="20">
        <v>2225</v>
      </c>
      <c r="S105" s="77">
        <v>2132</v>
      </c>
      <c r="T105" s="77">
        <f>VLOOKUP(Tabela5[[#This Row],[num_serie]],tbl_boleto[[#All],[Série Fabricante]:[diferenca]],10,FALSE)</f>
        <v>2070</v>
      </c>
      <c r="U105" s="77">
        <f>IFERROR(VLOOKUP(Tabela5[[#This Row],[num_serie]],setembro!B105:C278,2,FALSE),0)</f>
        <v>0</v>
      </c>
    </row>
    <row r="106" spans="1:21">
      <c r="A106" s="1" t="s">
        <v>292</v>
      </c>
      <c r="B106" s="1" t="s">
        <v>293</v>
      </c>
      <c r="C106" s="1" t="s">
        <v>180</v>
      </c>
      <c r="D106" s="1" t="s">
        <v>581</v>
      </c>
      <c r="E106" s="1" t="s">
        <v>575</v>
      </c>
      <c r="F106" s="43"/>
      <c r="G106" s="1" t="s">
        <v>294</v>
      </c>
      <c r="H106" s="3" t="s">
        <v>79</v>
      </c>
      <c r="I106" s="2">
        <v>5539</v>
      </c>
      <c r="J106" s="4">
        <v>332.34</v>
      </c>
      <c r="K106" s="2">
        <v>1</v>
      </c>
      <c r="L106" s="17">
        <f>SUM(Tabela5[[#This Row],[JANEIRO]:[JUNHO]])</f>
        <v>10910</v>
      </c>
      <c r="M106" s="17">
        <v>2557</v>
      </c>
      <c r="N106" s="18">
        <v>2982</v>
      </c>
      <c r="O106" s="19">
        <v>1173</v>
      </c>
      <c r="P106" s="19"/>
      <c r="Q106" s="19">
        <v>2150</v>
      </c>
      <c r="R106" s="20">
        <v>2048</v>
      </c>
      <c r="S106" s="77">
        <v>1877</v>
      </c>
      <c r="T106" s="77">
        <f>VLOOKUP(Tabela5[[#This Row],[num_serie]],tbl_boleto[[#All],[Série Fabricante]:[diferenca]],10,FALSE)</f>
        <v>1426</v>
      </c>
      <c r="U106" s="77">
        <f>IFERROR(VLOOKUP(Tabela5[[#This Row],[num_serie]],setembro!B106:C279,2,FALSE),0)</f>
        <v>0</v>
      </c>
    </row>
    <row r="107" spans="1:21">
      <c r="A107" s="1" t="s">
        <v>410</v>
      </c>
      <c r="B107" s="1" t="s">
        <v>411</v>
      </c>
      <c r="C107" s="1" t="s">
        <v>180</v>
      </c>
      <c r="D107" s="9" t="s">
        <v>581</v>
      </c>
      <c r="E107" s="1" t="s">
        <v>575</v>
      </c>
      <c r="F107" s="43"/>
      <c r="G107" s="1" t="s">
        <v>412</v>
      </c>
      <c r="H107" s="3" t="s">
        <v>79</v>
      </c>
      <c r="I107" s="2">
        <v>1539</v>
      </c>
      <c r="J107" s="4">
        <v>92.34</v>
      </c>
      <c r="K107" s="2">
        <v>1</v>
      </c>
      <c r="L107" s="17">
        <f>SUM(Tabela5[[#This Row],[JANEIRO]:[JUNHO]])</f>
        <v>3087</v>
      </c>
      <c r="M107" s="17">
        <v>688</v>
      </c>
      <c r="N107" s="18">
        <v>851</v>
      </c>
      <c r="O107" s="19">
        <v>463</v>
      </c>
      <c r="P107" s="19"/>
      <c r="Q107" s="19">
        <v>523</v>
      </c>
      <c r="R107" s="20">
        <v>562</v>
      </c>
      <c r="S107" s="77">
        <v>585</v>
      </c>
      <c r="T107" s="77">
        <f>VLOOKUP(Tabela5[[#This Row],[num_serie]],tbl_boleto[[#All],[Série Fabricante]:[diferenca]],10,FALSE)</f>
        <v>432</v>
      </c>
      <c r="U107" s="77">
        <f>IFERROR(VLOOKUP(Tabela5[[#This Row],[num_serie]],setembro!B107:C280,2,FALSE),0)</f>
        <v>0</v>
      </c>
    </row>
    <row r="108" spans="1:21">
      <c r="A108" s="1" t="s">
        <v>445</v>
      </c>
      <c r="B108" s="1" t="s">
        <v>446</v>
      </c>
      <c r="C108" s="1" t="s">
        <v>425</v>
      </c>
      <c r="D108" s="8" t="s">
        <v>581</v>
      </c>
      <c r="E108" s="1" t="s">
        <v>575</v>
      </c>
      <c r="F108" s="43"/>
      <c r="G108" s="1" t="s">
        <v>447</v>
      </c>
      <c r="H108" s="3" t="s">
        <v>79</v>
      </c>
      <c r="I108" s="2">
        <v>4035</v>
      </c>
      <c r="J108" s="4">
        <v>242.1</v>
      </c>
      <c r="K108" s="2">
        <v>1</v>
      </c>
      <c r="L108" s="17">
        <f>SUM(Tabela5[[#This Row],[JANEIRO]:[JUNHO]])</f>
        <v>8157</v>
      </c>
      <c r="M108" s="17">
        <v>1817</v>
      </c>
      <c r="N108" s="18">
        <v>2218</v>
      </c>
      <c r="O108" s="19">
        <v>984</v>
      </c>
      <c r="P108" s="19"/>
      <c r="Q108" s="19">
        <v>1569</v>
      </c>
      <c r="R108" s="20">
        <v>1569</v>
      </c>
      <c r="S108" s="77">
        <v>1789</v>
      </c>
      <c r="T108" s="77">
        <f>VLOOKUP(Tabela5[[#This Row],[num_serie]],tbl_boleto[[#All],[Série Fabricante]:[diferenca]],10,FALSE)</f>
        <v>1148</v>
      </c>
      <c r="U108" s="77">
        <f>IFERROR(VLOOKUP(Tabela5[[#This Row],[num_serie]],setembro!B108:C281,2,FALSE),0)</f>
        <v>0</v>
      </c>
    </row>
    <row r="109" spans="1:21">
      <c r="A109" s="1" t="s">
        <v>426</v>
      </c>
      <c r="B109" s="1" t="s">
        <v>427</v>
      </c>
      <c r="C109" s="1" t="s">
        <v>425</v>
      </c>
      <c r="D109" s="8" t="s">
        <v>581</v>
      </c>
      <c r="E109" s="1" t="s">
        <v>575</v>
      </c>
      <c r="F109" s="43"/>
      <c r="G109" s="1" t="s">
        <v>428</v>
      </c>
      <c r="H109" s="3" t="s">
        <v>79</v>
      </c>
      <c r="I109" s="2">
        <v>1746</v>
      </c>
      <c r="J109" s="4">
        <v>104.75999999999999</v>
      </c>
      <c r="K109" s="2">
        <v>1</v>
      </c>
      <c r="L109" s="17">
        <f>SUM(Tabela5[[#This Row],[JANEIRO]:[JUNHO]])</f>
        <v>4091</v>
      </c>
      <c r="M109" s="17">
        <v>937</v>
      </c>
      <c r="N109" s="18">
        <v>809</v>
      </c>
      <c r="O109" s="19">
        <v>477</v>
      </c>
      <c r="P109" s="19"/>
      <c r="Q109" s="19">
        <v>842</v>
      </c>
      <c r="R109" s="20">
        <v>1026</v>
      </c>
      <c r="S109" s="77">
        <v>1097</v>
      </c>
      <c r="T109" s="77">
        <f>VLOOKUP(Tabela5[[#This Row],[num_serie]],tbl_boleto[[#All],[Série Fabricante]:[diferenca]],10,FALSE)</f>
        <v>1472</v>
      </c>
      <c r="U109" s="77">
        <f>IFERROR(VLOOKUP(Tabela5[[#This Row],[num_serie]],setembro!B109:C282,2,FALSE),0)</f>
        <v>0</v>
      </c>
    </row>
    <row r="110" spans="1:21" hidden="1">
      <c r="A110" s="1" t="s">
        <v>497</v>
      </c>
      <c r="B110" s="1" t="s">
        <v>498</v>
      </c>
      <c r="C110" s="1" t="s">
        <v>207</v>
      </c>
      <c r="D110" s="9"/>
      <c r="E110" s="1" t="s">
        <v>575</v>
      </c>
      <c r="F110" s="43"/>
      <c r="G110" s="1" t="s">
        <v>499</v>
      </c>
      <c r="H110" s="3" t="s">
        <v>79</v>
      </c>
      <c r="I110" s="2">
        <v>793</v>
      </c>
      <c r="J110" s="4">
        <v>47.58</v>
      </c>
      <c r="K110" s="2">
        <v>1</v>
      </c>
      <c r="L110" s="17">
        <f>SUM(Tabela5[[#This Row],[JANEIRO]:[JUNHO]])</f>
        <v>1775</v>
      </c>
      <c r="M110" s="17">
        <v>265</v>
      </c>
      <c r="N110" s="18">
        <v>528</v>
      </c>
      <c r="O110" s="19">
        <v>597</v>
      </c>
      <c r="P110" s="19"/>
      <c r="Q110" s="19">
        <v>385</v>
      </c>
      <c r="R110" s="20"/>
      <c r="S110">
        <v>0</v>
      </c>
      <c r="T110" t="e">
        <f>VLOOKUP(Tabela5[[#This Row],[num_serie]],tbl_boleto[[#All],[Série Fabricante]:[diferenca]],10,FALSE)</f>
        <v>#N/A</v>
      </c>
      <c r="U110" s="81">
        <f>IFERROR(VLOOKUP(Tabela5[[#This Row],[num_serie]],setembro!B110:C283,2,FALSE),0)</f>
        <v>0</v>
      </c>
    </row>
    <row r="111" spans="1:21" hidden="1">
      <c r="A111" s="1" t="s">
        <v>529</v>
      </c>
      <c r="B111" s="1" t="s">
        <v>530</v>
      </c>
      <c r="C111" s="1" t="s">
        <v>207</v>
      </c>
      <c r="D111" s="8"/>
      <c r="E111" s="1" t="s">
        <v>575</v>
      </c>
      <c r="F111" s="43"/>
      <c r="G111" s="1" t="s">
        <v>531</v>
      </c>
      <c r="H111" s="3" t="s">
        <v>79</v>
      </c>
      <c r="I111" s="2">
        <v>1430</v>
      </c>
      <c r="J111" s="4">
        <v>85.8</v>
      </c>
      <c r="K111" s="2">
        <v>0</v>
      </c>
      <c r="L111" s="17">
        <f>SUM(Tabela5[[#This Row],[JANEIRO]:[JUNHO]])</f>
        <v>2563</v>
      </c>
      <c r="M111" s="17">
        <v>1430</v>
      </c>
      <c r="N111" s="18">
        <v>0</v>
      </c>
      <c r="O111" s="19">
        <v>855</v>
      </c>
      <c r="P111" s="19"/>
      <c r="Q111" s="19">
        <v>278</v>
      </c>
      <c r="R111" s="20"/>
      <c r="S111">
        <v>0</v>
      </c>
      <c r="T111" t="e">
        <f>VLOOKUP(Tabela5[[#This Row],[num_serie]],tbl_boleto[[#All],[Série Fabricante]:[diferenca]],10,FALSE)</f>
        <v>#N/A</v>
      </c>
      <c r="U111" s="81">
        <f>IFERROR(VLOOKUP(Tabela5[[#This Row],[num_serie]],setembro!B111:C284,2,FALSE),0)</f>
        <v>0</v>
      </c>
    </row>
    <row r="112" spans="1:21" hidden="1">
      <c r="A112" s="1" t="s">
        <v>464</v>
      </c>
      <c r="B112" s="1" t="s">
        <v>465</v>
      </c>
      <c r="C112" s="1" t="s">
        <v>207</v>
      </c>
      <c r="D112" s="8"/>
      <c r="E112" s="1" t="s">
        <v>575</v>
      </c>
      <c r="F112" s="43"/>
      <c r="G112" s="1" t="s">
        <v>466</v>
      </c>
      <c r="H112" s="3" t="s">
        <v>79</v>
      </c>
      <c r="I112" s="2">
        <v>274</v>
      </c>
      <c r="J112" s="4">
        <v>16.439999999999998</v>
      </c>
      <c r="K112" s="2">
        <v>1</v>
      </c>
      <c r="L112" s="17">
        <f>SUM(Tabela5[[#This Row],[JANEIRO]:[JUNHO]])</f>
        <v>428</v>
      </c>
      <c r="M112" s="17">
        <v>78</v>
      </c>
      <c r="N112" s="18">
        <v>196</v>
      </c>
      <c r="O112" s="19">
        <v>12</v>
      </c>
      <c r="P112" s="19"/>
      <c r="Q112" s="19">
        <v>142</v>
      </c>
      <c r="R112" s="20"/>
      <c r="S112">
        <v>0</v>
      </c>
      <c r="T112" t="e">
        <f>VLOOKUP(Tabela5[[#This Row],[num_serie]],tbl_boleto[[#All],[Série Fabricante]:[diferenca]],10,FALSE)</f>
        <v>#N/A</v>
      </c>
      <c r="U112" s="81">
        <f>IFERROR(VLOOKUP(Tabela5[[#This Row],[num_serie]],setembro!B112:C285,2,FALSE),0)</f>
        <v>0</v>
      </c>
    </row>
    <row r="113" spans="1:21" hidden="1">
      <c r="A113" s="1" t="s">
        <v>370</v>
      </c>
      <c r="B113" s="1" t="s">
        <v>371</v>
      </c>
      <c r="C113" s="1" t="s">
        <v>207</v>
      </c>
      <c r="D113" s="8"/>
      <c r="E113" s="1" t="s">
        <v>575</v>
      </c>
      <c r="F113" s="43"/>
      <c r="G113" s="1" t="s">
        <v>372</v>
      </c>
      <c r="H113" s="3" t="s">
        <v>79</v>
      </c>
      <c r="I113" s="2">
        <v>1524</v>
      </c>
      <c r="J113" s="4">
        <v>91.44</v>
      </c>
      <c r="K113" s="2">
        <v>1</v>
      </c>
      <c r="L113" s="17">
        <f>SUM(Tabela5[[#This Row],[JANEIRO]:[JUNHO]])</f>
        <v>2109</v>
      </c>
      <c r="M113" s="17">
        <v>376</v>
      </c>
      <c r="N113" s="18">
        <v>1148</v>
      </c>
      <c r="O113" s="19">
        <v>277</v>
      </c>
      <c r="P113" s="19"/>
      <c r="Q113" s="19">
        <v>308</v>
      </c>
      <c r="R113" s="20"/>
      <c r="S113">
        <v>0</v>
      </c>
      <c r="T113" t="e">
        <f>VLOOKUP(Tabela5[[#This Row],[num_serie]],tbl_boleto[[#All],[Série Fabricante]:[diferenca]],10,FALSE)</f>
        <v>#N/A</v>
      </c>
      <c r="U113" s="81">
        <f>IFERROR(VLOOKUP(Tabela5[[#This Row],[num_serie]],setembro!B113:C286,2,FALSE),0)</f>
        <v>0</v>
      </c>
    </row>
    <row r="114" spans="1:21">
      <c r="A114" s="1" t="s">
        <v>302</v>
      </c>
      <c r="B114" s="1" t="s">
        <v>303</v>
      </c>
      <c r="C114" s="1" t="s">
        <v>301</v>
      </c>
      <c r="D114" s="8" t="s">
        <v>581</v>
      </c>
      <c r="E114" s="1" t="s">
        <v>575</v>
      </c>
      <c r="F114" s="43"/>
      <c r="G114" s="1" t="s">
        <v>304</v>
      </c>
      <c r="H114" s="3" t="s">
        <v>79</v>
      </c>
      <c r="I114" s="2">
        <v>3153</v>
      </c>
      <c r="J114" s="4">
        <v>189.18</v>
      </c>
      <c r="K114" s="2">
        <v>1</v>
      </c>
      <c r="L114" s="17">
        <f>SUM(Tabela5[[#This Row],[JANEIRO]:[JUNHO]])</f>
        <v>5754</v>
      </c>
      <c r="M114" s="17">
        <v>1251</v>
      </c>
      <c r="N114" s="18">
        <v>1902</v>
      </c>
      <c r="O114" s="19">
        <v>628</v>
      </c>
      <c r="P114" s="19"/>
      <c r="Q114" s="19">
        <v>885</v>
      </c>
      <c r="R114" s="20">
        <v>1088</v>
      </c>
      <c r="S114" s="77">
        <v>380</v>
      </c>
      <c r="T114" s="77">
        <f>VLOOKUP(Tabela5[[#This Row],[num_serie]],tbl_boleto[[#All],[Série Fabricante]:[diferenca]],10,FALSE)</f>
        <v>3</v>
      </c>
      <c r="U114" s="77">
        <f>IFERROR(VLOOKUP(Tabela5[[#This Row],[num_serie]],setembro!B114:C287,2,FALSE),0)</f>
        <v>0</v>
      </c>
    </row>
    <row r="115" spans="1:21">
      <c r="A115" s="1" t="s">
        <v>358</v>
      </c>
      <c r="B115" s="1" t="s">
        <v>359</v>
      </c>
      <c r="C115" s="1" t="s">
        <v>301</v>
      </c>
      <c r="D115" s="1" t="s">
        <v>581</v>
      </c>
      <c r="E115" s="1" t="s">
        <v>575</v>
      </c>
      <c r="F115" s="43"/>
      <c r="G115" s="1" t="s">
        <v>360</v>
      </c>
      <c r="H115" s="3" t="s">
        <v>79</v>
      </c>
      <c r="I115" s="2">
        <v>829</v>
      </c>
      <c r="J115" s="4">
        <v>49.739999999999995</v>
      </c>
      <c r="K115" s="2">
        <v>1</v>
      </c>
      <c r="L115" s="17">
        <f>SUM(Tabela5[[#This Row],[JANEIRO]:[JUNHO]])</f>
        <v>1717</v>
      </c>
      <c r="M115" s="17">
        <v>354</v>
      </c>
      <c r="N115" s="18">
        <v>475</v>
      </c>
      <c r="O115" s="19">
        <v>255</v>
      </c>
      <c r="P115" s="19"/>
      <c r="Q115" s="19">
        <v>409</v>
      </c>
      <c r="R115" s="20">
        <v>224</v>
      </c>
      <c r="S115" s="77">
        <v>629</v>
      </c>
      <c r="T115" s="77">
        <f>VLOOKUP(Tabela5[[#This Row],[num_serie]],tbl_boleto[[#All],[Série Fabricante]:[diferenca]],10,FALSE)</f>
        <v>1083</v>
      </c>
      <c r="U115" s="77">
        <f>IFERROR(VLOOKUP(Tabela5[[#This Row],[num_serie]],setembro!B115:C288,2,FALSE),0)</f>
        <v>0</v>
      </c>
    </row>
    <row r="116" spans="1:21">
      <c r="A116" s="1" t="s">
        <v>327</v>
      </c>
      <c r="B116" s="1" t="s">
        <v>350</v>
      </c>
      <c r="C116" s="1" t="s">
        <v>123</v>
      </c>
      <c r="D116" s="9"/>
      <c r="E116" s="1" t="s">
        <v>575</v>
      </c>
      <c r="F116" s="43"/>
      <c r="G116" s="1" t="s">
        <v>351</v>
      </c>
      <c r="H116" s="3" t="s">
        <v>79</v>
      </c>
      <c r="I116" s="2">
        <v>7072</v>
      </c>
      <c r="J116" s="4">
        <v>424.32</v>
      </c>
      <c r="K116" s="2">
        <v>1</v>
      </c>
      <c r="L116" s="17">
        <f>SUM(Tabela5[[#This Row],[JANEIRO]:[JUNHO]])</f>
        <v>11566</v>
      </c>
      <c r="M116" s="17">
        <v>3216</v>
      </c>
      <c r="N116" s="18">
        <v>3856</v>
      </c>
      <c r="O116" s="19">
        <v>1438</v>
      </c>
      <c r="P116" s="19"/>
      <c r="Q116" s="19">
        <v>0</v>
      </c>
      <c r="R116" s="20">
        <v>3056</v>
      </c>
      <c r="S116" s="77">
        <v>2533</v>
      </c>
      <c r="T116" s="77">
        <f>VLOOKUP(Tabela5[[#This Row],[num_serie]],tbl_boleto[[#All],[Série Fabricante]:[diferenca]],10,FALSE)</f>
        <v>2321</v>
      </c>
      <c r="U116" s="77">
        <f>IFERROR(VLOOKUP(Tabela5[[#This Row],[num_serie]],setembro!B116:C289,2,FALSE),0)</f>
        <v>0</v>
      </c>
    </row>
    <row r="117" spans="1:21">
      <c r="A117" s="1" t="s">
        <v>613</v>
      </c>
      <c r="B117" s="1" t="s">
        <v>328</v>
      </c>
      <c r="C117" s="1" t="s">
        <v>123</v>
      </c>
      <c r="D117" s="8" t="s">
        <v>592</v>
      </c>
      <c r="E117" s="1" t="s">
        <v>575</v>
      </c>
      <c r="F117" s="43"/>
      <c r="G117" s="1" t="s">
        <v>329</v>
      </c>
      <c r="H117" s="3" t="s">
        <v>79</v>
      </c>
      <c r="I117" s="2">
        <v>1191</v>
      </c>
      <c r="J117" s="4">
        <v>71.459999999999994</v>
      </c>
      <c r="K117" s="2">
        <v>1</v>
      </c>
      <c r="L117" s="17">
        <f>SUM(Tabela5[[#This Row],[JANEIRO]:[JUNHO]])</f>
        <v>3104</v>
      </c>
      <c r="M117" s="17">
        <v>516</v>
      </c>
      <c r="N117" s="18">
        <v>675</v>
      </c>
      <c r="O117" s="19">
        <v>260</v>
      </c>
      <c r="P117" s="19"/>
      <c r="Q117" s="19">
        <v>1270</v>
      </c>
      <c r="R117" s="20">
        <v>383</v>
      </c>
      <c r="S117" s="77">
        <v>268</v>
      </c>
      <c r="T117" s="77">
        <f>VLOOKUP(Tabela5[[#This Row],[num_serie]],tbl_boleto[[#All],[Série Fabricante]:[diferenca]],10,FALSE)</f>
        <v>423</v>
      </c>
      <c r="U117" s="77">
        <f>IFERROR(VLOOKUP(Tabela5[[#This Row],[num_serie]],setembro!B117:C290,2,FALSE),0)</f>
        <v>0</v>
      </c>
    </row>
    <row r="118" spans="1:21" hidden="1">
      <c r="A118" s="1" t="s">
        <v>506</v>
      </c>
      <c r="B118" s="1" t="s">
        <v>507</v>
      </c>
      <c r="C118" s="1" t="s">
        <v>212</v>
      </c>
      <c r="D118" s="8"/>
      <c r="E118" s="1" t="s">
        <v>575</v>
      </c>
      <c r="F118" s="43"/>
      <c r="G118" s="1" t="s">
        <v>508</v>
      </c>
      <c r="H118" s="3" t="s">
        <v>79</v>
      </c>
      <c r="I118" s="2">
        <v>645</v>
      </c>
      <c r="J118" s="4">
        <v>38.699999999999996</v>
      </c>
      <c r="K118" s="2">
        <v>1</v>
      </c>
      <c r="L118" s="17">
        <f>SUM(Tabela5[[#This Row],[JANEIRO]:[JUNHO]])</f>
        <v>1422</v>
      </c>
      <c r="M118" s="17">
        <v>325</v>
      </c>
      <c r="N118" s="18">
        <v>320</v>
      </c>
      <c r="O118" s="19">
        <v>264</v>
      </c>
      <c r="P118" s="19"/>
      <c r="Q118" s="19">
        <v>513</v>
      </c>
      <c r="R118" s="20"/>
      <c r="S118">
        <v>0</v>
      </c>
      <c r="T118" t="e">
        <f>VLOOKUP(Tabela5[[#This Row],[num_serie]],tbl_boleto[[#All],[Série Fabricante]:[diferenca]],10,FALSE)</f>
        <v>#N/A</v>
      </c>
      <c r="U118" s="81">
        <f>IFERROR(VLOOKUP(Tabela5[[#This Row],[num_serie]],setembro!B118:C291,2,FALSE),0)</f>
        <v>0</v>
      </c>
    </row>
    <row r="119" spans="1:21" hidden="1">
      <c r="A119" s="1" t="s">
        <v>295</v>
      </c>
      <c r="B119" s="1" t="s">
        <v>296</v>
      </c>
      <c r="C119" s="1" t="s">
        <v>212</v>
      </c>
      <c r="D119" s="8"/>
      <c r="E119" s="1" t="s">
        <v>575</v>
      </c>
      <c r="F119" s="43"/>
      <c r="G119" s="1" t="s">
        <v>297</v>
      </c>
      <c r="H119" s="3" t="s">
        <v>79</v>
      </c>
      <c r="I119" s="2">
        <v>1384</v>
      </c>
      <c r="J119" s="4">
        <v>83.039999999999992</v>
      </c>
      <c r="K119" s="2">
        <v>1</v>
      </c>
      <c r="L119" s="17">
        <f>SUM(Tabela5[[#This Row],[JANEIRO]:[JUNHO]])</f>
        <v>2072</v>
      </c>
      <c r="M119" s="17">
        <v>684</v>
      </c>
      <c r="N119" s="18">
        <v>700</v>
      </c>
      <c r="O119" s="19">
        <v>334</v>
      </c>
      <c r="P119" s="19"/>
      <c r="Q119" s="19">
        <v>354</v>
      </c>
      <c r="R119" s="20"/>
      <c r="S119">
        <v>0</v>
      </c>
      <c r="T119" t="e">
        <f>VLOOKUP(Tabela5[[#This Row],[num_serie]],tbl_boleto[[#All],[Série Fabricante]:[diferenca]],10,FALSE)</f>
        <v>#N/A</v>
      </c>
      <c r="U119" s="81">
        <f>IFERROR(VLOOKUP(Tabela5[[#This Row],[num_serie]],setembro!B119:C292,2,FALSE),0)</f>
        <v>0</v>
      </c>
    </row>
    <row r="120" spans="1:21" hidden="1">
      <c r="A120" s="1" t="s">
        <v>333</v>
      </c>
      <c r="B120" s="1" t="s">
        <v>334</v>
      </c>
      <c r="C120" s="1" t="s">
        <v>212</v>
      </c>
      <c r="D120" s="9"/>
      <c r="E120" s="1" t="s">
        <v>575</v>
      </c>
      <c r="F120" s="43"/>
      <c r="G120" s="1" t="s">
        <v>335</v>
      </c>
      <c r="H120" s="3" t="s">
        <v>79</v>
      </c>
      <c r="I120" s="2">
        <v>0</v>
      </c>
      <c r="J120" s="4">
        <v>0</v>
      </c>
      <c r="K120" s="2">
        <v>0</v>
      </c>
      <c r="L120" s="17">
        <f>SUM(Tabela5[[#This Row],[JANEIRO]:[JUNHO]])</f>
        <v>0</v>
      </c>
      <c r="M120" s="17">
        <v>0</v>
      </c>
      <c r="N120" s="18">
        <v>0</v>
      </c>
      <c r="O120" s="19">
        <v>0</v>
      </c>
      <c r="P120" s="19"/>
      <c r="Q120" s="19">
        <v>0</v>
      </c>
      <c r="R120" s="20"/>
      <c r="S120">
        <v>0</v>
      </c>
      <c r="T120" t="e">
        <f>VLOOKUP(Tabela5[[#This Row],[num_serie]],tbl_boleto[[#All],[Série Fabricante]:[diferenca]],10,FALSE)</f>
        <v>#N/A</v>
      </c>
      <c r="U120" s="81">
        <f>IFERROR(VLOOKUP(Tabela5[[#This Row],[num_serie]],setembro!B120:C293,2,FALSE),0)</f>
        <v>0</v>
      </c>
    </row>
    <row r="121" spans="1:21">
      <c r="A121" s="1" t="s">
        <v>340</v>
      </c>
      <c r="B121" s="1" t="s">
        <v>320</v>
      </c>
      <c r="C121" s="1" t="s">
        <v>175</v>
      </c>
      <c r="D121" s="1" t="s">
        <v>581</v>
      </c>
      <c r="E121" s="1" t="s">
        <v>575</v>
      </c>
      <c r="F121" s="43"/>
      <c r="G121" s="1" t="s">
        <v>321</v>
      </c>
      <c r="H121" s="3" t="s">
        <v>79</v>
      </c>
      <c r="I121" s="2">
        <v>5163</v>
      </c>
      <c r="J121" s="4">
        <v>309.77999999999997</v>
      </c>
      <c r="K121" s="2">
        <v>1</v>
      </c>
      <c r="L121" s="17">
        <f>SUM(Tabela5[[#This Row],[JANEIRO]:[JUNHO]])</f>
        <v>9324</v>
      </c>
      <c r="M121" s="17">
        <v>2729</v>
      </c>
      <c r="N121" s="18">
        <v>2434</v>
      </c>
      <c r="O121" s="19">
        <v>1301</v>
      </c>
      <c r="P121" s="19"/>
      <c r="Q121" s="19">
        <v>2462</v>
      </c>
      <c r="R121" s="20">
        <v>398</v>
      </c>
      <c r="S121" s="77">
        <v>1731</v>
      </c>
      <c r="T121" s="77">
        <f>VLOOKUP(Tabela5[[#This Row],[num_serie]],tbl_boleto[[#All],[Série Fabricante]:[diferenca]],10,FALSE)</f>
        <v>1350</v>
      </c>
      <c r="U121" s="77">
        <f>IFERROR(VLOOKUP(Tabela5[[#This Row],[num_serie]],setembro!B121:C294,2,FALSE),0)</f>
        <v>0</v>
      </c>
    </row>
    <row r="122" spans="1:21">
      <c r="A122" s="1" t="s">
        <v>395</v>
      </c>
      <c r="B122" s="1" t="s">
        <v>341</v>
      </c>
      <c r="C122" s="1" t="s">
        <v>175</v>
      </c>
      <c r="D122" s="1" t="s">
        <v>581</v>
      </c>
      <c r="E122" s="1" t="s">
        <v>575</v>
      </c>
      <c r="F122" s="43"/>
      <c r="G122" s="1" t="s">
        <v>342</v>
      </c>
      <c r="H122" s="3" t="s">
        <v>79</v>
      </c>
      <c r="I122" s="2">
        <v>627</v>
      </c>
      <c r="J122" s="4">
        <v>37.619999999999997</v>
      </c>
      <c r="K122" s="2">
        <v>1</v>
      </c>
      <c r="L122" s="17">
        <f>SUM(Tabela5[[#This Row],[JANEIRO]:[JUNHO]])</f>
        <v>1652</v>
      </c>
      <c r="M122" s="17">
        <v>228</v>
      </c>
      <c r="N122" s="18">
        <v>399</v>
      </c>
      <c r="O122" s="19">
        <v>228</v>
      </c>
      <c r="P122" s="19"/>
      <c r="Q122" s="19">
        <v>391</v>
      </c>
      <c r="R122" s="20">
        <v>406</v>
      </c>
      <c r="S122" s="77">
        <v>175</v>
      </c>
      <c r="T122" s="77">
        <f>VLOOKUP(Tabela5[[#This Row],[num_serie]],tbl_boleto[[#All],[Série Fabricante]:[diferenca]],10,FALSE)</f>
        <v>153</v>
      </c>
      <c r="U122" s="77">
        <f>IFERROR(VLOOKUP(Tabela5[[#This Row],[num_serie]],setembro!B122:C295,2,FALSE),0)</f>
        <v>0</v>
      </c>
    </row>
    <row r="123" spans="1:21">
      <c r="A123" s="1" t="s">
        <v>99</v>
      </c>
      <c r="B123" s="1" t="s">
        <v>100</v>
      </c>
      <c r="C123" s="1" t="s">
        <v>92</v>
      </c>
      <c r="D123" s="1" t="s">
        <v>586</v>
      </c>
      <c r="E123" s="1" t="s">
        <v>575</v>
      </c>
      <c r="F123" s="43"/>
      <c r="G123" s="1" t="s">
        <v>101</v>
      </c>
      <c r="H123" s="3">
        <v>180</v>
      </c>
      <c r="I123" s="2">
        <v>2827</v>
      </c>
      <c r="J123" s="4">
        <v>169.62</v>
      </c>
      <c r="K123" s="2">
        <v>1</v>
      </c>
      <c r="L123" s="17">
        <f>SUM(Tabela5[[#This Row],[JANEIRO]:[JUNHO]])</f>
        <v>5504</v>
      </c>
      <c r="M123" s="17">
        <v>1493</v>
      </c>
      <c r="N123" s="18">
        <v>1334</v>
      </c>
      <c r="O123" s="19">
        <v>325</v>
      </c>
      <c r="P123" s="19"/>
      <c r="Q123" s="19">
        <v>1052</v>
      </c>
      <c r="R123" s="20">
        <v>1300</v>
      </c>
      <c r="S123" s="77">
        <v>0</v>
      </c>
      <c r="T123" s="77" t="e">
        <f>VLOOKUP(Tabela5[[#This Row],[num_serie]],tbl_boleto[[#All],[Série Fabricante]:[diferenca]],10,FALSE)</f>
        <v>#N/A</v>
      </c>
      <c r="U123" s="77">
        <f>IFERROR(VLOOKUP(Tabela5[[#This Row],[num_serie]],setembro!B123:C296,2,FALSE),0)</f>
        <v>1378</v>
      </c>
    </row>
    <row r="124" spans="1:21">
      <c r="A124" s="1" t="s">
        <v>93</v>
      </c>
      <c r="B124" s="1" t="s">
        <v>94</v>
      </c>
      <c r="C124" s="1" t="s">
        <v>92</v>
      </c>
      <c r="D124" s="1" t="s">
        <v>586</v>
      </c>
      <c r="E124" s="1" t="s">
        <v>575</v>
      </c>
      <c r="F124" s="43"/>
      <c r="G124" s="1" t="s">
        <v>95</v>
      </c>
      <c r="H124" s="3">
        <v>180</v>
      </c>
      <c r="I124" s="2">
        <v>467</v>
      </c>
      <c r="J124" s="4">
        <v>28.02</v>
      </c>
      <c r="K124" s="2">
        <v>1</v>
      </c>
      <c r="L124" s="17">
        <f>SUM(Tabela5[[#This Row],[JANEIRO]:[JUNHO]])</f>
        <v>2222</v>
      </c>
      <c r="M124" s="17">
        <v>177</v>
      </c>
      <c r="N124" s="18">
        <v>290</v>
      </c>
      <c r="O124" s="19">
        <v>752</v>
      </c>
      <c r="P124" s="19"/>
      <c r="Q124" s="19">
        <v>631</v>
      </c>
      <c r="R124" s="20">
        <v>372</v>
      </c>
      <c r="S124" s="77">
        <v>0</v>
      </c>
      <c r="T124" s="77" t="e">
        <f>VLOOKUP(Tabela5[[#This Row],[num_serie]],tbl_boleto[[#All],[Série Fabricante]:[diferenca]],10,FALSE)</f>
        <v>#N/A</v>
      </c>
      <c r="U124" s="77">
        <f>IFERROR(VLOOKUP(Tabela5[[#This Row],[num_serie]],setembro!B124:C297,2,FALSE),0)</f>
        <v>0</v>
      </c>
    </row>
    <row r="125" spans="1:21">
      <c r="A125" s="1" t="s">
        <v>522</v>
      </c>
      <c r="B125" s="1" t="s">
        <v>325</v>
      </c>
      <c r="C125" s="1" t="s">
        <v>323</v>
      </c>
      <c r="D125" s="9" t="s">
        <v>582</v>
      </c>
      <c r="E125" s="1" t="s">
        <v>575</v>
      </c>
      <c r="F125" s="43"/>
      <c r="G125" s="1" t="s">
        <v>326</v>
      </c>
      <c r="H125" s="3" t="s">
        <v>79</v>
      </c>
      <c r="I125" s="2">
        <v>10164</v>
      </c>
      <c r="J125" s="4">
        <v>609.84</v>
      </c>
      <c r="K125" s="2">
        <v>1</v>
      </c>
      <c r="L125" s="17">
        <f>SUM(Tabela5[[#This Row],[JANEIRO]:[JUNHO]])</f>
        <v>15307</v>
      </c>
      <c r="M125" s="17">
        <v>454</v>
      </c>
      <c r="N125" s="18">
        <v>9710</v>
      </c>
      <c r="O125" s="19">
        <v>2374</v>
      </c>
      <c r="P125" s="19"/>
      <c r="Q125" s="19">
        <v>250</v>
      </c>
      <c r="R125" s="20">
        <v>2519</v>
      </c>
      <c r="S125" s="77">
        <v>3173</v>
      </c>
      <c r="T125" s="77">
        <f>VLOOKUP(Tabela5[[#This Row],[num_serie]],tbl_boleto[[#All],[Série Fabricante]:[diferenca]],10,FALSE)</f>
        <v>1527</v>
      </c>
      <c r="U125" s="77">
        <f>IFERROR(VLOOKUP(Tabela5[[#This Row],[num_serie]],setembro!B125:C298,2,FALSE),0)</f>
        <v>0</v>
      </c>
    </row>
    <row r="126" spans="1:21">
      <c r="A126" s="1" t="s">
        <v>566</v>
      </c>
      <c r="B126" s="1" t="s">
        <v>567</v>
      </c>
      <c r="C126" s="1" t="s">
        <v>177</v>
      </c>
      <c r="D126" s="1" t="s">
        <v>581</v>
      </c>
      <c r="E126" s="1" t="s">
        <v>575</v>
      </c>
      <c r="F126" s="43"/>
      <c r="G126" s="1" t="s">
        <v>568</v>
      </c>
      <c r="H126" s="3" t="s">
        <v>79</v>
      </c>
      <c r="I126" s="2">
        <v>4768</v>
      </c>
      <c r="J126" s="4">
        <v>286.08</v>
      </c>
      <c r="K126" s="2">
        <v>1</v>
      </c>
      <c r="L126" s="17">
        <f>SUM(Tabela5[[#This Row],[JANEIRO]:[JUNHO]])</f>
        <v>13781</v>
      </c>
      <c r="M126" s="17">
        <v>793</v>
      </c>
      <c r="N126" s="18">
        <v>3975</v>
      </c>
      <c r="O126" s="19">
        <v>2598</v>
      </c>
      <c r="P126" s="19"/>
      <c r="Q126" s="19">
        <v>3846</v>
      </c>
      <c r="R126" s="20">
        <v>2569</v>
      </c>
      <c r="S126" s="77">
        <v>2905</v>
      </c>
      <c r="T126" s="77" t="e">
        <f>VLOOKUP(Tabela5[[#This Row],[num_serie]],tbl_boleto[[#All],[Série Fabricante]:[diferenca]],10,FALSE)</f>
        <v>#N/A</v>
      </c>
      <c r="U126" s="77">
        <f>IFERROR(VLOOKUP(Tabela5[[#This Row],[num_serie]],setembro!B126:C299,2,FALSE),0)</f>
        <v>0</v>
      </c>
    </row>
    <row r="127" spans="1:21">
      <c r="A127" s="1" t="s">
        <v>324</v>
      </c>
      <c r="B127" s="1" t="s">
        <v>459</v>
      </c>
      <c r="C127" s="1" t="s">
        <v>177</v>
      </c>
      <c r="D127" s="9" t="s">
        <v>581</v>
      </c>
      <c r="E127" s="1" t="s">
        <v>575</v>
      </c>
      <c r="F127" s="43"/>
      <c r="G127" s="1" t="s">
        <v>460</v>
      </c>
      <c r="H127" s="3" t="s">
        <v>79</v>
      </c>
      <c r="I127" s="2">
        <v>6190</v>
      </c>
      <c r="J127" s="4">
        <v>371.4</v>
      </c>
      <c r="K127" s="2">
        <v>1</v>
      </c>
      <c r="L127" s="17">
        <f>SUM(Tabela5[[#This Row],[JANEIRO]:[JUNHO]])</f>
        <v>8620</v>
      </c>
      <c r="M127" s="17">
        <v>3810</v>
      </c>
      <c r="N127" s="18">
        <v>2380</v>
      </c>
      <c r="O127" s="19">
        <v>1069</v>
      </c>
      <c r="P127" s="19"/>
      <c r="Q127" s="19">
        <v>381</v>
      </c>
      <c r="R127" s="20">
        <v>980</v>
      </c>
      <c r="S127" s="77">
        <v>637</v>
      </c>
      <c r="T127" s="77">
        <f>VLOOKUP(Tabela5[[#This Row],[num_serie]],tbl_boleto[[#All],[Série Fabricante]:[diferenca]],10,FALSE)</f>
        <v>1270</v>
      </c>
      <c r="U127" s="77">
        <f>IFERROR(VLOOKUP(Tabela5[[#This Row],[num_serie]],setembro!B127:C300,2,FALSE),0)</f>
        <v>0</v>
      </c>
    </row>
    <row r="128" spans="1:21">
      <c r="A128" s="1" t="s">
        <v>382</v>
      </c>
      <c r="B128" s="1" t="s">
        <v>383</v>
      </c>
      <c r="C128" s="1" t="s">
        <v>323</v>
      </c>
      <c r="D128" s="8" t="s">
        <v>581</v>
      </c>
      <c r="E128" s="1" t="s">
        <v>575</v>
      </c>
      <c r="F128" s="43"/>
      <c r="G128" s="1" t="s">
        <v>384</v>
      </c>
      <c r="H128" s="3" t="s">
        <v>79</v>
      </c>
      <c r="I128" s="2">
        <v>8512</v>
      </c>
      <c r="J128" s="4">
        <v>510.71999999999997</v>
      </c>
      <c r="K128" s="2">
        <v>1</v>
      </c>
      <c r="L128" s="17">
        <f>SUM(Tabela5[[#This Row],[JANEIRO]:[JUNHO]])</f>
        <v>17743</v>
      </c>
      <c r="M128" s="17">
        <v>1688</v>
      </c>
      <c r="N128" s="18">
        <v>6824</v>
      </c>
      <c r="O128" s="19">
        <v>3863</v>
      </c>
      <c r="P128" s="19"/>
      <c r="Q128" s="19">
        <v>3030</v>
      </c>
      <c r="R128" s="20">
        <v>2338</v>
      </c>
      <c r="S128" s="77">
        <v>1944</v>
      </c>
      <c r="T128" s="77">
        <f>VLOOKUP(Tabela5[[#This Row],[num_serie]],tbl_boleto[[#All],[Série Fabricante]:[diferenca]],10,FALSE)</f>
        <v>2110</v>
      </c>
      <c r="U128" s="77">
        <f>IFERROR(VLOOKUP(Tabela5[[#This Row],[num_serie]],setembro!B128:C301,2,FALSE),0)</f>
        <v>0</v>
      </c>
    </row>
    <row r="129" spans="1:21">
      <c r="A129" s="1" t="s">
        <v>343</v>
      </c>
      <c r="B129" s="1" t="s">
        <v>282</v>
      </c>
      <c r="C129" s="1" t="s">
        <v>195</v>
      </c>
      <c r="D129" s="8" t="s">
        <v>581</v>
      </c>
      <c r="E129" s="1" t="s">
        <v>575</v>
      </c>
      <c r="F129" s="43"/>
      <c r="G129" s="1" t="s">
        <v>283</v>
      </c>
      <c r="H129" s="3" t="s">
        <v>79</v>
      </c>
      <c r="I129" s="2">
        <v>3306</v>
      </c>
      <c r="J129" s="4">
        <v>198.35999999999999</v>
      </c>
      <c r="K129" s="2">
        <v>1</v>
      </c>
      <c r="L129" s="17">
        <f>SUM(Tabela5[[#This Row],[JANEIRO]:[JUNHO]])</f>
        <v>5926</v>
      </c>
      <c r="M129" s="17">
        <v>1321</v>
      </c>
      <c r="N129" s="18">
        <v>1985</v>
      </c>
      <c r="O129" s="19">
        <v>696</v>
      </c>
      <c r="P129" s="19"/>
      <c r="Q129" s="19">
        <v>915</v>
      </c>
      <c r="R129" s="20">
        <v>1009</v>
      </c>
      <c r="S129" s="77">
        <v>1766</v>
      </c>
      <c r="T129" s="77">
        <f>VLOOKUP(Tabela5[[#This Row],[num_serie]],tbl_boleto[[#All],[Série Fabricante]:[diferenca]],10,FALSE)</f>
        <v>608</v>
      </c>
      <c r="U129" s="77">
        <f>IFERROR(VLOOKUP(Tabela5[[#This Row],[num_serie]],setembro!B129:C302,2,FALSE),0)</f>
        <v>0</v>
      </c>
    </row>
    <row r="130" spans="1:21">
      <c r="A130" s="1" t="s">
        <v>281</v>
      </c>
      <c r="B130" s="1" t="s">
        <v>344</v>
      </c>
      <c r="C130" s="1" t="s">
        <v>195</v>
      </c>
      <c r="D130" s="9" t="s">
        <v>581</v>
      </c>
      <c r="E130" s="1" t="s">
        <v>575</v>
      </c>
      <c r="F130" s="43"/>
      <c r="G130" s="1" t="s">
        <v>345</v>
      </c>
      <c r="H130" s="3" t="s">
        <v>79</v>
      </c>
      <c r="I130" s="2">
        <v>4391</v>
      </c>
      <c r="J130" s="4">
        <v>263.45999999999998</v>
      </c>
      <c r="K130" s="2">
        <v>1</v>
      </c>
      <c r="L130" s="17">
        <f>SUM(Tabela5[[#This Row],[JANEIRO]:[JUNHO]])</f>
        <v>7765</v>
      </c>
      <c r="M130" s="17">
        <v>1897</v>
      </c>
      <c r="N130" s="18">
        <v>2494</v>
      </c>
      <c r="O130" s="19">
        <v>964</v>
      </c>
      <c r="P130" s="19"/>
      <c r="Q130" s="19">
        <v>1469</v>
      </c>
      <c r="R130" s="20">
        <v>941</v>
      </c>
      <c r="S130" s="77">
        <v>545</v>
      </c>
      <c r="T130" s="77">
        <f>VLOOKUP(Tabela5[[#This Row],[num_serie]],tbl_boleto[[#All],[Série Fabricante]:[diferenca]],10,FALSE)</f>
        <v>0</v>
      </c>
      <c r="U130" s="77">
        <f>IFERROR(VLOOKUP(Tabela5[[#This Row],[num_serie]],setembro!B130:C303,2,FALSE),0)</f>
        <v>0</v>
      </c>
    </row>
    <row r="131" spans="1:21" hidden="1">
      <c r="A131" s="1" t="s">
        <v>407</v>
      </c>
      <c r="B131" s="1" t="s">
        <v>408</v>
      </c>
      <c r="C131" s="1" t="s">
        <v>229</v>
      </c>
      <c r="D131" s="8"/>
      <c r="E131" s="1" t="s">
        <v>575</v>
      </c>
      <c r="F131" s="43"/>
      <c r="G131" s="1" t="s">
        <v>409</v>
      </c>
      <c r="H131" s="3" t="s">
        <v>79</v>
      </c>
      <c r="I131" s="2">
        <v>2569</v>
      </c>
      <c r="J131" s="4">
        <v>154.13999999999999</v>
      </c>
      <c r="K131" s="2">
        <v>1</v>
      </c>
      <c r="L131" s="17">
        <f>SUM(Tabela5[[#This Row],[JANEIRO]:[JUNHO]])</f>
        <v>3794</v>
      </c>
      <c r="M131" s="17">
        <v>1032</v>
      </c>
      <c r="N131" s="18">
        <v>1537</v>
      </c>
      <c r="O131" s="19">
        <v>693</v>
      </c>
      <c r="P131" s="19"/>
      <c r="Q131" s="19">
        <v>532</v>
      </c>
      <c r="R131" s="20"/>
      <c r="S131">
        <v>0</v>
      </c>
      <c r="T131" t="e">
        <f>VLOOKUP(Tabela5[[#This Row],[num_serie]],tbl_boleto[[#All],[Série Fabricante]:[diferenca]],10,FALSE)</f>
        <v>#N/A</v>
      </c>
      <c r="U131" s="81">
        <f>IFERROR(VLOOKUP(Tabela5[[#This Row],[num_serie]],setembro!B131:C304,2,FALSE),0)</f>
        <v>0</v>
      </c>
    </row>
    <row r="132" spans="1:21" hidden="1">
      <c r="A132" s="1" t="s">
        <v>561</v>
      </c>
      <c r="B132" s="1" t="s">
        <v>562</v>
      </c>
      <c r="C132" s="1" t="s">
        <v>229</v>
      </c>
      <c r="D132" s="9"/>
      <c r="E132" s="1" t="s">
        <v>575</v>
      </c>
      <c r="F132" s="43"/>
      <c r="G132" s="1" t="s">
        <v>563</v>
      </c>
      <c r="H132" s="3" t="s">
        <v>79</v>
      </c>
      <c r="I132" s="2">
        <v>932</v>
      </c>
      <c r="J132" s="4">
        <v>55.919999999999995</v>
      </c>
      <c r="K132" s="2">
        <v>1</v>
      </c>
      <c r="L132" s="17">
        <f>SUM(Tabela5[[#This Row],[JANEIRO]:[JUNHO]])</f>
        <v>1769</v>
      </c>
      <c r="M132" s="17">
        <v>474</v>
      </c>
      <c r="N132" s="18">
        <v>458</v>
      </c>
      <c r="O132" s="19">
        <v>472</v>
      </c>
      <c r="P132" s="19"/>
      <c r="Q132" s="19">
        <v>365</v>
      </c>
      <c r="R132" s="20"/>
      <c r="S132">
        <v>0</v>
      </c>
      <c r="T132" t="e">
        <f>VLOOKUP(Tabela5[[#This Row],[num_serie]],tbl_boleto[[#All],[Série Fabricante]:[diferenca]],10,FALSE)</f>
        <v>#N/A</v>
      </c>
      <c r="U132" s="81">
        <f>IFERROR(VLOOKUP(Tabela5[[#This Row],[num_serie]],setembro!B132:C305,2,FALSE),0)</f>
        <v>0</v>
      </c>
    </row>
    <row r="133" spans="1:21" hidden="1">
      <c r="A133" s="1" t="s">
        <v>317</v>
      </c>
      <c r="B133" s="1" t="s">
        <v>318</v>
      </c>
      <c r="C133" s="1" t="s">
        <v>229</v>
      </c>
      <c r="D133" s="8"/>
      <c r="E133" s="1" t="s">
        <v>575</v>
      </c>
      <c r="F133" s="43"/>
      <c r="G133" s="1" t="s">
        <v>319</v>
      </c>
      <c r="H133" s="3" t="s">
        <v>79</v>
      </c>
      <c r="I133" s="2">
        <v>581</v>
      </c>
      <c r="J133" s="4">
        <v>34.86</v>
      </c>
      <c r="K133" s="2">
        <v>1</v>
      </c>
      <c r="L133" s="17">
        <f>SUM(Tabela5[[#This Row],[JANEIRO]:[JUNHO]])</f>
        <v>943</v>
      </c>
      <c r="M133" s="17">
        <v>186</v>
      </c>
      <c r="N133" s="18">
        <v>395</v>
      </c>
      <c r="O133" s="19">
        <v>231</v>
      </c>
      <c r="P133" s="19"/>
      <c r="Q133" s="19">
        <v>131</v>
      </c>
      <c r="R133" s="20"/>
      <c r="S133">
        <v>0</v>
      </c>
      <c r="T133" t="e">
        <f>VLOOKUP(Tabela5[[#This Row],[num_serie]],tbl_boleto[[#All],[Série Fabricante]:[diferenca]],10,FALSE)</f>
        <v>#N/A</v>
      </c>
      <c r="U133" s="81">
        <f>IFERROR(VLOOKUP(Tabela5[[#This Row],[num_serie]],setembro!B133:C306,2,FALSE),0)</f>
        <v>0</v>
      </c>
    </row>
    <row r="134" spans="1:21" hidden="1">
      <c r="A134" s="1" t="s">
        <v>555</v>
      </c>
      <c r="B134" s="1" t="s">
        <v>556</v>
      </c>
      <c r="C134" s="1" t="s">
        <v>229</v>
      </c>
      <c r="D134" s="1"/>
      <c r="E134" s="1" t="s">
        <v>575</v>
      </c>
      <c r="F134" s="43"/>
      <c r="G134" s="1" t="s">
        <v>557</v>
      </c>
      <c r="H134" s="3" t="s">
        <v>79</v>
      </c>
      <c r="I134" s="2">
        <v>1017</v>
      </c>
      <c r="J134" s="4">
        <v>61.019999999999996</v>
      </c>
      <c r="K134" s="2">
        <v>1</v>
      </c>
      <c r="L134" s="17">
        <f>SUM(Tabela5[[#This Row],[JANEIRO]:[JUNHO]])</f>
        <v>2000</v>
      </c>
      <c r="M134" s="17">
        <v>530</v>
      </c>
      <c r="N134" s="18">
        <v>487</v>
      </c>
      <c r="O134" s="19">
        <v>210</v>
      </c>
      <c r="P134" s="19"/>
      <c r="Q134" s="19">
        <v>773</v>
      </c>
      <c r="R134" s="20"/>
      <c r="S134">
        <v>0</v>
      </c>
      <c r="T134" t="e">
        <f>VLOOKUP(Tabela5[[#This Row],[num_serie]],tbl_boleto[[#All],[Série Fabricante]:[diferenca]],10,FALSE)</f>
        <v>#N/A</v>
      </c>
      <c r="U134" s="81">
        <f>IFERROR(VLOOKUP(Tabela5[[#This Row],[num_serie]],setembro!B134:C307,2,FALSE),0)</f>
        <v>0</v>
      </c>
    </row>
    <row r="135" spans="1:21" hidden="1">
      <c r="A135" s="1" t="s">
        <v>523</v>
      </c>
      <c r="B135" s="1" t="s">
        <v>524</v>
      </c>
      <c r="C135" s="1" t="s">
        <v>212</v>
      </c>
      <c r="D135" s="1"/>
      <c r="E135" s="1" t="s">
        <v>575</v>
      </c>
      <c r="F135" s="43"/>
      <c r="G135" s="1" t="s">
        <v>525</v>
      </c>
      <c r="H135" s="3" t="s">
        <v>79</v>
      </c>
      <c r="I135" s="2">
        <v>806</v>
      </c>
      <c r="J135" s="4">
        <v>48.36</v>
      </c>
      <c r="K135" s="2">
        <v>1</v>
      </c>
      <c r="L135" s="17">
        <f>SUM(Tabela5[[#This Row],[JANEIRO]:[JUNHO]])</f>
        <v>1597</v>
      </c>
      <c r="M135" s="17">
        <v>490</v>
      </c>
      <c r="N135" s="18">
        <v>316</v>
      </c>
      <c r="O135" s="19">
        <v>529</v>
      </c>
      <c r="P135" s="19"/>
      <c r="Q135" s="19">
        <v>222</v>
      </c>
      <c r="R135" s="20">
        <v>40</v>
      </c>
      <c r="S135">
        <v>0</v>
      </c>
      <c r="T135" t="e">
        <f>VLOOKUP(Tabela5[[#This Row],[num_serie]],tbl_boleto[[#All],[Série Fabricante]:[diferenca]],10,FALSE)</f>
        <v>#N/A</v>
      </c>
      <c r="U135" s="81">
        <f>IFERROR(VLOOKUP(Tabela5[[#This Row],[num_serie]],setembro!B135:C308,2,FALSE),0)</f>
        <v>0</v>
      </c>
    </row>
    <row r="136" spans="1:21" hidden="1">
      <c r="A136" s="1" t="s">
        <v>352</v>
      </c>
      <c r="B136" s="1" t="s">
        <v>353</v>
      </c>
      <c r="C136" s="1" t="s">
        <v>652</v>
      </c>
      <c r="D136" s="8"/>
      <c r="E136" s="1" t="s">
        <v>575</v>
      </c>
      <c r="F136" s="43"/>
      <c r="G136" s="1" t="s">
        <v>354</v>
      </c>
      <c r="H136" s="3" t="s">
        <v>79</v>
      </c>
      <c r="I136" s="2">
        <v>960</v>
      </c>
      <c r="J136" s="4">
        <v>57.599999999999994</v>
      </c>
      <c r="K136" s="2">
        <v>1</v>
      </c>
      <c r="L136" s="17">
        <f>SUM(Tabela5[[#This Row],[JANEIRO]:[JUNHO]])</f>
        <v>1915</v>
      </c>
      <c r="M136" s="17">
        <v>454</v>
      </c>
      <c r="N136" s="18">
        <v>506</v>
      </c>
      <c r="O136" s="19">
        <v>487</v>
      </c>
      <c r="P136" s="19"/>
      <c r="Q136" s="19">
        <v>468</v>
      </c>
      <c r="R136" s="20"/>
      <c r="S136">
        <v>0</v>
      </c>
      <c r="T136" t="e">
        <f>VLOOKUP(Tabela5[[#This Row],[num_serie]],tbl_boleto[[#All],[Série Fabricante]:[diferenca]],10,FALSE)</f>
        <v>#N/A</v>
      </c>
      <c r="U136" s="81">
        <f>IFERROR(VLOOKUP(Tabela5[[#This Row],[num_serie]],setembro!B136:C309,2,FALSE),0)</f>
        <v>0</v>
      </c>
    </row>
    <row r="137" spans="1:21" hidden="1">
      <c r="A137" s="1" t="s">
        <v>268</v>
      </c>
      <c r="B137" s="1" t="s">
        <v>269</v>
      </c>
      <c r="C137" s="1" t="s">
        <v>652</v>
      </c>
      <c r="D137" s="8"/>
      <c r="E137" s="1" t="s">
        <v>575</v>
      </c>
      <c r="F137" s="43"/>
      <c r="G137" s="1" t="s">
        <v>270</v>
      </c>
      <c r="H137" s="3" t="s">
        <v>79</v>
      </c>
      <c r="I137" s="2">
        <v>1327</v>
      </c>
      <c r="J137" s="4">
        <v>79.61999999999999</v>
      </c>
      <c r="K137" s="2">
        <v>1</v>
      </c>
      <c r="L137" s="17">
        <f>SUM(Tabela5[[#This Row],[JANEIRO]:[JUNHO]])</f>
        <v>2531</v>
      </c>
      <c r="M137" s="17">
        <v>522</v>
      </c>
      <c r="N137" s="18">
        <v>805</v>
      </c>
      <c r="O137" s="19">
        <v>724</v>
      </c>
      <c r="P137" s="19"/>
      <c r="Q137" s="19">
        <v>480</v>
      </c>
      <c r="R137" s="20"/>
      <c r="S137">
        <v>0</v>
      </c>
      <c r="T137" t="e">
        <f>VLOOKUP(Tabela5[[#This Row],[num_serie]],tbl_boleto[[#All],[Série Fabricante]:[diferenca]],10,FALSE)</f>
        <v>#N/A</v>
      </c>
      <c r="U137" s="81">
        <f>IFERROR(VLOOKUP(Tabela5[[#This Row],[num_serie]],setembro!B137:C310,2,FALSE),0)</f>
        <v>0</v>
      </c>
    </row>
    <row r="138" spans="1:21">
      <c r="A138" s="1" t="s">
        <v>542</v>
      </c>
      <c r="B138" s="1" t="s">
        <v>543</v>
      </c>
      <c r="C138" s="1" t="s">
        <v>614</v>
      </c>
      <c r="D138" s="9" t="s">
        <v>616</v>
      </c>
      <c r="E138" s="1" t="s">
        <v>575</v>
      </c>
      <c r="F138" s="43"/>
      <c r="G138" s="1" t="s">
        <v>544</v>
      </c>
      <c r="H138" s="3" t="s">
        <v>79</v>
      </c>
      <c r="I138" s="2">
        <v>252</v>
      </c>
      <c r="J138" s="4">
        <v>15.12</v>
      </c>
      <c r="K138" s="2">
        <v>1</v>
      </c>
      <c r="L138" s="17">
        <f>SUM(Tabela5[[#This Row],[JANEIRO]:[JUNHO]])</f>
        <v>537</v>
      </c>
      <c r="M138" s="17">
        <v>79</v>
      </c>
      <c r="N138" s="18">
        <v>173</v>
      </c>
      <c r="O138" s="19">
        <v>129</v>
      </c>
      <c r="P138" s="19"/>
      <c r="Q138" s="19">
        <v>156</v>
      </c>
      <c r="R138" s="20"/>
      <c r="S138" s="77">
        <v>0</v>
      </c>
      <c r="T138" s="77" t="e">
        <f>VLOOKUP(Tabela5[[#This Row],[num_serie]],tbl_boleto[[#All],[Série Fabricante]:[diferenca]],10,FALSE)</f>
        <v>#N/A</v>
      </c>
      <c r="U138" s="77">
        <f>IFERROR(VLOOKUP(Tabela5[[#This Row],[num_serie]],setembro!B138:C311,2,FALSE),0)</f>
        <v>0</v>
      </c>
    </row>
    <row r="139" spans="1:21" hidden="1">
      <c r="A139" s="1" t="s">
        <v>511</v>
      </c>
      <c r="B139" s="1" t="s">
        <v>512</v>
      </c>
      <c r="C139" s="1" t="s">
        <v>603</v>
      </c>
      <c r="D139" s="8"/>
      <c r="E139" s="1" t="s">
        <v>575</v>
      </c>
      <c r="F139" s="43"/>
      <c r="G139" s="1" t="s">
        <v>596</v>
      </c>
      <c r="H139" s="3" t="s">
        <v>79</v>
      </c>
      <c r="I139" s="2">
        <v>3489</v>
      </c>
      <c r="J139" s="4">
        <v>209.34</v>
      </c>
      <c r="K139" s="2">
        <v>1</v>
      </c>
      <c r="L139" s="17">
        <f>SUM(Tabela5[[#This Row],[JANEIRO]:[JUNHO]])</f>
        <v>5958</v>
      </c>
      <c r="M139" s="17">
        <v>1546</v>
      </c>
      <c r="N139" s="18">
        <v>1943</v>
      </c>
      <c r="O139" s="19">
        <v>961</v>
      </c>
      <c r="P139" s="19"/>
      <c r="Q139" s="19">
        <v>1508</v>
      </c>
      <c r="R139" s="20"/>
      <c r="S139">
        <v>0</v>
      </c>
      <c r="T139" t="e">
        <f>VLOOKUP(Tabela5[[#This Row],[num_serie]],tbl_boleto[[#All],[Série Fabricante]:[diferenca]],10,FALSE)</f>
        <v>#N/A</v>
      </c>
      <c r="U139" s="81">
        <f>IFERROR(VLOOKUP(Tabela5[[#This Row],[num_serie]],setembro!B139:C312,2,FALSE),0)</f>
        <v>0</v>
      </c>
    </row>
    <row r="140" spans="1:21" hidden="1">
      <c r="A140" s="1" t="s">
        <v>279</v>
      </c>
      <c r="B140" s="1" t="s">
        <v>280</v>
      </c>
      <c r="C140" s="1" t="s">
        <v>603</v>
      </c>
      <c r="D140" s="8"/>
      <c r="E140" s="1" t="s">
        <v>575</v>
      </c>
      <c r="F140" s="43"/>
      <c r="G140" s="1" t="s">
        <v>272</v>
      </c>
      <c r="H140" s="3" t="s">
        <v>79</v>
      </c>
      <c r="I140" s="2">
        <v>2117</v>
      </c>
      <c r="J140" s="4">
        <v>127.02</v>
      </c>
      <c r="K140" s="2">
        <v>1</v>
      </c>
      <c r="L140" s="17">
        <f>SUM(Tabela5[[#This Row],[JANEIRO]:[JUNHO]])</f>
        <v>4015</v>
      </c>
      <c r="M140" s="17">
        <v>1189</v>
      </c>
      <c r="N140" s="18">
        <v>928</v>
      </c>
      <c r="O140" s="19">
        <v>670</v>
      </c>
      <c r="P140" s="19"/>
      <c r="Q140" s="19">
        <v>1228</v>
      </c>
      <c r="R140" s="20"/>
      <c r="S140">
        <v>0</v>
      </c>
      <c r="T140" t="e">
        <f>VLOOKUP(Tabela5[[#This Row],[num_serie]],tbl_boleto[[#All],[Série Fabricante]:[diferenca]],10,FALSE)</f>
        <v>#N/A</v>
      </c>
      <c r="U140" s="81">
        <f>IFERROR(VLOOKUP(Tabela5[[#This Row],[num_serie]],setembro!B140:C313,2,FALSE),0)</f>
        <v>0</v>
      </c>
    </row>
    <row r="141" spans="1:21">
      <c r="A141" s="1" t="s">
        <v>605</v>
      </c>
      <c r="B141" s="1" t="s">
        <v>271</v>
      </c>
      <c r="C141" s="1" t="s">
        <v>614</v>
      </c>
      <c r="D141" s="8" t="s">
        <v>581</v>
      </c>
      <c r="E141" s="1" t="s">
        <v>575</v>
      </c>
      <c r="F141" s="43"/>
      <c r="G141" s="1" t="s">
        <v>617</v>
      </c>
      <c r="H141" s="3" t="s">
        <v>79</v>
      </c>
      <c r="I141" s="2">
        <v>551</v>
      </c>
      <c r="J141" s="4">
        <v>33.06</v>
      </c>
      <c r="K141" s="2">
        <v>1</v>
      </c>
      <c r="L141" s="17">
        <f>SUM(Tabela5[[#This Row],[JANEIRO]:[JUNHO]])</f>
        <v>1179</v>
      </c>
      <c r="M141" s="17">
        <v>363</v>
      </c>
      <c r="N141" s="18">
        <v>188</v>
      </c>
      <c r="O141" s="19">
        <v>372</v>
      </c>
      <c r="P141" s="19"/>
      <c r="Q141" s="19">
        <v>256</v>
      </c>
      <c r="R141" s="20"/>
      <c r="S141" s="77">
        <v>809</v>
      </c>
      <c r="T141" s="77">
        <f>VLOOKUP(Tabela5[[#This Row],[num_serie]],tbl_boleto[[#All],[Série Fabricante]:[diferenca]],10,FALSE)</f>
        <v>1467</v>
      </c>
      <c r="U141" s="77">
        <f>IFERROR(VLOOKUP(Tabela5[[#This Row],[num_serie]],setembro!B141:C314,2,FALSE),0)</f>
        <v>0</v>
      </c>
    </row>
    <row r="142" spans="1:21">
      <c r="A142" s="1" t="s">
        <v>108</v>
      </c>
      <c r="B142" s="1" t="s">
        <v>109</v>
      </c>
      <c r="C142" s="1" t="s">
        <v>238</v>
      </c>
      <c r="D142" s="8" t="s">
        <v>586</v>
      </c>
      <c r="E142" s="1" t="s">
        <v>575</v>
      </c>
      <c r="F142" s="43"/>
      <c r="G142" s="1" t="s">
        <v>110</v>
      </c>
      <c r="H142" s="3">
        <v>180</v>
      </c>
      <c r="I142" s="2">
        <v>1654</v>
      </c>
      <c r="J142" s="4">
        <v>99.24</v>
      </c>
      <c r="K142" s="2">
        <v>1</v>
      </c>
      <c r="L142" s="17">
        <f>SUM(Tabela5[[#This Row],[JANEIRO]:[JUNHO]])</f>
        <v>5016</v>
      </c>
      <c r="M142" s="17">
        <v>728</v>
      </c>
      <c r="N142" s="18">
        <v>926</v>
      </c>
      <c r="O142" s="19">
        <v>1997</v>
      </c>
      <c r="P142" s="19"/>
      <c r="Q142" s="19">
        <v>709</v>
      </c>
      <c r="R142" s="20">
        <v>656</v>
      </c>
      <c r="S142" s="77">
        <v>0</v>
      </c>
      <c r="T142" s="77" t="e">
        <f>VLOOKUP(Tabela5[[#This Row],[num_serie]],tbl_boleto[[#All],[Série Fabricante]:[diferenca]],10,FALSE)</f>
        <v>#N/A</v>
      </c>
      <c r="U142" s="77">
        <f>IFERROR(VLOOKUP(Tabela5[[#This Row],[num_serie]],setembro!B142:C315,2,FALSE),0)</f>
        <v>0</v>
      </c>
    </row>
    <row r="143" spans="1:21">
      <c r="A143" s="1" t="s">
        <v>126</v>
      </c>
      <c r="B143" s="1" t="s">
        <v>127</v>
      </c>
      <c r="C143" s="1" t="s">
        <v>238</v>
      </c>
      <c r="D143" s="8" t="s">
        <v>583</v>
      </c>
      <c r="E143" s="1" t="s">
        <v>575</v>
      </c>
      <c r="F143" s="43"/>
      <c r="G143" s="1" t="s">
        <v>128</v>
      </c>
      <c r="H143" s="3" t="s">
        <v>79</v>
      </c>
      <c r="I143" s="2">
        <v>234</v>
      </c>
      <c r="J143" s="4">
        <v>14.04</v>
      </c>
      <c r="K143" s="2">
        <v>1</v>
      </c>
      <c r="L143" s="17">
        <f>SUM(Tabela5[[#This Row],[JANEIRO]:[JUNHO]])</f>
        <v>2926</v>
      </c>
      <c r="M143" s="17">
        <v>133</v>
      </c>
      <c r="N143" s="18">
        <v>101</v>
      </c>
      <c r="O143" s="19">
        <v>2452</v>
      </c>
      <c r="P143" s="19"/>
      <c r="Q143" s="19">
        <v>126</v>
      </c>
      <c r="R143" s="20">
        <v>114</v>
      </c>
      <c r="S143" s="77">
        <v>115</v>
      </c>
      <c r="T143" s="77">
        <f>VLOOKUP(Tabela5[[#This Row],[num_serie]],tbl_boleto[[#All],[Série Fabricante]:[diferenca]],10,FALSE)</f>
        <v>119</v>
      </c>
      <c r="U143" s="77">
        <f>IFERROR(VLOOKUP(Tabela5[[#This Row],[num_serie]],setembro!B143:C316,2,FALSE),0)</f>
        <v>0</v>
      </c>
    </row>
    <row r="144" spans="1:21">
      <c r="A144" s="1" t="s">
        <v>118</v>
      </c>
      <c r="B144" s="1" t="s">
        <v>119</v>
      </c>
      <c r="C144" s="1" t="s">
        <v>111</v>
      </c>
      <c r="D144" s="1" t="s">
        <v>589</v>
      </c>
      <c r="E144" s="8" t="s">
        <v>575</v>
      </c>
      <c r="F144" s="43"/>
      <c r="G144" s="1" t="s">
        <v>120</v>
      </c>
      <c r="H144" s="3">
        <v>120</v>
      </c>
      <c r="I144" s="2">
        <v>805</v>
      </c>
      <c r="J144" s="4">
        <v>48.3</v>
      </c>
      <c r="K144" s="2">
        <v>0</v>
      </c>
      <c r="L144" s="17">
        <f>SUM(Tabela5[[#This Row],[JANEIRO]:[JUNHO]])</f>
        <v>2207</v>
      </c>
      <c r="M144" s="17">
        <v>805</v>
      </c>
      <c r="N144" s="18">
        <v>0</v>
      </c>
      <c r="O144" s="19">
        <v>554</v>
      </c>
      <c r="P144" s="19"/>
      <c r="Q144" s="19">
        <v>473</v>
      </c>
      <c r="R144" s="20">
        <v>375</v>
      </c>
      <c r="S144" s="77">
        <v>0</v>
      </c>
      <c r="T144" s="77" t="e">
        <f>VLOOKUP(Tabela5[[#This Row],[num_serie]],tbl_boleto[[#All],[Série Fabricante]:[diferenca]],10,FALSE)</f>
        <v>#N/A</v>
      </c>
      <c r="U144" s="77">
        <f>IFERROR(VLOOKUP(Tabela5[[#This Row],[num_serie]],setembro!B144:C317,2,FALSE),0)</f>
        <v>0</v>
      </c>
    </row>
    <row r="145" spans="1:21">
      <c r="A145" s="1" t="s">
        <v>112</v>
      </c>
      <c r="B145" s="1" t="s">
        <v>113</v>
      </c>
      <c r="C145" s="1" t="s">
        <v>111</v>
      </c>
      <c r="D145" s="1" t="s">
        <v>586</v>
      </c>
      <c r="E145" s="1" t="s">
        <v>575</v>
      </c>
      <c r="F145" s="43"/>
      <c r="G145" s="1" t="s">
        <v>114</v>
      </c>
      <c r="H145" s="3" t="s">
        <v>79</v>
      </c>
      <c r="I145" s="2">
        <v>0</v>
      </c>
      <c r="J145" s="4">
        <v>0</v>
      </c>
      <c r="K145" s="2">
        <v>0</v>
      </c>
      <c r="L145" s="17">
        <f>SUM(Tabela5[[#This Row],[JANEIRO]:[JUNHO]])</f>
        <v>10661</v>
      </c>
      <c r="M145" s="17">
        <v>0</v>
      </c>
      <c r="N145" s="18">
        <v>0</v>
      </c>
      <c r="O145" s="19">
        <v>6674</v>
      </c>
      <c r="P145" s="19"/>
      <c r="Q145" s="19">
        <v>1572</v>
      </c>
      <c r="R145" s="20">
        <v>2415</v>
      </c>
      <c r="S145" s="77">
        <v>1035</v>
      </c>
      <c r="T145" s="77">
        <f>VLOOKUP(Tabela5[[#This Row],[num_serie]],tbl_boleto[[#All],[Série Fabricante]:[diferenca]],10,FALSE)</f>
        <v>960</v>
      </c>
      <c r="U145" s="77">
        <f>IFERROR(VLOOKUP(Tabela5[[#This Row],[num_serie]],setembro!B145:C318,2,FALSE),0)</f>
        <v>0</v>
      </c>
    </row>
    <row r="146" spans="1:21">
      <c r="A146" s="1" t="s">
        <v>138</v>
      </c>
      <c r="B146" s="1" t="s">
        <v>139</v>
      </c>
      <c r="C146" s="1" t="s">
        <v>137</v>
      </c>
      <c r="D146" s="1" t="s">
        <v>583</v>
      </c>
      <c r="E146" s="1" t="s">
        <v>575</v>
      </c>
      <c r="F146" s="43"/>
      <c r="G146" s="1" t="s">
        <v>140</v>
      </c>
      <c r="H146" s="3" t="s">
        <v>79</v>
      </c>
      <c r="I146" s="2">
        <v>0</v>
      </c>
      <c r="J146" s="4">
        <v>0</v>
      </c>
      <c r="K146" s="2">
        <v>0</v>
      </c>
      <c r="L146" s="17">
        <f>SUM(Tabela5[[#This Row],[JANEIRO]:[JUNHO]])</f>
        <v>2958</v>
      </c>
      <c r="M146" s="17">
        <v>0</v>
      </c>
      <c r="N146" s="18">
        <v>0</v>
      </c>
      <c r="O146" s="19">
        <v>26</v>
      </c>
      <c r="P146" s="19"/>
      <c r="Q146" s="19">
        <v>1979</v>
      </c>
      <c r="R146" s="20">
        <v>953</v>
      </c>
      <c r="S146" s="77">
        <v>1350</v>
      </c>
      <c r="T146" s="77">
        <f>VLOOKUP(Tabela5[[#This Row],[num_serie]],tbl_boleto[[#All],[Série Fabricante]:[diferenca]],10,FALSE)</f>
        <v>1919</v>
      </c>
      <c r="U146" s="77">
        <f>IFERROR(VLOOKUP(Tabela5[[#This Row],[num_serie]],setembro!B146:C319,2,FALSE),0)</f>
        <v>0</v>
      </c>
    </row>
    <row r="147" spans="1:21">
      <c r="A147" s="1" t="s">
        <v>141</v>
      </c>
      <c r="B147" s="1" t="s">
        <v>606</v>
      </c>
      <c r="C147" s="1" t="s">
        <v>137</v>
      </c>
      <c r="D147" s="1" t="s">
        <v>583</v>
      </c>
      <c r="E147" s="1" t="s">
        <v>575</v>
      </c>
      <c r="F147" s="43"/>
      <c r="G147" s="1" t="s">
        <v>142</v>
      </c>
      <c r="H147" s="3" t="s">
        <v>79</v>
      </c>
      <c r="I147" s="2">
        <v>0</v>
      </c>
      <c r="J147" s="4">
        <v>0</v>
      </c>
      <c r="K147" s="2">
        <v>0</v>
      </c>
      <c r="L147" s="17">
        <f>SUM(Tabela5[[#This Row],[JANEIRO]:[JUNHO]])</f>
        <v>1746</v>
      </c>
      <c r="M147" s="17">
        <v>0</v>
      </c>
      <c r="N147" s="18">
        <v>0</v>
      </c>
      <c r="O147" s="19">
        <v>1145</v>
      </c>
      <c r="P147" s="19"/>
      <c r="Q147" s="19">
        <v>420</v>
      </c>
      <c r="R147" s="20">
        <v>181</v>
      </c>
      <c r="S147" s="77">
        <v>1718</v>
      </c>
      <c r="T147" s="77">
        <f>VLOOKUP(Tabela5[[#This Row],[num_serie]],tbl_boleto[[#All],[Série Fabricante]:[diferenca]],10,FALSE)</f>
        <v>1142</v>
      </c>
      <c r="U147" s="77">
        <f>IFERROR(VLOOKUP(Tabela5[[#This Row],[num_serie]],setembro!B147:C320,2,FALSE),0)</f>
        <v>0</v>
      </c>
    </row>
    <row r="148" spans="1:21" s="69" customFormat="1">
      <c r="A148" s="44" t="s">
        <v>621</v>
      </c>
      <c r="B148" s="44" t="s">
        <v>754</v>
      </c>
      <c r="C148" s="44" t="s">
        <v>84</v>
      </c>
      <c r="D148" s="47" t="s">
        <v>581</v>
      </c>
      <c r="E148" s="47" t="s">
        <v>575</v>
      </c>
      <c r="F148" s="48"/>
      <c r="G148" s="44" t="s">
        <v>664</v>
      </c>
      <c r="H148" s="36"/>
      <c r="I148" s="2"/>
      <c r="J148" s="37"/>
      <c r="K148" s="2"/>
      <c r="L148" s="66">
        <f>SUM(Tabela5[[#This Row],[JANEIRO]:[JUNHO]])</f>
        <v>0</v>
      </c>
      <c r="M148" s="66"/>
      <c r="N148" s="70"/>
      <c r="O148" s="67"/>
      <c r="P148" s="67"/>
      <c r="Q148" s="67"/>
      <c r="R148" s="68"/>
      <c r="S148" s="78">
        <v>54</v>
      </c>
      <c r="T148" s="78">
        <f>VLOOKUP(Tabela5[[#This Row],[num_serie]],tbl_boleto[[#All],[Série Fabricante]:[diferenca]],10,FALSE)</f>
        <v>156</v>
      </c>
      <c r="U148" s="78">
        <f>IFERROR(VLOOKUP(Tabela5[[#This Row],[num_serie]],setembro!B148:C321,2,FALSE),0)</f>
        <v>0</v>
      </c>
    </row>
    <row r="149" spans="1:21">
      <c r="A149" s="44" t="s">
        <v>605</v>
      </c>
      <c r="B149" s="44" t="s">
        <v>271</v>
      </c>
      <c r="C149" s="44" t="s">
        <v>84</v>
      </c>
      <c r="D149" s="46" t="s">
        <v>581</v>
      </c>
      <c r="E149" s="44" t="s">
        <v>575</v>
      </c>
      <c r="F149" s="45" t="s">
        <v>649</v>
      </c>
      <c r="G149" s="44" t="s">
        <v>615</v>
      </c>
      <c r="H149" s="3"/>
      <c r="I149" s="2"/>
      <c r="J149" s="4"/>
      <c r="K149" s="2"/>
      <c r="L149" s="17">
        <f>SUM(Tabela5[[#This Row],[JANEIRO]:[JUNHO]])</f>
        <v>0</v>
      </c>
      <c r="M149" s="17"/>
      <c r="N149" s="18"/>
      <c r="O149" s="19"/>
      <c r="P149" s="19"/>
      <c r="Q149" s="19"/>
      <c r="R149" s="20">
        <v>0</v>
      </c>
      <c r="S149" s="77">
        <v>809</v>
      </c>
      <c r="T149" s="77">
        <f>VLOOKUP(Tabela5[[#This Row],[num_serie]],tbl_boleto[[#All],[Série Fabricante]:[diferenca]],10,FALSE)</f>
        <v>1467</v>
      </c>
      <c r="U149" s="77">
        <f>IFERROR(VLOOKUP(Tabela5[[#This Row],[num_serie]],setembro!B149:C322,2,FALSE),0)</f>
        <v>0</v>
      </c>
    </row>
    <row r="150" spans="1:21">
      <c r="A150" s="1" t="s">
        <v>631</v>
      </c>
      <c r="B150" s="1" t="s">
        <v>429</v>
      </c>
      <c r="C150" s="1" t="s">
        <v>180</v>
      </c>
      <c r="D150" s="8" t="s">
        <v>582</v>
      </c>
      <c r="E150" s="8" t="s">
        <v>575</v>
      </c>
      <c r="F150" s="43"/>
      <c r="G150" s="1" t="s">
        <v>632</v>
      </c>
      <c r="H150" s="3"/>
      <c r="I150" s="2"/>
      <c r="J150" s="4"/>
      <c r="K150" s="2"/>
      <c r="L150" s="17">
        <f>SUM(Tabela5[[#This Row],[JANEIRO]:[JUNHO]])</f>
        <v>0</v>
      </c>
      <c r="M150" s="17"/>
      <c r="N150" s="18"/>
      <c r="O150" s="19"/>
      <c r="P150" s="19"/>
      <c r="Q150" s="19"/>
      <c r="R150" s="20"/>
      <c r="S150" s="77">
        <v>481</v>
      </c>
      <c r="T150" s="77">
        <f>VLOOKUP(Tabela5[[#This Row],[num_serie]],tbl_boleto[[#All],[Série Fabricante]:[diferenca]],10,FALSE)</f>
        <v>653</v>
      </c>
      <c r="U150" s="77">
        <f>IFERROR(VLOOKUP(Tabela5[[#This Row],[num_serie]],setembro!B150:C323,2,FALSE),0)</f>
        <v>0</v>
      </c>
    </row>
    <row r="151" spans="1:21">
      <c r="A151" s="1" t="s">
        <v>634</v>
      </c>
      <c r="B151" s="1" t="s">
        <v>676</v>
      </c>
      <c r="C151" s="1" t="s">
        <v>84</v>
      </c>
      <c r="D151" s="1" t="s">
        <v>580</v>
      </c>
      <c r="E151" s="1" t="s">
        <v>577</v>
      </c>
      <c r="F151" s="43"/>
      <c r="G151" s="1" t="s">
        <v>746</v>
      </c>
      <c r="H151" s="36"/>
      <c r="I151" s="2"/>
      <c r="J151" s="37"/>
      <c r="K151" s="2"/>
      <c r="L151" s="17">
        <f>SUM(Tabela5[[#This Row],[JANEIRO]:[JUNHO]])</f>
        <v>0</v>
      </c>
      <c r="M151" s="17"/>
      <c r="N151" s="23"/>
      <c r="O151" s="19"/>
      <c r="P151" s="19"/>
      <c r="Q151" s="19"/>
      <c r="R151" s="20"/>
      <c r="S151" s="77">
        <v>3053</v>
      </c>
      <c r="T151" s="77" t="e">
        <f>VLOOKUP(Tabela5[[#This Row],[num_serie]],tbl_boleto[[#All],[Série Fabricante]:[diferenca]],10,FALSE)</f>
        <v>#N/A</v>
      </c>
      <c r="U151" s="77">
        <f>IFERROR(VLOOKUP(Tabela5[[#This Row],[num_serie]],setembro!B151:C324,2,FALSE),0)</f>
        <v>3774</v>
      </c>
    </row>
    <row r="152" spans="1:21">
      <c r="A152" s="47" t="s">
        <v>751</v>
      </c>
      <c r="B152" s="47" t="s">
        <v>679</v>
      </c>
      <c r="C152" s="47" t="s">
        <v>84</v>
      </c>
      <c r="D152" s="58" t="s">
        <v>580</v>
      </c>
      <c r="E152" s="47" t="s">
        <v>577</v>
      </c>
      <c r="F152" s="48"/>
      <c r="G152" s="47" t="s">
        <v>667</v>
      </c>
      <c r="H152" s="59"/>
      <c r="I152" s="60"/>
      <c r="J152" s="61"/>
      <c r="K152" s="60"/>
      <c r="L152" s="62">
        <f>SUM(Tabela5[[#This Row],[JANEIRO]:[JUNHO]])</f>
        <v>0</v>
      </c>
      <c r="M152" s="62"/>
      <c r="N152" s="63"/>
      <c r="O152" s="64"/>
      <c r="P152" s="64"/>
      <c r="Q152" s="64"/>
      <c r="R152" s="65"/>
      <c r="S152" s="80">
        <v>5771</v>
      </c>
      <c r="T152" s="80" t="e">
        <f>VLOOKUP(Tabela5[[#This Row],[num_serie]],tbl_boleto[[#All],[Série Fabricante]:[diferenca]],10,FALSE)</f>
        <v>#N/A</v>
      </c>
      <c r="U152" s="77">
        <f>IFERROR(VLOOKUP(Tabela5[[#This Row],[num_serie]],setembro!B152:C325,2,FALSE),0)</f>
        <v>0</v>
      </c>
    </row>
    <row r="153" spans="1:21">
      <c r="A153" s="1" t="s">
        <v>178</v>
      </c>
      <c r="B153" s="1" t="s">
        <v>179</v>
      </c>
      <c r="C153" s="1" t="s">
        <v>177</v>
      </c>
      <c r="D153" s="8" t="s">
        <v>580</v>
      </c>
      <c r="E153" s="8" t="s">
        <v>577</v>
      </c>
      <c r="F153" s="43"/>
      <c r="G153" s="1" t="s">
        <v>599</v>
      </c>
      <c r="H153" s="3">
        <v>130</v>
      </c>
      <c r="I153" s="2">
        <v>1170</v>
      </c>
      <c r="J153" s="4">
        <v>70.2</v>
      </c>
      <c r="K153" s="2">
        <v>0</v>
      </c>
      <c r="L153" s="17">
        <f>SUM(Tabela5[[#This Row],[JANEIRO]:[JUNHO]])</f>
        <v>7016</v>
      </c>
      <c r="M153" s="17">
        <v>1170</v>
      </c>
      <c r="N153" s="18">
        <v>0</v>
      </c>
      <c r="O153" s="19">
        <v>2360</v>
      </c>
      <c r="P153" s="19"/>
      <c r="Q153" s="19">
        <v>1446</v>
      </c>
      <c r="R153" s="20">
        <v>2040</v>
      </c>
      <c r="S153" s="77">
        <v>1052</v>
      </c>
      <c r="T153" s="77" t="e">
        <f>VLOOKUP(Tabela5[[#This Row],[num_serie]],tbl_boleto[[#All],[Série Fabricante]:[diferenca]],10,FALSE)</f>
        <v>#N/A</v>
      </c>
      <c r="U153" s="77">
        <f>IFERROR(VLOOKUP(Tabela5[[#This Row],[num_serie]],setembro!B153:C326,2,FALSE),0)</f>
        <v>0</v>
      </c>
    </row>
    <row r="154" spans="1:21">
      <c r="A154" s="1" t="s">
        <v>216</v>
      </c>
      <c r="B154" s="1" t="s">
        <v>745</v>
      </c>
      <c r="C154" s="1" t="s">
        <v>215</v>
      </c>
      <c r="D154" s="1" t="s">
        <v>580</v>
      </c>
      <c r="E154" s="1" t="s">
        <v>577</v>
      </c>
      <c r="F154" s="43"/>
      <c r="G154" s="1" t="s">
        <v>599</v>
      </c>
      <c r="H154" s="3">
        <v>130</v>
      </c>
      <c r="I154" s="2">
        <v>52</v>
      </c>
      <c r="J154" s="4">
        <v>3.12</v>
      </c>
      <c r="K154" s="2">
        <v>1</v>
      </c>
      <c r="L154" s="17">
        <f>SUM(Tabela5[[#This Row],[JANEIRO]:[JUNHO]])</f>
        <v>309</v>
      </c>
      <c r="M154" s="17">
        <v>36</v>
      </c>
      <c r="N154" s="18">
        <v>16</v>
      </c>
      <c r="O154" s="19">
        <v>242</v>
      </c>
      <c r="P154" s="19">
        <v>0</v>
      </c>
      <c r="Q154" s="19">
        <v>1</v>
      </c>
      <c r="R154" s="20">
        <v>14</v>
      </c>
      <c r="S154" s="77">
        <v>1540</v>
      </c>
      <c r="T154" s="77" t="e">
        <f>VLOOKUP(Tabela5[[#This Row],[num_serie]],tbl_boleto[[#All],[Série Fabricante]:[diferenca]],10,FALSE)</f>
        <v>#N/A</v>
      </c>
      <c r="U154" s="77">
        <f>IFERROR(VLOOKUP(Tabela5[[#This Row],[num_serie]],setembro!B154:C327,2,FALSE),0)</f>
        <v>1010</v>
      </c>
    </row>
    <row r="155" spans="1:21">
      <c r="A155" s="1" t="s">
        <v>184</v>
      </c>
      <c r="B155" s="1" t="s">
        <v>185</v>
      </c>
      <c r="C155" s="1" t="s">
        <v>183</v>
      </c>
      <c r="D155" s="1" t="s">
        <v>580</v>
      </c>
      <c r="E155" s="1" t="s">
        <v>577</v>
      </c>
      <c r="F155" s="43"/>
      <c r="G155" s="1" t="s">
        <v>599</v>
      </c>
      <c r="H155" s="3">
        <v>130</v>
      </c>
      <c r="I155" s="2">
        <v>1476</v>
      </c>
      <c r="J155" s="4">
        <v>88.56</v>
      </c>
      <c r="K155" s="2">
        <v>1</v>
      </c>
      <c r="L155" s="17">
        <f>SUM(Tabela5[[#This Row],[JANEIRO]:[JUNHO]])</f>
        <v>3412</v>
      </c>
      <c r="M155" s="17">
        <v>363</v>
      </c>
      <c r="N155" s="18">
        <v>1113</v>
      </c>
      <c r="O155" s="19">
        <v>305</v>
      </c>
      <c r="P155" s="19"/>
      <c r="Q155" s="19">
        <v>560</v>
      </c>
      <c r="R155" s="20">
        <v>1071</v>
      </c>
      <c r="S155" s="77">
        <v>2006</v>
      </c>
      <c r="T155" s="77" t="e">
        <f>VLOOKUP(Tabela5[[#This Row],[num_serie]],tbl_boleto[[#All],[Série Fabricante]:[diferenca]],10,FALSE)</f>
        <v>#N/A</v>
      </c>
      <c r="U155" s="77">
        <f>IFERROR(VLOOKUP(Tabela5[[#This Row],[num_serie]],setembro!B155:C328,2,FALSE),0)</f>
        <v>0</v>
      </c>
    </row>
    <row r="156" spans="1:21">
      <c r="A156" s="1" t="s">
        <v>202</v>
      </c>
      <c r="B156" s="1" t="s">
        <v>670</v>
      </c>
      <c r="C156" s="1" t="s">
        <v>201</v>
      </c>
      <c r="D156" s="1" t="s">
        <v>580</v>
      </c>
      <c r="E156" s="8" t="s">
        <v>577</v>
      </c>
      <c r="F156" s="43"/>
      <c r="G156" s="1" t="s">
        <v>599</v>
      </c>
      <c r="H156" s="3">
        <v>130</v>
      </c>
      <c r="I156" s="2">
        <v>622</v>
      </c>
      <c r="J156" s="4">
        <v>37.32</v>
      </c>
      <c r="K156" s="2">
        <v>1</v>
      </c>
      <c r="L156" s="17">
        <f>SUM(Tabela5[[#This Row],[JANEIRO]:[JUNHO]])</f>
        <v>1194</v>
      </c>
      <c r="M156" s="17">
        <v>544</v>
      </c>
      <c r="N156" s="18">
        <v>78</v>
      </c>
      <c r="O156" s="19">
        <v>162</v>
      </c>
      <c r="P156" s="19"/>
      <c r="Q156" s="19">
        <v>28</v>
      </c>
      <c r="R156" s="20">
        <v>382</v>
      </c>
      <c r="S156" s="77">
        <v>809</v>
      </c>
      <c r="T156" s="77" t="e">
        <f>VLOOKUP(Tabela5[[#This Row],[num_serie]],tbl_boleto[[#All],[Série Fabricante]:[diferenca]],10,FALSE)</f>
        <v>#N/A</v>
      </c>
      <c r="U156" s="77">
        <f>IFERROR(VLOOKUP(Tabela5[[#This Row],[num_serie]],setembro!B156:C329,2,FALSE),0)</f>
        <v>0</v>
      </c>
    </row>
    <row r="157" spans="1:21">
      <c r="A157" s="1" t="s">
        <v>164</v>
      </c>
      <c r="B157" s="1" t="s">
        <v>106</v>
      </c>
      <c r="C157" s="1" t="s">
        <v>163</v>
      </c>
      <c r="D157" s="1" t="s">
        <v>580</v>
      </c>
      <c r="E157" s="1" t="s">
        <v>577</v>
      </c>
      <c r="F157" s="43"/>
      <c r="G157" s="1" t="s">
        <v>599</v>
      </c>
      <c r="H157" s="3" t="s">
        <v>79</v>
      </c>
      <c r="I157" s="2">
        <v>0</v>
      </c>
      <c r="J157" s="4">
        <v>0</v>
      </c>
      <c r="K157" s="2">
        <v>0</v>
      </c>
      <c r="L157" s="24">
        <f>SUM(Tabela5[[#This Row],[JANEIRO]:[JUNHO]])</f>
        <v>5248</v>
      </c>
      <c r="M157" s="24">
        <v>0</v>
      </c>
      <c r="N157" s="26">
        <v>0</v>
      </c>
      <c r="O157" s="25">
        <v>0</v>
      </c>
      <c r="P157" s="25"/>
      <c r="Q157" s="25">
        <v>0</v>
      </c>
      <c r="R157" s="27">
        <v>5248</v>
      </c>
      <c r="S157" s="77">
        <v>0</v>
      </c>
      <c r="T157" s="77" t="e">
        <f>VLOOKUP(Tabela5[[#This Row],[num_serie]],tbl_boleto[[#All],[Série Fabricante]:[diferenca]],10,FALSE)</f>
        <v>#N/A</v>
      </c>
      <c r="U157" s="77">
        <f>IFERROR(VLOOKUP(Tabela5[[#This Row],[num_serie]],setembro!B157:C330,2,FALSE),0)</f>
        <v>0</v>
      </c>
    </row>
    <row r="158" spans="1:21">
      <c r="A158" s="1" t="s">
        <v>218</v>
      </c>
      <c r="B158" s="1" t="s">
        <v>219</v>
      </c>
      <c r="C158" s="1" t="s">
        <v>346</v>
      </c>
      <c r="D158" s="1" t="s">
        <v>580</v>
      </c>
      <c r="E158" s="8" t="s">
        <v>577</v>
      </c>
      <c r="F158" s="43"/>
      <c r="G158" s="1" t="s">
        <v>599</v>
      </c>
      <c r="H158" s="3">
        <v>130</v>
      </c>
      <c r="I158" s="2">
        <v>195</v>
      </c>
      <c r="J158" s="4">
        <v>11.7</v>
      </c>
      <c r="K158" s="2">
        <v>0</v>
      </c>
      <c r="L158" s="17">
        <f>SUM(Tabela5[[#This Row],[JANEIRO]:[JUNHO]])</f>
        <v>7457</v>
      </c>
      <c r="M158" s="17">
        <v>195</v>
      </c>
      <c r="N158" s="18">
        <v>0</v>
      </c>
      <c r="O158" s="19">
        <v>1979</v>
      </c>
      <c r="P158" s="19"/>
      <c r="Q158" s="19">
        <v>1648</v>
      </c>
      <c r="R158" s="20">
        <v>3635</v>
      </c>
      <c r="S158" s="77">
        <v>1311</v>
      </c>
      <c r="T158" s="77" t="e">
        <f>VLOOKUP(Tabela5[[#This Row],[num_serie]],tbl_boleto[[#All],[Série Fabricante]:[diferenca]],10,FALSE)</f>
        <v>#N/A</v>
      </c>
      <c r="U158" s="77">
        <f>IFERROR(VLOOKUP(Tabela5[[#This Row],[num_serie]],setembro!B158:C331,2,FALSE),0)</f>
        <v>1148</v>
      </c>
    </row>
    <row r="159" spans="1:21">
      <c r="A159" s="1" t="s">
        <v>194</v>
      </c>
      <c r="B159" s="1" t="s">
        <v>106</v>
      </c>
      <c r="C159" s="1" t="s">
        <v>92</v>
      </c>
      <c r="D159" s="1" t="s">
        <v>580</v>
      </c>
      <c r="E159" s="1" t="s">
        <v>577</v>
      </c>
      <c r="F159" s="43"/>
      <c r="G159" s="1" t="s">
        <v>599</v>
      </c>
      <c r="H159" s="3">
        <v>130</v>
      </c>
      <c r="I159" s="2">
        <v>0</v>
      </c>
      <c r="J159" s="4">
        <v>0</v>
      </c>
      <c r="K159" s="2">
        <v>0</v>
      </c>
      <c r="L159" s="17">
        <f>SUM(Tabela5[[#This Row],[JANEIRO]:[JUNHO]])</f>
        <v>154</v>
      </c>
      <c r="M159" s="17">
        <v>0</v>
      </c>
      <c r="N159" s="18">
        <v>0</v>
      </c>
      <c r="O159" s="19">
        <v>0</v>
      </c>
      <c r="P159" s="19"/>
      <c r="Q159" s="19">
        <v>144</v>
      </c>
      <c r="R159" s="20">
        <v>10</v>
      </c>
      <c r="S159" s="77">
        <v>471</v>
      </c>
      <c r="T159" s="77" t="e">
        <f>VLOOKUP(Tabela5[[#This Row],[num_serie]],tbl_boleto[[#All],[Série Fabricante]:[diferenca]],10,FALSE)</f>
        <v>#N/A</v>
      </c>
      <c r="U159" s="77">
        <f>IFERROR(VLOOKUP(Tabela5[[#This Row],[num_serie]],setembro!B159:C332,2,FALSE),0)</f>
        <v>0</v>
      </c>
    </row>
    <row r="160" spans="1:21">
      <c r="A160" s="1" t="s">
        <v>210</v>
      </c>
      <c r="B160" s="1" t="s">
        <v>211</v>
      </c>
      <c r="C160" s="1" t="s">
        <v>209</v>
      </c>
      <c r="D160" s="9" t="s">
        <v>580</v>
      </c>
      <c r="E160" s="1" t="s">
        <v>577</v>
      </c>
      <c r="F160" s="43"/>
      <c r="G160" s="1" t="s">
        <v>599</v>
      </c>
      <c r="H160" s="3">
        <v>130</v>
      </c>
      <c r="I160" s="2">
        <v>1046</v>
      </c>
      <c r="J160" s="4">
        <v>62.76</v>
      </c>
      <c r="K160" s="2">
        <v>1</v>
      </c>
      <c r="L160" s="17">
        <f>SUM(Tabela5[[#This Row],[JANEIRO]:[JUNHO]])</f>
        <v>5766</v>
      </c>
      <c r="M160" s="17">
        <v>833</v>
      </c>
      <c r="N160" s="18">
        <v>213</v>
      </c>
      <c r="O160" s="19">
        <v>2748</v>
      </c>
      <c r="P160" s="19"/>
      <c r="Q160" s="19">
        <v>947</v>
      </c>
      <c r="R160" s="20">
        <v>1025</v>
      </c>
      <c r="S160" s="77">
        <v>1593</v>
      </c>
      <c r="T160" s="77" t="e">
        <f>VLOOKUP(Tabela5[[#This Row],[num_serie]],tbl_boleto[[#All],[Série Fabricante]:[diferenca]],10,FALSE)</f>
        <v>#N/A</v>
      </c>
      <c r="U160" s="77">
        <f>IFERROR(VLOOKUP(Tabela5[[#This Row],[num_serie]],setembro!B160:C333,2,FALSE),0)</f>
        <v>0</v>
      </c>
    </row>
    <row r="161" spans="1:21">
      <c r="A161" s="1" t="s">
        <v>240</v>
      </c>
      <c r="B161" s="1" t="s">
        <v>241</v>
      </c>
      <c r="C161" s="1" t="s">
        <v>123</v>
      </c>
      <c r="D161" s="8" t="s">
        <v>580</v>
      </c>
      <c r="E161" s="1" t="s">
        <v>577</v>
      </c>
      <c r="F161" s="43"/>
      <c r="G161" s="1" t="s">
        <v>599</v>
      </c>
      <c r="H161" s="3">
        <v>130</v>
      </c>
      <c r="I161" s="2">
        <v>534</v>
      </c>
      <c r="J161" s="4">
        <v>32.04</v>
      </c>
      <c r="K161" s="2">
        <v>0</v>
      </c>
      <c r="L161" s="17">
        <f>SUM(Tabela5[[#This Row],[JANEIRO]:[JUNHO]])</f>
        <v>1265</v>
      </c>
      <c r="M161" s="17">
        <v>534</v>
      </c>
      <c r="N161" s="18">
        <v>0</v>
      </c>
      <c r="O161" s="19">
        <v>0</v>
      </c>
      <c r="P161" s="19"/>
      <c r="Q161" s="19">
        <v>0</v>
      </c>
      <c r="R161" s="20">
        <v>731</v>
      </c>
      <c r="S161" s="77">
        <v>147</v>
      </c>
      <c r="T161" s="77" t="e">
        <f>VLOOKUP(Tabela5[[#This Row],[num_serie]],tbl_boleto[[#All],[Série Fabricante]:[diferenca]],10,FALSE)</f>
        <v>#N/A</v>
      </c>
      <c r="U161" s="77">
        <f>IFERROR(VLOOKUP(Tabela5[[#This Row],[num_serie]],setembro!B161:C334,2,FALSE),0)</f>
        <v>369</v>
      </c>
    </row>
    <row r="162" spans="1:21">
      <c r="A162" s="1" t="s">
        <v>220</v>
      </c>
      <c r="B162" s="1" t="s">
        <v>221</v>
      </c>
      <c r="C162" s="1" t="s">
        <v>76</v>
      </c>
      <c r="D162" s="8" t="s">
        <v>580</v>
      </c>
      <c r="E162" s="8" t="s">
        <v>577</v>
      </c>
      <c r="F162" s="43"/>
      <c r="G162" s="1" t="s">
        <v>599</v>
      </c>
      <c r="H162" s="3">
        <v>130</v>
      </c>
      <c r="I162" s="2">
        <v>6138</v>
      </c>
      <c r="J162" s="4">
        <v>368.28</v>
      </c>
      <c r="K162" s="2">
        <v>0</v>
      </c>
      <c r="L162" s="17">
        <f>SUM(Tabela5[[#This Row],[JANEIRO]:[JUNHO]])</f>
        <v>19335</v>
      </c>
      <c r="M162" s="17">
        <v>6138</v>
      </c>
      <c r="N162" s="18">
        <v>0</v>
      </c>
      <c r="O162" s="19">
        <v>4124</v>
      </c>
      <c r="P162" s="19"/>
      <c r="Q162" s="19">
        <v>3441</v>
      </c>
      <c r="R162" s="20">
        <v>5632</v>
      </c>
      <c r="S162" s="77">
        <v>4344</v>
      </c>
      <c r="T162" s="77" t="e">
        <f>VLOOKUP(Tabela5[[#This Row],[num_serie]],tbl_boleto[[#All],[Série Fabricante]:[diferenca]],10,FALSE)</f>
        <v>#N/A</v>
      </c>
      <c r="U162" s="77">
        <f>IFERROR(VLOOKUP(Tabela5[[#This Row],[num_serie]],setembro!B162:C335,2,FALSE),0)</f>
        <v>0</v>
      </c>
    </row>
    <row r="163" spans="1:21">
      <c r="A163" s="1" t="s">
        <v>199</v>
      </c>
      <c r="B163" s="1" t="s">
        <v>200</v>
      </c>
      <c r="C163" s="1" t="s">
        <v>198</v>
      </c>
      <c r="D163" s="9" t="s">
        <v>580</v>
      </c>
      <c r="E163" s="1" t="s">
        <v>577</v>
      </c>
      <c r="F163" s="43" t="s">
        <v>684</v>
      </c>
      <c r="G163" s="1" t="s">
        <v>599</v>
      </c>
      <c r="H163" s="5">
        <v>130</v>
      </c>
      <c r="I163" s="2">
        <v>1478</v>
      </c>
      <c r="J163" s="6">
        <v>88.679999999999993</v>
      </c>
      <c r="K163" s="2">
        <v>0</v>
      </c>
      <c r="L163" s="17">
        <f>SUM(Tabela5[[#This Row],[JANEIRO]:[JUNHO]])</f>
        <v>4516</v>
      </c>
      <c r="M163" s="17">
        <v>1478</v>
      </c>
      <c r="N163" s="18">
        <v>0</v>
      </c>
      <c r="O163" s="19">
        <v>1935</v>
      </c>
      <c r="P163" s="19"/>
      <c r="Q163" s="19">
        <v>1103</v>
      </c>
      <c r="R163" s="20">
        <v>0</v>
      </c>
      <c r="S163" s="77">
        <v>1447</v>
      </c>
      <c r="T163" s="77" t="e">
        <f>VLOOKUP(Tabela5[[#This Row],[num_serie]],tbl_boleto[[#All],[Série Fabricante]:[diferenca]],10,FALSE)</f>
        <v>#N/A</v>
      </c>
      <c r="U163" s="77">
        <f>IFERROR(VLOOKUP(Tabela5[[#This Row],[num_serie]],setembro!B163:C336,2,FALSE),0)</f>
        <v>0</v>
      </c>
    </row>
    <row r="164" spans="1:21">
      <c r="A164" s="1" t="s">
        <v>193</v>
      </c>
      <c r="B164" s="1" t="s">
        <v>607</v>
      </c>
      <c r="C164" s="1" t="s">
        <v>192</v>
      </c>
      <c r="D164" s="9" t="s">
        <v>580</v>
      </c>
      <c r="E164" s="1" t="s">
        <v>577</v>
      </c>
      <c r="F164" s="43"/>
      <c r="G164" s="1" t="s">
        <v>599</v>
      </c>
      <c r="H164" s="5">
        <v>130</v>
      </c>
      <c r="I164" s="2">
        <v>365</v>
      </c>
      <c r="J164" s="6">
        <v>21.9</v>
      </c>
      <c r="K164" s="2">
        <v>0</v>
      </c>
      <c r="L164" s="17">
        <f>SUM(Tabela5[[#This Row],[JANEIRO]:[JUNHO]])</f>
        <v>3390</v>
      </c>
      <c r="M164" s="17">
        <v>365</v>
      </c>
      <c r="N164" s="18">
        <v>0</v>
      </c>
      <c r="O164" s="19">
        <v>0</v>
      </c>
      <c r="P164" s="19"/>
      <c r="Q164" s="19">
        <v>3025</v>
      </c>
      <c r="R164" s="20">
        <v>0</v>
      </c>
      <c r="S164" s="77">
        <v>850</v>
      </c>
      <c r="T164" s="77" t="e">
        <f>VLOOKUP(Tabela5[[#This Row],[num_serie]],tbl_boleto[[#All],[Série Fabricante]:[diferenca]],10,FALSE)</f>
        <v>#N/A</v>
      </c>
      <c r="U164" s="77">
        <f>IFERROR(VLOOKUP(Tabela5[[#This Row],[num_serie]],setembro!B164:C337,2,FALSE),0)</f>
        <v>0</v>
      </c>
    </row>
    <row r="165" spans="1:21">
      <c r="A165" s="1" t="s">
        <v>188</v>
      </c>
      <c r="B165" s="1" t="s">
        <v>189</v>
      </c>
      <c r="C165" s="1" t="s">
        <v>398</v>
      </c>
      <c r="D165" s="9" t="s">
        <v>580</v>
      </c>
      <c r="E165" s="1" t="s">
        <v>577</v>
      </c>
      <c r="F165" s="43"/>
      <c r="G165" s="1" t="s">
        <v>599</v>
      </c>
      <c r="H165" s="5">
        <v>130</v>
      </c>
      <c r="I165" s="2">
        <v>0</v>
      </c>
      <c r="J165" s="6">
        <v>0</v>
      </c>
      <c r="K165" s="2">
        <v>0</v>
      </c>
      <c r="L165" s="17">
        <f>SUM(Tabela5[[#This Row],[JANEIRO]:[JUNHO]])</f>
        <v>4568</v>
      </c>
      <c r="M165" s="17">
        <v>0</v>
      </c>
      <c r="N165" s="18">
        <v>0</v>
      </c>
      <c r="O165" s="19">
        <v>1992</v>
      </c>
      <c r="P165" s="19"/>
      <c r="Q165" s="19">
        <v>1457</v>
      </c>
      <c r="R165" s="20">
        <v>1119</v>
      </c>
      <c r="S165" s="77">
        <v>740</v>
      </c>
      <c r="T165" s="77" t="e">
        <f>VLOOKUP(Tabela5[[#This Row],[num_serie]],tbl_boleto[[#All],[Série Fabricante]:[diferenca]],10,FALSE)</f>
        <v>#N/A</v>
      </c>
      <c r="U165" s="77">
        <f>IFERROR(VLOOKUP(Tabela5[[#This Row],[num_serie]],setembro!B165:C338,2,FALSE),0)</f>
        <v>0</v>
      </c>
    </row>
    <row r="166" spans="1:21">
      <c r="A166" s="1" t="s">
        <v>196</v>
      </c>
      <c r="B166" s="1" t="s">
        <v>197</v>
      </c>
      <c r="C166" s="1" t="s">
        <v>195</v>
      </c>
      <c r="D166" s="1" t="s">
        <v>580</v>
      </c>
      <c r="E166" s="1" t="s">
        <v>577</v>
      </c>
      <c r="F166" s="43"/>
      <c r="G166" s="1" t="s">
        <v>599</v>
      </c>
      <c r="H166" s="3">
        <v>130</v>
      </c>
      <c r="I166" s="2">
        <v>3121</v>
      </c>
      <c r="J166" s="4">
        <v>187.26</v>
      </c>
      <c r="K166" s="2">
        <v>0</v>
      </c>
      <c r="L166" s="17">
        <f>SUM(Tabela5[[#This Row],[JANEIRO]:[JUNHO]])</f>
        <v>9252</v>
      </c>
      <c r="M166" s="17">
        <v>3121</v>
      </c>
      <c r="N166" s="18">
        <v>0</v>
      </c>
      <c r="O166" s="19">
        <v>4128</v>
      </c>
      <c r="P166" s="19"/>
      <c r="Q166" s="19">
        <v>804</v>
      </c>
      <c r="R166" s="20">
        <v>1199</v>
      </c>
      <c r="S166" s="77">
        <v>1999</v>
      </c>
      <c r="T166" s="77" t="e">
        <f>VLOOKUP(Tabela5[[#This Row],[num_serie]],tbl_boleto[[#All],[Série Fabricante]:[diferenca]],10,FALSE)</f>
        <v>#N/A</v>
      </c>
      <c r="U166" s="77">
        <f>IFERROR(VLOOKUP(Tabela5[[#This Row],[num_serie]],setembro!B166:C339,2,FALSE),0)</f>
        <v>0</v>
      </c>
    </row>
    <row r="167" spans="1:21">
      <c r="A167" s="1" t="s">
        <v>243</v>
      </c>
      <c r="B167" s="1" t="s">
        <v>680</v>
      </c>
      <c r="C167" s="1" t="s">
        <v>88</v>
      </c>
      <c r="D167" s="9" t="s">
        <v>580</v>
      </c>
      <c r="E167" s="1" t="s">
        <v>577</v>
      </c>
      <c r="F167" s="43"/>
      <c r="G167" s="1" t="s">
        <v>599</v>
      </c>
      <c r="H167" s="3">
        <v>130</v>
      </c>
      <c r="I167" s="2">
        <v>1</v>
      </c>
      <c r="J167" s="4">
        <v>0.06</v>
      </c>
      <c r="K167" s="2">
        <v>0</v>
      </c>
      <c r="L167" s="17">
        <f>SUM(Tabela5[[#This Row],[JANEIRO]:[JUNHO]])</f>
        <v>770</v>
      </c>
      <c r="M167" s="17">
        <v>1</v>
      </c>
      <c r="N167" s="18">
        <v>0</v>
      </c>
      <c r="O167" s="19">
        <v>0</v>
      </c>
      <c r="P167" s="19"/>
      <c r="Q167" s="19">
        <v>769</v>
      </c>
      <c r="R167" s="20">
        <v>0</v>
      </c>
      <c r="S167" s="77">
        <v>0</v>
      </c>
      <c r="T167" s="77" t="e">
        <f>VLOOKUP(Tabela5[[#This Row],[num_serie]],tbl_boleto[[#All],[Série Fabricante]:[diferenca]],10,FALSE)</f>
        <v>#N/A</v>
      </c>
      <c r="U167" s="77">
        <f>IFERROR(VLOOKUP(Tabela5[[#This Row],[num_serie]],setembro!B167:C340,2,FALSE),0)</f>
        <v>0</v>
      </c>
    </row>
    <row r="168" spans="1:21">
      <c r="A168" s="1" t="s">
        <v>159</v>
      </c>
      <c r="B168" s="1" t="s">
        <v>160</v>
      </c>
      <c r="C168" s="1" t="s">
        <v>158</v>
      </c>
      <c r="D168" s="9" t="s">
        <v>580</v>
      </c>
      <c r="E168" s="1" t="s">
        <v>577</v>
      </c>
      <c r="F168" s="43"/>
      <c r="G168" s="1" t="s">
        <v>599</v>
      </c>
      <c r="H168" s="3">
        <v>130</v>
      </c>
      <c r="I168" s="2">
        <v>1180</v>
      </c>
      <c r="J168" s="4">
        <v>70.8</v>
      </c>
      <c r="K168" s="2">
        <v>0</v>
      </c>
      <c r="L168" s="17">
        <f>SUM(Tabela5[[#This Row],[JANEIRO]:[JUNHO]])</f>
        <v>4025</v>
      </c>
      <c r="M168" s="17">
        <v>1180</v>
      </c>
      <c r="N168" s="18">
        <v>0</v>
      </c>
      <c r="O168" s="19">
        <v>0</v>
      </c>
      <c r="P168" s="19"/>
      <c r="Q168" s="19">
        <v>1620</v>
      </c>
      <c r="R168" s="20">
        <v>1225</v>
      </c>
      <c r="S168" s="77">
        <v>362</v>
      </c>
      <c r="T168" s="77" t="e">
        <f>VLOOKUP(Tabela5[[#This Row],[num_serie]],tbl_boleto[[#All],[Série Fabricante]:[diferenca]],10,FALSE)</f>
        <v>#N/A</v>
      </c>
      <c r="U168" s="77">
        <f>IFERROR(VLOOKUP(Tabela5[[#This Row],[num_serie]],setembro!B168:C341,2,FALSE),0)</f>
        <v>0</v>
      </c>
    </row>
    <row r="169" spans="1:21">
      <c r="A169" s="1" t="s">
        <v>190</v>
      </c>
      <c r="B169" s="1" t="s">
        <v>191</v>
      </c>
      <c r="C169" s="1" t="s">
        <v>336</v>
      </c>
      <c r="D169" s="8" t="s">
        <v>580</v>
      </c>
      <c r="E169" s="8" t="s">
        <v>577</v>
      </c>
      <c r="F169" s="43"/>
      <c r="G169" s="1" t="s">
        <v>599</v>
      </c>
      <c r="H169" s="3">
        <v>130</v>
      </c>
      <c r="I169" s="2">
        <v>95</v>
      </c>
      <c r="J169" s="4">
        <v>5.7</v>
      </c>
      <c r="K169" s="2">
        <v>0</v>
      </c>
      <c r="L169" s="17">
        <f>SUM(Tabela5[[#This Row],[JANEIRO]:[JUNHO]])</f>
        <v>397</v>
      </c>
      <c r="M169" s="17">
        <v>95</v>
      </c>
      <c r="N169" s="18">
        <v>0</v>
      </c>
      <c r="O169" s="19">
        <v>0</v>
      </c>
      <c r="P169" s="19"/>
      <c r="Q169" s="19">
        <v>273</v>
      </c>
      <c r="R169" s="20">
        <v>29</v>
      </c>
      <c r="S169" s="77">
        <v>253</v>
      </c>
      <c r="T169" s="77" t="e">
        <f>VLOOKUP(Tabela5[[#This Row],[num_serie]],tbl_boleto[[#All],[Série Fabricante]:[diferenca]],10,FALSE)</f>
        <v>#N/A</v>
      </c>
      <c r="U169" s="77">
        <f>IFERROR(VLOOKUP(Tabela5[[#This Row],[num_serie]],setembro!B169:C342,2,FALSE),0)</f>
        <v>0</v>
      </c>
    </row>
    <row r="170" spans="1:21">
      <c r="A170" s="1" t="s">
        <v>204</v>
      </c>
      <c r="B170" s="1" t="s">
        <v>106</v>
      </c>
      <c r="C170" s="1" t="s">
        <v>203</v>
      </c>
      <c r="D170" s="8" t="s">
        <v>580</v>
      </c>
      <c r="E170" s="1" t="s">
        <v>577</v>
      </c>
      <c r="F170" s="43"/>
      <c r="G170" s="1" t="s">
        <v>599</v>
      </c>
      <c r="H170" s="3">
        <v>130</v>
      </c>
      <c r="I170" s="2">
        <v>0</v>
      </c>
      <c r="J170" s="4">
        <v>0</v>
      </c>
      <c r="K170" s="2">
        <v>0</v>
      </c>
      <c r="L170" s="17">
        <f>SUM(Tabela5[[#This Row],[JANEIRO]:[JUNHO]])</f>
        <v>311</v>
      </c>
      <c r="M170" s="17">
        <v>0</v>
      </c>
      <c r="N170" s="18">
        <v>0</v>
      </c>
      <c r="O170" s="19">
        <v>0</v>
      </c>
      <c r="P170" s="19"/>
      <c r="Q170" s="19">
        <v>143</v>
      </c>
      <c r="R170" s="20">
        <v>168</v>
      </c>
      <c r="S170" s="77">
        <v>135</v>
      </c>
      <c r="T170" s="77" t="e">
        <f>VLOOKUP(Tabela5[[#This Row],[num_serie]],tbl_boleto[[#All],[Série Fabricante]:[diferenca]],10,FALSE)</f>
        <v>#N/A</v>
      </c>
      <c r="U170" s="77">
        <f>IFERROR(VLOOKUP(Tabela5[[#This Row],[num_serie]],setembro!B170:C343,2,FALSE),0)</f>
        <v>0</v>
      </c>
    </row>
    <row r="171" spans="1:21">
      <c r="A171" s="1" t="s">
        <v>227</v>
      </c>
      <c r="B171" s="1" t="s">
        <v>228</v>
      </c>
      <c r="C171" s="1" t="s">
        <v>614</v>
      </c>
      <c r="D171" s="8" t="s">
        <v>580</v>
      </c>
      <c r="E171" s="8" t="s">
        <v>577</v>
      </c>
      <c r="F171" s="43"/>
      <c r="G171" s="1" t="s">
        <v>599</v>
      </c>
      <c r="H171" s="3">
        <v>130</v>
      </c>
      <c r="I171" s="2">
        <v>412</v>
      </c>
      <c r="J171" s="4">
        <v>24.72</v>
      </c>
      <c r="K171" s="2">
        <v>0</v>
      </c>
      <c r="L171" s="17">
        <f>SUM(Tabela5[[#This Row],[JANEIRO]:[JUNHO]])</f>
        <v>412</v>
      </c>
      <c r="M171" s="17">
        <v>412</v>
      </c>
      <c r="N171" s="18">
        <v>0</v>
      </c>
      <c r="O171" s="19">
        <v>0</v>
      </c>
      <c r="P171" s="19"/>
      <c r="Q171" s="19">
        <v>0</v>
      </c>
      <c r="R171" s="20"/>
      <c r="S171" s="77">
        <v>0</v>
      </c>
      <c r="T171" s="77" t="e">
        <f>VLOOKUP(Tabela5[[#This Row],[num_serie]],tbl_boleto[[#All],[Série Fabricante]:[diferenca]],10,FALSE)</f>
        <v>#N/A</v>
      </c>
      <c r="U171" s="77">
        <f>IFERROR(VLOOKUP(Tabela5[[#This Row],[num_serie]],setembro!B171:C344,2,FALSE),0)</f>
        <v>0</v>
      </c>
    </row>
    <row r="172" spans="1:21">
      <c r="A172" s="1" t="s">
        <v>205</v>
      </c>
      <c r="B172" s="1" t="s">
        <v>206</v>
      </c>
      <c r="C172" s="1" t="s">
        <v>273</v>
      </c>
      <c r="D172" s="1" t="s">
        <v>580</v>
      </c>
      <c r="E172" s="1" t="s">
        <v>577</v>
      </c>
      <c r="F172" s="43"/>
      <c r="G172" s="1" t="s">
        <v>599</v>
      </c>
      <c r="H172" s="3">
        <v>130</v>
      </c>
      <c r="I172" s="2">
        <v>2221</v>
      </c>
      <c r="J172" s="4">
        <v>133.26</v>
      </c>
      <c r="K172" s="2">
        <v>0</v>
      </c>
      <c r="L172" s="17">
        <f>SUM(Tabela5[[#This Row],[JANEIRO]:[JUNHO]])</f>
        <v>2753</v>
      </c>
      <c r="M172" s="17">
        <v>2221</v>
      </c>
      <c r="N172" s="18">
        <v>0</v>
      </c>
      <c r="O172" s="19">
        <v>0</v>
      </c>
      <c r="P172" s="19"/>
      <c r="Q172" s="19">
        <v>223</v>
      </c>
      <c r="R172" s="20">
        <v>309</v>
      </c>
      <c r="S172" s="77">
        <v>223</v>
      </c>
      <c r="T172" s="77" t="e">
        <f>VLOOKUP(Tabela5[[#This Row],[num_serie]],tbl_boleto[[#All],[Série Fabricante]:[diferenca]],10,FALSE)</f>
        <v>#N/A</v>
      </c>
      <c r="U172" s="77">
        <f>IFERROR(VLOOKUP(Tabela5[[#This Row],[num_serie]],setembro!B172:C345,2,FALSE),0)</f>
        <v>0</v>
      </c>
    </row>
    <row r="173" spans="1:21">
      <c r="A173" s="1" t="s">
        <v>186</v>
      </c>
      <c r="B173" s="1" t="s">
        <v>187</v>
      </c>
      <c r="C173" s="1" t="s">
        <v>647</v>
      </c>
      <c r="D173" s="9" t="s">
        <v>580</v>
      </c>
      <c r="E173" s="1" t="s">
        <v>577</v>
      </c>
      <c r="F173" s="43"/>
      <c r="G173" s="1" t="s">
        <v>599</v>
      </c>
      <c r="H173" s="3">
        <v>130</v>
      </c>
      <c r="I173" s="2">
        <v>0</v>
      </c>
      <c r="J173" s="4">
        <v>0</v>
      </c>
      <c r="K173" s="2">
        <v>0</v>
      </c>
      <c r="L173" s="17">
        <f>SUM(Tabela5[[#This Row],[JANEIRO]:[JUNHO]])</f>
        <v>0</v>
      </c>
      <c r="M173" s="17">
        <v>0</v>
      </c>
      <c r="N173" s="18">
        <v>0</v>
      </c>
      <c r="O173" s="19">
        <v>0</v>
      </c>
      <c r="P173" s="19"/>
      <c r="Q173" s="19">
        <v>0</v>
      </c>
      <c r="R173" s="20">
        <v>0</v>
      </c>
      <c r="S173" s="77">
        <v>0</v>
      </c>
      <c r="T173" s="77" t="e">
        <f>VLOOKUP(Tabela5[[#This Row],[num_serie]],tbl_boleto[[#All],[Série Fabricante]:[diferenca]],10,FALSE)</f>
        <v>#N/A</v>
      </c>
      <c r="U173" s="77">
        <f>IFERROR(VLOOKUP(Tabela5[[#This Row],[num_serie]],setembro!B173:C346,2,FALSE),0)</f>
        <v>0</v>
      </c>
    </row>
    <row r="174" spans="1:21" hidden="1">
      <c r="A174" s="1" t="s">
        <v>213</v>
      </c>
      <c r="B174" s="1" t="s">
        <v>214</v>
      </c>
      <c r="C174" s="1" t="s">
        <v>212</v>
      </c>
      <c r="D174" s="8" t="s">
        <v>580</v>
      </c>
      <c r="E174" s="8" t="s">
        <v>577</v>
      </c>
      <c r="F174" s="43"/>
      <c r="G174" s="1" t="s">
        <v>599</v>
      </c>
      <c r="H174" s="3">
        <v>130</v>
      </c>
      <c r="I174" s="2">
        <v>1805</v>
      </c>
      <c r="J174" s="4">
        <v>108.3</v>
      </c>
      <c r="K174" s="2">
        <v>0</v>
      </c>
      <c r="L174" s="17">
        <f>SUM(Tabela5[[#This Row],[JANEIRO]:[JUNHO]])</f>
        <v>3696</v>
      </c>
      <c r="M174" s="17">
        <v>1805</v>
      </c>
      <c r="N174" s="18">
        <v>0</v>
      </c>
      <c r="O174" s="19">
        <v>1783</v>
      </c>
      <c r="P174" s="19"/>
      <c r="Q174" s="19">
        <v>108</v>
      </c>
      <c r="R174" s="20"/>
      <c r="S174">
        <v>0</v>
      </c>
      <c r="T174" t="e">
        <f>VLOOKUP(Tabela5[[#This Row],[num_serie]],tbl_boleto[[#All],[Série Fabricante]:[diferenca]],10,FALSE)</f>
        <v>#N/A</v>
      </c>
      <c r="U174" s="81">
        <f>IFERROR(VLOOKUP(Tabela5[[#This Row],[num_serie]],setembro!B174:C347,2,FALSE),0)</f>
        <v>0</v>
      </c>
    </row>
    <row r="175" spans="1:21" hidden="1">
      <c r="A175" s="1" t="s">
        <v>208</v>
      </c>
      <c r="B175" s="1" t="s">
        <v>106</v>
      </c>
      <c r="C175" s="1" t="s">
        <v>207</v>
      </c>
      <c r="D175" s="1" t="s">
        <v>580</v>
      </c>
      <c r="E175" s="1" t="s">
        <v>577</v>
      </c>
      <c r="F175" s="43">
        <v>234706</v>
      </c>
      <c r="G175" s="1" t="s">
        <v>599</v>
      </c>
      <c r="H175" s="3">
        <v>130</v>
      </c>
      <c r="I175" s="2">
        <v>2</v>
      </c>
      <c r="J175" s="4">
        <v>0.12</v>
      </c>
      <c r="K175" s="2">
        <v>1</v>
      </c>
      <c r="L175" s="17">
        <f>SUM(Tabela5[[#This Row],[JANEIRO]:[JUNHO]])</f>
        <v>4</v>
      </c>
      <c r="M175" s="17">
        <v>1</v>
      </c>
      <c r="N175" s="18">
        <v>1</v>
      </c>
      <c r="O175" s="19">
        <v>1</v>
      </c>
      <c r="P175" s="19"/>
      <c r="Q175" s="19">
        <v>1</v>
      </c>
      <c r="R175" s="20"/>
      <c r="S175">
        <v>0</v>
      </c>
      <c r="T175" t="e">
        <f>VLOOKUP(Tabela5[[#This Row],[num_serie]],tbl_boleto[[#All],[Série Fabricante]:[diferenca]],10,FALSE)</f>
        <v>#N/A</v>
      </c>
      <c r="U175" s="81">
        <f>IFERROR(VLOOKUP(Tabela5[[#This Row],[num_serie]],setembro!B175:C348,2,FALSE),0)</f>
        <v>0</v>
      </c>
    </row>
    <row r="176" spans="1:21" hidden="1">
      <c r="A176" s="1" t="s">
        <v>161</v>
      </c>
      <c r="B176" s="1" t="s">
        <v>162</v>
      </c>
      <c r="C176" s="1" t="s">
        <v>652</v>
      </c>
      <c r="D176" s="1" t="s">
        <v>580</v>
      </c>
      <c r="E176" s="1" t="s">
        <v>577</v>
      </c>
      <c r="F176" s="43"/>
      <c r="G176" s="1" t="s">
        <v>599</v>
      </c>
      <c r="H176" s="3">
        <v>130</v>
      </c>
      <c r="I176" s="2">
        <v>25</v>
      </c>
      <c r="J176" s="4">
        <v>1.5</v>
      </c>
      <c r="K176" s="2">
        <v>0</v>
      </c>
      <c r="L176" s="17">
        <f>SUM(Tabela5[[#This Row],[JANEIRO]:[JUNHO]])</f>
        <v>93</v>
      </c>
      <c r="M176" s="17">
        <v>25</v>
      </c>
      <c r="N176" s="18">
        <v>0</v>
      </c>
      <c r="O176" s="19">
        <v>60</v>
      </c>
      <c r="P176" s="19"/>
      <c r="Q176" s="19">
        <v>8</v>
      </c>
      <c r="R176" s="20"/>
      <c r="S176">
        <v>0</v>
      </c>
      <c r="T176" t="e">
        <f>VLOOKUP(Tabela5[[#This Row],[num_serie]],tbl_boleto[[#All],[Série Fabricante]:[diferenca]],10,FALSE)</f>
        <v>#N/A</v>
      </c>
      <c r="U176" s="81">
        <f>IFERROR(VLOOKUP(Tabela5[[#This Row],[num_serie]],setembro!B176:C349,2,FALSE),0)</f>
        <v>0</v>
      </c>
    </row>
    <row r="177" spans="1:21" hidden="1">
      <c r="A177" s="1" t="s">
        <v>230</v>
      </c>
      <c r="B177" s="1" t="s">
        <v>231</v>
      </c>
      <c r="C177" s="1" t="s">
        <v>229</v>
      </c>
      <c r="D177" s="1" t="s">
        <v>580</v>
      </c>
      <c r="E177" s="8" t="s">
        <v>577</v>
      </c>
      <c r="F177" s="43"/>
      <c r="G177" s="1" t="s">
        <v>599</v>
      </c>
      <c r="H177" s="3">
        <v>130</v>
      </c>
      <c r="I177" s="2">
        <v>0</v>
      </c>
      <c r="J177" s="4">
        <v>0</v>
      </c>
      <c r="K177" s="2">
        <v>0</v>
      </c>
      <c r="L177" s="17">
        <f>SUM(Tabela5[[#This Row],[JANEIRO]:[JUNHO]])</f>
        <v>3910</v>
      </c>
      <c r="M177" s="17">
        <v>0</v>
      </c>
      <c r="N177" s="18">
        <v>0</v>
      </c>
      <c r="O177" s="19">
        <v>3910</v>
      </c>
      <c r="P177" s="19"/>
      <c r="Q177" s="19">
        <v>0</v>
      </c>
      <c r="R177" s="20"/>
      <c r="S177">
        <v>0</v>
      </c>
      <c r="T177" t="e">
        <f>VLOOKUP(Tabela5[[#This Row],[num_serie]],tbl_boleto[[#All],[Série Fabricante]:[diferenca]],10,FALSE)</f>
        <v>#N/A</v>
      </c>
      <c r="U177" s="81">
        <f>IFERROR(VLOOKUP(Tabela5[[#This Row],[num_serie]],setembro!B177:C350,2,FALSE),0)</f>
        <v>0</v>
      </c>
    </row>
    <row r="178" spans="1:21">
      <c r="A178" s="1" t="s">
        <v>678</v>
      </c>
      <c r="B178" s="1" t="s">
        <v>106</v>
      </c>
      <c r="C178" s="1" t="s">
        <v>84</v>
      </c>
      <c r="D178" s="1" t="s">
        <v>580</v>
      </c>
      <c r="E178" s="1" t="s">
        <v>577</v>
      </c>
      <c r="F178" s="43"/>
      <c r="G178" s="1" t="s">
        <v>599</v>
      </c>
      <c r="H178" s="3">
        <v>130</v>
      </c>
      <c r="I178" s="2">
        <v>0</v>
      </c>
      <c r="J178" s="4">
        <v>0</v>
      </c>
      <c r="K178" s="2">
        <v>0</v>
      </c>
      <c r="L178" s="17">
        <f>SUM(Tabela5[[#This Row],[JANEIRO]:[JUNHO]])</f>
        <v>6133</v>
      </c>
      <c r="M178" s="17">
        <v>0</v>
      </c>
      <c r="N178" s="18">
        <v>0</v>
      </c>
      <c r="O178" s="19">
        <v>0</v>
      </c>
      <c r="P178" s="19"/>
      <c r="Q178" s="19">
        <v>6133</v>
      </c>
      <c r="R178" s="20">
        <v>0</v>
      </c>
      <c r="S178" s="77">
        <v>412</v>
      </c>
      <c r="T178" s="77" t="e">
        <f>VLOOKUP(Tabela5[[#This Row],[num_serie]],tbl_boleto[[#All],[Série Fabricante]:[diferenca]],10,FALSE)</f>
        <v>#N/A</v>
      </c>
      <c r="U178" s="77">
        <f>IFERROR(VLOOKUP(Tabela5[[#This Row],[num_serie]],setembro!B178:C351,2,FALSE),0)</f>
        <v>0</v>
      </c>
    </row>
    <row r="179" spans="1:21">
      <c r="A179" s="1" t="s">
        <v>232</v>
      </c>
      <c r="B179" s="1" t="s">
        <v>233</v>
      </c>
      <c r="C179" s="1" t="s">
        <v>84</v>
      </c>
      <c r="D179" s="1" t="s">
        <v>580</v>
      </c>
      <c r="E179" s="1" t="s">
        <v>577</v>
      </c>
      <c r="F179" s="43"/>
      <c r="G179" s="1" t="s">
        <v>599</v>
      </c>
      <c r="H179" s="3">
        <v>130</v>
      </c>
      <c r="I179" s="2">
        <v>37539</v>
      </c>
      <c r="J179" s="4">
        <v>2252.3399999999997</v>
      </c>
      <c r="K179" s="2">
        <v>1</v>
      </c>
      <c r="L179" s="17">
        <f>SUM(Tabela5[[#This Row],[JANEIRO]:[JUNHO]])</f>
        <v>101016</v>
      </c>
      <c r="M179" s="17">
        <v>18792</v>
      </c>
      <c r="N179" s="18">
        <v>18747</v>
      </c>
      <c r="O179" s="19">
        <v>0</v>
      </c>
      <c r="P179" s="19"/>
      <c r="Q179" s="19">
        <v>46559</v>
      </c>
      <c r="R179" s="20">
        <v>16918</v>
      </c>
      <c r="S179" s="77">
        <v>44368</v>
      </c>
      <c r="T179" s="77" t="e">
        <f>VLOOKUP(Tabela5[[#This Row],[num_serie]],tbl_boleto[[#All],[Série Fabricante]:[diferenca]],10,FALSE)</f>
        <v>#N/A</v>
      </c>
      <c r="U179" s="77">
        <f>IFERROR(VLOOKUP(Tabela5[[#This Row],[num_serie]],setembro!B179:C352,2,FALSE),0)</f>
        <v>0</v>
      </c>
    </row>
    <row r="180" spans="1:21">
      <c r="A180" s="1" t="s">
        <v>236</v>
      </c>
      <c r="B180" s="1" t="s">
        <v>106</v>
      </c>
      <c r="C180" s="1" t="s">
        <v>84</v>
      </c>
      <c r="D180" s="1" t="s">
        <v>580</v>
      </c>
      <c r="E180" s="1" t="s">
        <v>577</v>
      </c>
      <c r="F180" s="43"/>
      <c r="G180" s="1" t="s">
        <v>599</v>
      </c>
      <c r="H180" s="3">
        <v>130</v>
      </c>
      <c r="I180" s="2">
        <v>2549</v>
      </c>
      <c r="J180" s="4">
        <v>152.94</v>
      </c>
      <c r="K180" s="2">
        <v>1</v>
      </c>
      <c r="L180" s="17">
        <f>SUM(Tabela5[[#This Row],[JANEIRO]:[JUNHO]])</f>
        <v>3730</v>
      </c>
      <c r="M180" s="17">
        <v>763</v>
      </c>
      <c r="N180" s="18">
        <v>1786</v>
      </c>
      <c r="O180" s="19">
        <v>41</v>
      </c>
      <c r="P180" s="19"/>
      <c r="Q180" s="19">
        <v>738</v>
      </c>
      <c r="R180" s="20">
        <v>402</v>
      </c>
      <c r="S180" s="77">
        <v>608</v>
      </c>
      <c r="T180" s="77" t="e">
        <f>VLOOKUP(Tabela5[[#This Row],[num_serie]],tbl_boleto[[#All],[Série Fabricante]:[diferenca]],10,FALSE)</f>
        <v>#N/A</v>
      </c>
      <c r="U180" s="77">
        <f>IFERROR(VLOOKUP(Tabela5[[#This Row],[num_serie]],setembro!B180:C353,2,FALSE),0)</f>
        <v>0</v>
      </c>
    </row>
    <row r="181" spans="1:21">
      <c r="A181" s="1" t="s">
        <v>167</v>
      </c>
      <c r="B181" s="1" t="s">
        <v>168</v>
      </c>
      <c r="C181" s="1" t="s">
        <v>84</v>
      </c>
      <c r="D181" s="1" t="s">
        <v>580</v>
      </c>
      <c r="E181" s="1" t="s">
        <v>577</v>
      </c>
      <c r="F181" s="43"/>
      <c r="G181" s="1" t="s">
        <v>599</v>
      </c>
      <c r="H181" s="3">
        <v>130</v>
      </c>
      <c r="I181" s="2">
        <v>14427</v>
      </c>
      <c r="J181" s="4">
        <v>865.62</v>
      </c>
      <c r="K181" s="2">
        <v>0</v>
      </c>
      <c r="L181" s="17">
        <f>SUM(Tabela5[[#This Row],[JANEIRO]:[JUNHO]])</f>
        <v>59488</v>
      </c>
      <c r="M181" s="17">
        <v>14427</v>
      </c>
      <c r="N181" s="18">
        <v>0</v>
      </c>
      <c r="O181" s="19">
        <v>17141</v>
      </c>
      <c r="P181" s="19"/>
      <c r="Q181" s="19">
        <v>13052</v>
      </c>
      <c r="R181" s="20">
        <v>14868</v>
      </c>
      <c r="S181" s="77">
        <v>10929</v>
      </c>
      <c r="T181" s="77" t="e">
        <f>VLOOKUP(Tabela5[[#This Row],[num_serie]],tbl_boleto[[#All],[Série Fabricante]:[diferenca]],10,FALSE)</f>
        <v>#N/A</v>
      </c>
      <c r="U181" s="77">
        <f>IFERROR(VLOOKUP(Tabela5[[#This Row],[num_serie]],setembro!B181:C354,2,FALSE),0)</f>
        <v>0</v>
      </c>
    </row>
    <row r="182" spans="1:21">
      <c r="A182" s="1" t="s">
        <v>234</v>
      </c>
      <c r="B182" s="1" t="s">
        <v>235</v>
      </c>
      <c r="C182" s="1" t="s">
        <v>84</v>
      </c>
      <c r="D182" s="1" t="s">
        <v>580</v>
      </c>
      <c r="E182" s="8" t="s">
        <v>577</v>
      </c>
      <c r="F182" s="43"/>
      <c r="G182" s="1" t="s">
        <v>599</v>
      </c>
      <c r="H182" s="3">
        <v>130</v>
      </c>
      <c r="I182" s="2">
        <v>0</v>
      </c>
      <c r="J182" s="4">
        <v>0</v>
      </c>
      <c r="K182" s="2">
        <v>0</v>
      </c>
      <c r="L182" s="17">
        <f>SUM(Tabela5[[#This Row],[JANEIRO]:[JUNHO]])</f>
        <v>712</v>
      </c>
      <c r="M182" s="17">
        <v>0</v>
      </c>
      <c r="N182" s="18">
        <v>0</v>
      </c>
      <c r="O182" s="19">
        <v>712</v>
      </c>
      <c r="P182" s="19"/>
      <c r="Q182" s="19">
        <v>0</v>
      </c>
      <c r="R182" s="20">
        <v>0</v>
      </c>
      <c r="S182" s="77">
        <v>0</v>
      </c>
      <c r="T182" s="77" t="e">
        <f>VLOOKUP(Tabela5[[#This Row],[num_serie]],tbl_boleto[[#All],[Série Fabricante]:[diferenca]],10,FALSE)</f>
        <v>#N/A</v>
      </c>
      <c r="U182" s="77">
        <f>IFERROR(VLOOKUP(Tabela5[[#This Row],[num_serie]],setembro!B182:C355,2,FALSE),0)</f>
        <v>0</v>
      </c>
    </row>
    <row r="183" spans="1:21">
      <c r="A183" s="1" t="s">
        <v>608</v>
      </c>
      <c r="B183" s="1" t="s">
        <v>157</v>
      </c>
      <c r="C183" s="1" t="s">
        <v>84</v>
      </c>
      <c r="D183" s="1" t="s">
        <v>580</v>
      </c>
      <c r="E183" s="1" t="s">
        <v>577</v>
      </c>
      <c r="F183" s="43"/>
      <c r="G183" s="1" t="s">
        <v>599</v>
      </c>
      <c r="H183" s="3">
        <v>130</v>
      </c>
      <c r="I183" s="2">
        <v>0</v>
      </c>
      <c r="J183" s="4">
        <v>0</v>
      </c>
      <c r="K183" s="2">
        <v>0</v>
      </c>
      <c r="L183" s="17">
        <f>SUM(Tabela5[[#This Row],[JANEIRO]:[JUNHO]])</f>
        <v>22282</v>
      </c>
      <c r="M183" s="17">
        <v>0</v>
      </c>
      <c r="N183" s="18">
        <v>0</v>
      </c>
      <c r="O183" s="19">
        <v>19586</v>
      </c>
      <c r="P183" s="19"/>
      <c r="Q183" s="19">
        <v>2696</v>
      </c>
      <c r="R183" s="20"/>
      <c r="S183" s="77">
        <v>0</v>
      </c>
      <c r="T183" s="77" t="e">
        <f>VLOOKUP(Tabela5[[#This Row],[num_serie]],tbl_boleto[[#All],[Série Fabricante]:[diferenca]],10,FALSE)</f>
        <v>#N/A</v>
      </c>
      <c r="U183" s="77">
        <f>IFERROR(VLOOKUP(Tabela5[[#This Row],[num_serie]],setembro!B183:C356,2,FALSE),0)</f>
        <v>0</v>
      </c>
    </row>
    <row r="184" spans="1:21">
      <c r="A184" s="1" t="s">
        <v>155</v>
      </c>
      <c r="B184" s="1" t="s">
        <v>156</v>
      </c>
      <c r="C184" s="1" t="s">
        <v>84</v>
      </c>
      <c r="D184" s="1" t="s">
        <v>580</v>
      </c>
      <c r="E184" s="1" t="s">
        <v>577</v>
      </c>
      <c r="F184" s="43"/>
      <c r="G184" s="1" t="s">
        <v>599</v>
      </c>
      <c r="H184" s="3">
        <v>130</v>
      </c>
      <c r="I184" s="2">
        <v>8796</v>
      </c>
      <c r="J184" s="4">
        <v>527.76</v>
      </c>
      <c r="K184" s="2">
        <v>0</v>
      </c>
      <c r="L184" s="17">
        <f>SUM(Tabela5[[#This Row],[JANEIRO]:[JUNHO]])</f>
        <v>41679</v>
      </c>
      <c r="M184" s="17">
        <v>8796</v>
      </c>
      <c r="N184" s="18">
        <v>0</v>
      </c>
      <c r="O184" s="19">
        <v>12635</v>
      </c>
      <c r="P184" s="19"/>
      <c r="Q184" s="19">
        <v>7584</v>
      </c>
      <c r="R184" s="20">
        <v>12664</v>
      </c>
      <c r="S184" s="77">
        <v>9442</v>
      </c>
      <c r="T184" s="77" t="e">
        <f>VLOOKUP(Tabela5[[#This Row],[num_serie]],tbl_boleto[[#All],[Série Fabricante]:[diferenca]],10,FALSE)</f>
        <v>#N/A</v>
      </c>
      <c r="U184" s="77">
        <f>IFERROR(VLOOKUP(Tabela5[[#This Row],[num_serie]],setembro!B184:C357,2,FALSE),0)</f>
        <v>0</v>
      </c>
    </row>
    <row r="185" spans="1:21">
      <c r="A185" s="1" t="s">
        <v>225</v>
      </c>
      <c r="B185" s="1" t="s">
        <v>226</v>
      </c>
      <c r="C185" s="1" t="s">
        <v>84</v>
      </c>
      <c r="D185" s="1" t="s">
        <v>580</v>
      </c>
      <c r="E185" s="1" t="s">
        <v>577</v>
      </c>
      <c r="F185" s="43"/>
      <c r="G185" s="1" t="s">
        <v>599</v>
      </c>
      <c r="H185" s="3">
        <v>130</v>
      </c>
      <c r="I185" s="2">
        <v>3727</v>
      </c>
      <c r="J185" s="4">
        <v>223.62</v>
      </c>
      <c r="K185" s="2">
        <v>1</v>
      </c>
      <c r="L185" s="17">
        <f>SUM(Tabela5[[#This Row],[JANEIRO]:[JUNHO]])</f>
        <v>9417</v>
      </c>
      <c r="M185" s="17">
        <v>3601</v>
      </c>
      <c r="N185" s="18">
        <v>126</v>
      </c>
      <c r="O185" s="19">
        <v>0</v>
      </c>
      <c r="P185" s="19"/>
      <c r="Q185" s="19">
        <v>2798</v>
      </c>
      <c r="R185" s="20">
        <v>2892</v>
      </c>
      <c r="S185" s="77">
        <v>2612</v>
      </c>
      <c r="T185" s="77" t="e">
        <f>VLOOKUP(Tabela5[[#This Row],[num_serie]],tbl_boleto[[#All],[Série Fabricante]:[diferenca]],10,FALSE)</f>
        <v>#N/A</v>
      </c>
      <c r="U185" s="77">
        <f>IFERROR(VLOOKUP(Tabela5[[#This Row],[num_serie]],setembro!B185:C358,2,FALSE),0)</f>
        <v>0</v>
      </c>
    </row>
    <row r="186" spans="1:21">
      <c r="A186" s="1" t="s">
        <v>170</v>
      </c>
      <c r="B186" s="1" t="s">
        <v>171</v>
      </c>
      <c r="C186" s="1" t="s">
        <v>169</v>
      </c>
      <c r="D186" s="1" t="s">
        <v>580</v>
      </c>
      <c r="E186" s="1" t="s">
        <v>577</v>
      </c>
      <c r="F186" s="43"/>
      <c r="G186" s="1" t="s">
        <v>599</v>
      </c>
      <c r="H186" s="5">
        <v>130</v>
      </c>
      <c r="I186" s="2">
        <v>0</v>
      </c>
      <c r="J186" s="6">
        <v>0</v>
      </c>
      <c r="K186" s="2">
        <v>0</v>
      </c>
      <c r="L186" s="17">
        <f>SUM(Tabela5[[#This Row],[JANEIRO]:[JUNHO]])</f>
        <v>10645</v>
      </c>
      <c r="M186" s="17">
        <v>0</v>
      </c>
      <c r="N186" s="18">
        <v>0</v>
      </c>
      <c r="O186" s="19">
        <v>10645</v>
      </c>
      <c r="P186" s="19"/>
      <c r="Q186" s="19">
        <v>0</v>
      </c>
      <c r="R186" s="20">
        <v>0</v>
      </c>
      <c r="S186" s="77">
        <v>0</v>
      </c>
      <c r="T186" s="77" t="e">
        <f>VLOOKUP(Tabela5[[#This Row],[num_serie]],tbl_boleto[[#All],[Série Fabricante]:[diferenca]],10,FALSE)</f>
        <v>#N/A</v>
      </c>
      <c r="U186" s="77">
        <f>IFERROR(VLOOKUP(Tabela5[[#This Row],[num_serie]],setembro!B186:C359,2,FALSE),0)</f>
        <v>0</v>
      </c>
    </row>
    <row r="187" spans="1:21">
      <c r="A187" s="1" t="s">
        <v>217</v>
      </c>
      <c r="B187" s="1" t="s">
        <v>106</v>
      </c>
      <c r="C187" s="1" t="s">
        <v>598</v>
      </c>
      <c r="D187" s="1" t="s">
        <v>580</v>
      </c>
      <c r="E187" s="1" t="s">
        <v>577</v>
      </c>
      <c r="F187" s="43"/>
      <c r="G187" s="1" t="s">
        <v>599</v>
      </c>
      <c r="H187" s="3">
        <v>130</v>
      </c>
      <c r="I187" s="2">
        <v>243</v>
      </c>
      <c r="J187" s="4">
        <v>14.58</v>
      </c>
      <c r="K187" s="2">
        <v>0</v>
      </c>
      <c r="L187" s="17">
        <f>SUM(Tabela5[[#This Row],[JANEIRO]:[JUNHO]])</f>
        <v>291</v>
      </c>
      <c r="M187" s="17">
        <v>243</v>
      </c>
      <c r="N187" s="18">
        <v>0</v>
      </c>
      <c r="O187" s="19">
        <v>19</v>
      </c>
      <c r="P187" s="19"/>
      <c r="Q187" s="19">
        <v>1</v>
      </c>
      <c r="R187" s="20">
        <v>28</v>
      </c>
      <c r="S187" s="77">
        <v>12</v>
      </c>
      <c r="T187" s="77" t="e">
        <f>VLOOKUP(Tabela5[[#This Row],[num_serie]],tbl_boleto[[#All],[Série Fabricante]:[diferenca]],10,FALSE)</f>
        <v>#N/A</v>
      </c>
      <c r="U187" s="77">
        <f>IFERROR(VLOOKUP(Tabela5[[#This Row],[num_serie]],setembro!B187:C360,2,FALSE),0)</f>
        <v>0</v>
      </c>
    </row>
    <row r="188" spans="1:21">
      <c r="A188" s="1" t="s">
        <v>176</v>
      </c>
      <c r="B188" s="1" t="s">
        <v>588</v>
      </c>
      <c r="C188" s="1" t="s">
        <v>175</v>
      </c>
      <c r="D188" s="1" t="s">
        <v>580</v>
      </c>
      <c r="E188" s="1" t="s">
        <v>577</v>
      </c>
      <c r="F188" s="43"/>
      <c r="G188" s="1" t="s">
        <v>599</v>
      </c>
      <c r="H188" s="3">
        <v>130</v>
      </c>
      <c r="I188" s="2">
        <v>0</v>
      </c>
      <c r="J188" s="4">
        <v>0</v>
      </c>
      <c r="K188" s="2">
        <v>0</v>
      </c>
      <c r="L188" s="17">
        <f>SUM(Tabela5[[#This Row],[JANEIRO]:[JUNHO]])</f>
        <v>935</v>
      </c>
      <c r="M188" s="17"/>
      <c r="N188" s="18">
        <v>0</v>
      </c>
      <c r="O188" s="19">
        <v>0</v>
      </c>
      <c r="P188" s="19"/>
      <c r="Q188" s="19">
        <v>572</v>
      </c>
      <c r="R188" s="20">
        <v>363</v>
      </c>
      <c r="S188" s="77">
        <v>9</v>
      </c>
      <c r="T188" s="77" t="e">
        <f>VLOOKUP(Tabela5[[#This Row],[num_serie]],tbl_boleto[[#All],[Série Fabricante]:[diferenca]],10,FALSE)</f>
        <v>#N/A</v>
      </c>
      <c r="U188" s="77">
        <f>IFERROR(VLOOKUP(Tabela5[[#This Row],[num_serie]],setembro!B188:C361,2,FALSE),0)</f>
        <v>0</v>
      </c>
    </row>
    <row r="189" spans="1:21">
      <c r="A189" s="1" t="s">
        <v>224</v>
      </c>
      <c r="B189" s="1" t="s">
        <v>106</v>
      </c>
      <c r="C189" s="1" t="s">
        <v>129</v>
      </c>
      <c r="D189" s="9" t="s">
        <v>580</v>
      </c>
      <c r="E189" s="1" t="s">
        <v>577</v>
      </c>
      <c r="F189" s="43"/>
      <c r="G189" s="1" t="s">
        <v>599</v>
      </c>
      <c r="H189" s="3">
        <v>130</v>
      </c>
      <c r="I189" s="2">
        <v>1555</v>
      </c>
      <c r="J189" s="4">
        <v>93.3</v>
      </c>
      <c r="K189" s="2">
        <v>1</v>
      </c>
      <c r="L189" s="17">
        <f>SUM(Tabela5[[#This Row],[JANEIRO]:[JUNHO]])</f>
        <v>3189</v>
      </c>
      <c r="M189" s="17">
        <v>438</v>
      </c>
      <c r="N189" s="18">
        <v>1117</v>
      </c>
      <c r="O189" s="19">
        <v>286</v>
      </c>
      <c r="P189" s="19"/>
      <c r="Q189" s="19">
        <v>855</v>
      </c>
      <c r="R189" s="20">
        <v>493</v>
      </c>
      <c r="S189" s="77">
        <v>835</v>
      </c>
      <c r="T189" s="77" t="e">
        <f>VLOOKUP(Tabela5[[#This Row],[num_serie]],tbl_boleto[[#All],[Série Fabricante]:[diferenca]],10,FALSE)</f>
        <v>#N/A</v>
      </c>
      <c r="U189" s="77">
        <f>IFERROR(VLOOKUP(Tabela5[[#This Row],[num_serie]],setembro!B189:C362,2,FALSE),0)</f>
        <v>0</v>
      </c>
    </row>
    <row r="190" spans="1:21">
      <c r="A190" s="1" t="s">
        <v>222</v>
      </c>
      <c r="B190" s="1" t="s">
        <v>223</v>
      </c>
      <c r="C190" s="1" t="s">
        <v>133</v>
      </c>
      <c r="D190" s="1" t="s">
        <v>580</v>
      </c>
      <c r="E190" s="8" t="s">
        <v>577</v>
      </c>
      <c r="F190" s="43"/>
      <c r="G190" s="1" t="s">
        <v>599</v>
      </c>
      <c r="H190" s="3">
        <v>130</v>
      </c>
      <c r="I190" s="2">
        <v>78</v>
      </c>
      <c r="J190" s="4">
        <v>4.68</v>
      </c>
      <c r="K190" s="2">
        <v>0</v>
      </c>
      <c r="L190" s="17">
        <f>SUM(Tabela5[[#This Row],[JANEIRO]:[JUNHO]])</f>
        <v>3554</v>
      </c>
      <c r="M190" s="17">
        <v>78</v>
      </c>
      <c r="N190" s="18">
        <v>0</v>
      </c>
      <c r="O190" s="19">
        <v>2536</v>
      </c>
      <c r="P190" s="19"/>
      <c r="Q190" s="19">
        <v>3</v>
      </c>
      <c r="R190" s="20">
        <v>937</v>
      </c>
      <c r="S190" s="77">
        <v>235</v>
      </c>
      <c r="T190" s="77" t="e">
        <f>VLOOKUP(Tabela5[[#This Row],[num_serie]],tbl_boleto[[#All],[Série Fabricante]:[diferenca]],10,FALSE)</f>
        <v>#N/A</v>
      </c>
      <c r="U190" s="77">
        <f>IFERROR(VLOOKUP(Tabela5[[#This Row],[num_serie]],setembro!B190:C363,2,FALSE),0)</f>
        <v>0</v>
      </c>
    </row>
    <row r="191" spans="1:21">
      <c r="A191" s="1" t="s">
        <v>173</v>
      </c>
      <c r="B191" s="1" t="s">
        <v>174</v>
      </c>
      <c r="C191" s="1" t="s">
        <v>172</v>
      </c>
      <c r="D191" s="9" t="s">
        <v>580</v>
      </c>
      <c r="E191" s="1" t="s">
        <v>577</v>
      </c>
      <c r="F191" s="43"/>
      <c r="G191" s="1" t="s">
        <v>599</v>
      </c>
      <c r="H191" s="3">
        <v>130</v>
      </c>
      <c r="I191" s="2">
        <v>0</v>
      </c>
      <c r="J191" s="4">
        <v>0</v>
      </c>
      <c r="K191" s="2">
        <v>0</v>
      </c>
      <c r="L191" s="17">
        <f>SUM(Tabela5[[#This Row],[JANEIRO]:[JUNHO]])</f>
        <v>4954</v>
      </c>
      <c r="M191" s="17">
        <v>0</v>
      </c>
      <c r="N191" s="18">
        <v>0</v>
      </c>
      <c r="O191" s="19">
        <v>0</v>
      </c>
      <c r="P191" s="19"/>
      <c r="Q191" s="19">
        <v>3626</v>
      </c>
      <c r="R191" s="20">
        <v>1328</v>
      </c>
      <c r="S191" s="77">
        <v>158</v>
      </c>
      <c r="T191" s="77" t="e">
        <f>VLOOKUP(Tabela5[[#This Row],[num_serie]],tbl_boleto[[#All],[Série Fabricante]:[diferenca]],10,FALSE)</f>
        <v>#N/A</v>
      </c>
      <c r="U191" s="77">
        <f>IFERROR(VLOOKUP(Tabela5[[#This Row],[num_serie]],setembro!B191:C364,2,FALSE),0)</f>
        <v>0</v>
      </c>
    </row>
    <row r="192" spans="1:21">
      <c r="A192" s="1" t="s">
        <v>181</v>
      </c>
      <c r="B192" s="1" t="s">
        <v>182</v>
      </c>
      <c r="C192" s="1" t="s">
        <v>180</v>
      </c>
      <c r="D192" s="1" t="s">
        <v>580</v>
      </c>
      <c r="E192" s="1" t="s">
        <v>577</v>
      </c>
      <c r="F192" s="43"/>
      <c r="G192" s="1" t="s">
        <v>599</v>
      </c>
      <c r="H192" s="3">
        <v>130</v>
      </c>
      <c r="I192" s="2">
        <v>304</v>
      </c>
      <c r="J192" s="4">
        <v>18.239999999999998</v>
      </c>
      <c r="K192" s="2">
        <v>0</v>
      </c>
      <c r="L192" s="17">
        <f>SUM(Tabela5[[#This Row],[JANEIRO]:[JUNHO]])</f>
        <v>785</v>
      </c>
      <c r="M192" s="17">
        <v>304</v>
      </c>
      <c r="N192" s="18">
        <v>0</v>
      </c>
      <c r="O192" s="19">
        <v>100</v>
      </c>
      <c r="P192" s="19"/>
      <c r="Q192" s="19">
        <v>89</v>
      </c>
      <c r="R192" s="20">
        <v>292</v>
      </c>
      <c r="S192" s="77">
        <v>149</v>
      </c>
      <c r="T192" s="77" t="e">
        <f>VLOOKUP(Tabela5[[#This Row],[num_serie]],tbl_boleto[[#All],[Série Fabricante]:[diferenca]],10,FALSE)</f>
        <v>#N/A</v>
      </c>
      <c r="U192" s="77">
        <f>IFERROR(VLOOKUP(Tabela5[[#This Row],[num_serie]],setembro!B192:C365,2,FALSE),0)</f>
        <v>0</v>
      </c>
    </row>
    <row r="193" spans="1:21">
      <c r="A193" s="1" t="s">
        <v>239</v>
      </c>
      <c r="B193" s="1" t="s">
        <v>106</v>
      </c>
      <c r="C193" s="1" t="s">
        <v>238</v>
      </c>
      <c r="D193" s="1" t="s">
        <v>580</v>
      </c>
      <c r="E193" s="1" t="s">
        <v>577</v>
      </c>
      <c r="F193" s="43"/>
      <c r="G193" s="1" t="s">
        <v>599</v>
      </c>
      <c r="H193" s="3">
        <v>130</v>
      </c>
      <c r="I193" s="2">
        <v>56</v>
      </c>
      <c r="J193" s="4">
        <v>3.36</v>
      </c>
      <c r="K193" s="2">
        <v>1</v>
      </c>
      <c r="L193" s="17">
        <f>SUM(Tabela5[[#This Row],[JANEIRO]:[JUNHO]])</f>
        <v>2550</v>
      </c>
      <c r="M193" s="17">
        <v>31</v>
      </c>
      <c r="N193" s="18">
        <v>25</v>
      </c>
      <c r="O193" s="19">
        <v>2465</v>
      </c>
      <c r="P193" s="19"/>
      <c r="Q193" s="19">
        <v>16</v>
      </c>
      <c r="R193" s="20">
        <v>13</v>
      </c>
      <c r="S193" s="77">
        <v>70</v>
      </c>
      <c r="T193" s="77" t="e">
        <f>VLOOKUP(Tabela5[[#This Row],[num_serie]],tbl_boleto[[#All],[Série Fabricante]:[diferenca]],10,FALSE)</f>
        <v>#N/A</v>
      </c>
      <c r="U193" s="77">
        <f>IFERROR(VLOOKUP(Tabela5[[#This Row],[num_serie]],setembro!B193:C366,2,FALSE),0)</f>
        <v>0</v>
      </c>
    </row>
    <row r="194" spans="1:21">
      <c r="A194" s="1" t="s">
        <v>165</v>
      </c>
      <c r="B194" s="1" t="s">
        <v>106</v>
      </c>
      <c r="C194" s="1" t="s">
        <v>111</v>
      </c>
      <c r="D194" s="1" t="s">
        <v>580</v>
      </c>
      <c r="E194" s="1" t="s">
        <v>577</v>
      </c>
      <c r="F194" s="43"/>
      <c r="G194" s="1" t="s">
        <v>599</v>
      </c>
      <c r="H194" s="3"/>
      <c r="I194" s="2"/>
      <c r="J194" s="4"/>
      <c r="K194" s="2"/>
      <c r="L194" s="17">
        <v>0</v>
      </c>
      <c r="M194" s="17">
        <v>0</v>
      </c>
      <c r="N194" s="18">
        <v>0</v>
      </c>
      <c r="O194" s="19">
        <v>0</v>
      </c>
      <c r="P194" s="19">
        <v>0</v>
      </c>
      <c r="Q194" s="19">
        <v>0</v>
      </c>
      <c r="R194" s="20">
        <v>0</v>
      </c>
      <c r="S194" s="77">
        <v>412</v>
      </c>
      <c r="T194" s="77" t="e">
        <f>VLOOKUP(Tabela5[[#This Row],[num_serie]],tbl_boleto[[#All],[Série Fabricante]:[diferenca]],10,FALSE)</f>
        <v>#N/A</v>
      </c>
      <c r="U194" s="77">
        <f>IFERROR(VLOOKUP(Tabela5[[#This Row],[num_serie]],setembro!B194:C367,2,FALSE),0)</f>
        <v>0</v>
      </c>
    </row>
    <row r="195" spans="1:21">
      <c r="A195" s="1" t="s">
        <v>242</v>
      </c>
      <c r="B195" s="1" t="s">
        <v>106</v>
      </c>
      <c r="C195" s="1" t="s">
        <v>747</v>
      </c>
      <c r="D195" s="1" t="s">
        <v>580</v>
      </c>
      <c r="E195" s="1" t="s">
        <v>577</v>
      </c>
      <c r="F195" s="43" t="s">
        <v>649</v>
      </c>
      <c r="G195" s="1" t="s">
        <v>599</v>
      </c>
      <c r="H195" s="3">
        <v>130</v>
      </c>
      <c r="I195" s="2">
        <v>0</v>
      </c>
      <c r="J195" s="4">
        <v>0</v>
      </c>
      <c r="K195" s="2">
        <v>0</v>
      </c>
      <c r="L195" s="17">
        <f>SUM(Tabela5[[#This Row],[JANEIRO]:[JUNHO]])</f>
        <v>0</v>
      </c>
      <c r="M195" s="17">
        <v>0</v>
      </c>
      <c r="N195" s="18">
        <v>0</v>
      </c>
      <c r="O195" s="19">
        <v>0</v>
      </c>
      <c r="P195" s="19"/>
      <c r="Q195" s="19">
        <v>0</v>
      </c>
      <c r="R195" s="20">
        <v>0</v>
      </c>
      <c r="S195" s="77">
        <v>0</v>
      </c>
      <c r="T195" s="77" t="e">
        <f>VLOOKUP(Tabela5[[#This Row],[num_serie]],tbl_boleto[[#All],[Série Fabricante]:[diferenca]],10,FALSE)</f>
        <v>#N/A</v>
      </c>
      <c r="U195" s="77">
        <f>IFERROR(VLOOKUP(Tabela5[[#This Row],[num_serie]],setembro!B195:C368,2,FALSE),0)</f>
        <v>0</v>
      </c>
    </row>
    <row r="196" spans="1:21">
      <c r="A196" s="1" t="s">
        <v>587</v>
      </c>
      <c r="B196" s="1" t="s">
        <v>124</v>
      </c>
      <c r="C196" s="1" t="s">
        <v>123</v>
      </c>
      <c r="D196" s="1" t="s">
        <v>586</v>
      </c>
      <c r="E196" s="1" t="s">
        <v>575</v>
      </c>
      <c r="F196" s="43"/>
      <c r="G196" s="1" t="s">
        <v>125</v>
      </c>
      <c r="H196" s="3" t="s">
        <v>79</v>
      </c>
      <c r="I196" s="2">
        <v>0</v>
      </c>
      <c r="J196" s="4">
        <v>0</v>
      </c>
      <c r="K196" s="2">
        <v>0</v>
      </c>
      <c r="L196" s="17">
        <f>SUM(Tabela5[[#This Row],[JANEIRO]:[JUNHO]])</f>
        <v>227</v>
      </c>
      <c r="M196" s="17"/>
      <c r="N196" s="18">
        <v>0</v>
      </c>
      <c r="O196" s="19">
        <v>204</v>
      </c>
      <c r="P196" s="19"/>
      <c r="Q196" s="19"/>
      <c r="R196" s="20">
        <v>23</v>
      </c>
      <c r="S196" s="77">
        <v>103</v>
      </c>
      <c r="T196" s="77">
        <f>VLOOKUP(Tabela5[[#This Row],[num_serie]],tbl_boleto[[#All],[Série Fabricante]:[diferenca]],10,FALSE)</f>
        <v>88</v>
      </c>
      <c r="U196" s="77">
        <f>IFERROR(VLOOKUP(Tabela5[[#This Row],[num_serie]],setembro!B196:C369,2,FALSE),0)</f>
        <v>0</v>
      </c>
    </row>
    <row r="197" spans="1:21">
      <c r="A197" s="1" t="s">
        <v>637</v>
      </c>
      <c r="B197" s="1"/>
      <c r="C197" s="1" t="s">
        <v>166</v>
      </c>
      <c r="D197" s="1" t="s">
        <v>581</v>
      </c>
      <c r="E197" s="1" t="s">
        <v>575</v>
      </c>
      <c r="F197" s="43" t="s">
        <v>649</v>
      </c>
      <c r="G197" s="1"/>
      <c r="H197" s="3"/>
      <c r="I197" s="2"/>
      <c r="J197" s="4"/>
      <c r="K197" s="2"/>
      <c r="L197" s="17">
        <f>SUM(Tabela5[[#This Row],[JANEIRO]:[JUNHO]])</f>
        <v>0</v>
      </c>
      <c r="M197" s="17"/>
      <c r="N197" s="18"/>
      <c r="O197" s="19"/>
      <c r="P197" s="19"/>
      <c r="Q197" s="19"/>
      <c r="R197" s="20"/>
      <c r="S197" s="77">
        <v>0</v>
      </c>
      <c r="T197" s="77" t="e">
        <f>VLOOKUP(Tabela5[[#This Row],[num_serie]],tbl_boleto[[#All],[Série Fabricante]:[diferenca]],10,FALSE)</f>
        <v>#N/A</v>
      </c>
      <c r="U197" s="77">
        <f>IFERROR(VLOOKUP(Tabela5[[#This Row],[num_serie]],setembro!B197:C370,2,FALSE),0)</f>
        <v>0</v>
      </c>
    </row>
    <row r="198" spans="1:21">
      <c r="A198" s="1" t="s">
        <v>347</v>
      </c>
      <c r="B198" s="1"/>
      <c r="C198" s="1" t="s">
        <v>646</v>
      </c>
      <c r="D198" s="1" t="s">
        <v>581</v>
      </c>
      <c r="E198" s="1" t="s">
        <v>575</v>
      </c>
      <c r="F198" s="43" t="s">
        <v>648</v>
      </c>
      <c r="G198" s="1"/>
      <c r="H198" s="3"/>
      <c r="I198" s="2"/>
      <c r="J198" s="4"/>
      <c r="K198" s="2"/>
      <c r="L198" s="17">
        <f>SUM(Tabela5[[#This Row],[JANEIRO]:[JUNHO]])</f>
        <v>0</v>
      </c>
      <c r="M198" s="17"/>
      <c r="N198" s="18"/>
      <c r="O198" s="19"/>
      <c r="P198" s="19"/>
      <c r="Q198" s="19"/>
      <c r="R198" s="20"/>
      <c r="S198" s="77">
        <v>1194</v>
      </c>
      <c r="T198" s="77">
        <f>VLOOKUP(Tabela5[[#This Row],[num_serie]],tbl_boleto[[#All],[Série Fabricante]:[diferenca]],10,FALSE)</f>
        <v>72</v>
      </c>
      <c r="U198" s="77">
        <f>IFERROR(VLOOKUP(Tabela5[[#This Row],[num_serie]],setembro!B198:C371,2,FALSE),0)</f>
        <v>0</v>
      </c>
    </row>
    <row r="207" spans="1:21">
      <c r="B207" s="7"/>
    </row>
  </sheetData>
  <dataConsolidate/>
  <phoneticPr fontId="8" type="noConversion"/>
  <conditionalFormatting sqref="H2:H12 H16:H198">
    <cfRule type="cellIs" dxfId="0" priority="1" operator="not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638F-35D8-49D1-B430-3ADC43C337B2}">
  <dimension ref="A1:L251"/>
  <sheetViews>
    <sheetView workbookViewId="0">
      <selection activeCell="B2" sqref="B2"/>
    </sheetView>
  </sheetViews>
  <sheetFormatPr defaultRowHeight="15"/>
  <cols>
    <col min="1" max="1" width="35.7109375" bestFit="1" customWidth="1"/>
    <col min="2" max="3" width="20.28515625" bestFit="1" customWidth="1"/>
    <col min="4" max="4" width="13.7109375" bestFit="1" customWidth="1"/>
    <col min="5" max="5" width="12" style="42" customWidth="1"/>
    <col min="6" max="6" width="13.5703125" hidden="1" customWidth="1"/>
    <col min="7" max="7" width="12.140625" hidden="1" customWidth="1"/>
    <col min="8" max="8" width="11.140625" hidden="1" customWidth="1"/>
    <col min="9" max="9" width="11" hidden="1" customWidth="1"/>
    <col min="10" max="10" width="14.140625" bestFit="1" customWidth="1"/>
    <col min="11" max="11" width="10" bestFit="1" customWidth="1"/>
    <col min="12" max="12" width="14.140625" bestFit="1" customWidth="1"/>
  </cols>
  <sheetData>
    <row r="1" spans="1:12">
      <c r="A1" s="29" t="s">
        <v>686</v>
      </c>
      <c r="B1" s="29" t="s">
        <v>687</v>
      </c>
      <c r="C1" s="29" t="s">
        <v>67</v>
      </c>
      <c r="D1" s="29" t="s">
        <v>688</v>
      </c>
      <c r="E1" s="41" t="s">
        <v>642</v>
      </c>
      <c r="F1" s="29" t="s">
        <v>689</v>
      </c>
      <c r="G1" s="29" t="s">
        <v>690</v>
      </c>
      <c r="H1" s="29" t="s">
        <v>691</v>
      </c>
      <c r="I1" s="29" t="s">
        <v>692</v>
      </c>
      <c r="J1" s="29" t="s">
        <v>693</v>
      </c>
      <c r="K1" s="29" t="s">
        <v>694</v>
      </c>
      <c r="L1" s="29" t="s">
        <v>744</v>
      </c>
    </row>
    <row r="2" spans="1:12">
      <c r="A2" s="29" t="s">
        <v>696</v>
      </c>
      <c r="B2" s="29" t="s">
        <v>77</v>
      </c>
      <c r="C2" s="29" t="s">
        <v>77</v>
      </c>
      <c r="D2" s="41">
        <v>45870</v>
      </c>
      <c r="E2" s="41">
        <v>45901</v>
      </c>
      <c r="F2" s="29" t="s">
        <v>697</v>
      </c>
      <c r="G2" s="29" t="s">
        <v>698</v>
      </c>
      <c r="H2" s="29">
        <v>7302</v>
      </c>
      <c r="I2" s="29">
        <v>0</v>
      </c>
      <c r="J2" s="29">
        <v>44084</v>
      </c>
      <c r="K2" s="29">
        <v>45867</v>
      </c>
      <c r="L2" s="29">
        <v>1783</v>
      </c>
    </row>
    <row r="3" spans="1:12">
      <c r="A3" s="29" t="s">
        <v>699</v>
      </c>
      <c r="B3" s="29" t="s">
        <v>81</v>
      </c>
      <c r="C3" s="29" t="s">
        <v>81</v>
      </c>
      <c r="D3" s="41">
        <v>45870</v>
      </c>
      <c r="E3" s="41">
        <v>45901</v>
      </c>
      <c r="F3" s="29" t="s">
        <v>697</v>
      </c>
      <c r="G3" s="29" t="s">
        <v>698</v>
      </c>
      <c r="H3" s="29">
        <v>7302</v>
      </c>
      <c r="I3" s="29">
        <v>0</v>
      </c>
      <c r="J3" s="29">
        <v>49861</v>
      </c>
      <c r="K3" s="29">
        <v>50571</v>
      </c>
      <c r="L3" s="29">
        <v>710</v>
      </c>
    </row>
    <row r="4" spans="1:12">
      <c r="A4" s="29" t="s">
        <v>700</v>
      </c>
      <c r="B4" s="29" t="s">
        <v>85</v>
      </c>
      <c r="C4" s="29" t="s">
        <v>85</v>
      </c>
      <c r="D4" s="41">
        <v>45870</v>
      </c>
      <c r="E4" s="41">
        <v>45901</v>
      </c>
      <c r="F4" s="29" t="s">
        <v>697</v>
      </c>
      <c r="G4" s="29" t="s">
        <v>698</v>
      </c>
      <c r="H4" s="29">
        <v>7302</v>
      </c>
      <c r="I4" s="29">
        <v>0</v>
      </c>
      <c r="J4" s="29">
        <v>126154</v>
      </c>
      <c r="K4" s="29">
        <v>128620</v>
      </c>
      <c r="L4" s="29">
        <v>2466</v>
      </c>
    </row>
    <row r="5" spans="1:12">
      <c r="A5" s="29" t="s">
        <v>702</v>
      </c>
      <c r="B5" s="29" t="s">
        <v>587</v>
      </c>
      <c r="C5" s="29" t="s">
        <v>587</v>
      </c>
      <c r="D5" s="41">
        <v>45870</v>
      </c>
      <c r="E5" s="41">
        <v>45901</v>
      </c>
      <c r="F5" s="29" t="s">
        <v>697</v>
      </c>
      <c r="G5" s="29" t="s">
        <v>698</v>
      </c>
      <c r="H5" s="29">
        <v>7302</v>
      </c>
      <c r="I5" s="29">
        <v>0</v>
      </c>
      <c r="J5" s="29">
        <v>1027</v>
      </c>
      <c r="K5" s="29">
        <v>1115</v>
      </c>
      <c r="L5" s="29">
        <v>88</v>
      </c>
    </row>
    <row r="6" spans="1:12">
      <c r="A6" s="29" t="s">
        <v>702</v>
      </c>
      <c r="B6" s="29" t="s">
        <v>112</v>
      </c>
      <c r="C6" s="29" t="s">
        <v>112</v>
      </c>
      <c r="D6" s="41">
        <v>45870</v>
      </c>
      <c r="E6" s="41">
        <v>45901</v>
      </c>
      <c r="F6" s="29" t="s">
        <v>697</v>
      </c>
      <c r="G6" s="29" t="s">
        <v>703</v>
      </c>
      <c r="H6" s="29">
        <v>7302</v>
      </c>
      <c r="I6" s="29">
        <v>0</v>
      </c>
      <c r="J6" s="29">
        <v>28406</v>
      </c>
      <c r="K6" s="29">
        <v>29366</v>
      </c>
      <c r="L6" s="29">
        <v>960</v>
      </c>
    </row>
    <row r="7" spans="1:12">
      <c r="A7" s="29" t="s">
        <v>704</v>
      </c>
      <c r="B7" s="29" t="s">
        <v>115</v>
      </c>
      <c r="C7" s="29" t="s">
        <v>115</v>
      </c>
      <c r="D7" s="41">
        <v>45870</v>
      </c>
      <c r="E7" s="41">
        <v>45901</v>
      </c>
      <c r="F7" s="29" t="s">
        <v>697</v>
      </c>
      <c r="G7" s="29" t="s">
        <v>698</v>
      </c>
      <c r="H7" s="29">
        <v>7302</v>
      </c>
      <c r="I7" s="29">
        <v>0</v>
      </c>
      <c r="J7" s="29">
        <v>34179</v>
      </c>
      <c r="K7" s="29">
        <v>36627</v>
      </c>
      <c r="L7" s="29">
        <v>2448</v>
      </c>
    </row>
    <row r="8" spans="1:12">
      <c r="A8" s="29" t="s">
        <v>700</v>
      </c>
      <c r="B8" s="29" t="s">
        <v>611</v>
      </c>
      <c r="C8" s="29" t="s">
        <v>611</v>
      </c>
      <c r="D8" s="41">
        <v>45870</v>
      </c>
      <c r="E8" s="41">
        <v>45901</v>
      </c>
      <c r="F8" s="29" t="s">
        <v>697</v>
      </c>
      <c r="G8" s="29" t="s">
        <v>698</v>
      </c>
      <c r="H8" s="29">
        <v>7302</v>
      </c>
      <c r="I8" s="29">
        <v>0</v>
      </c>
      <c r="J8" s="29">
        <v>383</v>
      </c>
      <c r="K8" s="29">
        <v>837</v>
      </c>
      <c r="L8" s="29">
        <v>454</v>
      </c>
    </row>
    <row r="9" spans="1:12">
      <c r="A9" s="29" t="s">
        <v>700</v>
      </c>
      <c r="B9" s="29" t="s">
        <v>613</v>
      </c>
      <c r="C9" s="29" t="s">
        <v>613</v>
      </c>
      <c r="D9" s="41">
        <v>45870</v>
      </c>
      <c r="E9" s="41">
        <v>45901</v>
      </c>
      <c r="F9" s="29" t="s">
        <v>697</v>
      </c>
      <c r="G9" s="29" t="s">
        <v>698</v>
      </c>
      <c r="H9" s="29">
        <v>7302</v>
      </c>
      <c r="I9" s="29">
        <v>0</v>
      </c>
      <c r="J9" s="29">
        <v>4312</v>
      </c>
      <c r="K9" s="29">
        <v>4735</v>
      </c>
      <c r="L9" s="29">
        <v>423</v>
      </c>
    </row>
    <row r="10" spans="1:12">
      <c r="A10" s="29" t="s">
        <v>706</v>
      </c>
      <c r="B10" s="29" t="s">
        <v>126</v>
      </c>
      <c r="C10" s="29" t="s">
        <v>126</v>
      </c>
      <c r="D10" s="41">
        <v>45870</v>
      </c>
      <c r="E10" s="41">
        <v>45901</v>
      </c>
      <c r="F10" s="29" t="s">
        <v>697</v>
      </c>
      <c r="G10" s="29" t="s">
        <v>698</v>
      </c>
      <c r="H10" s="29">
        <v>7302</v>
      </c>
      <c r="I10" s="29">
        <v>0</v>
      </c>
      <c r="J10" s="29">
        <v>4177</v>
      </c>
      <c r="K10" s="29">
        <v>4296</v>
      </c>
      <c r="L10" s="29">
        <v>119</v>
      </c>
    </row>
    <row r="11" spans="1:12">
      <c r="A11" s="29" t="s">
        <v>706</v>
      </c>
      <c r="B11" s="29" t="s">
        <v>130</v>
      </c>
      <c r="C11" s="29" t="s">
        <v>130</v>
      </c>
      <c r="D11" s="41">
        <v>45870</v>
      </c>
      <c r="E11" s="41">
        <v>45901</v>
      </c>
      <c r="F11" s="29" t="s">
        <v>697</v>
      </c>
      <c r="G11" s="29" t="s">
        <v>698</v>
      </c>
      <c r="H11" s="29">
        <v>7302</v>
      </c>
      <c r="I11" s="29">
        <v>0</v>
      </c>
      <c r="J11" s="29">
        <v>3938</v>
      </c>
      <c r="K11" s="29">
        <v>4227</v>
      </c>
      <c r="L11" s="29">
        <v>289</v>
      </c>
    </row>
    <row r="12" spans="1:12">
      <c r="A12" s="29" t="s">
        <v>706</v>
      </c>
      <c r="B12" s="29" t="s">
        <v>138</v>
      </c>
      <c r="C12" s="29" t="s">
        <v>138</v>
      </c>
      <c r="D12" s="41">
        <v>45870</v>
      </c>
      <c r="E12" s="41">
        <v>45901</v>
      </c>
      <c r="F12" s="29" t="s">
        <v>697</v>
      </c>
      <c r="G12" s="29" t="s">
        <v>703</v>
      </c>
      <c r="H12" s="29">
        <v>7302</v>
      </c>
      <c r="I12" s="29">
        <v>0</v>
      </c>
      <c r="J12" s="29">
        <v>10854</v>
      </c>
      <c r="K12" s="29">
        <v>12773</v>
      </c>
      <c r="L12" s="29">
        <v>1919</v>
      </c>
    </row>
    <row r="13" spans="1:12">
      <c r="A13" s="29" t="s">
        <v>706</v>
      </c>
      <c r="B13" s="29" t="s">
        <v>141</v>
      </c>
      <c r="C13" s="29" t="s">
        <v>141</v>
      </c>
      <c r="D13" s="41">
        <v>45870</v>
      </c>
      <c r="E13" s="41">
        <v>45901</v>
      </c>
      <c r="F13" s="29" t="s">
        <v>697</v>
      </c>
      <c r="G13" s="29" t="s">
        <v>703</v>
      </c>
      <c r="H13" s="29">
        <v>7302</v>
      </c>
      <c r="I13" s="29">
        <v>0</v>
      </c>
      <c r="J13" s="29">
        <v>7629</v>
      </c>
      <c r="K13" s="29">
        <v>8771</v>
      </c>
      <c r="L13" s="29">
        <v>1142</v>
      </c>
    </row>
    <row r="14" spans="1:12">
      <c r="A14" s="29" t="s">
        <v>706</v>
      </c>
      <c r="B14" s="29" t="s">
        <v>149</v>
      </c>
      <c r="C14" s="29" t="s">
        <v>149</v>
      </c>
      <c r="D14" s="41">
        <v>45870</v>
      </c>
      <c r="E14" s="41">
        <v>45901</v>
      </c>
      <c r="F14" s="29" t="s">
        <v>697</v>
      </c>
      <c r="G14" s="29" t="s">
        <v>698</v>
      </c>
      <c r="H14" s="29">
        <v>7302</v>
      </c>
      <c r="I14" s="29">
        <v>0</v>
      </c>
      <c r="J14" s="29">
        <v>10479</v>
      </c>
      <c r="K14" s="29">
        <v>11355</v>
      </c>
      <c r="L14" s="29">
        <v>876</v>
      </c>
    </row>
    <row r="15" spans="1:12">
      <c r="A15" s="29" t="s">
        <v>707</v>
      </c>
      <c r="B15" s="29" t="s">
        <v>247</v>
      </c>
      <c r="C15" s="29" t="s">
        <v>247</v>
      </c>
      <c r="D15" s="41">
        <v>45870</v>
      </c>
      <c r="E15" s="41">
        <v>45901</v>
      </c>
      <c r="F15" s="29" t="s">
        <v>697</v>
      </c>
      <c r="G15" s="29" t="s">
        <v>698</v>
      </c>
      <c r="H15" s="29">
        <v>7302</v>
      </c>
      <c r="I15" s="29">
        <v>0</v>
      </c>
      <c r="J15" s="29">
        <v>276035</v>
      </c>
      <c r="K15" s="29">
        <v>277511</v>
      </c>
      <c r="L15" s="29">
        <v>1476</v>
      </c>
    </row>
    <row r="16" spans="1:12">
      <c r="A16" s="29" t="s">
        <v>707</v>
      </c>
      <c r="B16" s="29" t="s">
        <v>250</v>
      </c>
      <c r="C16" s="29" t="s">
        <v>250</v>
      </c>
      <c r="D16" s="41">
        <v>45870</v>
      </c>
      <c r="E16" s="41">
        <v>45901</v>
      </c>
      <c r="F16" s="29" t="s">
        <v>697</v>
      </c>
      <c r="G16" s="29" t="s">
        <v>698</v>
      </c>
      <c r="H16" s="29">
        <v>7302</v>
      </c>
      <c r="I16" s="29">
        <v>0</v>
      </c>
      <c r="J16" s="29">
        <v>247177</v>
      </c>
      <c r="K16" s="29">
        <v>248060</v>
      </c>
      <c r="L16" s="29">
        <v>883</v>
      </c>
    </row>
    <row r="17" spans="1:12">
      <c r="A17" s="29" t="s">
        <v>707</v>
      </c>
      <c r="B17" s="29" t="s">
        <v>708</v>
      </c>
      <c r="C17" s="29" t="s">
        <v>708</v>
      </c>
      <c r="D17" s="41">
        <v>45870</v>
      </c>
      <c r="E17" s="41">
        <v>45901</v>
      </c>
      <c r="F17" s="29" t="s">
        <v>697</v>
      </c>
      <c r="G17" s="29" t="s">
        <v>703</v>
      </c>
      <c r="H17" s="29">
        <v>7302</v>
      </c>
      <c r="I17" s="29">
        <v>0</v>
      </c>
      <c r="J17" s="29">
        <v>234086</v>
      </c>
      <c r="K17" s="29">
        <v>234706</v>
      </c>
      <c r="L17" s="29">
        <v>620</v>
      </c>
    </row>
    <row r="18" spans="1:12">
      <c r="A18" s="29" t="s">
        <v>709</v>
      </c>
      <c r="B18" s="29" t="s">
        <v>255</v>
      </c>
      <c r="C18" s="29" t="s">
        <v>255</v>
      </c>
      <c r="D18" s="41">
        <v>45870</v>
      </c>
      <c r="E18" s="41">
        <v>45901</v>
      </c>
      <c r="F18" s="29" t="s">
        <v>697</v>
      </c>
      <c r="G18" s="29" t="s">
        <v>703</v>
      </c>
      <c r="H18" s="29">
        <v>7302</v>
      </c>
      <c r="I18" s="29">
        <v>0</v>
      </c>
      <c r="J18" s="29">
        <v>125366</v>
      </c>
      <c r="K18" s="29">
        <v>125587</v>
      </c>
      <c r="L18" s="29">
        <v>221</v>
      </c>
    </row>
    <row r="19" spans="1:12">
      <c r="A19" s="29" t="s">
        <v>709</v>
      </c>
      <c r="B19" s="29" t="s">
        <v>258</v>
      </c>
      <c r="C19" s="29" t="s">
        <v>258</v>
      </c>
      <c r="D19" s="41">
        <v>45870</v>
      </c>
      <c r="E19" s="41">
        <v>45901</v>
      </c>
      <c r="F19" s="29" t="s">
        <v>697</v>
      </c>
      <c r="G19" s="29" t="s">
        <v>703</v>
      </c>
      <c r="H19" s="29">
        <v>7302</v>
      </c>
      <c r="I19" s="29">
        <v>0</v>
      </c>
      <c r="J19" s="29">
        <v>102872</v>
      </c>
      <c r="K19" s="29">
        <v>103538</v>
      </c>
      <c r="L19" s="29">
        <v>666</v>
      </c>
    </row>
    <row r="20" spans="1:12">
      <c r="A20" s="29" t="s">
        <v>709</v>
      </c>
      <c r="B20" s="29" t="s">
        <v>261</v>
      </c>
      <c r="C20" s="29" t="s">
        <v>261</v>
      </c>
      <c r="D20" s="41">
        <v>45870</v>
      </c>
      <c r="E20" s="41">
        <v>45901</v>
      </c>
      <c r="F20" s="29" t="s">
        <v>697</v>
      </c>
      <c r="G20" s="29" t="s">
        <v>703</v>
      </c>
      <c r="H20" s="29">
        <v>7302</v>
      </c>
      <c r="I20" s="29">
        <v>0</v>
      </c>
      <c r="J20" s="29">
        <v>92166</v>
      </c>
      <c r="K20" s="29">
        <v>92169</v>
      </c>
      <c r="L20" s="29">
        <v>3</v>
      </c>
    </row>
    <row r="21" spans="1:12">
      <c r="A21" s="29" t="s">
        <v>710</v>
      </c>
      <c r="B21" s="29" t="s">
        <v>263</v>
      </c>
      <c r="C21" s="29" t="s">
        <v>263</v>
      </c>
      <c r="D21" s="41">
        <v>45870</v>
      </c>
      <c r="E21" s="41">
        <v>45901</v>
      </c>
      <c r="F21" s="29" t="s">
        <v>697</v>
      </c>
      <c r="G21" s="29" t="s">
        <v>703</v>
      </c>
      <c r="H21" s="29">
        <v>7302</v>
      </c>
      <c r="I21" s="29">
        <v>0</v>
      </c>
      <c r="J21" s="29">
        <v>256725</v>
      </c>
      <c r="K21" s="29">
        <v>256725</v>
      </c>
      <c r="L21" s="29">
        <v>0</v>
      </c>
    </row>
    <row r="22" spans="1:12">
      <c r="A22" s="29" t="s">
        <v>710</v>
      </c>
      <c r="B22" s="29" t="s">
        <v>711</v>
      </c>
      <c r="C22" s="29" t="s">
        <v>711</v>
      </c>
      <c r="D22" s="41">
        <v>45870</v>
      </c>
      <c r="E22" s="41">
        <v>45901</v>
      </c>
      <c r="F22" s="29" t="s">
        <v>697</v>
      </c>
      <c r="G22" s="29" t="s">
        <v>703</v>
      </c>
      <c r="H22" s="29">
        <v>7302</v>
      </c>
      <c r="I22" s="29">
        <v>0</v>
      </c>
      <c r="J22" s="29">
        <v>328662</v>
      </c>
      <c r="K22" s="29">
        <v>328662</v>
      </c>
      <c r="L22" s="29">
        <v>0</v>
      </c>
    </row>
    <row r="23" spans="1:12">
      <c r="A23" s="29" t="s">
        <v>710</v>
      </c>
      <c r="B23" s="29" t="s">
        <v>265</v>
      </c>
      <c r="C23" s="29" t="s">
        <v>265</v>
      </c>
      <c r="D23" s="41">
        <v>45870</v>
      </c>
      <c r="E23" s="41">
        <v>45901</v>
      </c>
      <c r="F23" s="29" t="s">
        <v>697</v>
      </c>
      <c r="G23" s="29" t="s">
        <v>703</v>
      </c>
      <c r="H23" s="29">
        <v>7302</v>
      </c>
      <c r="I23" s="29">
        <v>0</v>
      </c>
      <c r="J23" s="29">
        <v>198154</v>
      </c>
      <c r="K23" s="29">
        <v>198540</v>
      </c>
      <c r="L23" s="29">
        <v>386</v>
      </c>
    </row>
    <row r="24" spans="1:12">
      <c r="A24" s="29" t="s">
        <v>710</v>
      </c>
      <c r="B24" s="29" t="s">
        <v>274</v>
      </c>
      <c r="C24" s="29" t="s">
        <v>274</v>
      </c>
      <c r="D24" s="41">
        <v>45870</v>
      </c>
      <c r="E24" s="41">
        <v>45901</v>
      </c>
      <c r="F24" s="29" t="s">
        <v>697</v>
      </c>
      <c r="G24" s="29" t="s">
        <v>698</v>
      </c>
      <c r="H24" s="29">
        <v>7302</v>
      </c>
      <c r="I24" s="29">
        <v>0</v>
      </c>
      <c r="J24" s="29">
        <v>88613</v>
      </c>
      <c r="K24" s="29">
        <v>90263</v>
      </c>
      <c r="L24" s="29">
        <v>1650</v>
      </c>
    </row>
    <row r="25" spans="1:12">
      <c r="A25" s="29" t="s">
        <v>710</v>
      </c>
      <c r="B25" s="29" t="s">
        <v>277</v>
      </c>
      <c r="C25" s="29" t="s">
        <v>277</v>
      </c>
      <c r="D25" s="41">
        <v>45870</v>
      </c>
      <c r="E25" s="41">
        <v>45901</v>
      </c>
      <c r="F25" s="29" t="s">
        <v>697</v>
      </c>
      <c r="G25" s="29" t="s">
        <v>698</v>
      </c>
      <c r="H25" s="29">
        <v>7302</v>
      </c>
      <c r="I25" s="29">
        <v>0</v>
      </c>
      <c r="J25" s="29">
        <v>19908</v>
      </c>
      <c r="K25" s="29">
        <v>20091</v>
      </c>
      <c r="L25" s="29">
        <v>183</v>
      </c>
    </row>
    <row r="26" spans="1:12">
      <c r="A26" s="29" t="s">
        <v>710</v>
      </c>
      <c r="B26" s="29" t="s">
        <v>281</v>
      </c>
      <c r="C26" s="29" t="s">
        <v>281</v>
      </c>
      <c r="D26" s="41">
        <v>45870</v>
      </c>
      <c r="E26" s="41">
        <v>45901</v>
      </c>
      <c r="F26" s="29" t="s">
        <v>697</v>
      </c>
      <c r="G26" s="29" t="s">
        <v>703</v>
      </c>
      <c r="H26" s="29">
        <v>7302</v>
      </c>
      <c r="I26" s="29">
        <v>0</v>
      </c>
      <c r="J26" s="29">
        <v>175573</v>
      </c>
      <c r="K26" s="29">
        <v>175573</v>
      </c>
      <c r="L26" s="29">
        <v>0</v>
      </c>
    </row>
    <row r="27" spans="1:12">
      <c r="A27" s="29" t="s">
        <v>710</v>
      </c>
      <c r="B27" s="29" t="s">
        <v>284</v>
      </c>
      <c r="C27" s="29" t="s">
        <v>284</v>
      </c>
      <c r="D27" s="41">
        <v>45870</v>
      </c>
      <c r="E27" s="41">
        <v>45901</v>
      </c>
      <c r="F27" s="29" t="s">
        <v>697</v>
      </c>
      <c r="G27" s="29" t="s">
        <v>698</v>
      </c>
      <c r="H27" s="29">
        <v>7302</v>
      </c>
      <c r="I27" s="29">
        <v>0</v>
      </c>
      <c r="J27" s="29">
        <v>217394</v>
      </c>
      <c r="K27" s="29">
        <v>217996</v>
      </c>
      <c r="L27" s="29">
        <v>602</v>
      </c>
    </row>
    <row r="28" spans="1:12">
      <c r="A28" s="29" t="s">
        <v>710</v>
      </c>
      <c r="B28" s="29" t="s">
        <v>287</v>
      </c>
      <c r="C28" s="29" t="s">
        <v>287</v>
      </c>
      <c r="D28" s="41">
        <v>45870</v>
      </c>
      <c r="E28" s="41">
        <v>45901</v>
      </c>
      <c r="F28" s="29" t="s">
        <v>697</v>
      </c>
      <c r="G28" s="29" t="s">
        <v>698</v>
      </c>
      <c r="H28" s="29">
        <v>7302</v>
      </c>
      <c r="I28" s="29">
        <v>0</v>
      </c>
      <c r="J28" s="29">
        <v>167097</v>
      </c>
      <c r="K28" s="29">
        <v>168664</v>
      </c>
      <c r="L28" s="29">
        <v>1567</v>
      </c>
    </row>
    <row r="29" spans="1:12">
      <c r="A29" s="29" t="s">
        <v>710</v>
      </c>
      <c r="B29" s="29" t="s">
        <v>290</v>
      </c>
      <c r="C29" s="29" t="s">
        <v>290</v>
      </c>
      <c r="D29" s="41">
        <v>45870</v>
      </c>
      <c r="E29" s="41">
        <v>45901</v>
      </c>
      <c r="F29" s="29" t="s">
        <v>697</v>
      </c>
      <c r="G29" s="29" t="s">
        <v>703</v>
      </c>
      <c r="H29" s="29">
        <v>7302</v>
      </c>
      <c r="I29" s="29">
        <v>0</v>
      </c>
      <c r="J29" s="29">
        <v>1002</v>
      </c>
      <c r="K29" s="29">
        <v>1021</v>
      </c>
      <c r="L29" s="29">
        <v>19</v>
      </c>
    </row>
    <row r="30" spans="1:12">
      <c r="A30" s="29" t="s">
        <v>710</v>
      </c>
      <c r="B30" s="29" t="s">
        <v>292</v>
      </c>
      <c r="C30" s="29" t="s">
        <v>292</v>
      </c>
      <c r="D30" s="41">
        <v>45870</v>
      </c>
      <c r="E30" s="41">
        <v>45901</v>
      </c>
      <c r="F30" s="29" t="s">
        <v>697</v>
      </c>
      <c r="G30" s="29" t="s">
        <v>698</v>
      </c>
      <c r="H30" s="29">
        <v>7302</v>
      </c>
      <c r="I30" s="29">
        <v>0</v>
      </c>
      <c r="J30" s="29">
        <v>71823</v>
      </c>
      <c r="K30" s="29">
        <v>73249</v>
      </c>
      <c r="L30" s="29">
        <v>1426</v>
      </c>
    </row>
    <row r="31" spans="1:12">
      <c r="A31" s="29" t="s">
        <v>710</v>
      </c>
      <c r="B31" s="29" t="s">
        <v>298</v>
      </c>
      <c r="C31" s="29" t="s">
        <v>298</v>
      </c>
      <c r="D31" s="41">
        <v>45870</v>
      </c>
      <c r="E31" s="41">
        <v>45901</v>
      </c>
      <c r="F31" s="29" t="s">
        <v>697</v>
      </c>
      <c r="G31" s="29" t="s">
        <v>698</v>
      </c>
      <c r="H31" s="29">
        <v>7302</v>
      </c>
      <c r="I31" s="29">
        <v>0</v>
      </c>
      <c r="J31" s="29">
        <v>64111</v>
      </c>
      <c r="K31" s="29">
        <v>67183</v>
      </c>
      <c r="L31" s="29">
        <v>3072</v>
      </c>
    </row>
    <row r="32" spans="1:12">
      <c r="A32" s="29" t="s">
        <v>710</v>
      </c>
      <c r="B32" s="29" t="s">
        <v>302</v>
      </c>
      <c r="C32" s="29" t="s">
        <v>302</v>
      </c>
      <c r="D32" s="41">
        <v>45870</v>
      </c>
      <c r="E32" s="41">
        <v>45901</v>
      </c>
      <c r="F32" s="29" t="s">
        <v>697</v>
      </c>
      <c r="G32" s="29" t="s">
        <v>703</v>
      </c>
      <c r="H32" s="29">
        <v>7302</v>
      </c>
      <c r="I32" s="29">
        <v>0</v>
      </c>
      <c r="J32" s="29">
        <v>59436</v>
      </c>
      <c r="K32" s="29">
        <v>59439</v>
      </c>
      <c r="L32" s="29">
        <v>3</v>
      </c>
    </row>
    <row r="33" spans="1:12">
      <c r="A33" s="29" t="s">
        <v>710</v>
      </c>
      <c r="B33" s="29" t="s">
        <v>305</v>
      </c>
      <c r="C33" s="29" t="s">
        <v>305</v>
      </c>
      <c r="D33" s="41">
        <v>45870</v>
      </c>
      <c r="E33" s="41">
        <v>45901</v>
      </c>
      <c r="F33" s="29" t="s">
        <v>697</v>
      </c>
      <c r="G33" s="29" t="s">
        <v>698</v>
      </c>
      <c r="H33" s="29">
        <v>7302</v>
      </c>
      <c r="I33" s="29">
        <v>0</v>
      </c>
      <c r="J33" s="29">
        <v>69394</v>
      </c>
      <c r="K33" s="29">
        <v>69877</v>
      </c>
      <c r="L33" s="29">
        <v>483</v>
      </c>
    </row>
    <row r="34" spans="1:12">
      <c r="A34" s="29" t="s">
        <v>710</v>
      </c>
      <c r="B34" s="29" t="s">
        <v>308</v>
      </c>
      <c r="C34" s="29" t="s">
        <v>308</v>
      </c>
      <c r="D34" s="41">
        <v>45870</v>
      </c>
      <c r="E34" s="41">
        <v>45901</v>
      </c>
      <c r="F34" s="29" t="s">
        <v>697</v>
      </c>
      <c r="G34" s="29" t="s">
        <v>698</v>
      </c>
      <c r="H34" s="29">
        <v>7302</v>
      </c>
      <c r="I34" s="29">
        <v>0</v>
      </c>
      <c r="J34" s="29">
        <v>130154</v>
      </c>
      <c r="K34" s="29">
        <v>132143</v>
      </c>
      <c r="L34" s="29">
        <v>1989</v>
      </c>
    </row>
    <row r="35" spans="1:12">
      <c r="A35" s="29" t="s">
        <v>710</v>
      </c>
      <c r="B35" s="29" t="s">
        <v>311</v>
      </c>
      <c r="C35" s="29" t="s">
        <v>311</v>
      </c>
      <c r="D35" s="41">
        <v>45870</v>
      </c>
      <c r="E35" s="41">
        <v>45901</v>
      </c>
      <c r="F35" s="29" t="s">
        <v>697</v>
      </c>
      <c r="G35" s="29" t="s">
        <v>698</v>
      </c>
      <c r="H35" s="29">
        <v>7302</v>
      </c>
      <c r="I35" s="29">
        <v>0</v>
      </c>
      <c r="J35" s="29">
        <v>69741</v>
      </c>
      <c r="K35" s="29">
        <v>70264</v>
      </c>
      <c r="L35" s="29">
        <v>523</v>
      </c>
    </row>
    <row r="36" spans="1:12">
      <c r="A36" s="29" t="s">
        <v>710</v>
      </c>
      <c r="B36" s="29" t="s">
        <v>314</v>
      </c>
      <c r="C36" s="29" t="s">
        <v>314</v>
      </c>
      <c r="D36" s="41">
        <v>45870</v>
      </c>
      <c r="E36" s="41">
        <v>45901</v>
      </c>
      <c r="F36" s="29" t="s">
        <v>697</v>
      </c>
      <c r="G36" s="29" t="s">
        <v>698</v>
      </c>
      <c r="H36" s="29">
        <v>7302</v>
      </c>
      <c r="I36" s="29">
        <v>0</v>
      </c>
      <c r="J36" s="29">
        <v>140861</v>
      </c>
      <c r="K36" s="29">
        <v>144921</v>
      </c>
      <c r="L36" s="29">
        <v>4060</v>
      </c>
    </row>
    <row r="37" spans="1:12">
      <c r="A37" s="29" t="s">
        <v>710</v>
      </c>
      <c r="B37" s="29" t="s">
        <v>621</v>
      </c>
      <c r="C37" s="29" t="s">
        <v>621</v>
      </c>
      <c r="D37" s="41">
        <v>45870</v>
      </c>
      <c r="E37" s="41">
        <v>45901</v>
      </c>
      <c r="F37" s="29" t="s">
        <v>697</v>
      </c>
      <c r="G37" s="29" t="s">
        <v>698</v>
      </c>
      <c r="H37" s="29">
        <v>7302</v>
      </c>
      <c r="I37" s="29">
        <v>0</v>
      </c>
      <c r="J37" s="29">
        <v>62835</v>
      </c>
      <c r="K37" s="29">
        <v>62991</v>
      </c>
      <c r="L37" s="29">
        <v>156</v>
      </c>
    </row>
    <row r="38" spans="1:12">
      <c r="A38" s="29" t="s">
        <v>710</v>
      </c>
      <c r="B38" s="29" t="s">
        <v>322</v>
      </c>
      <c r="C38" s="29" t="s">
        <v>322</v>
      </c>
      <c r="D38" s="41">
        <v>45870</v>
      </c>
      <c r="E38" s="41">
        <v>45901</v>
      </c>
      <c r="F38" s="29" t="s">
        <v>697</v>
      </c>
      <c r="G38" s="29" t="s">
        <v>703</v>
      </c>
      <c r="H38" s="29">
        <v>7302</v>
      </c>
      <c r="I38" s="29">
        <v>0</v>
      </c>
      <c r="J38" s="29">
        <v>46596</v>
      </c>
      <c r="K38" s="29">
        <v>47066</v>
      </c>
      <c r="L38" s="29">
        <v>470</v>
      </c>
    </row>
    <row r="39" spans="1:12">
      <c r="A39" s="29" t="s">
        <v>710</v>
      </c>
      <c r="B39" s="29" t="s">
        <v>324</v>
      </c>
      <c r="C39" s="29" t="s">
        <v>324</v>
      </c>
      <c r="D39" s="41">
        <v>45870</v>
      </c>
      <c r="E39" s="41">
        <v>45901</v>
      </c>
      <c r="F39" s="29" t="s">
        <v>697</v>
      </c>
      <c r="G39" s="29" t="s">
        <v>698</v>
      </c>
      <c r="H39" s="29">
        <v>7302</v>
      </c>
      <c r="I39" s="29">
        <v>0</v>
      </c>
      <c r="J39" s="29">
        <v>92728</v>
      </c>
      <c r="K39" s="29">
        <v>93998</v>
      </c>
      <c r="L39" s="29">
        <v>1270</v>
      </c>
    </row>
    <row r="40" spans="1:12">
      <c r="A40" s="29" t="s">
        <v>710</v>
      </c>
      <c r="B40" s="29" t="s">
        <v>327</v>
      </c>
      <c r="C40" s="29" t="s">
        <v>327</v>
      </c>
      <c r="D40" s="41">
        <v>45870</v>
      </c>
      <c r="E40" s="41">
        <v>45901</v>
      </c>
      <c r="F40" s="29" t="s">
        <v>697</v>
      </c>
      <c r="G40" s="29" t="s">
        <v>698</v>
      </c>
      <c r="H40" s="29">
        <v>7302</v>
      </c>
      <c r="I40" s="29">
        <v>0</v>
      </c>
      <c r="J40" s="29">
        <v>51501</v>
      </c>
      <c r="K40" s="29">
        <v>53822</v>
      </c>
      <c r="L40" s="29">
        <v>2321</v>
      </c>
    </row>
    <row r="41" spans="1:12">
      <c r="A41" s="29" t="s">
        <v>710</v>
      </c>
      <c r="B41" s="29" t="s">
        <v>330</v>
      </c>
      <c r="C41" s="29" t="s">
        <v>330</v>
      </c>
      <c r="D41" s="41">
        <v>45870</v>
      </c>
      <c r="E41" s="41">
        <v>45901</v>
      </c>
      <c r="F41" s="29" t="s">
        <v>697</v>
      </c>
      <c r="G41" s="29" t="s">
        <v>698</v>
      </c>
      <c r="H41" s="29">
        <v>7302</v>
      </c>
      <c r="I41" s="29">
        <v>0</v>
      </c>
      <c r="J41" s="29">
        <v>144173</v>
      </c>
      <c r="K41" s="29">
        <v>144400</v>
      </c>
      <c r="L41" s="29">
        <v>227</v>
      </c>
    </row>
    <row r="42" spans="1:12">
      <c r="A42" s="29" t="s">
        <v>710</v>
      </c>
      <c r="B42" s="29" t="s">
        <v>337</v>
      </c>
      <c r="C42" s="29" t="s">
        <v>337</v>
      </c>
      <c r="D42" s="41">
        <v>45870</v>
      </c>
      <c r="E42" s="41">
        <v>45901</v>
      </c>
      <c r="F42" s="29" t="s">
        <v>697</v>
      </c>
      <c r="G42" s="29" t="s">
        <v>703</v>
      </c>
      <c r="H42" s="29">
        <v>7302</v>
      </c>
      <c r="I42" s="29">
        <v>0</v>
      </c>
      <c r="J42" s="29">
        <v>150718</v>
      </c>
      <c r="K42" s="29">
        <v>154016</v>
      </c>
      <c r="L42" s="29">
        <v>3298</v>
      </c>
    </row>
    <row r="43" spans="1:12">
      <c r="A43" s="29" t="s">
        <v>710</v>
      </c>
      <c r="B43" s="29" t="s">
        <v>340</v>
      </c>
      <c r="C43" s="29" t="s">
        <v>340</v>
      </c>
      <c r="D43" s="41">
        <v>45870</v>
      </c>
      <c r="E43" s="41">
        <v>45901</v>
      </c>
      <c r="F43" s="29" t="s">
        <v>697</v>
      </c>
      <c r="G43" s="29" t="s">
        <v>698</v>
      </c>
      <c r="H43" s="29">
        <v>7302</v>
      </c>
      <c r="I43" s="29">
        <v>0</v>
      </c>
      <c r="J43" s="29">
        <v>35795</v>
      </c>
      <c r="K43" s="29">
        <v>37145</v>
      </c>
      <c r="L43" s="29">
        <v>1350</v>
      </c>
    </row>
    <row r="44" spans="1:12">
      <c r="A44" s="29" t="s">
        <v>710</v>
      </c>
      <c r="B44" s="29" t="s">
        <v>343</v>
      </c>
      <c r="C44" s="29" t="s">
        <v>343</v>
      </c>
      <c r="D44" s="41">
        <v>45870</v>
      </c>
      <c r="E44" s="41">
        <v>45901</v>
      </c>
      <c r="F44" s="29" t="s">
        <v>697</v>
      </c>
      <c r="G44" s="29" t="s">
        <v>703</v>
      </c>
      <c r="H44" s="29">
        <v>7302</v>
      </c>
      <c r="I44" s="29">
        <v>0</v>
      </c>
      <c r="J44" s="29">
        <v>80628</v>
      </c>
      <c r="K44" s="29">
        <v>81236</v>
      </c>
      <c r="L44" s="29">
        <v>608</v>
      </c>
    </row>
    <row r="45" spans="1:12">
      <c r="A45" s="29" t="s">
        <v>710</v>
      </c>
      <c r="B45" s="29" t="s">
        <v>347</v>
      </c>
      <c r="C45" s="29" t="s">
        <v>347</v>
      </c>
      <c r="D45" s="41">
        <v>45870</v>
      </c>
      <c r="E45" s="41">
        <v>45901</v>
      </c>
      <c r="F45" s="29" t="s">
        <v>697</v>
      </c>
      <c r="G45" s="29" t="s">
        <v>698</v>
      </c>
      <c r="H45" s="29">
        <v>7302</v>
      </c>
      <c r="I45" s="29">
        <v>0</v>
      </c>
      <c r="J45" s="29">
        <v>104837</v>
      </c>
      <c r="K45" s="29">
        <v>104909</v>
      </c>
      <c r="L45" s="29">
        <v>72</v>
      </c>
    </row>
    <row r="46" spans="1:12">
      <c r="A46" s="29" t="s">
        <v>710</v>
      </c>
      <c r="B46" s="29" t="s">
        <v>712</v>
      </c>
      <c r="C46" s="29" t="s">
        <v>712</v>
      </c>
      <c r="D46" s="41">
        <v>45870</v>
      </c>
      <c r="E46" s="41">
        <v>45901</v>
      </c>
      <c r="F46" s="29" t="s">
        <v>697</v>
      </c>
      <c r="G46" s="29" t="s">
        <v>698</v>
      </c>
      <c r="H46" s="29">
        <v>7302</v>
      </c>
      <c r="I46" s="29">
        <v>0</v>
      </c>
      <c r="J46" s="29">
        <v>89223</v>
      </c>
      <c r="K46" s="29">
        <v>89850</v>
      </c>
      <c r="L46" s="29">
        <v>627</v>
      </c>
    </row>
    <row r="47" spans="1:12">
      <c r="A47" s="29" t="s">
        <v>710</v>
      </c>
      <c r="B47" s="29" t="s">
        <v>355</v>
      </c>
      <c r="C47" s="29" t="s">
        <v>355</v>
      </c>
      <c r="D47" s="41">
        <v>45870</v>
      </c>
      <c r="E47" s="41">
        <v>45901</v>
      </c>
      <c r="F47" s="29" t="s">
        <v>697</v>
      </c>
      <c r="G47" s="29" t="s">
        <v>698</v>
      </c>
      <c r="H47" s="29">
        <v>7302</v>
      </c>
      <c r="I47" s="29">
        <v>0</v>
      </c>
      <c r="J47" s="29">
        <v>23781</v>
      </c>
      <c r="K47" s="29">
        <v>23824</v>
      </c>
      <c r="L47" s="29">
        <v>43</v>
      </c>
    </row>
    <row r="48" spans="1:12">
      <c r="A48" s="29" t="s">
        <v>710</v>
      </c>
      <c r="B48" s="29" t="s">
        <v>358</v>
      </c>
      <c r="C48" s="29" t="s">
        <v>358</v>
      </c>
      <c r="D48" s="41">
        <v>45870</v>
      </c>
      <c r="E48" s="41">
        <v>45901</v>
      </c>
      <c r="F48" s="29" t="s">
        <v>697</v>
      </c>
      <c r="G48" s="29" t="s">
        <v>698</v>
      </c>
      <c r="H48" s="29">
        <v>7302</v>
      </c>
      <c r="I48" s="29">
        <v>0</v>
      </c>
      <c r="J48" s="29">
        <v>12719</v>
      </c>
      <c r="K48" s="29">
        <v>13802</v>
      </c>
      <c r="L48" s="29">
        <v>1083</v>
      </c>
    </row>
    <row r="49" spans="1:12">
      <c r="A49" s="29" t="s">
        <v>710</v>
      </c>
      <c r="B49" s="29" t="s">
        <v>361</v>
      </c>
      <c r="C49" s="29" t="s">
        <v>361</v>
      </c>
      <c r="D49" s="41">
        <v>45870</v>
      </c>
      <c r="E49" s="41">
        <v>45901</v>
      </c>
      <c r="F49" s="29" t="s">
        <v>697</v>
      </c>
      <c r="G49" s="29" t="s">
        <v>698</v>
      </c>
      <c r="H49" s="29">
        <v>7302</v>
      </c>
      <c r="I49" s="29">
        <v>0</v>
      </c>
      <c r="J49" s="29">
        <v>66419</v>
      </c>
      <c r="K49" s="29">
        <v>67104</v>
      </c>
      <c r="L49" s="29">
        <v>685</v>
      </c>
    </row>
    <row r="50" spans="1:12">
      <c r="A50" s="29" t="s">
        <v>710</v>
      </c>
      <c r="B50" s="29" t="s">
        <v>364</v>
      </c>
      <c r="C50" s="29" t="s">
        <v>364</v>
      </c>
      <c r="D50" s="41">
        <v>45870</v>
      </c>
      <c r="E50" s="41">
        <v>45901</v>
      </c>
      <c r="F50" s="29" t="s">
        <v>697</v>
      </c>
      <c r="G50" s="29" t="s">
        <v>698</v>
      </c>
      <c r="H50" s="29">
        <v>7302</v>
      </c>
      <c r="I50" s="29">
        <v>0</v>
      </c>
      <c r="J50" s="29">
        <v>131824</v>
      </c>
      <c r="K50" s="29">
        <v>132790</v>
      </c>
      <c r="L50" s="29">
        <v>966</v>
      </c>
    </row>
    <row r="51" spans="1:12">
      <c r="A51" s="29" t="s">
        <v>710</v>
      </c>
      <c r="B51" s="29" t="s">
        <v>367</v>
      </c>
      <c r="C51" s="29" t="s">
        <v>367</v>
      </c>
      <c r="D51" s="41">
        <v>45870</v>
      </c>
      <c r="E51" s="41">
        <v>45901</v>
      </c>
      <c r="F51" s="29" t="s">
        <v>697</v>
      </c>
      <c r="G51" s="29" t="s">
        <v>698</v>
      </c>
      <c r="H51" s="29">
        <v>7302</v>
      </c>
      <c r="I51" s="29">
        <v>0</v>
      </c>
      <c r="J51" s="29">
        <v>130567</v>
      </c>
      <c r="K51" s="29">
        <v>132839</v>
      </c>
      <c r="L51" s="29">
        <v>2272</v>
      </c>
    </row>
    <row r="52" spans="1:12">
      <c r="A52" s="29" t="s">
        <v>710</v>
      </c>
      <c r="B52" s="29" t="s">
        <v>373</v>
      </c>
      <c r="C52" s="29" t="s">
        <v>373</v>
      </c>
      <c r="D52" s="41">
        <v>45870</v>
      </c>
      <c r="E52" s="41">
        <v>45901</v>
      </c>
      <c r="F52" s="29" t="s">
        <v>697</v>
      </c>
      <c r="G52" s="29" t="s">
        <v>698</v>
      </c>
      <c r="H52" s="29">
        <v>7302</v>
      </c>
      <c r="I52" s="29">
        <v>0</v>
      </c>
      <c r="J52" s="29">
        <v>95140</v>
      </c>
      <c r="K52" s="29">
        <v>95452</v>
      </c>
      <c r="L52" s="29">
        <v>312</v>
      </c>
    </row>
    <row r="53" spans="1:12">
      <c r="A53" s="29" t="s">
        <v>710</v>
      </c>
      <c r="B53" s="29" t="s">
        <v>376</v>
      </c>
      <c r="C53" s="29" t="s">
        <v>376</v>
      </c>
      <c r="D53" s="41">
        <v>45870</v>
      </c>
      <c r="E53" s="41">
        <v>45901</v>
      </c>
      <c r="F53" s="29" t="s">
        <v>697</v>
      </c>
      <c r="G53" s="29" t="s">
        <v>698</v>
      </c>
      <c r="H53" s="29">
        <v>7302</v>
      </c>
      <c r="I53" s="29">
        <v>0</v>
      </c>
      <c r="J53" s="29">
        <v>145866</v>
      </c>
      <c r="K53" s="29">
        <v>147622</v>
      </c>
      <c r="L53" s="29">
        <v>1756</v>
      </c>
    </row>
    <row r="54" spans="1:12">
      <c r="A54" s="29" t="s">
        <v>710</v>
      </c>
      <c r="B54" s="29" t="s">
        <v>379</v>
      </c>
      <c r="C54" s="29" t="s">
        <v>379</v>
      </c>
      <c r="D54" s="41">
        <v>45870</v>
      </c>
      <c r="E54" s="41">
        <v>45901</v>
      </c>
      <c r="F54" s="29" t="s">
        <v>697</v>
      </c>
      <c r="G54" s="29" t="s">
        <v>698</v>
      </c>
      <c r="H54" s="29">
        <v>7302</v>
      </c>
      <c r="I54" s="29">
        <v>0</v>
      </c>
      <c r="J54" s="29">
        <v>21150</v>
      </c>
      <c r="K54" s="29">
        <v>21394</v>
      </c>
      <c r="L54" s="29">
        <v>244</v>
      </c>
    </row>
    <row r="55" spans="1:12">
      <c r="A55" s="29" t="s">
        <v>710</v>
      </c>
      <c r="B55" s="29" t="s">
        <v>382</v>
      </c>
      <c r="C55" s="29" t="s">
        <v>382</v>
      </c>
      <c r="D55" s="41">
        <v>45870</v>
      </c>
      <c r="E55" s="41">
        <v>45901</v>
      </c>
      <c r="F55" s="29" t="s">
        <v>697</v>
      </c>
      <c r="G55" s="29" t="s">
        <v>698</v>
      </c>
      <c r="H55" s="29">
        <v>7302</v>
      </c>
      <c r="I55" s="29">
        <v>0</v>
      </c>
      <c r="J55" s="29">
        <v>154003</v>
      </c>
      <c r="K55" s="29">
        <v>156113</v>
      </c>
      <c r="L55" s="29">
        <v>2110</v>
      </c>
    </row>
    <row r="56" spans="1:12">
      <c r="A56" s="29" t="s">
        <v>710</v>
      </c>
      <c r="B56" s="29" t="s">
        <v>385</v>
      </c>
      <c r="C56" s="29" t="s">
        <v>385</v>
      </c>
      <c r="D56" s="41">
        <v>45870</v>
      </c>
      <c r="E56" s="41">
        <v>45901</v>
      </c>
      <c r="F56" s="29" t="s">
        <v>697</v>
      </c>
      <c r="G56" s="29" t="s">
        <v>698</v>
      </c>
      <c r="H56" s="29">
        <v>7302</v>
      </c>
      <c r="I56" s="29">
        <v>0</v>
      </c>
      <c r="J56" s="29">
        <v>262762</v>
      </c>
      <c r="K56" s="29">
        <v>263474</v>
      </c>
      <c r="L56" s="29">
        <v>712</v>
      </c>
    </row>
    <row r="57" spans="1:12">
      <c r="A57" s="29" t="s">
        <v>710</v>
      </c>
      <c r="B57" s="29" t="s">
        <v>627</v>
      </c>
      <c r="C57" s="29" t="s">
        <v>627</v>
      </c>
      <c r="D57" s="41">
        <v>45870</v>
      </c>
      <c r="E57" s="41">
        <v>45901</v>
      </c>
      <c r="F57" s="29" t="s">
        <v>697</v>
      </c>
      <c r="G57" s="29" t="s">
        <v>698</v>
      </c>
      <c r="H57" s="29">
        <v>7302</v>
      </c>
      <c r="I57" s="29">
        <v>0</v>
      </c>
      <c r="J57" s="29">
        <v>198114</v>
      </c>
      <c r="K57" s="29">
        <v>198145</v>
      </c>
      <c r="L57" s="29">
        <v>31</v>
      </c>
    </row>
    <row r="58" spans="1:12">
      <c r="A58" s="29" t="s">
        <v>710</v>
      </c>
      <c r="B58" s="29" t="s">
        <v>390</v>
      </c>
      <c r="C58" s="29" t="s">
        <v>390</v>
      </c>
      <c r="D58" s="41">
        <v>45870</v>
      </c>
      <c r="E58" s="41">
        <v>45901</v>
      </c>
      <c r="F58" s="29" t="s">
        <v>697</v>
      </c>
      <c r="G58" s="29" t="s">
        <v>703</v>
      </c>
      <c r="H58" s="29">
        <v>7302</v>
      </c>
      <c r="I58" s="29">
        <v>0</v>
      </c>
      <c r="J58" s="29">
        <v>140157</v>
      </c>
      <c r="K58" s="29">
        <v>141450</v>
      </c>
      <c r="L58" s="29">
        <v>1293</v>
      </c>
    </row>
    <row r="59" spans="1:12">
      <c r="A59" s="29" t="s">
        <v>710</v>
      </c>
      <c r="B59" s="29" t="s">
        <v>393</v>
      </c>
      <c r="C59" s="29" t="s">
        <v>393</v>
      </c>
      <c r="D59" s="41">
        <v>45870</v>
      </c>
      <c r="E59" s="41">
        <v>45901</v>
      </c>
      <c r="F59" s="29" t="s">
        <v>697</v>
      </c>
      <c r="G59" s="29" t="s">
        <v>703</v>
      </c>
      <c r="H59" s="29">
        <v>7302</v>
      </c>
      <c r="I59" s="29">
        <v>0</v>
      </c>
      <c r="J59" s="29">
        <v>257288</v>
      </c>
      <c r="K59" s="29">
        <v>257330</v>
      </c>
      <c r="L59" s="29">
        <v>42</v>
      </c>
    </row>
    <row r="60" spans="1:12">
      <c r="A60" s="29" t="s">
        <v>710</v>
      </c>
      <c r="B60" s="29" t="s">
        <v>395</v>
      </c>
      <c r="C60" s="29" t="s">
        <v>395</v>
      </c>
      <c r="D60" s="41">
        <v>45870</v>
      </c>
      <c r="E60" s="41">
        <v>45901</v>
      </c>
      <c r="F60" s="29" t="s">
        <v>697</v>
      </c>
      <c r="G60" s="29" t="s">
        <v>703</v>
      </c>
      <c r="H60" s="29">
        <v>7302</v>
      </c>
      <c r="I60" s="29">
        <v>0</v>
      </c>
      <c r="J60" s="29">
        <v>29599</v>
      </c>
      <c r="K60" s="29">
        <v>29752</v>
      </c>
      <c r="L60" s="29">
        <v>153</v>
      </c>
    </row>
    <row r="61" spans="1:12">
      <c r="A61" s="29" t="s">
        <v>710</v>
      </c>
      <c r="B61" s="29" t="s">
        <v>399</v>
      </c>
      <c r="C61" s="29" t="s">
        <v>399</v>
      </c>
      <c r="D61" s="41">
        <v>45870</v>
      </c>
      <c r="E61" s="41">
        <v>45901</v>
      </c>
      <c r="F61" s="29" t="s">
        <v>697</v>
      </c>
      <c r="G61" s="29" t="s">
        <v>703</v>
      </c>
      <c r="H61" s="29">
        <v>7302</v>
      </c>
      <c r="I61" s="29">
        <v>0</v>
      </c>
      <c r="J61" s="29">
        <v>131099</v>
      </c>
      <c r="K61" s="29">
        <v>131440</v>
      </c>
      <c r="L61" s="29">
        <v>341</v>
      </c>
    </row>
    <row r="62" spans="1:12">
      <c r="A62" s="29" t="s">
        <v>710</v>
      </c>
      <c r="B62" s="29" t="s">
        <v>402</v>
      </c>
      <c r="C62" s="29" t="s">
        <v>402</v>
      </c>
      <c r="D62" s="41">
        <v>45870</v>
      </c>
      <c r="E62" s="41">
        <v>45901</v>
      </c>
      <c r="F62" s="29" t="s">
        <v>697</v>
      </c>
      <c r="G62" s="29" t="s">
        <v>703</v>
      </c>
      <c r="H62" s="29">
        <v>7302</v>
      </c>
      <c r="I62" s="29">
        <v>0</v>
      </c>
      <c r="J62" s="29">
        <v>137830</v>
      </c>
      <c r="K62" s="29">
        <v>138555</v>
      </c>
      <c r="L62" s="29">
        <v>725</v>
      </c>
    </row>
    <row r="63" spans="1:12">
      <c r="A63" s="29" t="s">
        <v>710</v>
      </c>
      <c r="B63" s="29" t="s">
        <v>404</v>
      </c>
      <c r="C63" s="29" t="s">
        <v>404</v>
      </c>
      <c r="D63" s="41">
        <v>45870</v>
      </c>
      <c r="E63" s="41">
        <v>45901</v>
      </c>
      <c r="F63" s="29" t="s">
        <v>697</v>
      </c>
      <c r="G63" s="29" t="s">
        <v>703</v>
      </c>
      <c r="H63" s="29">
        <v>7302</v>
      </c>
      <c r="I63" s="29">
        <v>0</v>
      </c>
      <c r="J63" s="29">
        <v>34353</v>
      </c>
      <c r="K63" s="29">
        <v>35940</v>
      </c>
      <c r="L63" s="29">
        <v>1587</v>
      </c>
    </row>
    <row r="64" spans="1:12">
      <c r="A64" s="29" t="s">
        <v>710</v>
      </c>
      <c r="B64" s="29" t="s">
        <v>410</v>
      </c>
      <c r="C64" s="29" t="s">
        <v>410</v>
      </c>
      <c r="D64" s="41">
        <v>45870</v>
      </c>
      <c r="E64" s="41">
        <v>45901</v>
      </c>
      <c r="F64" s="29" t="s">
        <v>697</v>
      </c>
      <c r="G64" s="29" t="s">
        <v>698</v>
      </c>
      <c r="H64" s="29">
        <v>7302</v>
      </c>
      <c r="I64" s="29">
        <v>0</v>
      </c>
      <c r="J64" s="29">
        <v>107010</v>
      </c>
      <c r="K64" s="29">
        <v>107442</v>
      </c>
      <c r="L64" s="29">
        <v>432</v>
      </c>
    </row>
    <row r="65" spans="1:12">
      <c r="A65" s="29" t="s">
        <v>710</v>
      </c>
      <c r="B65" s="29" t="s">
        <v>413</v>
      </c>
      <c r="C65" s="29" t="s">
        <v>413</v>
      </c>
      <c r="D65" s="41">
        <v>45870</v>
      </c>
      <c r="E65" s="41">
        <v>45901</v>
      </c>
      <c r="F65" s="29" t="s">
        <v>697</v>
      </c>
      <c r="G65" s="29" t="s">
        <v>698</v>
      </c>
      <c r="H65" s="29">
        <v>7302</v>
      </c>
      <c r="I65" s="29">
        <v>0</v>
      </c>
      <c r="J65" s="29">
        <v>113636</v>
      </c>
      <c r="K65" s="29">
        <v>115791</v>
      </c>
      <c r="L65" s="29">
        <v>2155</v>
      </c>
    </row>
    <row r="66" spans="1:12">
      <c r="A66" s="29" t="s">
        <v>710</v>
      </c>
      <c r="B66" s="29" t="s">
        <v>416</v>
      </c>
      <c r="C66" s="29" t="s">
        <v>416</v>
      </c>
      <c r="D66" s="41">
        <v>45870</v>
      </c>
      <c r="E66" s="41">
        <v>45901</v>
      </c>
      <c r="F66" s="29" t="s">
        <v>697</v>
      </c>
      <c r="G66" s="29" t="s">
        <v>698</v>
      </c>
      <c r="H66" s="29">
        <v>7302</v>
      </c>
      <c r="I66" s="29">
        <v>0</v>
      </c>
      <c r="J66" s="29">
        <v>125909</v>
      </c>
      <c r="K66" s="29">
        <v>128067</v>
      </c>
      <c r="L66" s="29">
        <v>2158</v>
      </c>
    </row>
    <row r="67" spans="1:12">
      <c r="A67" s="29" t="s">
        <v>710</v>
      </c>
      <c r="B67" s="29" t="s">
        <v>419</v>
      </c>
      <c r="C67" s="29" t="s">
        <v>419</v>
      </c>
      <c r="D67" s="41">
        <v>45870</v>
      </c>
      <c r="E67" s="41">
        <v>45901</v>
      </c>
      <c r="F67" s="29" t="s">
        <v>697</v>
      </c>
      <c r="G67" s="29" t="s">
        <v>698</v>
      </c>
      <c r="H67" s="29">
        <v>7302</v>
      </c>
      <c r="I67" s="29">
        <v>0</v>
      </c>
      <c r="J67" s="29">
        <v>129871</v>
      </c>
      <c r="K67" s="29">
        <v>130583</v>
      </c>
      <c r="L67" s="29">
        <v>712</v>
      </c>
    </row>
    <row r="68" spans="1:12">
      <c r="A68" s="29" t="s">
        <v>710</v>
      </c>
      <c r="B68" s="29" t="s">
        <v>422</v>
      </c>
      <c r="C68" s="29" t="s">
        <v>422</v>
      </c>
      <c r="D68" s="41">
        <v>45870</v>
      </c>
      <c r="E68" s="41">
        <v>45901</v>
      </c>
      <c r="F68" s="29" t="s">
        <v>697</v>
      </c>
      <c r="G68" s="29" t="s">
        <v>698</v>
      </c>
      <c r="H68" s="29">
        <v>7302</v>
      </c>
      <c r="I68" s="29">
        <v>0</v>
      </c>
      <c r="J68" s="29">
        <v>184919</v>
      </c>
      <c r="K68" s="29">
        <v>185172</v>
      </c>
      <c r="L68" s="29">
        <v>253</v>
      </c>
    </row>
    <row r="69" spans="1:12">
      <c r="A69" s="29" t="s">
        <v>710</v>
      </c>
      <c r="B69" s="29" t="s">
        <v>426</v>
      </c>
      <c r="C69" s="29" t="s">
        <v>426</v>
      </c>
      <c r="D69" s="41">
        <v>45870</v>
      </c>
      <c r="E69" s="41">
        <v>45901</v>
      </c>
      <c r="F69" s="29" t="s">
        <v>697</v>
      </c>
      <c r="G69" s="29" t="s">
        <v>698</v>
      </c>
      <c r="H69" s="29">
        <v>7302</v>
      </c>
      <c r="I69" s="29">
        <v>0</v>
      </c>
      <c r="J69" s="29">
        <v>57503</v>
      </c>
      <c r="K69" s="29">
        <v>58975</v>
      </c>
      <c r="L69" s="29">
        <v>1472</v>
      </c>
    </row>
    <row r="70" spans="1:12">
      <c r="A70" s="29" t="s">
        <v>710</v>
      </c>
      <c r="B70" s="29" t="s">
        <v>595</v>
      </c>
      <c r="C70" s="29" t="s">
        <v>595</v>
      </c>
      <c r="D70" s="41">
        <v>45870</v>
      </c>
      <c r="E70" s="41">
        <v>45901</v>
      </c>
      <c r="F70" s="29" t="s">
        <v>697</v>
      </c>
      <c r="G70" s="29" t="s">
        <v>703</v>
      </c>
      <c r="H70" s="29">
        <v>7302</v>
      </c>
      <c r="I70" s="29">
        <v>0</v>
      </c>
      <c r="J70" s="29">
        <v>125842</v>
      </c>
      <c r="K70" s="29">
        <v>126897</v>
      </c>
      <c r="L70" s="29">
        <v>1055</v>
      </c>
    </row>
    <row r="71" spans="1:12">
      <c r="A71" s="29" t="s">
        <v>710</v>
      </c>
      <c r="B71" s="29" t="s">
        <v>431</v>
      </c>
      <c r="C71" s="29" t="s">
        <v>431</v>
      </c>
      <c r="D71" s="41">
        <v>45870</v>
      </c>
      <c r="E71" s="41">
        <v>45901</v>
      </c>
      <c r="F71" s="29" t="s">
        <v>697</v>
      </c>
      <c r="G71" s="29" t="s">
        <v>703</v>
      </c>
      <c r="H71" s="29">
        <v>7302</v>
      </c>
      <c r="I71" s="29">
        <v>0</v>
      </c>
      <c r="J71" s="29">
        <v>117357</v>
      </c>
      <c r="K71" s="29">
        <v>119017</v>
      </c>
      <c r="L71" s="29">
        <v>1660</v>
      </c>
    </row>
    <row r="72" spans="1:12">
      <c r="A72" s="29" t="s">
        <v>710</v>
      </c>
      <c r="B72" s="29" t="s">
        <v>434</v>
      </c>
      <c r="C72" s="29" t="s">
        <v>434</v>
      </c>
      <c r="D72" s="41">
        <v>45870</v>
      </c>
      <c r="E72" s="41">
        <v>45901</v>
      </c>
      <c r="F72" s="29" t="s">
        <v>697</v>
      </c>
      <c r="G72" s="29" t="s">
        <v>703</v>
      </c>
      <c r="H72" s="29">
        <v>7302</v>
      </c>
      <c r="I72" s="29">
        <v>0</v>
      </c>
      <c r="J72" s="29">
        <v>39612</v>
      </c>
      <c r="K72" s="29">
        <v>39891</v>
      </c>
      <c r="L72" s="29">
        <v>279</v>
      </c>
    </row>
    <row r="73" spans="1:12">
      <c r="A73" s="29" t="s">
        <v>710</v>
      </c>
      <c r="B73" s="29" t="s">
        <v>437</v>
      </c>
      <c r="C73" s="29" t="s">
        <v>437</v>
      </c>
      <c r="D73" s="41">
        <v>45870</v>
      </c>
      <c r="E73" s="41">
        <v>45901</v>
      </c>
      <c r="F73" s="29" t="s">
        <v>697</v>
      </c>
      <c r="G73" s="29" t="s">
        <v>703</v>
      </c>
      <c r="H73" s="29">
        <v>7302</v>
      </c>
      <c r="I73" s="29">
        <v>0</v>
      </c>
      <c r="J73" s="29">
        <v>62019</v>
      </c>
      <c r="K73" s="29">
        <v>63563</v>
      </c>
      <c r="L73" s="29">
        <v>1544</v>
      </c>
    </row>
    <row r="74" spans="1:12">
      <c r="A74" s="29" t="s">
        <v>710</v>
      </c>
      <c r="B74" s="29" t="s">
        <v>584</v>
      </c>
      <c r="C74" s="29" t="s">
        <v>584</v>
      </c>
      <c r="D74" s="41">
        <v>45870</v>
      </c>
      <c r="E74" s="41">
        <v>45901</v>
      </c>
      <c r="F74" s="29" t="s">
        <v>697</v>
      </c>
      <c r="G74" s="29" t="s">
        <v>703</v>
      </c>
      <c r="H74" s="29">
        <v>7302</v>
      </c>
      <c r="I74" s="29">
        <v>0</v>
      </c>
      <c r="J74" s="29">
        <v>17149</v>
      </c>
      <c r="K74" s="29">
        <v>23482</v>
      </c>
      <c r="L74" s="29">
        <v>6333</v>
      </c>
    </row>
    <row r="75" spans="1:12">
      <c r="A75" s="29" t="s">
        <v>710</v>
      </c>
      <c r="B75" s="29" t="s">
        <v>442</v>
      </c>
      <c r="C75" s="29" t="s">
        <v>442</v>
      </c>
      <c r="D75" s="41">
        <v>45870</v>
      </c>
      <c r="E75" s="41">
        <v>45901</v>
      </c>
      <c r="F75" s="29" t="s">
        <v>697</v>
      </c>
      <c r="G75" s="29" t="s">
        <v>703</v>
      </c>
      <c r="H75" s="29">
        <v>7302</v>
      </c>
      <c r="I75" s="29">
        <v>0</v>
      </c>
      <c r="J75" s="29">
        <v>43716</v>
      </c>
      <c r="K75" s="29">
        <v>44210</v>
      </c>
      <c r="L75" s="29">
        <v>494</v>
      </c>
    </row>
    <row r="76" spans="1:12">
      <c r="A76" s="29" t="s">
        <v>710</v>
      </c>
      <c r="B76" s="29" t="s">
        <v>445</v>
      </c>
      <c r="C76" s="29" t="s">
        <v>445</v>
      </c>
      <c r="D76" s="41">
        <v>45870</v>
      </c>
      <c r="E76" s="41">
        <v>45901</v>
      </c>
      <c r="F76" s="29" t="s">
        <v>697</v>
      </c>
      <c r="G76" s="29" t="s">
        <v>703</v>
      </c>
      <c r="H76" s="29">
        <v>7302</v>
      </c>
      <c r="I76" s="29">
        <v>0</v>
      </c>
      <c r="J76" s="29">
        <v>70119</v>
      </c>
      <c r="K76" s="29">
        <v>71267</v>
      </c>
      <c r="L76" s="29">
        <v>1148</v>
      </c>
    </row>
    <row r="77" spans="1:12">
      <c r="A77" s="29" t="s">
        <v>710</v>
      </c>
      <c r="B77" s="29" t="s">
        <v>448</v>
      </c>
      <c r="C77" s="29" t="s">
        <v>448</v>
      </c>
      <c r="D77" s="41">
        <v>45870</v>
      </c>
      <c r="E77" s="41">
        <v>45901</v>
      </c>
      <c r="F77" s="29" t="s">
        <v>697</v>
      </c>
      <c r="G77" s="29" t="s">
        <v>703</v>
      </c>
      <c r="H77" s="29">
        <v>7302</v>
      </c>
      <c r="I77" s="29">
        <v>0</v>
      </c>
      <c r="J77" s="29">
        <v>45951</v>
      </c>
      <c r="K77" s="29">
        <v>46874</v>
      </c>
      <c r="L77" s="29">
        <v>923</v>
      </c>
    </row>
    <row r="78" spans="1:12">
      <c r="A78" s="29" t="s">
        <v>710</v>
      </c>
      <c r="B78" s="29" t="s">
        <v>451</v>
      </c>
      <c r="C78" s="29" t="s">
        <v>451</v>
      </c>
      <c r="D78" s="41">
        <v>45870</v>
      </c>
      <c r="E78" s="41">
        <v>45901</v>
      </c>
      <c r="F78" s="29" t="s">
        <v>697</v>
      </c>
      <c r="G78" s="29" t="s">
        <v>703</v>
      </c>
      <c r="H78" s="29">
        <v>7302</v>
      </c>
      <c r="I78" s="29">
        <v>0</v>
      </c>
      <c r="J78" s="29">
        <v>188683</v>
      </c>
      <c r="K78" s="29">
        <v>190753</v>
      </c>
      <c r="L78" s="29">
        <v>2070</v>
      </c>
    </row>
    <row r="79" spans="1:12">
      <c r="A79" s="29" t="s">
        <v>710</v>
      </c>
      <c r="B79" s="29" t="s">
        <v>454</v>
      </c>
      <c r="C79" s="29" t="s">
        <v>454</v>
      </c>
      <c r="D79" s="41">
        <v>45870</v>
      </c>
      <c r="E79" s="41">
        <v>45901</v>
      </c>
      <c r="F79" s="29" t="s">
        <v>697</v>
      </c>
      <c r="G79" s="29" t="s">
        <v>703</v>
      </c>
      <c r="H79" s="29">
        <v>7302</v>
      </c>
      <c r="I79" s="29">
        <v>0</v>
      </c>
      <c r="J79" s="29">
        <v>155355</v>
      </c>
      <c r="K79" s="29">
        <v>155355</v>
      </c>
      <c r="L79" s="29">
        <v>0</v>
      </c>
    </row>
    <row r="80" spans="1:12">
      <c r="A80" s="29" t="s">
        <v>710</v>
      </c>
      <c r="B80" s="29" t="s">
        <v>457</v>
      </c>
      <c r="C80" s="29" t="s">
        <v>457</v>
      </c>
      <c r="D80" s="41">
        <v>45870</v>
      </c>
      <c r="E80" s="41">
        <v>45901</v>
      </c>
      <c r="F80" s="29" t="s">
        <v>697</v>
      </c>
      <c r="G80" s="29" t="s">
        <v>703</v>
      </c>
      <c r="H80" s="29">
        <v>7302</v>
      </c>
      <c r="I80" s="29">
        <v>0</v>
      </c>
      <c r="J80" s="29">
        <v>195560</v>
      </c>
      <c r="K80" s="29">
        <v>199405</v>
      </c>
      <c r="L80" s="29">
        <v>3845</v>
      </c>
    </row>
    <row r="81" spans="1:12">
      <c r="A81" s="29" t="s">
        <v>710</v>
      </c>
      <c r="B81" s="29" t="s">
        <v>458</v>
      </c>
      <c r="C81" s="29" t="s">
        <v>458</v>
      </c>
      <c r="D81" s="41">
        <v>45870</v>
      </c>
      <c r="E81" s="41">
        <v>45901</v>
      </c>
      <c r="F81" s="29" t="s">
        <v>697</v>
      </c>
      <c r="G81" s="29" t="s">
        <v>703</v>
      </c>
      <c r="H81" s="29">
        <v>7302</v>
      </c>
      <c r="I81" s="29">
        <v>0</v>
      </c>
      <c r="J81" s="29">
        <v>91513</v>
      </c>
      <c r="K81" s="29">
        <v>91852</v>
      </c>
      <c r="L81" s="29">
        <v>339</v>
      </c>
    </row>
    <row r="82" spans="1:12">
      <c r="A82" s="29" t="s">
        <v>710</v>
      </c>
      <c r="B82" s="29" t="s">
        <v>461</v>
      </c>
      <c r="C82" s="29" t="s">
        <v>461</v>
      </c>
      <c r="D82" s="41">
        <v>45870</v>
      </c>
      <c r="E82" s="41">
        <v>45901</v>
      </c>
      <c r="F82" s="29" t="s">
        <v>697</v>
      </c>
      <c r="G82" s="29" t="s">
        <v>703</v>
      </c>
      <c r="H82" s="29">
        <v>7302</v>
      </c>
      <c r="I82" s="29">
        <v>0</v>
      </c>
      <c r="J82" s="29">
        <v>29322</v>
      </c>
      <c r="K82" s="29">
        <v>29654</v>
      </c>
      <c r="L82" s="29">
        <v>332</v>
      </c>
    </row>
    <row r="83" spans="1:12">
      <c r="A83" s="29" t="s">
        <v>710</v>
      </c>
      <c r="B83" s="29" t="s">
        <v>713</v>
      </c>
      <c r="C83" s="29" t="s">
        <v>713</v>
      </c>
      <c r="D83" s="41">
        <v>45870</v>
      </c>
      <c r="E83" s="41">
        <v>45901</v>
      </c>
      <c r="F83" s="29" t="s">
        <v>697</v>
      </c>
      <c r="G83" s="29" t="s">
        <v>703</v>
      </c>
      <c r="H83" s="29">
        <v>7302</v>
      </c>
      <c r="I83" s="29">
        <v>0</v>
      </c>
      <c r="J83" s="29">
        <v>118596</v>
      </c>
      <c r="K83" s="29">
        <v>118596</v>
      </c>
      <c r="L83" s="29">
        <v>0</v>
      </c>
    </row>
    <row r="84" spans="1:12">
      <c r="A84" s="29" t="s">
        <v>710</v>
      </c>
      <c r="B84" s="29" t="s">
        <v>467</v>
      </c>
      <c r="C84" s="29" t="s">
        <v>467</v>
      </c>
      <c r="D84" s="41">
        <v>45870</v>
      </c>
      <c r="E84" s="41">
        <v>45901</v>
      </c>
      <c r="F84" s="29" t="s">
        <v>697</v>
      </c>
      <c r="G84" s="29" t="s">
        <v>703</v>
      </c>
      <c r="H84" s="29">
        <v>7302</v>
      </c>
      <c r="I84" s="29">
        <v>0</v>
      </c>
      <c r="J84" s="29">
        <v>148363</v>
      </c>
      <c r="K84" s="29">
        <v>150187</v>
      </c>
      <c r="L84" s="29">
        <v>1824</v>
      </c>
    </row>
    <row r="85" spans="1:12">
      <c r="A85" s="29" t="s">
        <v>710</v>
      </c>
      <c r="B85" s="29" t="s">
        <v>470</v>
      </c>
      <c r="C85" s="29" t="s">
        <v>470</v>
      </c>
      <c r="D85" s="41">
        <v>45870</v>
      </c>
      <c r="E85" s="41">
        <v>45901</v>
      </c>
      <c r="F85" s="29" t="s">
        <v>697</v>
      </c>
      <c r="G85" s="29" t="s">
        <v>703</v>
      </c>
      <c r="H85" s="29">
        <v>7302</v>
      </c>
      <c r="I85" s="29">
        <v>0</v>
      </c>
      <c r="J85" s="29">
        <v>234634</v>
      </c>
      <c r="K85" s="29">
        <v>236512</v>
      </c>
      <c r="L85" s="29">
        <v>1878</v>
      </c>
    </row>
    <row r="86" spans="1:12">
      <c r="A86" s="29" t="s">
        <v>710</v>
      </c>
      <c r="B86" s="29" t="s">
        <v>471</v>
      </c>
      <c r="C86" s="29" t="s">
        <v>471</v>
      </c>
      <c r="D86" s="41">
        <v>45870</v>
      </c>
      <c r="E86" s="41">
        <v>45901</v>
      </c>
      <c r="F86" s="29" t="s">
        <v>697</v>
      </c>
      <c r="G86" s="29" t="s">
        <v>703</v>
      </c>
      <c r="H86" s="29">
        <v>7302</v>
      </c>
      <c r="I86" s="29">
        <v>0</v>
      </c>
      <c r="J86" s="29">
        <v>36429</v>
      </c>
      <c r="K86" s="29">
        <v>36532</v>
      </c>
      <c r="L86" s="29">
        <v>103</v>
      </c>
    </row>
    <row r="87" spans="1:12">
      <c r="A87" s="29" t="s">
        <v>710</v>
      </c>
      <c r="B87" s="29" t="s">
        <v>473</v>
      </c>
      <c r="C87" s="29" t="s">
        <v>473</v>
      </c>
      <c r="D87" s="41">
        <v>45870</v>
      </c>
      <c r="E87" s="41">
        <v>45901</v>
      </c>
      <c r="F87" s="29" t="s">
        <v>697</v>
      </c>
      <c r="G87" s="29" t="s">
        <v>698</v>
      </c>
      <c r="H87" s="29">
        <v>7302</v>
      </c>
      <c r="I87" s="29">
        <v>0</v>
      </c>
      <c r="J87" s="29">
        <v>983</v>
      </c>
      <c r="K87" s="29">
        <v>983</v>
      </c>
      <c r="L87" s="29">
        <v>0</v>
      </c>
    </row>
    <row r="88" spans="1:12">
      <c r="A88" s="29" t="s">
        <v>710</v>
      </c>
      <c r="B88" s="29" t="s">
        <v>476</v>
      </c>
      <c r="C88" s="29" t="s">
        <v>476</v>
      </c>
      <c r="D88" s="41">
        <v>45870</v>
      </c>
      <c r="E88" s="41">
        <v>45901</v>
      </c>
      <c r="F88" s="29" t="s">
        <v>697</v>
      </c>
      <c r="G88" s="29" t="s">
        <v>698</v>
      </c>
      <c r="H88" s="29">
        <v>7302</v>
      </c>
      <c r="I88" s="29">
        <v>0</v>
      </c>
      <c r="J88" s="29">
        <v>159601</v>
      </c>
      <c r="K88" s="29">
        <v>161175</v>
      </c>
      <c r="L88" s="29">
        <v>1574</v>
      </c>
    </row>
    <row r="89" spans="1:12">
      <c r="A89" s="29" t="s">
        <v>710</v>
      </c>
      <c r="B89" s="29" t="s">
        <v>479</v>
      </c>
      <c r="C89" s="29" t="s">
        <v>479</v>
      </c>
      <c r="D89" s="41">
        <v>45870</v>
      </c>
      <c r="E89" s="41">
        <v>45901</v>
      </c>
      <c r="F89" s="29" t="s">
        <v>697</v>
      </c>
      <c r="G89" s="29" t="s">
        <v>698</v>
      </c>
      <c r="H89" s="29">
        <v>7302</v>
      </c>
      <c r="I89" s="29">
        <v>0</v>
      </c>
      <c r="J89" s="29">
        <v>126504</v>
      </c>
      <c r="K89" s="29">
        <v>128034</v>
      </c>
      <c r="L89" s="29">
        <v>1530</v>
      </c>
    </row>
    <row r="90" spans="1:12">
      <c r="A90" s="29" t="s">
        <v>710</v>
      </c>
      <c r="B90" s="29" t="s">
        <v>482</v>
      </c>
      <c r="C90" s="29" t="s">
        <v>482</v>
      </c>
      <c r="D90" s="41">
        <v>45870</v>
      </c>
      <c r="E90" s="41">
        <v>45901</v>
      </c>
      <c r="F90" s="29" t="s">
        <v>697</v>
      </c>
      <c r="G90" s="29" t="s">
        <v>698</v>
      </c>
      <c r="H90" s="29">
        <v>7302</v>
      </c>
      <c r="I90" s="29">
        <v>0</v>
      </c>
      <c r="J90" s="29">
        <v>35441</v>
      </c>
      <c r="K90" s="29">
        <v>35588</v>
      </c>
      <c r="L90" s="29">
        <v>147</v>
      </c>
    </row>
    <row r="91" spans="1:12">
      <c r="A91" s="29" t="s">
        <v>710</v>
      </c>
      <c r="B91" s="29" t="s">
        <v>485</v>
      </c>
      <c r="C91" s="29" t="s">
        <v>485</v>
      </c>
      <c r="D91" s="41">
        <v>45870</v>
      </c>
      <c r="E91" s="41">
        <v>45901</v>
      </c>
      <c r="F91" s="29" t="s">
        <v>697</v>
      </c>
      <c r="G91" s="29" t="s">
        <v>698</v>
      </c>
      <c r="H91" s="29">
        <v>7302</v>
      </c>
      <c r="I91" s="29">
        <v>0</v>
      </c>
      <c r="J91" s="29">
        <v>83981</v>
      </c>
      <c r="K91" s="29">
        <v>84595</v>
      </c>
      <c r="L91" s="29">
        <v>614</v>
      </c>
    </row>
    <row r="92" spans="1:12">
      <c r="A92" s="29" t="s">
        <v>710</v>
      </c>
      <c r="B92" s="29" t="s">
        <v>488</v>
      </c>
      <c r="C92" s="29" t="s">
        <v>488</v>
      </c>
      <c r="D92" s="41">
        <v>45870</v>
      </c>
      <c r="E92" s="41">
        <v>45901</v>
      </c>
      <c r="F92" s="29" t="s">
        <v>697</v>
      </c>
      <c r="G92" s="29" t="s">
        <v>698</v>
      </c>
      <c r="H92" s="29">
        <v>7302</v>
      </c>
      <c r="I92" s="29">
        <v>0</v>
      </c>
      <c r="J92" s="29">
        <v>117220</v>
      </c>
      <c r="K92" s="29">
        <v>119050</v>
      </c>
      <c r="L92" s="29">
        <v>1830</v>
      </c>
    </row>
    <row r="93" spans="1:12">
      <c r="A93" s="29" t="s">
        <v>710</v>
      </c>
      <c r="B93" s="29" t="s">
        <v>491</v>
      </c>
      <c r="C93" s="29" t="s">
        <v>491</v>
      </c>
      <c r="D93" s="41">
        <v>45870</v>
      </c>
      <c r="E93" s="41">
        <v>45901</v>
      </c>
      <c r="F93" s="29" t="s">
        <v>697</v>
      </c>
      <c r="G93" s="29" t="s">
        <v>698</v>
      </c>
      <c r="H93" s="29">
        <v>7302</v>
      </c>
      <c r="I93" s="29">
        <v>0</v>
      </c>
      <c r="J93" s="29">
        <v>64439</v>
      </c>
      <c r="K93" s="29">
        <v>66812</v>
      </c>
      <c r="L93" s="29">
        <v>2373</v>
      </c>
    </row>
    <row r="94" spans="1:12">
      <c r="A94" s="29" t="s">
        <v>710</v>
      </c>
      <c r="B94" s="29" t="s">
        <v>494</v>
      </c>
      <c r="C94" s="29" t="s">
        <v>494</v>
      </c>
      <c r="D94" s="41">
        <v>45870</v>
      </c>
      <c r="E94" s="41">
        <v>45901</v>
      </c>
      <c r="F94" s="29" t="s">
        <v>697</v>
      </c>
      <c r="G94" s="29" t="s">
        <v>698</v>
      </c>
      <c r="H94" s="29">
        <v>7302</v>
      </c>
      <c r="I94" s="29">
        <v>0</v>
      </c>
      <c r="J94" s="29">
        <v>171457</v>
      </c>
      <c r="K94" s="29">
        <v>172566</v>
      </c>
      <c r="L94" s="29">
        <v>1109</v>
      </c>
    </row>
    <row r="95" spans="1:12">
      <c r="A95" s="29" t="s">
        <v>710</v>
      </c>
      <c r="B95" s="29" t="s">
        <v>500</v>
      </c>
      <c r="C95" s="29" t="s">
        <v>500</v>
      </c>
      <c r="D95" s="41">
        <v>45870</v>
      </c>
      <c r="E95" s="41">
        <v>45901</v>
      </c>
      <c r="F95" s="29" t="s">
        <v>697</v>
      </c>
      <c r="G95" s="29" t="s">
        <v>698</v>
      </c>
      <c r="H95" s="29">
        <v>7302</v>
      </c>
      <c r="I95" s="29">
        <v>0</v>
      </c>
      <c r="J95" s="29">
        <v>30932</v>
      </c>
      <c r="K95" s="29">
        <v>31298</v>
      </c>
      <c r="L95" s="29">
        <v>366</v>
      </c>
    </row>
    <row r="96" spans="1:12">
      <c r="A96" s="29" t="s">
        <v>710</v>
      </c>
      <c r="B96" s="29" t="s">
        <v>503</v>
      </c>
      <c r="C96" s="29" t="s">
        <v>503</v>
      </c>
      <c r="D96" s="41">
        <v>45870</v>
      </c>
      <c r="E96" s="41">
        <v>45901</v>
      </c>
      <c r="F96" s="29" t="s">
        <v>697</v>
      </c>
      <c r="G96" s="29" t="s">
        <v>698</v>
      </c>
      <c r="H96" s="29">
        <v>7302</v>
      </c>
      <c r="I96" s="29">
        <v>0</v>
      </c>
      <c r="J96" s="29">
        <v>63928</v>
      </c>
      <c r="K96" s="29">
        <v>64535</v>
      </c>
      <c r="L96" s="29">
        <v>607</v>
      </c>
    </row>
    <row r="97" spans="1:12">
      <c r="A97" s="29" t="s">
        <v>710</v>
      </c>
      <c r="B97" s="29" t="s">
        <v>605</v>
      </c>
      <c r="C97" s="29" t="s">
        <v>605</v>
      </c>
      <c r="D97" s="41">
        <v>45870</v>
      </c>
      <c r="E97" s="41">
        <v>45901</v>
      </c>
      <c r="F97" s="29" t="s">
        <v>697</v>
      </c>
      <c r="G97" s="29" t="s">
        <v>698</v>
      </c>
      <c r="H97" s="29">
        <v>7302</v>
      </c>
      <c r="I97" s="29">
        <v>0</v>
      </c>
      <c r="J97" s="29">
        <v>180622</v>
      </c>
      <c r="K97" s="29">
        <v>182089</v>
      </c>
      <c r="L97" s="29">
        <v>1467</v>
      </c>
    </row>
    <row r="98" spans="1:12">
      <c r="A98" s="29" t="s">
        <v>699</v>
      </c>
      <c r="B98" s="29" t="s">
        <v>714</v>
      </c>
      <c r="C98" s="29" t="s">
        <v>714</v>
      </c>
      <c r="D98" s="41">
        <v>45870</v>
      </c>
      <c r="E98" s="41">
        <v>45901</v>
      </c>
      <c r="F98" s="29" t="s">
        <v>697</v>
      </c>
      <c r="G98" s="29" t="s">
        <v>703</v>
      </c>
      <c r="H98" s="29">
        <v>7302</v>
      </c>
      <c r="I98" s="29">
        <v>0</v>
      </c>
      <c r="J98" s="29">
        <v>20</v>
      </c>
      <c r="K98" s="29">
        <v>21</v>
      </c>
      <c r="L98" s="29">
        <v>1</v>
      </c>
    </row>
    <row r="99" spans="1:12">
      <c r="A99" s="29" t="s">
        <v>699</v>
      </c>
      <c r="B99" s="29" t="s">
        <v>513</v>
      </c>
      <c r="C99" s="29" t="s">
        <v>513</v>
      </c>
      <c r="D99" s="41">
        <v>45870</v>
      </c>
      <c r="E99" s="41">
        <v>45901</v>
      </c>
      <c r="F99" s="29" t="s">
        <v>697</v>
      </c>
      <c r="G99" s="29" t="s">
        <v>698</v>
      </c>
      <c r="H99" s="29">
        <v>7302</v>
      </c>
      <c r="I99" s="29">
        <v>0</v>
      </c>
      <c r="J99" s="29">
        <v>99095</v>
      </c>
      <c r="K99" s="29">
        <v>102225</v>
      </c>
      <c r="L99" s="29">
        <v>3130</v>
      </c>
    </row>
    <row r="100" spans="1:12">
      <c r="A100" s="29" t="s">
        <v>699</v>
      </c>
      <c r="B100" s="29" t="s">
        <v>516</v>
      </c>
      <c r="C100" s="29" t="s">
        <v>516</v>
      </c>
      <c r="D100" s="41">
        <v>45870</v>
      </c>
      <c r="E100" s="41">
        <v>45901</v>
      </c>
      <c r="F100" s="29" t="s">
        <v>697</v>
      </c>
      <c r="G100" s="29" t="s">
        <v>698</v>
      </c>
      <c r="H100" s="29">
        <v>7302</v>
      </c>
      <c r="I100" s="29">
        <v>0</v>
      </c>
      <c r="J100" s="29">
        <v>44285</v>
      </c>
      <c r="K100" s="29">
        <v>44776</v>
      </c>
      <c r="L100" s="29">
        <v>491</v>
      </c>
    </row>
    <row r="101" spans="1:12">
      <c r="A101" s="29" t="s">
        <v>699</v>
      </c>
      <c r="B101" s="29" t="s">
        <v>519</v>
      </c>
      <c r="C101" s="29" t="s">
        <v>519</v>
      </c>
      <c r="D101" s="41">
        <v>45870</v>
      </c>
      <c r="E101" s="41">
        <v>45901</v>
      </c>
      <c r="F101" s="29" t="s">
        <v>697</v>
      </c>
      <c r="G101" s="29" t="s">
        <v>703</v>
      </c>
      <c r="H101" s="29">
        <v>7302</v>
      </c>
      <c r="I101" s="29">
        <v>0</v>
      </c>
      <c r="J101" s="29">
        <v>24455</v>
      </c>
      <c r="K101" s="29">
        <v>24508</v>
      </c>
      <c r="L101" s="29">
        <v>53</v>
      </c>
    </row>
    <row r="102" spans="1:12">
      <c r="A102" s="29" t="s">
        <v>699</v>
      </c>
      <c r="B102" s="29" t="s">
        <v>522</v>
      </c>
      <c r="C102" s="29" t="s">
        <v>522</v>
      </c>
      <c r="D102" s="41">
        <v>45870</v>
      </c>
      <c r="E102" s="41">
        <v>45901</v>
      </c>
      <c r="F102" s="29" t="s">
        <v>697</v>
      </c>
      <c r="G102" s="29" t="s">
        <v>703</v>
      </c>
      <c r="H102" s="29">
        <v>7302</v>
      </c>
      <c r="I102" s="29">
        <v>0</v>
      </c>
      <c r="J102" s="29">
        <v>58717</v>
      </c>
      <c r="K102" s="29">
        <v>60244</v>
      </c>
      <c r="L102" s="29">
        <v>1527</v>
      </c>
    </row>
    <row r="103" spans="1:12">
      <c r="A103" s="29" t="s">
        <v>699</v>
      </c>
      <c r="B103" s="29" t="s">
        <v>526</v>
      </c>
      <c r="C103" s="29" t="s">
        <v>526</v>
      </c>
      <c r="D103" s="41">
        <v>45870</v>
      </c>
      <c r="E103" s="41">
        <v>45901</v>
      </c>
      <c r="F103" s="29" t="s">
        <v>697</v>
      </c>
      <c r="G103" s="29" t="s">
        <v>698</v>
      </c>
      <c r="H103" s="29">
        <v>7302</v>
      </c>
      <c r="I103" s="29">
        <v>0</v>
      </c>
      <c r="J103" s="29">
        <v>14484</v>
      </c>
      <c r="K103" s="29">
        <v>15114</v>
      </c>
      <c r="L103" s="29">
        <v>630</v>
      </c>
    </row>
    <row r="104" spans="1:12">
      <c r="A104" s="29" t="s">
        <v>699</v>
      </c>
      <c r="B104" s="29" t="s">
        <v>527</v>
      </c>
      <c r="C104" s="29" t="s">
        <v>527</v>
      </c>
      <c r="D104" s="41">
        <v>45870</v>
      </c>
      <c r="E104" s="41">
        <v>45901</v>
      </c>
      <c r="F104" s="29" t="s">
        <v>697</v>
      </c>
      <c r="G104" s="29" t="s">
        <v>698</v>
      </c>
      <c r="H104" s="29">
        <v>7302</v>
      </c>
      <c r="I104" s="29">
        <v>0</v>
      </c>
      <c r="J104" s="29">
        <v>139603</v>
      </c>
      <c r="K104" s="29">
        <v>140514</v>
      </c>
      <c r="L104" s="29">
        <v>911</v>
      </c>
    </row>
    <row r="105" spans="1:12">
      <c r="A105" s="29" t="s">
        <v>699</v>
      </c>
      <c r="B105" s="29" t="s">
        <v>604</v>
      </c>
      <c r="C105" s="29" t="s">
        <v>604</v>
      </c>
      <c r="D105" s="41">
        <v>45870</v>
      </c>
      <c r="E105" s="41">
        <v>45901</v>
      </c>
      <c r="F105" s="29" t="s">
        <v>697</v>
      </c>
      <c r="G105" s="29" t="s">
        <v>703</v>
      </c>
      <c r="H105" s="29">
        <v>7302</v>
      </c>
      <c r="I105" s="29">
        <v>0</v>
      </c>
      <c r="J105" s="29">
        <v>108244</v>
      </c>
      <c r="K105" s="29">
        <v>111459</v>
      </c>
      <c r="L105" s="29">
        <v>3215</v>
      </c>
    </row>
    <row r="106" spans="1:12">
      <c r="A106" s="29" t="s">
        <v>699</v>
      </c>
      <c r="B106" s="29" t="s">
        <v>532</v>
      </c>
      <c r="C106" s="29" t="s">
        <v>532</v>
      </c>
      <c r="D106" s="41">
        <v>45870</v>
      </c>
      <c r="E106" s="41">
        <v>45901</v>
      </c>
      <c r="F106" s="29" t="s">
        <v>697</v>
      </c>
      <c r="G106" s="29" t="s">
        <v>698</v>
      </c>
      <c r="H106" s="29">
        <v>7302</v>
      </c>
      <c r="I106" s="29">
        <v>0</v>
      </c>
      <c r="J106" s="29">
        <v>116787</v>
      </c>
      <c r="K106" s="29">
        <v>117593</v>
      </c>
      <c r="L106" s="29">
        <v>806</v>
      </c>
    </row>
    <row r="107" spans="1:12">
      <c r="A107" s="29" t="s">
        <v>699</v>
      </c>
      <c r="B107" s="29" t="s">
        <v>535</v>
      </c>
      <c r="C107" s="29" t="s">
        <v>535</v>
      </c>
      <c r="D107" s="41">
        <v>45870</v>
      </c>
      <c r="E107" s="41">
        <v>45901</v>
      </c>
      <c r="F107" s="29" t="s">
        <v>697</v>
      </c>
      <c r="G107" s="29" t="s">
        <v>703</v>
      </c>
      <c r="H107" s="29">
        <v>7302</v>
      </c>
      <c r="I107" s="29">
        <v>0</v>
      </c>
      <c r="J107" s="29">
        <v>52339</v>
      </c>
      <c r="K107" s="29">
        <v>53652</v>
      </c>
      <c r="L107" s="29">
        <v>1313</v>
      </c>
    </row>
    <row r="108" spans="1:12">
      <c r="A108" s="29" t="s">
        <v>699</v>
      </c>
      <c r="B108" s="29" t="s">
        <v>631</v>
      </c>
      <c r="C108" s="29" t="s">
        <v>631</v>
      </c>
      <c r="D108" s="41">
        <v>45870</v>
      </c>
      <c r="E108" s="41">
        <v>45901</v>
      </c>
      <c r="F108" s="29" t="s">
        <v>697</v>
      </c>
      <c r="G108" s="29" t="s">
        <v>698</v>
      </c>
      <c r="H108" s="29">
        <v>7302</v>
      </c>
      <c r="I108" s="29">
        <v>0</v>
      </c>
      <c r="J108" s="29">
        <v>141200</v>
      </c>
      <c r="K108" s="29">
        <v>141853</v>
      </c>
      <c r="L108" s="29">
        <v>653</v>
      </c>
    </row>
    <row r="109" spans="1:12">
      <c r="A109" s="29" t="s">
        <v>699</v>
      </c>
      <c r="B109" s="29" t="s">
        <v>539</v>
      </c>
      <c r="C109" s="29" t="s">
        <v>539</v>
      </c>
      <c r="D109" s="41">
        <v>45870</v>
      </c>
      <c r="E109" s="41">
        <v>45901</v>
      </c>
      <c r="F109" s="29" t="s">
        <v>697</v>
      </c>
      <c r="G109" s="29" t="s">
        <v>703</v>
      </c>
      <c r="H109" s="29">
        <v>7302</v>
      </c>
      <c r="I109" s="29">
        <v>0</v>
      </c>
      <c r="J109" s="29">
        <v>189895</v>
      </c>
      <c r="K109" s="29">
        <v>189895</v>
      </c>
      <c r="L109" s="29">
        <v>0</v>
      </c>
    </row>
    <row r="110" spans="1:12">
      <c r="A110" s="29" t="s">
        <v>699</v>
      </c>
      <c r="B110" s="29" t="s">
        <v>545</v>
      </c>
      <c r="C110" s="29" t="s">
        <v>545</v>
      </c>
      <c r="D110" s="41">
        <v>45870</v>
      </c>
      <c r="E110" s="41">
        <v>45901</v>
      </c>
      <c r="F110" s="29" t="s">
        <v>697</v>
      </c>
      <c r="G110" s="29" t="s">
        <v>698</v>
      </c>
      <c r="H110" s="29">
        <v>7302</v>
      </c>
      <c r="I110" s="29">
        <v>0</v>
      </c>
      <c r="J110" s="29">
        <v>79209</v>
      </c>
      <c r="K110" s="29">
        <v>80999</v>
      </c>
      <c r="L110" s="29">
        <v>1790</v>
      </c>
    </row>
    <row r="111" spans="1:12">
      <c r="A111" s="29" t="s">
        <v>699</v>
      </c>
      <c r="B111" s="29" t="s">
        <v>548</v>
      </c>
      <c r="C111" s="29" t="s">
        <v>548</v>
      </c>
      <c r="D111" s="41">
        <v>45870</v>
      </c>
      <c r="E111" s="41">
        <v>45901</v>
      </c>
      <c r="F111" s="29" t="s">
        <v>697</v>
      </c>
      <c r="G111" s="29" t="s">
        <v>698</v>
      </c>
      <c r="H111" s="29">
        <v>7302</v>
      </c>
      <c r="I111" s="29">
        <v>0</v>
      </c>
      <c r="J111" s="29">
        <v>180946</v>
      </c>
      <c r="K111" s="29">
        <v>183538</v>
      </c>
      <c r="L111" s="29">
        <v>2592</v>
      </c>
    </row>
    <row r="112" spans="1:12">
      <c r="A112" s="29" t="s">
        <v>699</v>
      </c>
      <c r="B112" s="29" t="s">
        <v>551</v>
      </c>
      <c r="C112" s="29" t="s">
        <v>551</v>
      </c>
      <c r="D112" s="41">
        <v>45870</v>
      </c>
      <c r="E112" s="41">
        <v>45901</v>
      </c>
      <c r="F112" s="29" t="s">
        <v>697</v>
      </c>
      <c r="G112" s="29" t="s">
        <v>698</v>
      </c>
      <c r="H112" s="29">
        <v>7302</v>
      </c>
      <c r="I112" s="29">
        <v>0</v>
      </c>
      <c r="J112" s="29">
        <v>482721</v>
      </c>
      <c r="K112" s="29">
        <v>484438</v>
      </c>
      <c r="L112" s="29">
        <v>1717</v>
      </c>
    </row>
    <row r="113" spans="1:12">
      <c r="A113" s="29" t="s">
        <v>699</v>
      </c>
      <c r="B113" s="29" t="s">
        <v>552</v>
      </c>
      <c r="C113" s="29" t="s">
        <v>552</v>
      </c>
      <c r="D113" s="41">
        <v>45870</v>
      </c>
      <c r="E113" s="41">
        <v>45901</v>
      </c>
      <c r="F113" s="29" t="s">
        <v>697</v>
      </c>
      <c r="G113" s="29" t="s">
        <v>698</v>
      </c>
      <c r="H113" s="29">
        <v>7302</v>
      </c>
      <c r="I113" s="29">
        <v>0</v>
      </c>
      <c r="J113" s="29">
        <v>279091</v>
      </c>
      <c r="K113" s="29">
        <v>282939</v>
      </c>
      <c r="L113" s="29">
        <v>3848</v>
      </c>
    </row>
    <row r="114" spans="1:12">
      <c r="A114" s="29" t="s">
        <v>699</v>
      </c>
      <c r="B114" s="29" t="s">
        <v>558</v>
      </c>
      <c r="C114" s="29" t="s">
        <v>558</v>
      </c>
      <c r="D114" s="41">
        <v>45870</v>
      </c>
      <c r="E114" s="41">
        <v>45901</v>
      </c>
      <c r="F114" s="29" t="s">
        <v>697</v>
      </c>
      <c r="G114" s="29" t="s">
        <v>698</v>
      </c>
      <c r="H114" s="29">
        <v>7302</v>
      </c>
      <c r="I114" s="29">
        <v>0</v>
      </c>
      <c r="J114" s="29">
        <v>104524</v>
      </c>
      <c r="K114" s="29">
        <v>106481</v>
      </c>
      <c r="L114" s="29">
        <v>1957</v>
      </c>
    </row>
    <row r="115" spans="1:12">
      <c r="A115" s="29" t="s">
        <v>710</v>
      </c>
      <c r="B115" s="29" t="s">
        <v>564</v>
      </c>
      <c r="C115" s="29" t="s">
        <v>564</v>
      </c>
      <c r="D115" s="41">
        <v>45870</v>
      </c>
      <c r="E115" s="41">
        <v>45901</v>
      </c>
      <c r="F115" s="29" t="s">
        <v>697</v>
      </c>
      <c r="G115" s="29" t="s">
        <v>698</v>
      </c>
      <c r="H115" s="29">
        <v>7302</v>
      </c>
      <c r="I115" s="29">
        <v>0</v>
      </c>
      <c r="J115" s="29">
        <v>87423</v>
      </c>
      <c r="K115" s="29">
        <v>87713</v>
      </c>
      <c r="L115" s="29">
        <v>290</v>
      </c>
    </row>
    <row r="116" spans="1:12">
      <c r="A116" s="29" t="s">
        <v>710</v>
      </c>
      <c r="B116" s="29" t="s">
        <v>715</v>
      </c>
      <c r="C116" s="29" t="s">
        <v>715</v>
      </c>
      <c r="D116" s="41">
        <v>45870</v>
      </c>
      <c r="E116" s="41">
        <v>45901</v>
      </c>
      <c r="F116" s="29" t="s">
        <v>697</v>
      </c>
      <c r="G116" s="29" t="s">
        <v>703</v>
      </c>
      <c r="H116" s="29">
        <v>7302</v>
      </c>
      <c r="I116" s="29">
        <v>0</v>
      </c>
      <c r="J116" s="29">
        <v>143376</v>
      </c>
      <c r="K116" s="29">
        <v>146195</v>
      </c>
      <c r="L116" s="29">
        <v>2819</v>
      </c>
    </row>
    <row r="117" spans="1:12">
      <c r="A117" s="29" t="s">
        <v>710</v>
      </c>
      <c r="B117" s="29" t="s">
        <v>569</v>
      </c>
      <c r="C117" s="29" t="s">
        <v>569</v>
      </c>
      <c r="D117" s="41">
        <v>45870</v>
      </c>
      <c r="E117" s="41">
        <v>45901</v>
      </c>
      <c r="F117" s="29" t="s">
        <v>697</v>
      </c>
      <c r="G117" s="29" t="s">
        <v>703</v>
      </c>
      <c r="H117" s="29">
        <v>7302</v>
      </c>
      <c r="I117" s="29">
        <v>0</v>
      </c>
      <c r="J117" s="29">
        <v>350265</v>
      </c>
      <c r="K117" s="29">
        <v>351871</v>
      </c>
      <c r="L117" s="29">
        <v>1606</v>
      </c>
    </row>
    <row r="118" spans="1:12">
      <c r="A118" s="29" t="s">
        <v>710</v>
      </c>
      <c r="B118" s="29" t="s">
        <v>716</v>
      </c>
      <c r="C118" s="29" t="s">
        <v>716</v>
      </c>
      <c r="D118" s="41">
        <v>45870</v>
      </c>
      <c r="E118" s="41">
        <v>45901</v>
      </c>
      <c r="F118" s="29" t="s">
        <v>697</v>
      </c>
      <c r="G118" s="29" t="s">
        <v>703</v>
      </c>
      <c r="H118" s="29">
        <v>7302</v>
      </c>
      <c r="I118" s="29">
        <v>0</v>
      </c>
      <c r="J118" s="29">
        <v>152855</v>
      </c>
      <c r="K118" s="29">
        <v>152855</v>
      </c>
      <c r="L118" s="29">
        <v>0</v>
      </c>
    </row>
    <row r="119" spans="1:12">
      <c r="A119" s="29" t="s">
        <v>710</v>
      </c>
      <c r="B119" s="29" t="s">
        <v>571</v>
      </c>
      <c r="C119" s="29" t="s">
        <v>571</v>
      </c>
      <c r="D119" s="41">
        <v>45870</v>
      </c>
      <c r="E119" s="41">
        <v>45901</v>
      </c>
      <c r="F119" s="29" t="s">
        <v>697</v>
      </c>
      <c r="G119" s="29" t="s">
        <v>703</v>
      </c>
      <c r="H119" s="29">
        <v>7302</v>
      </c>
      <c r="I119" s="29">
        <v>0</v>
      </c>
      <c r="J119" s="29">
        <v>147600</v>
      </c>
      <c r="K119" s="29">
        <v>147600</v>
      </c>
      <c r="L119" s="29">
        <v>0</v>
      </c>
    </row>
    <row r="120" spans="1:12">
      <c r="A120" s="29"/>
      <c r="B120" s="29"/>
      <c r="C120" s="29"/>
      <c r="D120" s="29"/>
      <c r="E120" s="41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41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41"/>
      <c r="F122" s="29"/>
      <c r="G122" s="29"/>
      <c r="H122" s="29"/>
      <c r="I122" s="29"/>
      <c r="J122" s="29"/>
      <c r="K122" s="29"/>
      <c r="L122" s="29"/>
    </row>
    <row r="123" spans="1:12">
      <c r="A123" s="29" t="s">
        <v>717</v>
      </c>
      <c r="B123" s="29" t="s">
        <v>694</v>
      </c>
      <c r="C123" s="29" t="s">
        <v>718</v>
      </c>
      <c r="D123" s="29" t="s">
        <v>719</v>
      </c>
      <c r="E123" s="41" t="s">
        <v>686</v>
      </c>
      <c r="F123" s="29" t="s">
        <v>628</v>
      </c>
      <c r="G123" s="29"/>
      <c r="H123" s="29"/>
      <c r="I123" s="29"/>
      <c r="J123" s="29"/>
      <c r="K123" s="29"/>
      <c r="L123" s="29"/>
    </row>
    <row r="124" spans="1:12">
      <c r="A124" s="29"/>
      <c r="B124" s="29" t="s">
        <v>68</v>
      </c>
      <c r="C124" s="29" t="s">
        <v>68</v>
      </c>
      <c r="D124" s="29"/>
      <c r="E124" s="41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41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41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41"/>
      <c r="F127" s="29"/>
      <c r="G127" s="29"/>
      <c r="H127" s="29"/>
      <c r="I127" s="29"/>
      <c r="J127" s="29"/>
      <c r="K127" s="29"/>
      <c r="L127" s="29"/>
    </row>
    <row r="128" spans="1:12">
      <c r="A128" s="29" t="s">
        <v>717</v>
      </c>
      <c r="B128" s="29" t="s">
        <v>694</v>
      </c>
      <c r="C128" s="29" t="s">
        <v>718</v>
      </c>
      <c r="D128" s="29" t="s">
        <v>719</v>
      </c>
      <c r="E128" s="41" t="s">
        <v>686</v>
      </c>
      <c r="F128" s="29" t="s">
        <v>628</v>
      </c>
      <c r="G128" s="29"/>
      <c r="H128" s="29"/>
      <c r="I128" s="29"/>
      <c r="J128" s="29"/>
      <c r="K128" s="29"/>
      <c r="L128" s="29"/>
    </row>
    <row r="129" spans="1:12">
      <c r="A129" s="29"/>
      <c r="B129" s="29" t="s">
        <v>68</v>
      </c>
      <c r="C129" s="29" t="s">
        <v>68</v>
      </c>
      <c r="D129" s="29"/>
      <c r="E129" s="41"/>
      <c r="F129" s="29"/>
      <c r="G129" s="29"/>
      <c r="H129" s="29"/>
      <c r="I129" s="29"/>
      <c r="J129" s="29"/>
      <c r="K129" s="29"/>
      <c r="L129" s="29"/>
    </row>
    <row r="130" spans="1:12">
      <c r="A130" s="29" t="s">
        <v>720</v>
      </c>
      <c r="B130" s="29">
        <v>35000</v>
      </c>
      <c r="C130" s="29">
        <v>2040</v>
      </c>
      <c r="D130" s="29">
        <v>699</v>
      </c>
      <c r="E130" s="41" t="s">
        <v>706</v>
      </c>
      <c r="F130" s="29" t="s">
        <v>721</v>
      </c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>
        <v>699</v>
      </c>
      <c r="E131" s="41" t="s">
        <v>706</v>
      </c>
      <c r="F131" s="29" t="s">
        <v>133</v>
      </c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>
        <v>702</v>
      </c>
      <c r="E132" s="41" t="s">
        <v>702</v>
      </c>
      <c r="F132" s="29" t="s">
        <v>92</v>
      </c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>
        <v>702</v>
      </c>
      <c r="E133" s="41" t="s">
        <v>702</v>
      </c>
      <c r="F133" s="29" t="s">
        <v>209</v>
      </c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>
        <v>702</v>
      </c>
      <c r="E134" s="41" t="s">
        <v>702</v>
      </c>
      <c r="F134" s="29" t="s">
        <v>88</v>
      </c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>
        <v>702</v>
      </c>
      <c r="E135" s="41" t="s">
        <v>702</v>
      </c>
      <c r="F135" s="29" t="s">
        <v>177</v>
      </c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>
        <v>709</v>
      </c>
      <c r="E136" s="41" t="s">
        <v>704</v>
      </c>
      <c r="F136" s="29" t="s">
        <v>705</v>
      </c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>
        <v>709</v>
      </c>
      <c r="E137" s="41" t="s">
        <v>704</v>
      </c>
      <c r="F137" s="29" t="s">
        <v>203</v>
      </c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>
        <v>709</v>
      </c>
      <c r="E138" s="41" t="s">
        <v>704</v>
      </c>
      <c r="F138" s="29" t="s">
        <v>111</v>
      </c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41"/>
      <c r="F139" s="29"/>
      <c r="G139" s="29"/>
      <c r="H139" s="29"/>
      <c r="I139" s="29"/>
      <c r="J139" s="29"/>
      <c r="K139" s="29"/>
      <c r="L139" s="29"/>
    </row>
    <row r="140" spans="1:12">
      <c r="A140" s="29" t="s">
        <v>686</v>
      </c>
      <c r="B140" s="29" t="s">
        <v>687</v>
      </c>
      <c r="C140" s="29" t="s">
        <v>67</v>
      </c>
      <c r="D140" s="29" t="s">
        <v>688</v>
      </c>
      <c r="E140" s="41" t="s">
        <v>642</v>
      </c>
      <c r="F140" s="29" t="s">
        <v>689</v>
      </c>
      <c r="G140" s="29" t="s">
        <v>690</v>
      </c>
      <c r="H140" s="29" t="s">
        <v>691</v>
      </c>
      <c r="I140" s="29" t="s">
        <v>692</v>
      </c>
      <c r="J140" s="29" t="s">
        <v>693</v>
      </c>
      <c r="K140" s="29" t="s">
        <v>694</v>
      </c>
      <c r="L140" s="29" t="s">
        <v>695</v>
      </c>
    </row>
    <row r="141" spans="1:12">
      <c r="A141" s="29" t="s">
        <v>702</v>
      </c>
      <c r="B141" s="29" t="s">
        <v>89</v>
      </c>
      <c r="C141" s="29" t="s">
        <v>89</v>
      </c>
      <c r="D141" s="29">
        <v>45870</v>
      </c>
      <c r="E141" s="41">
        <v>45901</v>
      </c>
      <c r="F141" s="29" t="s">
        <v>722</v>
      </c>
      <c r="G141" s="29" t="s">
        <v>703</v>
      </c>
      <c r="H141" s="29">
        <v>7302</v>
      </c>
      <c r="I141" s="29">
        <v>0</v>
      </c>
      <c r="J141" s="29">
        <v>18994</v>
      </c>
      <c r="K141" s="29">
        <v>19487</v>
      </c>
      <c r="L141" s="29">
        <v>493</v>
      </c>
    </row>
    <row r="142" spans="1:12">
      <c r="A142" s="29" t="s">
        <v>702</v>
      </c>
      <c r="B142" s="29" t="s">
        <v>93</v>
      </c>
      <c r="C142" s="29" t="s">
        <v>93</v>
      </c>
      <c r="D142" s="29">
        <v>45870</v>
      </c>
      <c r="E142" s="41">
        <v>45901</v>
      </c>
      <c r="F142" s="29" t="s">
        <v>722</v>
      </c>
      <c r="G142" s="29" t="s">
        <v>703</v>
      </c>
      <c r="H142" s="29">
        <v>7302</v>
      </c>
      <c r="I142" s="29">
        <v>0</v>
      </c>
      <c r="J142" s="29">
        <v>9062</v>
      </c>
      <c r="K142" s="29">
        <v>9356</v>
      </c>
      <c r="L142" s="29">
        <v>294</v>
      </c>
    </row>
    <row r="143" spans="1:12">
      <c r="A143" s="29" t="s">
        <v>702</v>
      </c>
      <c r="B143" s="29" t="s">
        <v>96</v>
      </c>
      <c r="C143" s="29" t="s">
        <v>96</v>
      </c>
      <c r="D143" s="29">
        <v>45870</v>
      </c>
      <c r="E143" s="41">
        <v>45901</v>
      </c>
      <c r="F143" s="29" t="s">
        <v>722</v>
      </c>
      <c r="G143" s="29" t="s">
        <v>703</v>
      </c>
      <c r="H143" s="29">
        <v>7302</v>
      </c>
      <c r="I143" s="29">
        <v>0</v>
      </c>
      <c r="J143" s="29">
        <v>22390</v>
      </c>
      <c r="K143" s="29">
        <v>23607</v>
      </c>
      <c r="L143" s="29">
        <v>1217</v>
      </c>
    </row>
    <row r="144" spans="1:12">
      <c r="A144" s="29" t="s">
        <v>702</v>
      </c>
      <c r="B144" s="29" t="s">
        <v>99</v>
      </c>
      <c r="C144" s="29" t="s">
        <v>99</v>
      </c>
      <c r="D144" s="29">
        <v>45870</v>
      </c>
      <c r="E144" s="41">
        <v>45901</v>
      </c>
      <c r="F144" s="29" t="s">
        <v>722</v>
      </c>
      <c r="G144" s="29" t="s">
        <v>703</v>
      </c>
      <c r="H144" s="29">
        <v>7302</v>
      </c>
      <c r="I144" s="29">
        <v>0</v>
      </c>
      <c r="J144" s="29">
        <v>22021</v>
      </c>
      <c r="K144" s="29">
        <v>23189</v>
      </c>
      <c r="L144" s="29">
        <v>1168</v>
      </c>
    </row>
    <row r="145" spans="1:12">
      <c r="A145" s="29" t="s">
        <v>702</v>
      </c>
      <c r="B145" s="29" t="s">
        <v>102</v>
      </c>
      <c r="C145" s="29" t="s">
        <v>102</v>
      </c>
      <c r="D145" s="29">
        <v>45870</v>
      </c>
      <c r="E145" s="41">
        <v>45901</v>
      </c>
      <c r="F145" s="29" t="s">
        <v>722</v>
      </c>
      <c r="G145" s="29" t="s">
        <v>703</v>
      </c>
      <c r="H145" s="29">
        <v>7302</v>
      </c>
      <c r="I145" s="29">
        <v>0</v>
      </c>
      <c r="J145" s="29">
        <v>11864</v>
      </c>
      <c r="K145" s="29">
        <v>12380</v>
      </c>
      <c r="L145" s="29">
        <v>516</v>
      </c>
    </row>
    <row r="146" spans="1:12">
      <c r="A146" s="29" t="s">
        <v>702</v>
      </c>
      <c r="B146" s="29" t="s">
        <v>105</v>
      </c>
      <c r="C146" s="29" t="s">
        <v>105</v>
      </c>
      <c r="D146" s="29">
        <v>45870</v>
      </c>
      <c r="E146" s="41">
        <v>45901</v>
      </c>
      <c r="F146" s="29" t="s">
        <v>722</v>
      </c>
      <c r="G146" s="29" t="s">
        <v>703</v>
      </c>
      <c r="H146" s="29">
        <v>7302</v>
      </c>
      <c r="I146" s="29">
        <v>0</v>
      </c>
      <c r="J146" s="29">
        <v>7728</v>
      </c>
      <c r="K146" s="29">
        <v>8266</v>
      </c>
      <c r="L146" s="29">
        <v>538</v>
      </c>
    </row>
    <row r="147" spans="1:12">
      <c r="A147" s="29" t="s">
        <v>702</v>
      </c>
      <c r="B147" s="29" t="s">
        <v>108</v>
      </c>
      <c r="C147" s="29" t="s">
        <v>108</v>
      </c>
      <c r="D147" s="29">
        <v>45870</v>
      </c>
      <c r="E147" s="41">
        <v>45901</v>
      </c>
      <c r="F147" s="29" t="s">
        <v>722</v>
      </c>
      <c r="G147" s="29" t="s">
        <v>703</v>
      </c>
      <c r="H147" s="29">
        <v>7302</v>
      </c>
      <c r="I147" s="29">
        <v>0</v>
      </c>
      <c r="J147" s="29">
        <v>11672</v>
      </c>
      <c r="K147" s="29">
        <v>12588</v>
      </c>
      <c r="L147" s="29">
        <v>916</v>
      </c>
    </row>
    <row r="148" spans="1:12">
      <c r="A148" s="29" t="s">
        <v>704</v>
      </c>
      <c r="B148" s="29" t="s">
        <v>723</v>
      </c>
      <c r="C148" s="29" t="s">
        <v>723</v>
      </c>
      <c r="D148" s="29">
        <v>45870</v>
      </c>
      <c r="E148" s="41">
        <v>45901</v>
      </c>
      <c r="F148" s="29" t="s">
        <v>722</v>
      </c>
      <c r="G148" s="29" t="s">
        <v>703</v>
      </c>
      <c r="H148" s="29">
        <v>7302</v>
      </c>
      <c r="I148" s="29">
        <v>0</v>
      </c>
      <c r="J148" s="29">
        <v>39317</v>
      </c>
      <c r="K148" s="29">
        <v>39317</v>
      </c>
      <c r="L148" s="29">
        <v>0</v>
      </c>
    </row>
    <row r="149" spans="1:12">
      <c r="A149" s="29" t="s">
        <v>704</v>
      </c>
      <c r="B149" s="29" t="s">
        <v>118</v>
      </c>
      <c r="C149" s="29" t="s">
        <v>118</v>
      </c>
      <c r="D149" s="29">
        <v>45870</v>
      </c>
      <c r="E149" s="41">
        <v>45901</v>
      </c>
      <c r="F149" s="29" t="s">
        <v>722</v>
      </c>
      <c r="G149" s="29" t="s">
        <v>703</v>
      </c>
      <c r="H149" s="29">
        <v>7302</v>
      </c>
      <c r="I149" s="29">
        <v>0</v>
      </c>
      <c r="J149" s="29">
        <v>6819</v>
      </c>
      <c r="K149" s="29">
        <v>7021</v>
      </c>
      <c r="L149" s="29">
        <v>202</v>
      </c>
    </row>
    <row r="150" spans="1:12">
      <c r="A150" s="29" t="s">
        <v>706</v>
      </c>
      <c r="B150" s="29" t="s">
        <v>134</v>
      </c>
      <c r="C150" s="29" t="s">
        <v>134</v>
      </c>
      <c r="D150" s="29">
        <v>45870</v>
      </c>
      <c r="E150" s="41">
        <v>45901</v>
      </c>
      <c r="F150" s="29" t="s">
        <v>722</v>
      </c>
      <c r="G150" s="29" t="s">
        <v>703</v>
      </c>
      <c r="H150" s="29">
        <v>7302</v>
      </c>
      <c r="I150" s="29">
        <v>0</v>
      </c>
      <c r="J150" s="29">
        <v>14894</v>
      </c>
      <c r="K150" s="29">
        <v>15742</v>
      </c>
      <c r="L150" s="29">
        <v>848</v>
      </c>
    </row>
    <row r="151" spans="1:12">
      <c r="A151" s="29" t="s">
        <v>706</v>
      </c>
      <c r="B151" s="29" t="s">
        <v>143</v>
      </c>
      <c r="C151" s="29" t="s">
        <v>143</v>
      </c>
      <c r="D151" s="29">
        <v>45870</v>
      </c>
      <c r="E151" s="41">
        <v>45901</v>
      </c>
      <c r="F151" s="29" t="s">
        <v>722</v>
      </c>
      <c r="G151" s="29" t="s">
        <v>703</v>
      </c>
      <c r="H151" s="29">
        <v>7302</v>
      </c>
      <c r="I151" s="29">
        <v>0</v>
      </c>
      <c r="J151" s="29">
        <v>872</v>
      </c>
      <c r="K151" s="29">
        <v>895</v>
      </c>
      <c r="L151" s="29">
        <v>23</v>
      </c>
    </row>
    <row r="152" spans="1:12">
      <c r="A152" s="29" t="s">
        <v>706</v>
      </c>
      <c r="B152" s="29" t="s">
        <v>146</v>
      </c>
      <c r="C152" s="29" t="s">
        <v>146</v>
      </c>
      <c r="D152" s="29">
        <v>45870</v>
      </c>
      <c r="E152" s="41">
        <v>45901</v>
      </c>
      <c r="F152" s="29" t="s">
        <v>722</v>
      </c>
      <c r="G152" s="29" t="s">
        <v>703</v>
      </c>
      <c r="H152" s="29">
        <v>7302</v>
      </c>
      <c r="I152" s="29">
        <v>0</v>
      </c>
      <c r="J152" s="29">
        <v>7249</v>
      </c>
      <c r="K152" s="29">
        <v>9710</v>
      </c>
      <c r="L152" s="29">
        <v>2461</v>
      </c>
    </row>
    <row r="153" spans="1:12">
      <c r="A153" s="29"/>
      <c r="B153" s="29"/>
      <c r="C153" s="29"/>
      <c r="D153" s="29"/>
      <c r="E153" s="41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41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41"/>
      <c r="F155" s="29"/>
      <c r="G155" s="29"/>
      <c r="H155" s="29"/>
      <c r="I155" s="29"/>
      <c r="J155" s="29"/>
      <c r="K155" s="29"/>
      <c r="L155" s="29"/>
    </row>
    <row r="156" spans="1:12">
      <c r="A156" s="29" t="s">
        <v>717</v>
      </c>
      <c r="B156" s="29" t="s">
        <v>694</v>
      </c>
      <c r="C156" s="29" t="s">
        <v>718</v>
      </c>
      <c r="D156" s="29" t="s">
        <v>719</v>
      </c>
      <c r="E156" s="41" t="s">
        <v>686</v>
      </c>
      <c r="F156" s="29" t="s">
        <v>628</v>
      </c>
      <c r="G156" s="29"/>
      <c r="H156" s="29"/>
      <c r="I156" s="29"/>
      <c r="J156" s="29"/>
      <c r="K156" s="29"/>
      <c r="L156" s="29"/>
    </row>
    <row r="157" spans="1:12">
      <c r="A157" s="29"/>
      <c r="B157" s="29" t="s">
        <v>68</v>
      </c>
      <c r="C157" s="29" t="s">
        <v>68</v>
      </c>
      <c r="D157" s="29"/>
      <c r="E157" s="41"/>
      <c r="F157" s="29"/>
      <c r="G157" s="29"/>
      <c r="H157" s="29"/>
      <c r="I157" s="29"/>
      <c r="J157" s="29"/>
      <c r="K157" s="29"/>
      <c r="L157" s="29"/>
    </row>
    <row r="158" spans="1:12">
      <c r="A158" s="29" t="s">
        <v>720</v>
      </c>
      <c r="B158" s="29">
        <v>0</v>
      </c>
      <c r="C158" s="29">
        <v>4940</v>
      </c>
      <c r="D158" s="29">
        <v>45</v>
      </c>
      <c r="E158" s="41" t="s">
        <v>724</v>
      </c>
      <c r="F158" s="29" t="s">
        <v>725</v>
      </c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>
        <v>45</v>
      </c>
      <c r="E159" s="41" t="s">
        <v>724</v>
      </c>
      <c r="F159" s="29" t="s">
        <v>726</v>
      </c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>
        <v>45</v>
      </c>
      <c r="E160" s="41" t="s">
        <v>724</v>
      </c>
      <c r="F160" s="29" t="s">
        <v>727</v>
      </c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>
        <v>45</v>
      </c>
      <c r="E161" s="41" t="s">
        <v>724</v>
      </c>
      <c r="F161" s="29" t="s">
        <v>183</v>
      </c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>
        <v>45</v>
      </c>
      <c r="E162" s="41" t="s">
        <v>724</v>
      </c>
      <c r="F162" s="29" t="s">
        <v>201</v>
      </c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>
        <v>45</v>
      </c>
      <c r="E163" s="41" t="s">
        <v>724</v>
      </c>
      <c r="F163" s="29" t="s">
        <v>163</v>
      </c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>
        <v>45</v>
      </c>
      <c r="E164" s="41" t="s">
        <v>724</v>
      </c>
      <c r="F164" s="29" t="s">
        <v>346</v>
      </c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>
        <v>45</v>
      </c>
      <c r="E165" s="41" t="s">
        <v>724</v>
      </c>
      <c r="F165" s="29" t="s">
        <v>728</v>
      </c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>
        <v>45</v>
      </c>
      <c r="E166" s="41" t="s">
        <v>724</v>
      </c>
      <c r="F166" s="29" t="s">
        <v>92</v>
      </c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>
        <v>45</v>
      </c>
      <c r="E167" s="41" t="s">
        <v>724</v>
      </c>
      <c r="F167" s="29" t="s">
        <v>209</v>
      </c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>
        <v>45</v>
      </c>
      <c r="E168" s="41" t="s">
        <v>724</v>
      </c>
      <c r="F168" s="29" t="s">
        <v>76</v>
      </c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>
        <v>45</v>
      </c>
      <c r="E169" s="41" t="s">
        <v>724</v>
      </c>
      <c r="F169" s="29" t="s">
        <v>198</v>
      </c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>
        <v>45</v>
      </c>
      <c r="E170" s="41" t="s">
        <v>724</v>
      </c>
      <c r="F170" s="29" t="s">
        <v>192</v>
      </c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>
        <v>45</v>
      </c>
      <c r="E171" s="41" t="s">
        <v>724</v>
      </c>
      <c r="F171" s="29" t="s">
        <v>729</v>
      </c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>
        <v>45</v>
      </c>
      <c r="E172" s="41" t="s">
        <v>724</v>
      </c>
      <c r="F172" s="29" t="s">
        <v>398</v>
      </c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>
        <v>45</v>
      </c>
      <c r="E173" s="41" t="s">
        <v>724</v>
      </c>
      <c r="F173" s="29" t="s">
        <v>58</v>
      </c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>
        <v>45</v>
      </c>
      <c r="E174" s="41" t="s">
        <v>724</v>
      </c>
      <c r="F174" s="29" t="s">
        <v>88</v>
      </c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>
        <v>45</v>
      </c>
      <c r="E175" s="41" t="s">
        <v>724</v>
      </c>
      <c r="F175" s="29" t="s">
        <v>158</v>
      </c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>
        <v>45</v>
      </c>
      <c r="E176" s="41" t="s">
        <v>724</v>
      </c>
      <c r="F176" s="29" t="s">
        <v>336</v>
      </c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>
        <v>45</v>
      </c>
      <c r="E177" s="41" t="s">
        <v>724</v>
      </c>
      <c r="F177" s="29" t="s">
        <v>203</v>
      </c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>
        <v>45</v>
      </c>
      <c r="E178" s="41" t="s">
        <v>724</v>
      </c>
      <c r="F178" s="29" t="s">
        <v>730</v>
      </c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>
        <v>45</v>
      </c>
      <c r="E179" s="41" t="s">
        <v>724</v>
      </c>
      <c r="F179" s="29" t="s">
        <v>598</v>
      </c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>
        <v>45</v>
      </c>
      <c r="E180" s="41" t="s">
        <v>724</v>
      </c>
      <c r="F180" s="29" t="s">
        <v>731</v>
      </c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>
        <v>45</v>
      </c>
      <c r="E181" s="41" t="s">
        <v>724</v>
      </c>
      <c r="F181" s="29" t="s">
        <v>175</v>
      </c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>
        <v>45</v>
      </c>
      <c r="E182" s="41" t="s">
        <v>724</v>
      </c>
      <c r="F182" s="29" t="s">
        <v>133</v>
      </c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>
        <v>45</v>
      </c>
      <c r="E183" s="41" t="s">
        <v>724</v>
      </c>
      <c r="F183" s="29" t="s">
        <v>732</v>
      </c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>
        <v>45</v>
      </c>
      <c r="E184" s="41" t="s">
        <v>724</v>
      </c>
      <c r="F184" s="29" t="s">
        <v>172</v>
      </c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>
        <v>45</v>
      </c>
      <c r="E185" s="41" t="s">
        <v>724</v>
      </c>
      <c r="F185" s="29" t="s">
        <v>177</v>
      </c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>
        <v>45</v>
      </c>
      <c r="E186" s="41" t="s">
        <v>724</v>
      </c>
      <c r="F186" s="29" t="s">
        <v>733</v>
      </c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>
        <v>45</v>
      </c>
      <c r="E187" s="41" t="s">
        <v>724</v>
      </c>
      <c r="F187" s="29" t="s">
        <v>111</v>
      </c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>
        <v>45</v>
      </c>
      <c r="E188" s="41" t="s">
        <v>724</v>
      </c>
      <c r="F188" s="29" t="s">
        <v>80</v>
      </c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>
        <v>45</v>
      </c>
      <c r="E189" s="41" t="s">
        <v>724</v>
      </c>
      <c r="F189" s="29" t="s">
        <v>701</v>
      </c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41"/>
      <c r="F190" s="29"/>
      <c r="G190" s="29"/>
      <c r="H190" s="29"/>
      <c r="I190" s="29"/>
      <c r="J190" s="29"/>
      <c r="K190" s="29"/>
      <c r="L190" s="29"/>
    </row>
    <row r="191" spans="1:12">
      <c r="A191" s="29" t="s">
        <v>686</v>
      </c>
      <c r="B191" s="29" t="s">
        <v>687</v>
      </c>
      <c r="C191" s="29" t="s">
        <v>67</v>
      </c>
      <c r="D191" s="29" t="s">
        <v>688</v>
      </c>
      <c r="E191" s="41" t="s">
        <v>642</v>
      </c>
      <c r="F191" s="29" t="s">
        <v>689</v>
      </c>
      <c r="G191" s="29" t="s">
        <v>690</v>
      </c>
      <c r="H191" s="29" t="s">
        <v>691</v>
      </c>
      <c r="I191" s="29" t="s">
        <v>692</v>
      </c>
      <c r="J191" s="29" t="s">
        <v>693</v>
      </c>
      <c r="K191" s="29" t="s">
        <v>694</v>
      </c>
      <c r="L191" s="29" t="s">
        <v>695</v>
      </c>
    </row>
    <row r="192" spans="1:12">
      <c r="A192" s="29" t="s">
        <v>724</v>
      </c>
      <c r="B192" s="29" t="s">
        <v>155</v>
      </c>
      <c r="C192" s="29" t="s">
        <v>155</v>
      </c>
      <c r="D192" s="29">
        <v>45870</v>
      </c>
      <c r="E192" s="41">
        <v>45901</v>
      </c>
      <c r="F192" s="29" t="s">
        <v>734</v>
      </c>
      <c r="G192" s="29" t="s">
        <v>703</v>
      </c>
      <c r="H192" s="29">
        <v>7302</v>
      </c>
      <c r="I192" s="29">
        <v>0</v>
      </c>
      <c r="J192" s="29">
        <v>185101</v>
      </c>
      <c r="K192" s="29">
        <v>197533</v>
      </c>
      <c r="L192" s="29">
        <v>12432</v>
      </c>
    </row>
    <row r="193" spans="1:12">
      <c r="A193" s="29" t="s">
        <v>724</v>
      </c>
      <c r="B193" s="29" t="s">
        <v>665</v>
      </c>
      <c r="C193" s="29" t="s">
        <v>665</v>
      </c>
      <c r="D193" s="29">
        <v>45870</v>
      </c>
      <c r="E193" s="41">
        <v>45901</v>
      </c>
      <c r="F193" s="29" t="s">
        <v>734</v>
      </c>
      <c r="G193" s="29" t="s">
        <v>703</v>
      </c>
      <c r="H193" s="29">
        <v>7302</v>
      </c>
      <c r="I193" s="29">
        <v>0</v>
      </c>
      <c r="J193" s="29">
        <v>184672</v>
      </c>
      <c r="K193" s="29">
        <v>184672</v>
      </c>
      <c r="L193" s="29">
        <v>0</v>
      </c>
    </row>
    <row r="194" spans="1:12">
      <c r="A194" s="29" t="s">
        <v>724</v>
      </c>
      <c r="B194" s="29" t="s">
        <v>159</v>
      </c>
      <c r="C194" s="29" t="s">
        <v>159</v>
      </c>
      <c r="D194" s="29">
        <v>45870</v>
      </c>
      <c r="E194" s="41">
        <v>45901</v>
      </c>
      <c r="F194" s="29" t="s">
        <v>734</v>
      </c>
      <c r="G194" s="29" t="s">
        <v>703</v>
      </c>
      <c r="H194" s="29">
        <v>7302</v>
      </c>
      <c r="I194" s="29">
        <v>0</v>
      </c>
      <c r="J194" s="29">
        <v>29258</v>
      </c>
      <c r="K194" s="29">
        <v>30154</v>
      </c>
      <c r="L194" s="29">
        <v>896</v>
      </c>
    </row>
    <row r="195" spans="1:12">
      <c r="A195" s="29" t="s">
        <v>724</v>
      </c>
      <c r="B195" s="29" t="s">
        <v>164</v>
      </c>
      <c r="C195" s="29" t="s">
        <v>164</v>
      </c>
      <c r="D195" s="29">
        <v>45870</v>
      </c>
      <c r="E195" s="41">
        <v>45901</v>
      </c>
      <c r="F195" s="29" t="s">
        <v>734</v>
      </c>
      <c r="G195" s="29" t="s">
        <v>703</v>
      </c>
      <c r="H195" s="29">
        <v>7302</v>
      </c>
      <c r="I195" s="29">
        <v>0</v>
      </c>
      <c r="J195" s="29">
        <v>13001</v>
      </c>
      <c r="K195" s="29">
        <v>13001</v>
      </c>
      <c r="L195" s="29">
        <v>0</v>
      </c>
    </row>
    <row r="196" spans="1:12">
      <c r="A196" s="29" t="s">
        <v>724</v>
      </c>
      <c r="B196" s="29" t="s">
        <v>165</v>
      </c>
      <c r="C196" s="29" t="s">
        <v>165</v>
      </c>
      <c r="D196" s="29">
        <v>45870</v>
      </c>
      <c r="E196" s="41">
        <v>45901</v>
      </c>
      <c r="F196" s="29" t="s">
        <v>734</v>
      </c>
      <c r="G196" s="29" t="s">
        <v>703</v>
      </c>
      <c r="H196" s="29">
        <v>7302</v>
      </c>
      <c r="I196" s="29">
        <v>0</v>
      </c>
      <c r="J196" s="29">
        <v>111456</v>
      </c>
      <c r="K196" s="29">
        <v>112249</v>
      </c>
      <c r="L196" s="29">
        <v>793</v>
      </c>
    </row>
    <row r="197" spans="1:12">
      <c r="A197" s="29" t="s">
        <v>724</v>
      </c>
      <c r="B197" s="29" t="s">
        <v>167</v>
      </c>
      <c r="C197" s="29" t="s">
        <v>167</v>
      </c>
      <c r="D197" s="29">
        <v>45870</v>
      </c>
      <c r="E197" s="41">
        <v>45901</v>
      </c>
      <c r="F197" s="29" t="s">
        <v>734</v>
      </c>
      <c r="G197" s="29" t="s">
        <v>703</v>
      </c>
      <c r="H197" s="29">
        <v>7302</v>
      </c>
      <c r="I197" s="29">
        <v>0</v>
      </c>
      <c r="J197" s="29">
        <v>115926</v>
      </c>
      <c r="K197" s="29">
        <v>126730</v>
      </c>
      <c r="L197" s="29">
        <v>10804</v>
      </c>
    </row>
    <row r="198" spans="1:12">
      <c r="A198" s="29" t="s">
        <v>724</v>
      </c>
      <c r="B198" s="29" t="s">
        <v>170</v>
      </c>
      <c r="C198" s="29" t="s">
        <v>170</v>
      </c>
      <c r="D198" s="29">
        <v>45870</v>
      </c>
      <c r="E198" s="41">
        <v>45901</v>
      </c>
      <c r="F198" s="29" t="s">
        <v>734</v>
      </c>
      <c r="G198" s="29" t="s">
        <v>703</v>
      </c>
      <c r="H198" s="29">
        <v>7302</v>
      </c>
      <c r="I198" s="29">
        <v>0</v>
      </c>
      <c r="J198" s="29">
        <v>23383</v>
      </c>
      <c r="K198" s="29">
        <v>23383</v>
      </c>
      <c r="L198" s="29">
        <v>0</v>
      </c>
    </row>
    <row r="199" spans="1:12">
      <c r="A199" s="29" t="s">
        <v>724</v>
      </c>
      <c r="B199" s="29" t="s">
        <v>173</v>
      </c>
      <c r="C199" s="29" t="s">
        <v>173</v>
      </c>
      <c r="D199" s="29">
        <v>45870</v>
      </c>
      <c r="E199" s="41">
        <v>45901</v>
      </c>
      <c r="F199" s="29" t="s">
        <v>734</v>
      </c>
      <c r="G199" s="29" t="s">
        <v>703</v>
      </c>
      <c r="H199" s="29">
        <v>7302</v>
      </c>
      <c r="I199" s="29">
        <v>0</v>
      </c>
      <c r="J199" s="29">
        <v>26663</v>
      </c>
      <c r="K199" s="29">
        <v>28089</v>
      </c>
      <c r="L199" s="29">
        <v>1426</v>
      </c>
    </row>
    <row r="200" spans="1:12">
      <c r="A200" s="29" t="s">
        <v>724</v>
      </c>
      <c r="B200" s="29" t="s">
        <v>176</v>
      </c>
      <c r="C200" s="29" t="s">
        <v>176</v>
      </c>
      <c r="D200" s="29">
        <v>45870</v>
      </c>
      <c r="E200" s="41">
        <v>45901</v>
      </c>
      <c r="F200" s="29" t="s">
        <v>734</v>
      </c>
      <c r="G200" s="29" t="s">
        <v>703</v>
      </c>
      <c r="H200" s="29">
        <v>7302</v>
      </c>
      <c r="I200" s="29">
        <v>0</v>
      </c>
      <c r="J200" s="29">
        <v>3106</v>
      </c>
      <c r="K200" s="29">
        <v>3714</v>
      </c>
      <c r="L200" s="29">
        <v>608</v>
      </c>
    </row>
    <row r="201" spans="1:12">
      <c r="A201" s="29" t="s">
        <v>724</v>
      </c>
      <c r="B201" s="29" t="s">
        <v>178</v>
      </c>
      <c r="C201" s="29" t="s">
        <v>178</v>
      </c>
      <c r="D201" s="29">
        <v>45870</v>
      </c>
      <c r="E201" s="41">
        <v>45901</v>
      </c>
      <c r="F201" s="29" t="s">
        <v>734</v>
      </c>
      <c r="G201" s="29" t="s">
        <v>703</v>
      </c>
      <c r="H201" s="29">
        <v>7302</v>
      </c>
      <c r="I201" s="29">
        <v>0</v>
      </c>
      <c r="J201" s="29">
        <v>46478</v>
      </c>
      <c r="K201" s="29">
        <v>48772</v>
      </c>
      <c r="L201" s="29">
        <v>2294</v>
      </c>
    </row>
    <row r="202" spans="1:12">
      <c r="A202" s="29" t="s">
        <v>724</v>
      </c>
      <c r="B202" s="29" t="s">
        <v>181</v>
      </c>
      <c r="C202" s="29" t="s">
        <v>181</v>
      </c>
      <c r="D202" s="29">
        <v>45870</v>
      </c>
      <c r="E202" s="41">
        <v>45901</v>
      </c>
      <c r="F202" s="29" t="s">
        <v>734</v>
      </c>
      <c r="G202" s="29" t="s">
        <v>703</v>
      </c>
      <c r="H202" s="29">
        <v>7302</v>
      </c>
      <c r="I202" s="29">
        <v>0</v>
      </c>
      <c r="J202" s="29">
        <v>17643</v>
      </c>
      <c r="K202" s="29">
        <v>18340</v>
      </c>
      <c r="L202" s="29">
        <v>697</v>
      </c>
    </row>
    <row r="203" spans="1:12">
      <c r="A203" s="29" t="s">
        <v>724</v>
      </c>
      <c r="B203" s="29" t="s">
        <v>184</v>
      </c>
      <c r="C203" s="29" t="s">
        <v>184</v>
      </c>
      <c r="D203" s="29">
        <v>45870</v>
      </c>
      <c r="E203" s="41">
        <v>45901</v>
      </c>
      <c r="F203" s="29" t="s">
        <v>734</v>
      </c>
      <c r="G203" s="29" t="s">
        <v>703</v>
      </c>
      <c r="H203" s="29">
        <v>7302</v>
      </c>
      <c r="I203" s="29">
        <v>0</v>
      </c>
      <c r="J203" s="29">
        <v>27589</v>
      </c>
      <c r="K203" s="29">
        <v>30012</v>
      </c>
      <c r="L203" s="29">
        <v>2423</v>
      </c>
    </row>
    <row r="204" spans="1:12">
      <c r="A204" s="29" t="s">
        <v>724</v>
      </c>
      <c r="B204" s="29" t="s">
        <v>186</v>
      </c>
      <c r="C204" s="29" t="s">
        <v>186</v>
      </c>
      <c r="D204" s="29">
        <v>45870</v>
      </c>
      <c r="E204" s="41">
        <v>45901</v>
      </c>
      <c r="F204" s="29" t="s">
        <v>734</v>
      </c>
      <c r="G204" s="29" t="s">
        <v>703</v>
      </c>
      <c r="H204" s="29">
        <v>7302</v>
      </c>
      <c r="I204" s="29">
        <v>0</v>
      </c>
      <c r="J204" s="29">
        <v>4463</v>
      </c>
      <c r="K204" s="29">
        <v>4463</v>
      </c>
      <c r="L204" s="29">
        <v>0</v>
      </c>
    </row>
    <row r="205" spans="1:12">
      <c r="A205" s="29" t="s">
        <v>724</v>
      </c>
      <c r="B205" s="29" t="s">
        <v>188</v>
      </c>
      <c r="C205" s="29" t="s">
        <v>188</v>
      </c>
      <c r="D205" s="29">
        <v>45870</v>
      </c>
      <c r="E205" s="41">
        <v>45901</v>
      </c>
      <c r="F205" s="29" t="s">
        <v>734</v>
      </c>
      <c r="G205" s="29" t="s">
        <v>703</v>
      </c>
      <c r="H205" s="29">
        <v>7302</v>
      </c>
      <c r="I205" s="29">
        <v>0</v>
      </c>
      <c r="J205" s="29">
        <v>30417</v>
      </c>
      <c r="K205" s="29">
        <v>32044</v>
      </c>
      <c r="L205" s="29">
        <v>1627</v>
      </c>
    </row>
    <row r="206" spans="1:12">
      <c r="A206" s="29" t="s">
        <v>724</v>
      </c>
      <c r="B206" s="29" t="s">
        <v>190</v>
      </c>
      <c r="C206" s="29" t="s">
        <v>190</v>
      </c>
      <c r="D206" s="29">
        <v>45870</v>
      </c>
      <c r="E206" s="41">
        <v>45901</v>
      </c>
      <c r="F206" s="29" t="s">
        <v>734</v>
      </c>
      <c r="G206" s="29" t="s">
        <v>703</v>
      </c>
      <c r="H206" s="29">
        <v>7302</v>
      </c>
      <c r="I206" s="29">
        <v>0</v>
      </c>
      <c r="J206" s="29">
        <v>8457</v>
      </c>
      <c r="K206" s="29">
        <v>8998</v>
      </c>
      <c r="L206" s="29">
        <v>541</v>
      </c>
    </row>
    <row r="207" spans="1:12">
      <c r="A207" s="29" t="s">
        <v>724</v>
      </c>
      <c r="B207" s="29" t="s">
        <v>193</v>
      </c>
      <c r="C207" s="29" t="s">
        <v>193</v>
      </c>
      <c r="D207" s="29">
        <v>45870</v>
      </c>
      <c r="E207" s="41">
        <v>45901</v>
      </c>
      <c r="F207" s="29" t="s">
        <v>734</v>
      </c>
      <c r="G207" s="29" t="s">
        <v>703</v>
      </c>
      <c r="H207" s="29">
        <v>7302</v>
      </c>
      <c r="I207" s="29">
        <v>0</v>
      </c>
      <c r="J207" s="29">
        <v>16344</v>
      </c>
      <c r="K207" s="29">
        <v>16845</v>
      </c>
      <c r="L207" s="29">
        <v>501</v>
      </c>
    </row>
    <row r="208" spans="1:12">
      <c r="A208" s="29" t="s">
        <v>724</v>
      </c>
      <c r="B208" s="29" t="s">
        <v>194</v>
      </c>
      <c r="C208" s="29" t="s">
        <v>194</v>
      </c>
      <c r="D208" s="29">
        <v>45870</v>
      </c>
      <c r="E208" s="41">
        <v>45901</v>
      </c>
      <c r="F208" s="29" t="s">
        <v>734</v>
      </c>
      <c r="G208" s="29" t="s">
        <v>703</v>
      </c>
      <c r="H208" s="29">
        <v>7302</v>
      </c>
      <c r="I208" s="29">
        <v>0</v>
      </c>
      <c r="J208" s="29">
        <v>4951</v>
      </c>
      <c r="K208" s="29">
        <v>4998</v>
      </c>
      <c r="L208" s="29">
        <v>47</v>
      </c>
    </row>
    <row r="209" spans="1:12">
      <c r="A209" s="29" t="s">
        <v>724</v>
      </c>
      <c r="B209" s="29" t="s">
        <v>196</v>
      </c>
      <c r="C209" s="29" t="s">
        <v>196</v>
      </c>
      <c r="D209" s="29">
        <v>45870</v>
      </c>
      <c r="E209" s="41">
        <v>45901</v>
      </c>
      <c r="F209" s="29" t="s">
        <v>734</v>
      </c>
      <c r="G209" s="29" t="s">
        <v>703</v>
      </c>
      <c r="H209" s="29">
        <v>7302</v>
      </c>
      <c r="I209" s="29">
        <v>0</v>
      </c>
      <c r="J209" s="29">
        <v>49428</v>
      </c>
      <c r="K209" s="29">
        <v>52181</v>
      </c>
      <c r="L209" s="29">
        <v>2753</v>
      </c>
    </row>
    <row r="210" spans="1:12">
      <c r="A210" s="29" t="s">
        <v>724</v>
      </c>
      <c r="B210" s="29" t="s">
        <v>199</v>
      </c>
      <c r="C210" s="29" t="s">
        <v>199</v>
      </c>
      <c r="D210" s="29">
        <v>45870</v>
      </c>
      <c r="E210" s="41">
        <v>45901</v>
      </c>
      <c r="F210" s="29" t="s">
        <v>734</v>
      </c>
      <c r="G210" s="29" t="s">
        <v>703</v>
      </c>
      <c r="H210" s="29">
        <v>7302</v>
      </c>
      <c r="I210" s="29">
        <v>0</v>
      </c>
      <c r="J210" s="29">
        <v>45415</v>
      </c>
      <c r="K210" s="29">
        <v>46913</v>
      </c>
      <c r="L210" s="29">
        <v>1498</v>
      </c>
    </row>
    <row r="211" spans="1:12">
      <c r="A211" s="29" t="s">
        <v>724</v>
      </c>
      <c r="B211" s="29" t="s">
        <v>202</v>
      </c>
      <c r="C211" s="29" t="s">
        <v>202</v>
      </c>
      <c r="D211" s="29">
        <v>45870</v>
      </c>
      <c r="E211" s="41">
        <v>45901</v>
      </c>
      <c r="F211" s="29" t="s">
        <v>734</v>
      </c>
      <c r="G211" s="29" t="s">
        <v>703</v>
      </c>
      <c r="H211" s="29">
        <v>7302</v>
      </c>
      <c r="I211" s="29">
        <v>0</v>
      </c>
      <c r="J211" s="29">
        <v>13326</v>
      </c>
      <c r="K211" s="29">
        <v>13998</v>
      </c>
      <c r="L211" s="29">
        <v>672</v>
      </c>
    </row>
    <row r="212" spans="1:12">
      <c r="A212" s="29" t="s">
        <v>724</v>
      </c>
      <c r="B212" s="29" t="s">
        <v>204</v>
      </c>
      <c r="C212" s="29" t="s">
        <v>204</v>
      </c>
      <c r="D212" s="29">
        <v>45870</v>
      </c>
      <c r="E212" s="41">
        <v>45901</v>
      </c>
      <c r="F212" s="29" t="s">
        <v>734</v>
      </c>
      <c r="G212" s="29" t="s">
        <v>703</v>
      </c>
      <c r="H212" s="29">
        <v>7302</v>
      </c>
      <c r="I212" s="29">
        <v>0</v>
      </c>
      <c r="J212" s="29">
        <v>4895</v>
      </c>
      <c r="K212" s="29">
        <v>4915</v>
      </c>
      <c r="L212" s="29">
        <v>20</v>
      </c>
    </row>
    <row r="213" spans="1:12">
      <c r="A213" s="29" t="s">
        <v>724</v>
      </c>
      <c r="B213" s="29" t="s">
        <v>205</v>
      </c>
      <c r="C213" s="29" t="s">
        <v>205</v>
      </c>
      <c r="D213" s="29">
        <v>45870</v>
      </c>
      <c r="E213" s="41">
        <v>45901</v>
      </c>
      <c r="F213" s="29" t="s">
        <v>734</v>
      </c>
      <c r="G213" s="29" t="s">
        <v>703</v>
      </c>
      <c r="H213" s="29">
        <v>7302</v>
      </c>
      <c r="I213" s="29">
        <v>0</v>
      </c>
      <c r="J213" s="29">
        <v>12094</v>
      </c>
      <c r="K213" s="29">
        <v>12375</v>
      </c>
      <c r="L213" s="29">
        <v>281</v>
      </c>
    </row>
    <row r="214" spans="1:12">
      <c r="A214" s="29" t="s">
        <v>724</v>
      </c>
      <c r="B214" s="29" t="s">
        <v>210</v>
      </c>
      <c r="C214" s="29" t="s">
        <v>210</v>
      </c>
      <c r="D214" s="29">
        <v>45870</v>
      </c>
      <c r="E214" s="41">
        <v>45901</v>
      </c>
      <c r="F214" s="29" t="s">
        <v>734</v>
      </c>
      <c r="G214" s="29" t="s">
        <v>703</v>
      </c>
      <c r="H214" s="29">
        <v>7302</v>
      </c>
      <c r="I214" s="29">
        <v>0</v>
      </c>
      <c r="J214" s="29">
        <v>27946</v>
      </c>
      <c r="K214" s="29">
        <v>28894</v>
      </c>
      <c r="L214" s="29">
        <v>948</v>
      </c>
    </row>
    <row r="215" spans="1:12">
      <c r="A215" s="29" t="s">
        <v>724</v>
      </c>
      <c r="B215" s="29" t="s">
        <v>216</v>
      </c>
      <c r="C215" s="29" t="s">
        <v>216</v>
      </c>
      <c r="D215" s="29">
        <v>45870</v>
      </c>
      <c r="E215" s="41">
        <v>45901</v>
      </c>
      <c r="F215" s="29" t="s">
        <v>734</v>
      </c>
      <c r="G215" s="29" t="s">
        <v>703</v>
      </c>
      <c r="H215" s="29">
        <v>7302</v>
      </c>
      <c r="I215" s="29">
        <v>0</v>
      </c>
      <c r="J215" s="29">
        <v>8543</v>
      </c>
      <c r="K215" s="29">
        <v>8987</v>
      </c>
      <c r="L215" s="29">
        <v>444</v>
      </c>
    </row>
    <row r="216" spans="1:12">
      <c r="A216" s="29" t="s">
        <v>724</v>
      </c>
      <c r="B216" s="29" t="s">
        <v>217</v>
      </c>
      <c r="C216" s="29" t="s">
        <v>217</v>
      </c>
      <c r="D216" s="29">
        <v>45870</v>
      </c>
      <c r="E216" s="41">
        <v>45901</v>
      </c>
      <c r="F216" s="29" t="s">
        <v>734</v>
      </c>
      <c r="G216" s="29" t="s">
        <v>703</v>
      </c>
      <c r="H216" s="29">
        <v>7302</v>
      </c>
      <c r="I216" s="29">
        <v>0</v>
      </c>
      <c r="J216" s="29">
        <v>3290</v>
      </c>
      <c r="K216" s="29">
        <v>3308</v>
      </c>
      <c r="L216" s="29">
        <v>18</v>
      </c>
    </row>
    <row r="217" spans="1:12">
      <c r="A217" s="29" t="s">
        <v>724</v>
      </c>
      <c r="B217" s="29" t="s">
        <v>218</v>
      </c>
      <c r="C217" s="29" t="s">
        <v>218</v>
      </c>
      <c r="D217" s="29">
        <v>45870</v>
      </c>
      <c r="E217" s="41">
        <v>45901</v>
      </c>
      <c r="F217" s="29" t="s">
        <v>734</v>
      </c>
      <c r="G217" s="29" t="s">
        <v>703</v>
      </c>
      <c r="H217" s="29">
        <v>7302</v>
      </c>
      <c r="I217" s="29">
        <v>0</v>
      </c>
      <c r="J217" s="29">
        <v>43502</v>
      </c>
      <c r="K217" s="29">
        <v>45796</v>
      </c>
      <c r="L217" s="29">
        <v>2294</v>
      </c>
    </row>
    <row r="218" spans="1:12">
      <c r="A218" s="29" t="s">
        <v>724</v>
      </c>
      <c r="B218" s="29" t="s">
        <v>220</v>
      </c>
      <c r="C218" s="29" t="s">
        <v>220</v>
      </c>
      <c r="D218" s="29">
        <v>45870</v>
      </c>
      <c r="E218" s="41">
        <v>45901</v>
      </c>
      <c r="F218" s="29" t="s">
        <v>734</v>
      </c>
      <c r="G218" s="29" t="s">
        <v>703</v>
      </c>
      <c r="H218" s="29">
        <v>7302</v>
      </c>
      <c r="I218" s="29">
        <v>0</v>
      </c>
      <c r="J218" s="29">
        <v>126482</v>
      </c>
      <c r="K218" s="29">
        <v>131308</v>
      </c>
      <c r="L218" s="29">
        <v>4826</v>
      </c>
    </row>
    <row r="219" spans="1:12">
      <c r="A219" s="29" t="s">
        <v>724</v>
      </c>
      <c r="B219" s="29" t="s">
        <v>222</v>
      </c>
      <c r="C219" s="29" t="s">
        <v>222</v>
      </c>
      <c r="D219" s="29">
        <v>45870</v>
      </c>
      <c r="E219" s="41">
        <v>45901</v>
      </c>
      <c r="F219" s="29" t="s">
        <v>734</v>
      </c>
      <c r="G219" s="29" t="s">
        <v>703</v>
      </c>
      <c r="H219" s="29">
        <v>7302</v>
      </c>
      <c r="I219" s="29">
        <v>0</v>
      </c>
      <c r="J219" s="29">
        <v>21063</v>
      </c>
      <c r="K219" s="29">
        <v>21857</v>
      </c>
      <c r="L219" s="29">
        <v>794</v>
      </c>
    </row>
    <row r="220" spans="1:12">
      <c r="A220" s="29" t="s">
        <v>724</v>
      </c>
      <c r="B220" s="29" t="s">
        <v>224</v>
      </c>
      <c r="C220" s="29" t="s">
        <v>224</v>
      </c>
      <c r="D220" s="29">
        <v>45870</v>
      </c>
      <c r="E220" s="41">
        <v>45901</v>
      </c>
      <c r="F220" s="29" t="s">
        <v>734</v>
      </c>
      <c r="G220" s="29" t="s">
        <v>703</v>
      </c>
      <c r="H220" s="29">
        <v>7302</v>
      </c>
      <c r="I220" s="29">
        <v>0</v>
      </c>
      <c r="J220" s="29">
        <v>15418</v>
      </c>
      <c r="K220" s="29">
        <v>16388</v>
      </c>
      <c r="L220" s="29">
        <v>970</v>
      </c>
    </row>
    <row r="221" spans="1:12">
      <c r="A221" s="29" t="s">
        <v>724</v>
      </c>
      <c r="B221" s="29" t="s">
        <v>225</v>
      </c>
      <c r="C221" s="29" t="s">
        <v>225</v>
      </c>
      <c r="D221" s="29">
        <v>45870</v>
      </c>
      <c r="E221" s="41">
        <v>45901</v>
      </c>
      <c r="F221" s="29" t="s">
        <v>734</v>
      </c>
      <c r="G221" s="29" t="s">
        <v>703</v>
      </c>
      <c r="H221" s="29">
        <v>7302</v>
      </c>
      <c r="I221" s="29">
        <v>0</v>
      </c>
      <c r="J221" s="29">
        <v>59589</v>
      </c>
      <c r="K221" s="29">
        <v>63840</v>
      </c>
      <c r="L221" s="29">
        <v>4251</v>
      </c>
    </row>
    <row r="222" spans="1:12">
      <c r="A222" s="29" t="s">
        <v>724</v>
      </c>
      <c r="B222" s="29" t="s">
        <v>232</v>
      </c>
      <c r="C222" s="29" t="s">
        <v>232</v>
      </c>
      <c r="D222" s="29">
        <v>45870</v>
      </c>
      <c r="E222" s="41">
        <v>45901</v>
      </c>
      <c r="F222" s="29" t="s">
        <v>734</v>
      </c>
      <c r="G222" s="29" t="s">
        <v>703</v>
      </c>
      <c r="H222" s="29">
        <v>7302</v>
      </c>
      <c r="I222" s="29">
        <v>0</v>
      </c>
      <c r="J222" s="29">
        <v>326245</v>
      </c>
      <c r="K222" s="29">
        <v>343357</v>
      </c>
      <c r="L222" s="29">
        <v>17112</v>
      </c>
    </row>
    <row r="223" spans="1:12">
      <c r="A223" s="29" t="s">
        <v>724</v>
      </c>
      <c r="B223" s="29" t="s">
        <v>234</v>
      </c>
      <c r="C223" s="29" t="s">
        <v>234</v>
      </c>
      <c r="D223" s="29">
        <v>45870</v>
      </c>
      <c r="E223" s="41">
        <v>45901</v>
      </c>
      <c r="F223" s="29" t="s">
        <v>734</v>
      </c>
      <c r="G223" s="29" t="s">
        <v>703</v>
      </c>
      <c r="H223" s="29">
        <v>7302</v>
      </c>
      <c r="I223" s="29">
        <v>0</v>
      </c>
      <c r="J223" s="29">
        <v>202683</v>
      </c>
      <c r="K223" s="29">
        <v>202683</v>
      </c>
      <c r="L223" s="29">
        <v>0</v>
      </c>
    </row>
    <row r="224" spans="1:12">
      <c r="A224" s="29" t="s">
        <v>724</v>
      </c>
      <c r="B224" s="29" t="s">
        <v>236</v>
      </c>
      <c r="C224" s="29" t="s">
        <v>236</v>
      </c>
      <c r="D224" s="29">
        <v>45870</v>
      </c>
      <c r="E224" s="41">
        <v>45901</v>
      </c>
      <c r="F224" s="29" t="s">
        <v>734</v>
      </c>
      <c r="G224" s="29" t="s">
        <v>703</v>
      </c>
      <c r="H224" s="29">
        <v>7302</v>
      </c>
      <c r="I224" s="29">
        <v>0</v>
      </c>
      <c r="J224" s="29">
        <v>32383</v>
      </c>
      <c r="K224" s="29">
        <v>33706</v>
      </c>
      <c r="L224" s="29">
        <v>1323</v>
      </c>
    </row>
    <row r="225" spans="1:12">
      <c r="A225" s="29" t="s">
        <v>724</v>
      </c>
      <c r="B225" s="29" t="s">
        <v>239</v>
      </c>
      <c r="C225" s="29" t="s">
        <v>239</v>
      </c>
      <c r="D225" s="29">
        <v>45870</v>
      </c>
      <c r="E225" s="41">
        <v>45901</v>
      </c>
      <c r="F225" s="29" t="s">
        <v>734</v>
      </c>
      <c r="G225" s="29" t="s">
        <v>703</v>
      </c>
      <c r="H225" s="29">
        <v>7302</v>
      </c>
      <c r="I225" s="29">
        <v>0</v>
      </c>
      <c r="J225" s="29">
        <v>1371</v>
      </c>
      <c r="K225" s="29">
        <v>1418</v>
      </c>
      <c r="L225" s="29">
        <v>47</v>
      </c>
    </row>
    <row r="226" spans="1:12">
      <c r="A226" s="29" t="s">
        <v>724</v>
      </c>
      <c r="B226" s="29" t="s">
        <v>240</v>
      </c>
      <c r="C226" s="29" t="s">
        <v>240</v>
      </c>
      <c r="D226" s="29">
        <v>45870</v>
      </c>
      <c r="E226" s="41">
        <v>45901</v>
      </c>
      <c r="F226" s="29" t="s">
        <v>734</v>
      </c>
      <c r="G226" s="29" t="s">
        <v>703</v>
      </c>
      <c r="H226" s="29">
        <v>7302</v>
      </c>
      <c r="I226" s="29">
        <v>0</v>
      </c>
      <c r="J226" s="29">
        <v>12819</v>
      </c>
      <c r="K226" s="29">
        <v>14566</v>
      </c>
      <c r="L226" s="29">
        <v>1747</v>
      </c>
    </row>
    <row r="227" spans="1:12">
      <c r="A227" s="29" t="s">
        <v>724</v>
      </c>
      <c r="B227" s="29" t="s">
        <v>242</v>
      </c>
      <c r="C227" s="29" t="s">
        <v>242</v>
      </c>
      <c r="D227" s="29">
        <v>45870</v>
      </c>
      <c r="E227" s="41">
        <v>45901</v>
      </c>
      <c r="F227" s="29" t="s">
        <v>734</v>
      </c>
      <c r="G227" s="29" t="s">
        <v>703</v>
      </c>
      <c r="H227" s="29">
        <v>7302</v>
      </c>
      <c r="I227" s="29">
        <v>0</v>
      </c>
      <c r="J227" s="29">
        <v>20881</v>
      </c>
      <c r="K227" s="29">
        <v>20881</v>
      </c>
      <c r="L227" s="29">
        <v>0</v>
      </c>
    </row>
    <row r="228" spans="1:12">
      <c r="A228" s="29" t="s">
        <v>724</v>
      </c>
      <c r="B228" s="29" t="s">
        <v>634</v>
      </c>
      <c r="C228" s="29" t="s">
        <v>634</v>
      </c>
      <c r="D228" s="29">
        <v>45870</v>
      </c>
      <c r="E228" s="41">
        <v>45901</v>
      </c>
      <c r="F228" s="29" t="s">
        <v>734</v>
      </c>
      <c r="G228" s="29" t="s">
        <v>703</v>
      </c>
      <c r="H228" s="29">
        <v>7302</v>
      </c>
      <c r="I228" s="29">
        <v>0</v>
      </c>
      <c r="J228" s="29">
        <v>20665</v>
      </c>
      <c r="K228" s="29">
        <v>24606</v>
      </c>
      <c r="L228" s="29">
        <v>3941</v>
      </c>
    </row>
    <row r="229" spans="1:12">
      <c r="A229" s="29" t="s">
        <v>724</v>
      </c>
      <c r="B229" s="29" t="s">
        <v>243</v>
      </c>
      <c r="C229" s="29" t="s">
        <v>243</v>
      </c>
      <c r="D229" s="29">
        <v>45870</v>
      </c>
      <c r="E229" s="41">
        <v>45901</v>
      </c>
      <c r="F229" s="29" t="s">
        <v>734</v>
      </c>
      <c r="G229" s="29" t="s">
        <v>703</v>
      </c>
      <c r="H229" s="29">
        <v>7302</v>
      </c>
      <c r="I229" s="29">
        <v>0</v>
      </c>
      <c r="J229" s="29">
        <v>1164</v>
      </c>
      <c r="K229" s="29">
        <v>1164</v>
      </c>
      <c r="L229" s="29">
        <v>0</v>
      </c>
    </row>
    <row r="230" spans="1:12">
      <c r="A230" s="29"/>
      <c r="B230" s="29"/>
      <c r="C230" s="29"/>
      <c r="D230" s="29"/>
      <c r="E230" s="41"/>
      <c r="F230" s="29"/>
      <c r="G230" s="29"/>
      <c r="H230" s="29"/>
      <c r="I230" s="29"/>
      <c r="J230" s="29"/>
      <c r="K230" s="29"/>
      <c r="L230" s="29"/>
    </row>
    <row r="231" spans="1:12">
      <c r="A231" s="29"/>
      <c r="B231" s="29"/>
      <c r="C231" s="29"/>
      <c r="D231" s="29"/>
      <c r="E231" s="41"/>
      <c r="F231" s="29"/>
      <c r="G231" s="29"/>
      <c r="H231" s="29"/>
      <c r="I231" s="29"/>
      <c r="J231" s="29"/>
      <c r="K231" s="29"/>
      <c r="L231" s="29"/>
    </row>
    <row r="232" spans="1:12">
      <c r="A232" s="29"/>
      <c r="B232" s="29"/>
      <c r="C232" s="29"/>
      <c r="D232" s="29"/>
      <c r="E232" s="41"/>
      <c r="F232" s="29"/>
      <c r="G232" s="29"/>
      <c r="H232" s="29"/>
      <c r="I232" s="29"/>
      <c r="J232" s="29"/>
      <c r="K232" s="29"/>
      <c r="L232" s="29"/>
    </row>
    <row r="233" spans="1:12">
      <c r="A233" s="29" t="s">
        <v>717</v>
      </c>
      <c r="B233" s="29" t="s">
        <v>694</v>
      </c>
      <c r="C233" s="29" t="s">
        <v>718</v>
      </c>
      <c r="D233" s="29" t="s">
        <v>719</v>
      </c>
      <c r="E233" s="41" t="s">
        <v>686</v>
      </c>
      <c r="F233" s="29" t="s">
        <v>628</v>
      </c>
      <c r="G233" s="29"/>
      <c r="H233" s="29"/>
      <c r="I233" s="29"/>
      <c r="J233" s="29"/>
      <c r="K233" s="29"/>
      <c r="L233" s="29"/>
    </row>
    <row r="234" spans="1:12">
      <c r="A234" s="29"/>
      <c r="B234" s="29" t="s">
        <v>68</v>
      </c>
      <c r="C234" s="29" t="s">
        <v>68</v>
      </c>
      <c r="D234" s="29"/>
      <c r="E234" s="41"/>
      <c r="F234" s="29"/>
      <c r="G234" s="29"/>
      <c r="H234" s="29"/>
      <c r="I234" s="29"/>
      <c r="J234" s="29"/>
      <c r="K234" s="29"/>
      <c r="L234" s="29"/>
    </row>
    <row r="235" spans="1:12">
      <c r="A235" s="29" t="s">
        <v>720</v>
      </c>
      <c r="B235" s="29">
        <v>0</v>
      </c>
      <c r="C235" s="29">
        <v>0</v>
      </c>
      <c r="D235" s="29">
        <v>3</v>
      </c>
      <c r="E235" s="41" t="s">
        <v>735</v>
      </c>
      <c r="F235" s="29" t="s">
        <v>736</v>
      </c>
      <c r="G235" s="29"/>
      <c r="H235" s="29"/>
      <c r="I235" s="29"/>
      <c r="J235" s="29"/>
      <c r="K235" s="29"/>
      <c r="L235" s="29"/>
    </row>
    <row r="236" spans="1:12">
      <c r="A236" s="29"/>
      <c r="B236" s="29"/>
      <c r="C236" s="29"/>
      <c r="D236" s="29">
        <v>75</v>
      </c>
      <c r="E236" s="41" t="s">
        <v>737</v>
      </c>
      <c r="F236" s="29" t="s">
        <v>738</v>
      </c>
      <c r="G236" s="29"/>
      <c r="H236" s="29"/>
      <c r="I236" s="29"/>
      <c r="J236" s="29"/>
      <c r="K236" s="29"/>
      <c r="L236" s="29"/>
    </row>
    <row r="237" spans="1:12">
      <c r="A237" s="29"/>
      <c r="B237" s="29"/>
      <c r="C237" s="29"/>
      <c r="D237" s="29"/>
      <c r="E237" s="41"/>
      <c r="F237" s="29"/>
      <c r="G237" s="29"/>
      <c r="H237" s="29"/>
      <c r="I237" s="29"/>
      <c r="J237" s="29"/>
      <c r="K237" s="29"/>
      <c r="L237" s="29"/>
    </row>
    <row r="238" spans="1:12">
      <c r="A238" s="29" t="s">
        <v>686</v>
      </c>
      <c r="B238" s="29" t="s">
        <v>687</v>
      </c>
      <c r="C238" s="29" t="s">
        <v>67</v>
      </c>
      <c r="D238" s="29" t="s">
        <v>688</v>
      </c>
      <c r="E238" s="41" t="s">
        <v>642</v>
      </c>
      <c r="F238" s="29" t="s">
        <v>689</v>
      </c>
      <c r="G238" s="29" t="s">
        <v>690</v>
      </c>
      <c r="H238" s="29" t="s">
        <v>691</v>
      </c>
      <c r="I238" s="29" t="s">
        <v>692</v>
      </c>
      <c r="J238" s="29" t="s">
        <v>693</v>
      </c>
      <c r="K238" s="29" t="s">
        <v>694</v>
      </c>
      <c r="L238" s="29" t="s">
        <v>695</v>
      </c>
    </row>
    <row r="239" spans="1:12">
      <c r="A239" s="29" t="s">
        <v>735</v>
      </c>
      <c r="B239" s="29" t="s">
        <v>244</v>
      </c>
      <c r="C239" s="29" t="s">
        <v>244</v>
      </c>
      <c r="D239" s="29">
        <v>45870</v>
      </c>
      <c r="E239" s="41">
        <v>45901</v>
      </c>
      <c r="F239" s="29" t="s">
        <v>739</v>
      </c>
      <c r="G239" s="29" t="s">
        <v>703</v>
      </c>
      <c r="H239" s="29">
        <v>7302</v>
      </c>
      <c r="I239" s="29">
        <v>0</v>
      </c>
      <c r="J239" s="29">
        <v>338733</v>
      </c>
      <c r="K239" s="29">
        <v>340578</v>
      </c>
      <c r="L239" s="29">
        <v>1845</v>
      </c>
    </row>
    <row r="240" spans="1:12">
      <c r="A240" s="29" t="s">
        <v>737</v>
      </c>
      <c r="B240" s="29" t="s">
        <v>253</v>
      </c>
      <c r="C240" s="29" t="s">
        <v>253</v>
      </c>
      <c r="D240" s="29">
        <v>45870</v>
      </c>
      <c r="E240" s="41">
        <v>45901</v>
      </c>
      <c r="F240" s="29" t="s">
        <v>739</v>
      </c>
      <c r="G240" s="29" t="s">
        <v>703</v>
      </c>
      <c r="H240" s="29">
        <v>7302</v>
      </c>
      <c r="I240" s="29">
        <v>0</v>
      </c>
      <c r="J240" s="29">
        <v>4700</v>
      </c>
      <c r="K240" s="29">
        <v>4867</v>
      </c>
      <c r="L240" s="29">
        <v>167</v>
      </c>
    </row>
    <row r="241" spans="1:12">
      <c r="A241" s="29"/>
      <c r="B241" s="29"/>
      <c r="C241" s="29"/>
      <c r="D241" s="29"/>
      <c r="E241" s="41"/>
      <c r="F241" s="29"/>
      <c r="G241" s="29"/>
      <c r="H241" s="29"/>
      <c r="I241" s="29"/>
      <c r="J241" s="29"/>
      <c r="K241" s="29"/>
      <c r="L241" s="29"/>
    </row>
    <row r="242" spans="1:12">
      <c r="A242" s="29"/>
      <c r="B242" s="29"/>
      <c r="C242" s="29"/>
      <c r="D242" s="29"/>
      <c r="E242" s="41"/>
      <c r="F242" s="29"/>
      <c r="G242" s="29"/>
      <c r="H242" s="29"/>
      <c r="I242" s="29"/>
      <c r="J242" s="29"/>
      <c r="K242" s="29"/>
      <c r="L242" s="29"/>
    </row>
    <row r="243" spans="1:12">
      <c r="A243" s="29"/>
      <c r="B243" s="29"/>
      <c r="C243" s="29"/>
      <c r="D243" s="29"/>
      <c r="E243" s="41"/>
      <c r="F243" s="29"/>
      <c r="G243" s="29"/>
      <c r="H243" s="29"/>
      <c r="I243" s="29"/>
      <c r="J243" s="29"/>
      <c r="K243" s="29"/>
      <c r="L243" s="29"/>
    </row>
    <row r="244" spans="1:12">
      <c r="A244" s="29" t="s">
        <v>717</v>
      </c>
      <c r="B244" s="29" t="s">
        <v>694</v>
      </c>
      <c r="C244" s="29" t="s">
        <v>718</v>
      </c>
      <c r="D244" s="29" t="s">
        <v>719</v>
      </c>
      <c r="E244" s="41" t="s">
        <v>686</v>
      </c>
      <c r="F244" s="29" t="s">
        <v>628</v>
      </c>
      <c r="G244" s="29"/>
      <c r="H244" s="29"/>
      <c r="I244" s="29"/>
      <c r="J244" s="29"/>
      <c r="K244" s="29"/>
      <c r="L244" s="29"/>
    </row>
    <row r="245" spans="1:12">
      <c r="A245" s="29"/>
      <c r="B245" s="29" t="s">
        <v>68</v>
      </c>
      <c r="C245" s="29" t="s">
        <v>68</v>
      </c>
      <c r="D245" s="29"/>
      <c r="E245" s="41"/>
      <c r="F245" s="29"/>
      <c r="G245" s="29"/>
      <c r="H245" s="29"/>
      <c r="I245" s="29"/>
      <c r="J245" s="29"/>
      <c r="K245" s="29"/>
      <c r="L245" s="29"/>
    </row>
    <row r="246" spans="1:12">
      <c r="A246" s="29" t="s">
        <v>720</v>
      </c>
      <c r="B246" s="29">
        <v>0</v>
      </c>
      <c r="C246" s="29">
        <v>0</v>
      </c>
      <c r="D246" s="29">
        <v>741</v>
      </c>
      <c r="E246" s="41" t="s">
        <v>740</v>
      </c>
      <c r="F246" s="29" t="s">
        <v>701</v>
      </c>
      <c r="G246" s="29"/>
      <c r="H246" s="29"/>
      <c r="I246" s="29"/>
      <c r="J246" s="29"/>
      <c r="K246" s="29"/>
      <c r="L246" s="29"/>
    </row>
    <row r="247" spans="1:12">
      <c r="A247" s="29"/>
      <c r="B247" s="29"/>
      <c r="C247" s="29"/>
      <c r="D247" s="29">
        <v>850</v>
      </c>
      <c r="E247" s="41" t="s">
        <v>741</v>
      </c>
      <c r="F247" s="29" t="s">
        <v>742</v>
      </c>
      <c r="G247" s="29"/>
      <c r="H247" s="29"/>
      <c r="I247" s="29"/>
      <c r="J247" s="29"/>
      <c r="K247" s="29"/>
      <c r="L247" s="29"/>
    </row>
    <row r="248" spans="1:12">
      <c r="A248" s="29"/>
      <c r="B248" s="29"/>
      <c r="C248" s="29"/>
      <c r="D248" s="29"/>
      <c r="E248" s="41"/>
      <c r="F248" s="29"/>
      <c r="G248" s="29"/>
      <c r="H248" s="29"/>
      <c r="I248" s="29"/>
      <c r="J248" s="29"/>
      <c r="K248" s="29"/>
      <c r="L248" s="29"/>
    </row>
    <row r="249" spans="1:12">
      <c r="A249" s="29" t="s">
        <v>686</v>
      </c>
      <c r="B249" s="29" t="s">
        <v>687</v>
      </c>
      <c r="C249" s="29" t="s">
        <v>67</v>
      </c>
      <c r="D249" s="29" t="s">
        <v>688</v>
      </c>
      <c r="E249" s="41" t="s">
        <v>642</v>
      </c>
      <c r="F249" s="29" t="s">
        <v>689</v>
      </c>
      <c r="G249" s="29" t="s">
        <v>690</v>
      </c>
      <c r="H249" s="29" t="s">
        <v>691</v>
      </c>
      <c r="I249" s="29" t="s">
        <v>692</v>
      </c>
      <c r="J249" s="29" t="s">
        <v>693</v>
      </c>
      <c r="K249" s="29" t="s">
        <v>694</v>
      </c>
      <c r="L249" s="29" t="s">
        <v>695</v>
      </c>
    </row>
    <row r="250" spans="1:12">
      <c r="A250" s="29" t="s">
        <v>741</v>
      </c>
      <c r="B250" s="29" t="s">
        <v>121</v>
      </c>
      <c r="C250" s="29" t="s">
        <v>121</v>
      </c>
      <c r="D250" s="29">
        <v>45870</v>
      </c>
      <c r="E250" s="41">
        <v>45901</v>
      </c>
      <c r="F250" s="29" t="s">
        <v>743</v>
      </c>
      <c r="G250" s="29" t="s">
        <v>703</v>
      </c>
      <c r="H250" s="29">
        <v>7302</v>
      </c>
      <c r="I250" s="29">
        <v>0</v>
      </c>
      <c r="J250" s="29">
        <v>1540</v>
      </c>
      <c r="K250" s="29">
        <v>1582</v>
      </c>
      <c r="L250" s="29">
        <v>107</v>
      </c>
    </row>
    <row r="251" spans="1:12">
      <c r="A251" s="29" t="s">
        <v>740</v>
      </c>
      <c r="B251" s="29" t="s">
        <v>152</v>
      </c>
      <c r="C251" s="29" t="s">
        <v>152</v>
      </c>
      <c r="D251" s="29">
        <v>45870</v>
      </c>
      <c r="E251" s="41">
        <v>45901</v>
      </c>
      <c r="F251" s="29" t="s">
        <v>743</v>
      </c>
      <c r="G251" s="29" t="s">
        <v>703</v>
      </c>
      <c r="H251" s="29">
        <v>7302</v>
      </c>
      <c r="I251" s="29">
        <v>0</v>
      </c>
      <c r="J251" s="29">
        <v>3691</v>
      </c>
      <c r="K251" s="29">
        <v>3876</v>
      </c>
      <c r="L251" s="29">
        <v>529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DFB2-4BDD-4FF8-AA60-7DECDAFC66F2}">
  <dimension ref="A1:C175"/>
  <sheetViews>
    <sheetView topLeftCell="A154" workbookViewId="0">
      <selection activeCell="F18" sqref="F18"/>
    </sheetView>
  </sheetViews>
  <sheetFormatPr defaultRowHeight="15"/>
  <cols>
    <col min="1" max="1" width="10.42578125" bestFit="1" customWidth="1"/>
    <col min="2" max="2" width="19.5703125" bestFit="1" customWidth="1"/>
    <col min="3" max="3" width="11.140625" bestFit="1" customWidth="1"/>
  </cols>
  <sheetData>
    <row r="1" spans="1:3">
      <c r="A1" s="71" t="s">
        <v>642</v>
      </c>
      <c r="B1" s="71" t="s">
        <v>67</v>
      </c>
      <c r="C1" s="71" t="s">
        <v>695</v>
      </c>
    </row>
    <row r="2" spans="1:3">
      <c r="A2" s="73">
        <v>45931</v>
      </c>
      <c r="B2" s="74" t="s">
        <v>77</v>
      </c>
      <c r="C2" s="74">
        <v>1578</v>
      </c>
    </row>
    <row r="3" spans="1:3">
      <c r="A3" s="73">
        <v>45931</v>
      </c>
      <c r="B3" s="74" t="s">
        <v>81</v>
      </c>
      <c r="C3" s="74">
        <v>1054</v>
      </c>
    </row>
    <row r="4" spans="1:3">
      <c r="A4" s="73">
        <v>45931</v>
      </c>
      <c r="B4" s="74" t="s">
        <v>85</v>
      </c>
      <c r="C4" s="74">
        <v>2842</v>
      </c>
    </row>
    <row r="5" spans="1:3">
      <c r="A5" s="73">
        <v>45931</v>
      </c>
      <c r="B5" s="74" t="s">
        <v>587</v>
      </c>
      <c r="C5" s="74">
        <v>81</v>
      </c>
    </row>
    <row r="6" spans="1:3">
      <c r="A6" s="73">
        <v>45931</v>
      </c>
      <c r="B6" s="74" t="s">
        <v>112</v>
      </c>
      <c r="C6" s="74">
        <v>1675</v>
      </c>
    </row>
    <row r="7" spans="1:3">
      <c r="A7" s="73">
        <v>45931</v>
      </c>
      <c r="B7" s="74" t="s">
        <v>115</v>
      </c>
      <c r="C7" s="74">
        <v>2500</v>
      </c>
    </row>
    <row r="8" spans="1:3">
      <c r="A8" s="73">
        <v>45931</v>
      </c>
      <c r="B8" s="74" t="s">
        <v>611</v>
      </c>
      <c r="C8" s="74">
        <v>301</v>
      </c>
    </row>
    <row r="9" spans="1:3">
      <c r="A9" s="73">
        <v>45931</v>
      </c>
      <c r="B9" s="74" t="s">
        <v>613</v>
      </c>
      <c r="C9" s="74">
        <v>403</v>
      </c>
    </row>
    <row r="10" spans="1:3">
      <c r="A10" s="73">
        <v>45931</v>
      </c>
      <c r="B10" s="74" t="s">
        <v>126</v>
      </c>
      <c r="C10" s="74">
        <v>102</v>
      </c>
    </row>
    <row r="11" spans="1:3">
      <c r="A11" s="73">
        <v>45931</v>
      </c>
      <c r="B11" s="74" t="s">
        <v>130</v>
      </c>
      <c r="C11" s="74">
        <v>318</v>
      </c>
    </row>
    <row r="12" spans="1:3">
      <c r="A12" s="73">
        <v>45931</v>
      </c>
      <c r="B12" s="74" t="s">
        <v>138</v>
      </c>
      <c r="C12" s="74">
        <v>387</v>
      </c>
    </row>
    <row r="13" spans="1:3">
      <c r="A13" s="73">
        <v>45931</v>
      </c>
      <c r="B13" s="74" t="s">
        <v>141</v>
      </c>
      <c r="C13" s="74">
        <v>552</v>
      </c>
    </row>
    <row r="14" spans="1:3">
      <c r="A14" s="73">
        <v>45931</v>
      </c>
      <c r="B14" s="74" t="s">
        <v>149</v>
      </c>
      <c r="C14" s="74">
        <v>783</v>
      </c>
    </row>
    <row r="15" spans="1:3">
      <c r="A15" s="73">
        <v>45931</v>
      </c>
      <c r="B15" s="74" t="s">
        <v>247</v>
      </c>
      <c r="C15" s="74">
        <v>1262</v>
      </c>
    </row>
    <row r="16" spans="1:3">
      <c r="A16" s="73">
        <v>45931</v>
      </c>
      <c r="B16" s="74" t="s">
        <v>250</v>
      </c>
      <c r="C16" s="74">
        <v>1155</v>
      </c>
    </row>
    <row r="17" spans="1:3">
      <c r="A17" s="73">
        <v>45931</v>
      </c>
      <c r="B17" s="74" t="s">
        <v>708</v>
      </c>
      <c r="C17" s="74">
        <v>109</v>
      </c>
    </row>
    <row r="18" spans="1:3">
      <c r="A18" s="73">
        <v>45931</v>
      </c>
      <c r="B18" s="74" t="s">
        <v>255</v>
      </c>
      <c r="C18" s="74">
        <v>93</v>
      </c>
    </row>
    <row r="19" spans="1:3">
      <c r="A19" s="73">
        <v>45931</v>
      </c>
      <c r="B19" s="74" t="s">
        <v>258</v>
      </c>
      <c r="C19" s="74">
        <v>557</v>
      </c>
    </row>
    <row r="20" spans="1:3">
      <c r="A20" s="73">
        <v>45931</v>
      </c>
      <c r="B20" s="74" t="s">
        <v>263</v>
      </c>
      <c r="C20" s="74">
        <v>0</v>
      </c>
    </row>
    <row r="21" spans="1:3">
      <c r="A21" s="73">
        <v>45931</v>
      </c>
      <c r="B21" s="74" t="s">
        <v>711</v>
      </c>
      <c r="C21" s="74">
        <v>0</v>
      </c>
    </row>
    <row r="22" spans="1:3">
      <c r="A22" s="73">
        <v>45931</v>
      </c>
      <c r="B22" s="74" t="s">
        <v>265</v>
      </c>
      <c r="C22" s="74">
        <v>297</v>
      </c>
    </row>
    <row r="23" spans="1:3">
      <c r="A23" s="73">
        <v>45931</v>
      </c>
      <c r="B23" s="74" t="s">
        <v>755</v>
      </c>
      <c r="C23" s="74">
        <v>1530</v>
      </c>
    </row>
    <row r="24" spans="1:3">
      <c r="A24" s="73">
        <v>45931</v>
      </c>
      <c r="B24" s="74" t="s">
        <v>274</v>
      </c>
      <c r="C24" s="74">
        <v>1538</v>
      </c>
    </row>
    <row r="25" spans="1:3">
      <c r="A25" s="73">
        <v>45931</v>
      </c>
      <c r="B25" s="74" t="s">
        <v>277</v>
      </c>
      <c r="C25" s="74">
        <v>134</v>
      </c>
    </row>
    <row r="26" spans="1:3">
      <c r="A26" s="73">
        <v>45931</v>
      </c>
      <c r="B26" s="74" t="s">
        <v>281</v>
      </c>
      <c r="C26" s="74">
        <v>4262</v>
      </c>
    </row>
    <row r="27" spans="1:3">
      <c r="A27" s="73">
        <v>45931</v>
      </c>
      <c r="B27" s="74" t="s">
        <v>284</v>
      </c>
      <c r="C27" s="74">
        <v>494</v>
      </c>
    </row>
    <row r="28" spans="1:3">
      <c r="A28" s="73">
        <v>45931</v>
      </c>
      <c r="B28" s="74" t="s">
        <v>287</v>
      </c>
      <c r="C28" s="74">
        <v>1688</v>
      </c>
    </row>
    <row r="29" spans="1:3">
      <c r="A29" s="73">
        <v>45931</v>
      </c>
      <c r="B29" s="74" t="s">
        <v>290</v>
      </c>
      <c r="C29" s="74">
        <v>5</v>
      </c>
    </row>
    <row r="30" spans="1:3">
      <c r="A30" s="73">
        <v>45931</v>
      </c>
      <c r="B30" s="74" t="s">
        <v>292</v>
      </c>
      <c r="C30" s="74">
        <v>1216</v>
      </c>
    </row>
    <row r="31" spans="1:3">
      <c r="A31" s="73">
        <v>45931</v>
      </c>
      <c r="B31" s="74" t="s">
        <v>298</v>
      </c>
      <c r="C31" s="74">
        <v>2708</v>
      </c>
    </row>
    <row r="32" spans="1:3">
      <c r="A32" s="73">
        <v>45931</v>
      </c>
      <c r="B32" s="74" t="s">
        <v>302</v>
      </c>
      <c r="C32" s="74">
        <v>17</v>
      </c>
    </row>
    <row r="33" spans="1:3">
      <c r="A33" s="73">
        <v>45931</v>
      </c>
      <c r="B33" s="74" t="s">
        <v>305</v>
      </c>
      <c r="C33" s="74">
        <v>396</v>
      </c>
    </row>
    <row r="34" spans="1:3">
      <c r="A34" s="73">
        <v>45931</v>
      </c>
      <c r="B34" s="74" t="s">
        <v>308</v>
      </c>
      <c r="C34" s="74">
        <v>3079</v>
      </c>
    </row>
    <row r="35" spans="1:3">
      <c r="A35" s="73">
        <v>45931</v>
      </c>
      <c r="B35" s="74" t="s">
        <v>311</v>
      </c>
      <c r="C35" s="74">
        <v>510</v>
      </c>
    </row>
    <row r="36" spans="1:3">
      <c r="A36" s="73">
        <v>45931</v>
      </c>
      <c r="B36" s="74" t="s">
        <v>314</v>
      </c>
      <c r="C36" s="74">
        <v>4244</v>
      </c>
    </row>
    <row r="37" spans="1:3">
      <c r="A37" s="73">
        <v>45931</v>
      </c>
      <c r="B37" s="74" t="s">
        <v>621</v>
      </c>
      <c r="C37" s="74">
        <v>0</v>
      </c>
    </row>
    <row r="38" spans="1:3">
      <c r="A38" s="73">
        <v>45931</v>
      </c>
      <c r="B38" s="74" t="s">
        <v>322</v>
      </c>
      <c r="C38" s="74">
        <v>480</v>
      </c>
    </row>
    <row r="39" spans="1:3">
      <c r="A39" s="73">
        <v>45931</v>
      </c>
      <c r="B39" s="74" t="s">
        <v>324</v>
      </c>
      <c r="C39" s="74">
        <v>1883</v>
      </c>
    </row>
    <row r="40" spans="1:3">
      <c r="A40" s="73">
        <v>45931</v>
      </c>
      <c r="B40" s="74" t="s">
        <v>327</v>
      </c>
      <c r="C40" s="74">
        <v>2227</v>
      </c>
    </row>
    <row r="41" spans="1:3">
      <c r="A41" s="73">
        <v>45931</v>
      </c>
      <c r="B41" s="74" t="s">
        <v>330</v>
      </c>
      <c r="C41" s="74">
        <v>139</v>
      </c>
    </row>
    <row r="42" spans="1:3">
      <c r="A42" s="73">
        <v>45931</v>
      </c>
      <c r="B42" s="74" t="s">
        <v>337</v>
      </c>
      <c r="C42" s="74">
        <v>2306</v>
      </c>
    </row>
    <row r="43" spans="1:3">
      <c r="A43" s="73">
        <v>45931</v>
      </c>
      <c r="B43" s="74" t="s">
        <v>340</v>
      </c>
      <c r="C43" s="74">
        <v>1167</v>
      </c>
    </row>
    <row r="44" spans="1:3">
      <c r="A44" s="73">
        <v>45931</v>
      </c>
      <c r="B44" s="74" t="s">
        <v>343</v>
      </c>
      <c r="C44" s="74">
        <v>149</v>
      </c>
    </row>
    <row r="45" spans="1:3">
      <c r="A45" s="73">
        <v>45931</v>
      </c>
      <c r="B45" s="74" t="s">
        <v>347</v>
      </c>
      <c r="C45" s="74">
        <v>0</v>
      </c>
    </row>
    <row r="46" spans="1:3">
      <c r="A46" s="73">
        <v>45931</v>
      </c>
      <c r="B46" s="74" t="s">
        <v>712</v>
      </c>
      <c r="C46" s="74">
        <v>239</v>
      </c>
    </row>
    <row r="47" spans="1:3">
      <c r="A47" s="73">
        <v>45931</v>
      </c>
      <c r="B47" s="74" t="s">
        <v>355</v>
      </c>
      <c r="C47" s="74">
        <v>14</v>
      </c>
    </row>
    <row r="48" spans="1:3">
      <c r="A48" s="73">
        <v>45931</v>
      </c>
      <c r="B48" s="74" t="s">
        <v>358</v>
      </c>
      <c r="C48" s="74">
        <v>1343</v>
      </c>
    </row>
    <row r="49" spans="1:3">
      <c r="A49" s="73">
        <v>45931</v>
      </c>
      <c r="B49" s="74" t="s">
        <v>361</v>
      </c>
      <c r="C49" s="74">
        <v>663</v>
      </c>
    </row>
    <row r="50" spans="1:3">
      <c r="A50" s="73">
        <v>45931</v>
      </c>
      <c r="B50" s="74" t="s">
        <v>364</v>
      </c>
      <c r="C50" s="74">
        <v>513</v>
      </c>
    </row>
    <row r="51" spans="1:3">
      <c r="A51" s="73">
        <v>45931</v>
      </c>
      <c r="B51" s="74" t="s">
        <v>367</v>
      </c>
      <c r="C51" s="74">
        <v>0</v>
      </c>
    </row>
    <row r="52" spans="1:3">
      <c r="A52" s="73">
        <v>45931</v>
      </c>
      <c r="B52" s="74" t="s">
        <v>373</v>
      </c>
      <c r="C52" s="74">
        <v>548</v>
      </c>
    </row>
    <row r="53" spans="1:3">
      <c r="A53" s="73">
        <v>45931</v>
      </c>
      <c r="B53" s="74" t="s">
        <v>376</v>
      </c>
      <c r="C53" s="74">
        <v>2129</v>
      </c>
    </row>
    <row r="54" spans="1:3">
      <c r="A54" s="73">
        <v>45931</v>
      </c>
      <c r="B54" s="74" t="s">
        <v>379</v>
      </c>
      <c r="C54" s="74">
        <v>339</v>
      </c>
    </row>
    <row r="55" spans="1:3">
      <c r="A55" s="73">
        <v>45931</v>
      </c>
      <c r="B55" s="74" t="s">
        <v>382</v>
      </c>
      <c r="C55" s="74">
        <v>1090</v>
      </c>
    </row>
    <row r="56" spans="1:3">
      <c r="A56" s="73">
        <v>45931</v>
      </c>
      <c r="B56" s="74" t="s">
        <v>385</v>
      </c>
      <c r="C56" s="74">
        <v>192</v>
      </c>
    </row>
    <row r="57" spans="1:3">
      <c r="A57" s="73">
        <v>45931</v>
      </c>
      <c r="B57" s="74" t="s">
        <v>627</v>
      </c>
      <c r="C57" s="74">
        <v>62</v>
      </c>
    </row>
    <row r="58" spans="1:3">
      <c r="A58" s="73">
        <v>45931</v>
      </c>
      <c r="B58" s="74" t="s">
        <v>390</v>
      </c>
      <c r="C58" s="74">
        <v>1500</v>
      </c>
    </row>
    <row r="59" spans="1:3">
      <c r="A59" s="73">
        <v>45931</v>
      </c>
      <c r="B59" s="74" t="s">
        <v>393</v>
      </c>
      <c r="C59" s="74">
        <v>16</v>
      </c>
    </row>
    <row r="60" spans="1:3">
      <c r="A60" s="73">
        <v>45931</v>
      </c>
      <c r="B60" s="74" t="s">
        <v>395</v>
      </c>
      <c r="C60" s="74">
        <v>275</v>
      </c>
    </row>
    <row r="61" spans="1:3">
      <c r="A61" s="73">
        <v>45931</v>
      </c>
      <c r="B61" s="74" t="s">
        <v>399</v>
      </c>
      <c r="C61" s="74">
        <v>433</v>
      </c>
    </row>
    <row r="62" spans="1:3">
      <c r="A62" s="73">
        <v>45931</v>
      </c>
      <c r="B62" s="74" t="s">
        <v>402</v>
      </c>
      <c r="C62" s="74">
        <v>902</v>
      </c>
    </row>
    <row r="63" spans="1:3">
      <c r="A63" s="73">
        <v>45931</v>
      </c>
      <c r="B63" s="74" t="s">
        <v>404</v>
      </c>
      <c r="C63" s="74">
        <v>1900</v>
      </c>
    </row>
    <row r="64" spans="1:3">
      <c r="A64" s="73">
        <v>45931</v>
      </c>
      <c r="B64" s="74" t="s">
        <v>410</v>
      </c>
      <c r="C64" s="74">
        <v>503</v>
      </c>
    </row>
    <row r="65" spans="1:3">
      <c r="A65" s="73">
        <v>45931</v>
      </c>
      <c r="B65" s="74" t="s">
        <v>413</v>
      </c>
      <c r="C65" s="74">
        <v>1541</v>
      </c>
    </row>
    <row r="66" spans="1:3">
      <c r="A66" s="73">
        <v>45931</v>
      </c>
      <c r="B66" s="74" t="s">
        <v>416</v>
      </c>
      <c r="C66" s="74">
        <v>1930</v>
      </c>
    </row>
    <row r="67" spans="1:3">
      <c r="A67" s="73">
        <v>45931</v>
      </c>
      <c r="B67" s="74" t="s">
        <v>419</v>
      </c>
      <c r="C67" s="74">
        <v>1518</v>
      </c>
    </row>
    <row r="68" spans="1:3">
      <c r="A68" s="73">
        <v>45931</v>
      </c>
      <c r="B68" s="74" t="s">
        <v>422</v>
      </c>
      <c r="C68" s="74">
        <v>233</v>
      </c>
    </row>
    <row r="69" spans="1:3">
      <c r="A69" s="73">
        <v>45931</v>
      </c>
      <c r="B69" s="74" t="s">
        <v>426</v>
      </c>
      <c r="C69" s="74">
        <v>1483</v>
      </c>
    </row>
    <row r="70" spans="1:3">
      <c r="A70" s="73">
        <v>45931</v>
      </c>
      <c r="B70" s="74" t="s">
        <v>595</v>
      </c>
      <c r="C70" s="74">
        <v>530</v>
      </c>
    </row>
    <row r="71" spans="1:3">
      <c r="A71" s="73">
        <v>45931</v>
      </c>
      <c r="B71" s="74" t="s">
        <v>431</v>
      </c>
      <c r="C71" s="74">
        <v>1282</v>
      </c>
    </row>
    <row r="72" spans="1:3">
      <c r="A72" s="73">
        <v>45931</v>
      </c>
      <c r="B72" s="74" t="s">
        <v>434</v>
      </c>
      <c r="C72" s="74">
        <v>278</v>
      </c>
    </row>
    <row r="73" spans="1:3">
      <c r="A73" s="73">
        <v>45931</v>
      </c>
      <c r="B73" s="74" t="s">
        <v>437</v>
      </c>
      <c r="C73" s="74">
        <v>1342</v>
      </c>
    </row>
    <row r="74" spans="1:3">
      <c r="A74" s="73">
        <v>45931</v>
      </c>
      <c r="B74" s="74" t="s">
        <v>584</v>
      </c>
      <c r="C74" s="74">
        <v>6557</v>
      </c>
    </row>
    <row r="75" spans="1:3">
      <c r="A75" s="73">
        <v>45931</v>
      </c>
      <c r="B75" s="74" t="s">
        <v>442</v>
      </c>
      <c r="C75" s="74">
        <v>331</v>
      </c>
    </row>
    <row r="76" spans="1:3">
      <c r="A76" s="73">
        <v>45931</v>
      </c>
      <c r="B76" s="74" t="s">
        <v>445</v>
      </c>
      <c r="C76" s="74">
        <v>1498</v>
      </c>
    </row>
    <row r="77" spans="1:3">
      <c r="A77" s="73">
        <v>45931</v>
      </c>
      <c r="B77" s="74" t="s">
        <v>448</v>
      </c>
      <c r="C77" s="74">
        <v>876</v>
      </c>
    </row>
    <row r="78" spans="1:3">
      <c r="A78" s="73">
        <v>45931</v>
      </c>
      <c r="B78" s="74" t="s">
        <v>451</v>
      </c>
      <c r="C78" s="74">
        <v>2167</v>
      </c>
    </row>
    <row r="79" spans="1:3">
      <c r="A79" s="73">
        <v>45931</v>
      </c>
      <c r="B79" s="74" t="s">
        <v>454</v>
      </c>
      <c r="C79" s="74">
        <v>0</v>
      </c>
    </row>
    <row r="80" spans="1:3">
      <c r="A80" s="73">
        <v>45931</v>
      </c>
      <c r="B80" s="74" t="s">
        <v>457</v>
      </c>
      <c r="C80" s="74">
        <v>4012</v>
      </c>
    </row>
    <row r="81" spans="1:3">
      <c r="A81" s="73">
        <v>45931</v>
      </c>
      <c r="B81" s="74" t="s">
        <v>458</v>
      </c>
      <c r="C81" s="74">
        <v>159</v>
      </c>
    </row>
    <row r="82" spans="1:3">
      <c r="A82" s="73">
        <v>45931</v>
      </c>
      <c r="B82" s="74" t="s">
        <v>461</v>
      </c>
      <c r="C82" s="74">
        <v>507</v>
      </c>
    </row>
    <row r="83" spans="1:3">
      <c r="A83" s="73">
        <v>45931</v>
      </c>
      <c r="B83" s="74" t="s">
        <v>713</v>
      </c>
      <c r="C83" s="74">
        <v>0</v>
      </c>
    </row>
    <row r="84" spans="1:3">
      <c r="A84" s="73">
        <v>45931</v>
      </c>
      <c r="B84" s="74" t="s">
        <v>467</v>
      </c>
      <c r="C84" s="74">
        <v>1648</v>
      </c>
    </row>
    <row r="85" spans="1:3">
      <c r="A85" s="73">
        <v>45931</v>
      </c>
      <c r="B85" s="74" t="s">
        <v>470</v>
      </c>
      <c r="C85" s="74">
        <v>1665</v>
      </c>
    </row>
    <row r="86" spans="1:3">
      <c r="A86" s="73">
        <v>45931</v>
      </c>
      <c r="B86" s="74" t="s">
        <v>471</v>
      </c>
      <c r="C86" s="74">
        <v>90</v>
      </c>
    </row>
    <row r="87" spans="1:3">
      <c r="A87" s="73">
        <v>45931</v>
      </c>
      <c r="B87" s="74" t="s">
        <v>473</v>
      </c>
      <c r="C87" s="74">
        <v>46</v>
      </c>
    </row>
    <row r="88" spans="1:3">
      <c r="A88" s="73">
        <v>45931</v>
      </c>
      <c r="B88" s="74" t="s">
        <v>476</v>
      </c>
      <c r="C88" s="74">
        <v>1031</v>
      </c>
    </row>
    <row r="89" spans="1:3">
      <c r="A89" s="73">
        <v>45931</v>
      </c>
      <c r="B89" s="74" t="s">
        <v>479</v>
      </c>
      <c r="C89" s="74">
        <v>1337</v>
      </c>
    </row>
    <row r="90" spans="1:3">
      <c r="A90" s="73">
        <v>45931</v>
      </c>
      <c r="B90" s="74" t="s">
        <v>482</v>
      </c>
      <c r="C90" s="74">
        <v>273</v>
      </c>
    </row>
    <row r="91" spans="1:3">
      <c r="A91" s="73">
        <v>45931</v>
      </c>
      <c r="B91" s="74" t="s">
        <v>485</v>
      </c>
      <c r="C91" s="74">
        <v>805</v>
      </c>
    </row>
    <row r="92" spans="1:3">
      <c r="A92" s="73">
        <v>45931</v>
      </c>
      <c r="B92" s="74" t="s">
        <v>488</v>
      </c>
      <c r="C92" s="74">
        <v>2086</v>
      </c>
    </row>
    <row r="93" spans="1:3">
      <c r="A93" s="73">
        <v>45931</v>
      </c>
      <c r="B93" s="74" t="s">
        <v>491</v>
      </c>
      <c r="C93" s="74">
        <v>2529</v>
      </c>
    </row>
    <row r="94" spans="1:3">
      <c r="A94" s="73">
        <v>45931</v>
      </c>
      <c r="B94" s="74" t="s">
        <v>494</v>
      </c>
      <c r="C94" s="74">
        <v>1533</v>
      </c>
    </row>
    <row r="95" spans="1:3">
      <c r="A95" s="73">
        <v>45931</v>
      </c>
      <c r="B95" s="74" t="s">
        <v>500</v>
      </c>
      <c r="C95" s="74">
        <v>219</v>
      </c>
    </row>
    <row r="96" spans="1:3">
      <c r="A96" s="73">
        <v>45931</v>
      </c>
      <c r="B96" s="74" t="s">
        <v>503</v>
      </c>
      <c r="C96" s="74">
        <v>500</v>
      </c>
    </row>
    <row r="97" spans="1:3">
      <c r="A97" s="73">
        <v>45931</v>
      </c>
      <c r="B97" s="74" t="s">
        <v>605</v>
      </c>
      <c r="C97" s="74">
        <v>1761</v>
      </c>
    </row>
    <row r="98" spans="1:3">
      <c r="A98" s="73">
        <v>45931</v>
      </c>
      <c r="B98" s="74" t="s">
        <v>714</v>
      </c>
      <c r="C98" s="74">
        <v>1</v>
      </c>
    </row>
    <row r="99" spans="1:3">
      <c r="A99" s="73">
        <v>45931</v>
      </c>
      <c r="B99" s="74" t="s">
        <v>513</v>
      </c>
      <c r="C99" s="74">
        <v>3535</v>
      </c>
    </row>
    <row r="100" spans="1:3">
      <c r="A100" s="73">
        <v>45931</v>
      </c>
      <c r="B100" s="74" t="s">
        <v>516</v>
      </c>
      <c r="C100" s="74">
        <v>367</v>
      </c>
    </row>
    <row r="101" spans="1:3">
      <c r="A101" s="73">
        <v>45931</v>
      </c>
      <c r="B101" s="74" t="s">
        <v>519</v>
      </c>
      <c r="C101" s="74">
        <v>58</v>
      </c>
    </row>
    <row r="102" spans="1:3">
      <c r="A102" s="73">
        <v>45931</v>
      </c>
      <c r="B102" s="74" t="s">
        <v>522</v>
      </c>
      <c r="C102" s="74">
        <v>342</v>
      </c>
    </row>
    <row r="103" spans="1:3">
      <c r="A103" s="73">
        <v>45931</v>
      </c>
      <c r="B103" s="74" t="s">
        <v>526</v>
      </c>
      <c r="C103" s="74">
        <v>601</v>
      </c>
    </row>
    <row r="104" spans="1:3">
      <c r="A104" s="73">
        <v>45931</v>
      </c>
      <c r="B104" s="74" t="s">
        <v>527</v>
      </c>
      <c r="C104" s="74">
        <v>567</v>
      </c>
    </row>
    <row r="105" spans="1:3">
      <c r="A105" s="73">
        <v>45931</v>
      </c>
      <c r="B105" s="74" t="s">
        <v>604</v>
      </c>
      <c r="C105" s="74">
        <v>81179</v>
      </c>
    </row>
    <row r="106" spans="1:3">
      <c r="A106" s="73">
        <v>45931</v>
      </c>
      <c r="B106" s="74" t="s">
        <v>532</v>
      </c>
      <c r="C106" s="74">
        <v>1205</v>
      </c>
    </row>
    <row r="107" spans="1:3">
      <c r="A107" s="73">
        <v>45931</v>
      </c>
      <c r="B107" s="74" t="s">
        <v>535</v>
      </c>
      <c r="C107" s="74">
        <v>2859</v>
      </c>
    </row>
    <row r="108" spans="1:3">
      <c r="A108" s="73">
        <v>45931</v>
      </c>
      <c r="B108" s="74" t="s">
        <v>631</v>
      </c>
      <c r="C108" s="74">
        <v>1741</v>
      </c>
    </row>
    <row r="109" spans="1:3">
      <c r="A109" s="73">
        <v>45931</v>
      </c>
      <c r="B109" s="74" t="s">
        <v>539</v>
      </c>
      <c r="C109" s="74">
        <v>2156</v>
      </c>
    </row>
    <row r="110" spans="1:3">
      <c r="A110" s="73">
        <v>45931</v>
      </c>
      <c r="B110" s="74" t="s">
        <v>542</v>
      </c>
      <c r="C110" s="74">
        <v>246</v>
      </c>
    </row>
    <row r="111" spans="1:3">
      <c r="A111" s="73">
        <v>45931</v>
      </c>
      <c r="B111" s="74" t="s">
        <v>545</v>
      </c>
      <c r="C111" s="74">
        <v>1648</v>
      </c>
    </row>
    <row r="112" spans="1:3">
      <c r="A112" s="73">
        <v>45931</v>
      </c>
      <c r="B112" s="74" t="s">
        <v>548</v>
      </c>
      <c r="C112" s="74">
        <v>1554</v>
      </c>
    </row>
    <row r="113" spans="1:3">
      <c r="A113" s="73">
        <v>45931</v>
      </c>
      <c r="B113" s="74" t="s">
        <v>551</v>
      </c>
      <c r="C113" s="74">
        <v>1640</v>
      </c>
    </row>
    <row r="114" spans="1:3">
      <c r="A114" s="73">
        <v>45931</v>
      </c>
      <c r="B114" s="74" t="s">
        <v>552</v>
      </c>
      <c r="C114" s="74">
        <v>3940</v>
      </c>
    </row>
    <row r="115" spans="1:3">
      <c r="A115" s="73">
        <v>45931</v>
      </c>
      <c r="B115" s="74" t="s">
        <v>558</v>
      </c>
      <c r="C115" s="74">
        <v>1750</v>
      </c>
    </row>
    <row r="116" spans="1:3">
      <c r="A116" s="73">
        <v>45931</v>
      </c>
      <c r="B116" s="74" t="s">
        <v>564</v>
      </c>
      <c r="C116" s="74">
        <v>990</v>
      </c>
    </row>
    <row r="117" spans="1:3">
      <c r="A117" s="73">
        <v>45931</v>
      </c>
      <c r="B117" s="74" t="s">
        <v>715</v>
      </c>
      <c r="C117" s="74">
        <v>2060</v>
      </c>
    </row>
    <row r="118" spans="1:3">
      <c r="A118" s="73">
        <v>45931</v>
      </c>
      <c r="B118" s="74" t="s">
        <v>569</v>
      </c>
      <c r="C118" s="74">
        <v>2196</v>
      </c>
    </row>
    <row r="119" spans="1:3">
      <c r="A119" s="73">
        <v>45931</v>
      </c>
      <c r="B119" s="74" t="s">
        <v>716</v>
      </c>
      <c r="C119" s="74">
        <v>0</v>
      </c>
    </row>
    <row r="120" spans="1:3">
      <c r="A120" s="73">
        <v>45931</v>
      </c>
      <c r="B120" s="74" t="s">
        <v>571</v>
      </c>
      <c r="C120" s="74">
        <v>246</v>
      </c>
    </row>
    <row r="121" spans="1:3">
      <c r="A121" s="73">
        <v>45931</v>
      </c>
      <c r="B121" s="72" t="s">
        <v>89</v>
      </c>
      <c r="C121" s="75">
        <v>480</v>
      </c>
    </row>
    <row r="122" spans="1:3">
      <c r="A122" s="73">
        <v>45931</v>
      </c>
      <c r="B122" s="72" t="s">
        <v>93</v>
      </c>
      <c r="C122" s="75">
        <v>324</v>
      </c>
    </row>
    <row r="123" spans="1:3">
      <c r="A123" s="73">
        <v>45931</v>
      </c>
      <c r="B123" s="72" t="s">
        <v>96</v>
      </c>
      <c r="C123" s="75">
        <v>1423</v>
      </c>
    </row>
    <row r="124" spans="1:3">
      <c r="A124" s="73">
        <v>45931</v>
      </c>
      <c r="B124" s="72" t="s">
        <v>99</v>
      </c>
      <c r="C124" s="75">
        <v>1378</v>
      </c>
    </row>
    <row r="125" spans="1:3">
      <c r="A125" s="73">
        <v>45931</v>
      </c>
      <c r="B125" s="72" t="s">
        <v>102</v>
      </c>
      <c r="C125" s="75">
        <v>861</v>
      </c>
    </row>
    <row r="126" spans="1:3">
      <c r="A126" s="73">
        <v>45931</v>
      </c>
      <c r="B126" s="72" t="s">
        <v>105</v>
      </c>
      <c r="C126" s="75">
        <v>280</v>
      </c>
    </row>
    <row r="127" spans="1:3">
      <c r="A127" s="73">
        <v>45931</v>
      </c>
      <c r="B127" s="72" t="s">
        <v>108</v>
      </c>
      <c r="C127" s="75">
        <v>595</v>
      </c>
    </row>
    <row r="128" spans="1:3">
      <c r="A128" s="73">
        <v>45931</v>
      </c>
      <c r="B128" s="72" t="s">
        <v>723</v>
      </c>
      <c r="C128" s="75">
        <v>0</v>
      </c>
    </row>
    <row r="129" spans="1:3">
      <c r="A129" s="73">
        <v>45931</v>
      </c>
      <c r="B129" s="72" t="s">
        <v>118</v>
      </c>
      <c r="C129" s="75">
        <v>322</v>
      </c>
    </row>
    <row r="130" spans="1:3">
      <c r="A130" s="73">
        <v>45931</v>
      </c>
      <c r="B130" s="72" t="s">
        <v>134</v>
      </c>
      <c r="C130" s="75">
        <v>817</v>
      </c>
    </row>
    <row r="131" spans="1:3">
      <c r="A131" s="73">
        <v>45931</v>
      </c>
      <c r="B131" s="72" t="s">
        <v>143</v>
      </c>
      <c r="C131" s="75">
        <v>16</v>
      </c>
    </row>
    <row r="132" spans="1:3">
      <c r="A132" s="73">
        <v>45931</v>
      </c>
      <c r="B132" s="72" t="s">
        <v>146</v>
      </c>
      <c r="C132" s="75">
        <v>395</v>
      </c>
    </row>
    <row r="133" spans="1:3">
      <c r="A133" s="73">
        <v>45931</v>
      </c>
      <c r="B133" s="72" t="s">
        <v>155</v>
      </c>
      <c r="C133" s="75">
        <v>9097</v>
      </c>
    </row>
    <row r="134" spans="1:3">
      <c r="A134" s="73">
        <v>45931</v>
      </c>
      <c r="B134" s="72" t="s">
        <v>665</v>
      </c>
      <c r="C134" s="75">
        <v>6933</v>
      </c>
    </row>
    <row r="135" spans="1:3">
      <c r="A135" s="73">
        <v>45931</v>
      </c>
      <c r="B135" s="72" t="s">
        <v>159</v>
      </c>
      <c r="C135" s="75">
        <v>833</v>
      </c>
    </row>
    <row r="136" spans="1:3">
      <c r="A136" s="73">
        <v>45931</v>
      </c>
      <c r="B136" s="72" t="s">
        <v>164</v>
      </c>
      <c r="C136" s="75">
        <v>41</v>
      </c>
    </row>
    <row r="137" spans="1:3">
      <c r="A137" s="73">
        <v>45931</v>
      </c>
      <c r="B137" s="72" t="s">
        <v>165</v>
      </c>
      <c r="C137" s="75">
        <v>1105</v>
      </c>
    </row>
    <row r="138" spans="1:3">
      <c r="A138" s="73">
        <v>45931</v>
      </c>
      <c r="B138" s="72" t="s">
        <v>167</v>
      </c>
      <c r="C138" s="75">
        <v>7709</v>
      </c>
    </row>
    <row r="139" spans="1:3">
      <c r="A139" s="73">
        <v>45931</v>
      </c>
      <c r="B139" s="72" t="s">
        <v>170</v>
      </c>
      <c r="C139" s="75">
        <v>0</v>
      </c>
    </row>
    <row r="140" spans="1:3">
      <c r="A140" s="73">
        <v>45931</v>
      </c>
      <c r="B140" s="72" t="s">
        <v>173</v>
      </c>
      <c r="C140" s="75">
        <v>449</v>
      </c>
    </row>
    <row r="141" spans="1:3">
      <c r="A141" s="73">
        <v>45931</v>
      </c>
      <c r="B141" s="72" t="s">
        <v>176</v>
      </c>
      <c r="C141" s="75">
        <v>37</v>
      </c>
    </row>
    <row r="142" spans="1:3">
      <c r="A142" s="73">
        <v>45931</v>
      </c>
      <c r="B142" s="72" t="s">
        <v>178</v>
      </c>
      <c r="C142" s="75">
        <v>1025</v>
      </c>
    </row>
    <row r="143" spans="1:3">
      <c r="A143" s="73">
        <v>45931</v>
      </c>
      <c r="B143" s="72" t="s">
        <v>181</v>
      </c>
      <c r="C143" s="75">
        <v>184</v>
      </c>
    </row>
    <row r="144" spans="1:3">
      <c r="A144" s="73">
        <v>45931</v>
      </c>
      <c r="B144" s="72" t="s">
        <v>184</v>
      </c>
      <c r="C144" s="75">
        <v>1240</v>
      </c>
    </row>
    <row r="145" spans="1:3">
      <c r="A145" s="73">
        <v>45931</v>
      </c>
      <c r="B145" s="72" t="s">
        <v>186</v>
      </c>
      <c r="C145" s="75">
        <v>0</v>
      </c>
    </row>
    <row r="146" spans="1:3">
      <c r="A146" s="73">
        <v>45931</v>
      </c>
      <c r="B146" s="72" t="s">
        <v>188</v>
      </c>
      <c r="C146" s="75">
        <v>422</v>
      </c>
    </row>
    <row r="147" spans="1:3">
      <c r="A147" s="73">
        <v>45931</v>
      </c>
      <c r="B147" s="72" t="s">
        <v>190</v>
      </c>
      <c r="C147" s="75">
        <v>701</v>
      </c>
    </row>
    <row r="148" spans="1:3">
      <c r="A148" s="73">
        <v>45931</v>
      </c>
      <c r="B148" s="72" t="s">
        <v>193</v>
      </c>
      <c r="C148" s="75">
        <v>325</v>
      </c>
    </row>
    <row r="149" spans="1:3">
      <c r="A149" s="73">
        <v>45931</v>
      </c>
      <c r="B149" s="72" t="s">
        <v>194</v>
      </c>
      <c r="C149" s="75">
        <v>473</v>
      </c>
    </row>
    <row r="150" spans="1:3">
      <c r="A150" s="73">
        <v>45931</v>
      </c>
      <c r="B150" s="72" t="s">
        <v>196</v>
      </c>
      <c r="C150" s="75">
        <v>774</v>
      </c>
    </row>
    <row r="151" spans="1:3">
      <c r="A151" s="73">
        <v>45931</v>
      </c>
      <c r="B151" s="72" t="s">
        <v>199</v>
      </c>
      <c r="C151" s="75">
        <v>699</v>
      </c>
    </row>
    <row r="152" spans="1:3">
      <c r="A152" s="73">
        <v>45931</v>
      </c>
      <c r="B152" s="72" t="s">
        <v>202</v>
      </c>
      <c r="C152" s="75">
        <v>1050</v>
      </c>
    </row>
    <row r="153" spans="1:3">
      <c r="A153" s="73">
        <v>45931</v>
      </c>
      <c r="B153" s="72" t="s">
        <v>204</v>
      </c>
      <c r="C153" s="75">
        <v>349</v>
      </c>
    </row>
    <row r="154" spans="1:3">
      <c r="A154" s="73">
        <v>45931</v>
      </c>
      <c r="B154" s="72" t="s">
        <v>205</v>
      </c>
      <c r="C154" s="75">
        <v>54</v>
      </c>
    </row>
    <row r="155" spans="1:3">
      <c r="A155" s="73">
        <v>45931</v>
      </c>
      <c r="B155" s="72" t="s">
        <v>210</v>
      </c>
      <c r="C155" s="75">
        <v>1052</v>
      </c>
    </row>
    <row r="156" spans="1:3">
      <c r="A156" s="73">
        <v>45931</v>
      </c>
      <c r="B156" s="72" t="s">
        <v>216</v>
      </c>
      <c r="C156" s="75">
        <v>1010</v>
      </c>
    </row>
    <row r="157" spans="1:3">
      <c r="A157" s="73">
        <v>45931</v>
      </c>
      <c r="B157" s="72" t="s">
        <v>217</v>
      </c>
      <c r="C157" s="75">
        <v>15</v>
      </c>
    </row>
    <row r="158" spans="1:3">
      <c r="A158" s="73">
        <v>45931</v>
      </c>
      <c r="B158" s="72" t="s">
        <v>218</v>
      </c>
      <c r="C158" s="75">
        <v>1148</v>
      </c>
    </row>
    <row r="159" spans="1:3">
      <c r="A159" s="73">
        <v>45931</v>
      </c>
      <c r="B159" s="72" t="s">
        <v>220</v>
      </c>
      <c r="C159" s="75">
        <v>2793</v>
      </c>
    </row>
    <row r="160" spans="1:3">
      <c r="A160" s="73">
        <v>45931</v>
      </c>
      <c r="B160" s="72" t="s">
        <v>222</v>
      </c>
      <c r="C160" s="75">
        <v>648</v>
      </c>
    </row>
    <row r="161" spans="1:3">
      <c r="A161" s="73">
        <v>45931</v>
      </c>
      <c r="B161" s="72" t="s">
        <v>224</v>
      </c>
      <c r="C161" s="75">
        <v>406</v>
      </c>
    </row>
    <row r="162" spans="1:3">
      <c r="A162" s="73">
        <v>45931</v>
      </c>
      <c r="B162" s="72" t="s">
        <v>225</v>
      </c>
      <c r="C162" s="75">
        <v>1848</v>
      </c>
    </row>
    <row r="163" spans="1:3">
      <c r="A163" s="73">
        <v>45931</v>
      </c>
      <c r="B163" s="72" t="s">
        <v>227</v>
      </c>
      <c r="C163" s="75">
        <v>6617</v>
      </c>
    </row>
    <row r="164" spans="1:3">
      <c r="A164" s="73">
        <v>45931</v>
      </c>
      <c r="B164" s="72" t="s">
        <v>232</v>
      </c>
      <c r="C164" s="75">
        <v>22963</v>
      </c>
    </row>
    <row r="165" spans="1:3">
      <c r="A165" s="73">
        <v>45931</v>
      </c>
      <c r="B165" s="72" t="s">
        <v>234</v>
      </c>
      <c r="C165" s="75">
        <v>0</v>
      </c>
    </row>
    <row r="166" spans="1:3">
      <c r="A166" s="73">
        <v>45931</v>
      </c>
      <c r="B166" s="72" t="s">
        <v>236</v>
      </c>
      <c r="C166" s="75">
        <v>960</v>
      </c>
    </row>
    <row r="167" spans="1:3">
      <c r="A167" s="73">
        <v>45931</v>
      </c>
      <c r="B167" s="72" t="s">
        <v>239</v>
      </c>
      <c r="C167" s="75">
        <v>22</v>
      </c>
    </row>
    <row r="168" spans="1:3">
      <c r="A168" s="73">
        <v>45931</v>
      </c>
      <c r="B168" s="72" t="s">
        <v>240</v>
      </c>
      <c r="C168" s="75">
        <v>369</v>
      </c>
    </row>
    <row r="169" spans="1:3">
      <c r="A169" s="73">
        <v>45931</v>
      </c>
      <c r="B169" s="72" t="s">
        <v>242</v>
      </c>
      <c r="C169" s="75">
        <v>0</v>
      </c>
    </row>
    <row r="170" spans="1:3">
      <c r="A170" s="73">
        <v>45931</v>
      </c>
      <c r="B170" s="72" t="s">
        <v>634</v>
      </c>
      <c r="C170" s="75">
        <v>3774</v>
      </c>
    </row>
    <row r="171" spans="1:3">
      <c r="A171" s="73">
        <v>45931</v>
      </c>
      <c r="B171" s="72" t="s">
        <v>243</v>
      </c>
      <c r="C171" s="75">
        <v>0</v>
      </c>
    </row>
    <row r="172" spans="1:3">
      <c r="A172" s="73">
        <v>45931</v>
      </c>
      <c r="B172" s="72" t="s">
        <v>244</v>
      </c>
      <c r="C172" s="75">
        <v>1506</v>
      </c>
    </row>
    <row r="173" spans="1:3">
      <c r="A173" s="73">
        <v>45931</v>
      </c>
      <c r="B173" s="72" t="s">
        <v>253</v>
      </c>
      <c r="C173" s="75">
        <v>27</v>
      </c>
    </row>
    <row r="174" spans="1:3">
      <c r="A174" s="73">
        <v>45931</v>
      </c>
      <c r="B174" s="72" t="s">
        <v>121</v>
      </c>
      <c r="C174" s="75">
        <f>27+87</f>
        <v>114</v>
      </c>
    </row>
    <row r="175" spans="1:3">
      <c r="A175" s="73">
        <v>45931</v>
      </c>
      <c r="B175" s="72" t="s">
        <v>152</v>
      </c>
      <c r="C175" s="75">
        <f>98+340</f>
        <v>438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93FA-6498-4AF8-9BDC-55CF48487B0E}">
  <sheetPr codeName="Planilha8"/>
  <dimension ref="B1:E5"/>
  <sheetViews>
    <sheetView workbookViewId="0">
      <selection activeCell="C11" sqref="C11"/>
    </sheetView>
  </sheetViews>
  <sheetFormatPr defaultRowHeight="15"/>
  <cols>
    <col min="2" max="2" width="10.7109375" style="34" bestFit="1" customWidth="1"/>
    <col min="3" max="3" width="77.7109375" style="33" customWidth="1"/>
    <col min="4" max="4" width="9.140625" style="33"/>
    <col min="5" max="5" width="20.140625" style="33" bestFit="1" customWidth="1"/>
  </cols>
  <sheetData>
    <row r="1" spans="2:5" ht="31.5">
      <c r="B1" s="30" t="s">
        <v>642</v>
      </c>
      <c r="C1" s="31" t="s">
        <v>643</v>
      </c>
      <c r="D1" s="31" t="s">
        <v>644</v>
      </c>
      <c r="E1" s="31" t="s">
        <v>645</v>
      </c>
    </row>
    <row r="2" spans="2:5" ht="45">
      <c r="B2" s="32">
        <v>45861</v>
      </c>
      <c r="C2" s="33" t="s">
        <v>641</v>
      </c>
      <c r="D2" s="33" t="s">
        <v>658</v>
      </c>
    </row>
    <row r="3" spans="2:5">
      <c r="B3" s="35">
        <v>45870</v>
      </c>
      <c r="C3" s="33" t="s">
        <v>655</v>
      </c>
      <c r="D3" s="33" t="s">
        <v>658</v>
      </c>
    </row>
    <row r="4" spans="2:5">
      <c r="B4" s="35">
        <v>45870</v>
      </c>
      <c r="C4" s="33" t="s">
        <v>656</v>
      </c>
      <c r="D4" s="33" t="s">
        <v>660</v>
      </c>
    </row>
    <row r="5" spans="2:5">
      <c r="B5" s="35">
        <v>45870</v>
      </c>
      <c r="C5" s="33" t="s">
        <v>657</v>
      </c>
      <c r="D5" s="33" t="s">
        <v>658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E063-4773-4569-85F0-BA2C54886888}">
  <sheetPr codeName="Planilha6"/>
  <dimension ref="A1:L16"/>
  <sheetViews>
    <sheetView topLeftCell="C1" workbookViewId="0">
      <selection activeCell="G8" sqref="G8:K8"/>
    </sheetView>
  </sheetViews>
  <sheetFormatPr defaultRowHeight="15"/>
  <cols>
    <col min="1" max="1" width="30.42578125" bestFit="1" customWidth="1"/>
    <col min="2" max="2" width="13.140625" bestFit="1" customWidth="1"/>
    <col min="3" max="3" width="17.85546875" bestFit="1" customWidth="1"/>
    <col min="4" max="4" width="20.28515625" bestFit="1" customWidth="1"/>
    <col min="5" max="5" width="22.85546875" bestFit="1" customWidth="1"/>
    <col min="6" max="6" width="22.85546875" customWidth="1"/>
    <col min="7" max="7" width="16.42578125" customWidth="1"/>
    <col min="8" max="8" width="13.28515625" customWidth="1"/>
    <col min="9" max="9" width="17.85546875" bestFit="1" customWidth="1"/>
    <col min="10" max="10" width="20.28515625" bestFit="1" customWidth="1"/>
    <col min="11" max="11" width="22.85546875" bestFit="1" customWidth="1"/>
  </cols>
  <sheetData>
    <row r="1" spans="1:12">
      <c r="A1" s="82" t="s">
        <v>618</v>
      </c>
      <c r="B1" s="82"/>
      <c r="C1" s="82"/>
      <c r="D1" s="82"/>
      <c r="E1" s="82"/>
      <c r="F1" s="28"/>
      <c r="G1" s="82" t="s">
        <v>620</v>
      </c>
      <c r="H1" s="82"/>
      <c r="I1" s="82"/>
      <c r="J1" s="82"/>
      <c r="K1" s="82"/>
    </row>
    <row r="2" spans="1:12">
      <c r="A2" s="10" t="s">
        <v>0</v>
      </c>
      <c r="B2" s="11" t="s">
        <v>572</v>
      </c>
      <c r="C2" s="12" t="s">
        <v>576</v>
      </c>
      <c r="D2" s="12" t="s">
        <v>67</v>
      </c>
      <c r="E2" s="12" t="s">
        <v>619</v>
      </c>
      <c r="F2" s="12" t="s">
        <v>639</v>
      </c>
      <c r="G2" s="13" t="s">
        <v>0</v>
      </c>
      <c r="H2" s="14" t="s">
        <v>572</v>
      </c>
      <c r="I2" s="15" t="s">
        <v>576</v>
      </c>
      <c r="J2" s="15" t="s">
        <v>67</v>
      </c>
      <c r="K2" s="15" t="s">
        <v>619</v>
      </c>
      <c r="L2" s="15" t="s">
        <v>639</v>
      </c>
    </row>
    <row r="3" spans="1:12">
      <c r="A3" t="s">
        <v>623</v>
      </c>
      <c r="B3" t="s">
        <v>616</v>
      </c>
      <c r="D3" t="s">
        <v>527</v>
      </c>
      <c r="E3" s="16">
        <v>45859</v>
      </c>
      <c r="F3" s="16" t="s">
        <v>638</v>
      </c>
      <c r="G3" t="s">
        <v>23</v>
      </c>
      <c r="H3" t="s">
        <v>581</v>
      </c>
      <c r="I3" t="s">
        <v>575</v>
      </c>
      <c r="J3" t="s">
        <v>595</v>
      </c>
      <c r="K3" s="16">
        <v>45859</v>
      </c>
      <c r="L3" t="s">
        <v>638</v>
      </c>
    </row>
    <row r="4" spans="1:12">
      <c r="A4" t="s">
        <v>609</v>
      </c>
      <c r="B4" t="s">
        <v>624</v>
      </c>
      <c r="D4" t="s">
        <v>261</v>
      </c>
      <c r="E4" s="16">
        <v>45854</v>
      </c>
      <c r="F4" s="16"/>
      <c r="G4" t="s">
        <v>52</v>
      </c>
      <c r="H4" t="s">
        <v>581</v>
      </c>
      <c r="I4" t="s">
        <v>575</v>
      </c>
      <c r="J4" t="s">
        <v>621</v>
      </c>
      <c r="K4" s="16">
        <v>45859</v>
      </c>
    </row>
    <row r="5" spans="1:12">
      <c r="A5" t="s">
        <v>625</v>
      </c>
      <c r="B5" t="s">
        <v>616</v>
      </c>
      <c r="D5" t="s">
        <v>539</v>
      </c>
      <c r="E5" s="16">
        <v>45854</v>
      </c>
      <c r="F5" s="16" t="s">
        <v>623</v>
      </c>
      <c r="G5" t="s">
        <v>7</v>
      </c>
      <c r="H5" t="s">
        <v>616</v>
      </c>
      <c r="I5" t="s">
        <v>575</v>
      </c>
      <c r="J5" t="s">
        <v>622</v>
      </c>
      <c r="K5" s="16">
        <v>45859</v>
      </c>
      <c r="L5" t="s">
        <v>638</v>
      </c>
    </row>
    <row r="6" spans="1:12">
      <c r="A6" t="s">
        <v>626</v>
      </c>
      <c r="B6" t="s">
        <v>581</v>
      </c>
      <c r="D6" t="s">
        <v>627</v>
      </c>
      <c r="E6" s="16">
        <v>45854</v>
      </c>
      <c r="F6" s="16" t="s">
        <v>640</v>
      </c>
      <c r="G6" t="s">
        <v>35</v>
      </c>
      <c r="H6" t="s">
        <v>616</v>
      </c>
      <c r="I6" t="s">
        <v>575</v>
      </c>
      <c r="J6" t="s">
        <v>527</v>
      </c>
      <c r="K6" s="16">
        <v>45863</v>
      </c>
    </row>
    <row r="7" spans="1:12">
      <c r="E7" s="16"/>
      <c r="F7" s="16"/>
      <c r="G7" t="s">
        <v>1</v>
      </c>
      <c r="H7" t="s">
        <v>581</v>
      </c>
      <c r="I7" t="s">
        <v>575</v>
      </c>
      <c r="J7" t="s">
        <v>419</v>
      </c>
      <c r="K7" s="16">
        <v>45873</v>
      </c>
    </row>
    <row r="8" spans="1:12">
      <c r="G8" t="s">
        <v>11</v>
      </c>
      <c r="H8" t="s">
        <v>581</v>
      </c>
      <c r="I8" t="s">
        <v>575</v>
      </c>
      <c r="J8" t="s">
        <v>422</v>
      </c>
      <c r="K8" s="16">
        <v>45873</v>
      </c>
    </row>
    <row r="11" spans="1:12">
      <c r="K11" s="16"/>
    </row>
    <row r="12" spans="1:12">
      <c r="K12" s="16"/>
    </row>
    <row r="13" spans="1:12">
      <c r="K13" s="16"/>
    </row>
    <row r="14" spans="1:12">
      <c r="K14" s="16"/>
    </row>
    <row r="15" spans="1:12">
      <c r="K15" s="16"/>
    </row>
    <row r="16" spans="1:12">
      <c r="K16" s="16"/>
    </row>
  </sheetData>
  <mergeCells count="2">
    <mergeCell ref="A1:E1"/>
    <mergeCell ref="G1:K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2 U p W w I f h c i l A A A A 9 g A A A B I A H A B D b 2 5 m a W c v U G F j a 2 F n Z S 5 4 b W w g o h g A K K A U A A A A A A A A A A A A A A A A A A A A A A A A A A A A h Y 9 B D o I w F E S v Q r q n p W i U k E 9 J d C u J 0 c S 4 b U q F R i i E F s v d X H g k r y B G U X c u 5 8 1 b z N y v N 0 i H u v I u s j O q 0 Q m i O E C e 1 K L J l S 4 S 1 N u T H 6 G U w Z a L M y + k N 8 r a x I P J E 1 R a 2 8 a E O O e w m + G m K 0 g Y B J Q c s 8 1 e l L L m 6 C O r / 7 K v t L F c C 4 k Y H F 5 j W I j p f I H p M s I B k A l C p v R X C M e 9 z / Y H w r q v b N 9 J 1 l p / t Q M y R S D v D + w B U E s D B B Q A A g A I A D t l K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Z S l b K I p H u A 4 A A A A R A A A A E w A c A E Z v c m 1 1 b G F z L 1 N l Y 3 R p b 2 4 x L m 0 g o h g A K K A U A A A A A A A A A A A A A A A A A A A A A A A A A A A A K 0 5 N L s n M z 1 M I h t C G 1 g B Q S w E C L Q A U A A I A C A A 7 Z S l b A h + F y K U A A A D 2 A A A A E g A A A A A A A A A A A A A A A A A A A A A A Q 2 9 u Z m l n L 1 B h Y 2 t h Z 2 U u e G 1 s U E s B A i 0 A F A A C A A g A O 2 U p W w / K 6 a u k A A A A 6 Q A A A B M A A A A A A A A A A A A A A A A A 8 Q A A A F t D b 2 5 0 Z W 5 0 X 1 R 5 c G V z X S 5 4 b W x Q S w E C L Q A U A A I A C A A 7 Z S l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N u j m A o E W U a h 3 a 3 f 7 B S 3 3 A A A A A A C A A A A A A A Q Z g A A A A E A A C A A A A C + v z z s 8 4 + W / z v 0 T C x e M s A 3 c B M a C 7 v P e I 2 W 2 1 e X E f B F n A A A A A A O g A A A A A I A A C A A A A A P D N g h h A y Q Z T Q y 6 R 3 c 2 V f S d h 3 k a P Q 4 u 9 6 K f l d q s J p L 0 1 A A A A A y 1 a 8 h U M R Q + m R V M c H s E 5 U L N V T b T T 3 J 0 T Q P 8 g / q G S j 2 N N X 5 F / + q T 2 h O S l 8 f u O V V Q c h x v P T H u X 1 y l a t u n C V y 9 W h w y e i s Y T S o y U 6 M c N H 9 r g j p u k A A A A B P P p n l T / a 0 A H 2 X B O x x 2 O i K 6 4 k G q S Q y c x d V O 9 a d F M o a w o 9 8 w P 4 f 6 P I I D a v T P w p E X 8 k C R 1 a o D G 2 q p j X H b D r H K n G C < / D a t a M a s h u p > 
</file>

<file path=customXml/itemProps1.xml><?xml version="1.0" encoding="utf-8"?>
<ds:datastoreItem xmlns:ds="http://schemas.openxmlformats.org/officeDocument/2006/customXml" ds:itemID="{EFDE7981-1432-4E8F-BFEC-28BADFB288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filiais</vt:lpstr>
      <vt:lpstr>base_de_dados</vt:lpstr>
      <vt:lpstr>agosto</vt:lpstr>
      <vt:lpstr>setembro</vt:lpstr>
      <vt:lpstr>Anotações</vt:lpstr>
      <vt:lpstr>Estoque + logística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Solupress</dc:creator>
  <cp:lastModifiedBy>Solupress</cp:lastModifiedBy>
  <dcterms:created xsi:type="dcterms:W3CDTF">2015-06-05T18:17:20Z</dcterms:created>
  <dcterms:modified xsi:type="dcterms:W3CDTF">2025-10-21T11:49:34Z</dcterms:modified>
</cp:coreProperties>
</file>