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24" documentId="8_{8E997756-1BE6-4E22-AD39-8CBCC25A7D13}" xr6:coauthVersionLast="47" xr6:coauthVersionMax="47" xr10:uidLastSave="{F5209830-0D9B-4503-A669-AA77CDEFA79E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C16" i="1"/>
  <c r="C31" i="1" l="1"/>
  <c r="F30" i="1"/>
  <c r="C21" i="1"/>
  <c r="C11" i="1"/>
  <c r="C6" i="1"/>
  <c r="J5" i="1"/>
  <c r="J9" i="1"/>
  <c r="J15" i="1"/>
  <c r="J20" i="1"/>
  <c r="M19" i="1"/>
  <c r="M14" i="1"/>
  <c r="M8" i="1"/>
  <c r="F20" i="1"/>
  <c r="F18" i="1"/>
  <c r="F13" i="1"/>
  <c r="F14" i="1"/>
  <c r="F9" i="1"/>
  <c r="F10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6" i="1"/>
  <c r="C39" i="1"/>
  <c r="F38" i="1"/>
  <c r="F34" i="1"/>
  <c r="F29" i="1"/>
  <c r="J24" i="1" l="1"/>
  <c r="J28" i="1"/>
  <c r="C47" i="1"/>
  <c r="M23" i="1"/>
  <c r="C43" i="1" l="1"/>
  <c r="X35" i="1" l="1"/>
  <c r="C26" i="1"/>
  <c r="M13" i="1"/>
  <c r="F15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1" i="1" a="1"/>
  <c r="C51" i="1" s="1"/>
  <c r="C35" i="1"/>
  <c r="AA30" i="1"/>
  <c r="AA22" i="1"/>
  <c r="AA4" i="1"/>
  <c r="T40" i="1"/>
  <c r="F5" i="1"/>
  <c r="T26" i="1" l="1"/>
  <c r="T27" i="1"/>
  <c r="F25" i="1" l="1"/>
  <c r="F19" i="1"/>
  <c r="AA7" i="1" l="1"/>
  <c r="T38" i="1"/>
  <c r="M42" i="1"/>
  <c r="M41" i="1"/>
  <c r="M22" i="1"/>
  <c r="M17" i="1"/>
  <c r="M11" i="1"/>
  <c r="M3" i="1"/>
  <c r="F41" i="1"/>
  <c r="F37" i="1"/>
  <c r="F28" i="1"/>
  <c r="T18" i="1"/>
  <c r="C54" i="1" l="1"/>
  <c r="F53" i="1"/>
  <c r="F33" i="1"/>
  <c r="F4" i="1"/>
  <c r="M38" i="1"/>
  <c r="AA8" i="1" l="1"/>
  <c r="AA12" i="1"/>
  <c r="AA19" i="1"/>
  <c r="M46" i="1" l="1"/>
  <c r="F50" i="1" l="1"/>
  <c r="F3" i="1" l="1"/>
  <c r="F8" i="1" l="1"/>
  <c r="AA29" i="1"/>
  <c r="X38" i="1" l="1"/>
  <c r="M34" i="1"/>
  <c r="T39" i="1" l="1"/>
  <c r="T35" i="1" l="1"/>
  <c r="T34" i="1" l="1"/>
  <c r="F42" i="1" l="1"/>
  <c r="F45" i="1"/>
  <c r="M37" i="1" l="1"/>
  <c r="M7" i="1"/>
  <c r="AA3" i="1" l="1"/>
  <c r="F49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<sst xmlns="http://schemas.openxmlformats.org/spreadsheetml/2006/main" count="182" uniqueCount="106">
  <si>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</si>
  <si>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</si>
  <si>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</si>
  <si>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</si>
  <si>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</si>
  <si>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</si>
  <si>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</si>
  <si>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</si>
  <si>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</si>
  <si>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</si>
  <si>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</si>
  <si>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</si>
  <si>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</si>
  <si>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</si>
  <si>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</si>
  <si>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</si>
  <si>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</si>
  <si>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</si>
  <si>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</si>
  <si>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</si>
  <si>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</si>
  <si>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</si>
  <si>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</si>
  <si>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</si>
  <si>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</si>
  <si>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</si>
  <si>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</si>
  <si>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</si>
  <si>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</si>
  <si>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</si>
  <si>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</si>
  <si>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</si>
  <si>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</si>
  <si>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</si>
  <si>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</si>
  <si>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</si>
  <si>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</si>
  <si>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</si>
  <si>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</si>
  <si>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</si>
  <si>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</si>
  <si>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</si>
  <si>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</si>
  <si>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</si>
  <si>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</si>
  <si>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</si>
  <si>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</si>
  <si>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</si>
  <si>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</si>
  <si>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</si>
  <si>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</si>
  <si>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</si>
  <si>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</si>
  <si>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</si>
  <si>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</si>
  <si>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</si>
  <si>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</si>
  <si>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</si>
  <si>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</si>
  <si>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</si>
  <si>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</si>
  <si>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</si>
  <si>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</si>
  <si>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</si>
  <si>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</si>
  <si>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</si>
  <si>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</si>
  <si>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</si>
  <si>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</si>
  <si>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</si>
  <si>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</si>
  <si>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</si>
  <si>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</si>
  <si>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</si>
  <si>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</si>
  <si>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</si>
  <si>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</si>
  <si>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</si>
  <si>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</si>
  <si>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</si>
  <si>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</si>
  <si>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</si>
  <si>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</si>
  <si>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</si>
  <si>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</si>
  <si>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</si>
  <si>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</si>
  <si>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</si>
  <si>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</si>
  <si>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</si>
  <si>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</si>
  <si>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</si>
  <si>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</si>
  <si>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</si>
  <si>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</si>
  <si>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</si>
  <si>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</si>
  <si>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</si>
  <si>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</si>
  <si>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</si>
  <si>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</si>
  <si>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</si>
  <si>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</si>
  <si>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4 on blue rack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</si>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</sst>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31" activePane="bottomLeft" state="frozen"/>
      <selection pane="bottomLeft" activeCell="A51" sqref="A5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2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49">
        <v>158587</v>
      </c>
      <c r="J3" s="7">
        <v>8</v>
      </c>
      <c r="K3" s="7">
        <v>9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4" t="s">
        <v>103</v>
      </c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50">
        <f>SUM(J3:J4)*40+K3</f>
        <v>4329</v>
      </c>
      <c r="K5" s="51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50">
        <f>SUM(X3:X4)*6+Y3+Y4</f>
        <v>1122</v>
      </c>
      <c r="Y5" s="51"/>
      <c r="AB5" s="7"/>
    </row>
    <row r="6" spans="1:31" s="10" customFormat="1" ht="23.65" customHeight="1" thickBot="1" x14ac:dyDescent="0.35">
      <c r="B6" s="46" t="s">
        <v>8</v>
      </c>
      <c r="C6" s="50">
        <f>SUM(C3:C5)*40+D3</f>
        <v>6188</v>
      </c>
      <c r="D6" s="51"/>
      <c r="F6" s="7"/>
      <c r="G6" s="33"/>
      <c r="K6" s="7"/>
      <c r="N6" s="33"/>
      <c r="P6" s="46" t="s">
        <v>8</v>
      </c>
      <c r="Q6" s="50">
        <f>SUM(Q3:Q5)*30+R3+R5</f>
        <v>7809</v>
      </c>
      <c r="R6" s="51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8</v>
      </c>
      <c r="D8" s="7">
        <v>8</v>
      </c>
      <c r="E8" s="8">
        <v>46283</v>
      </c>
      <c r="F8" s="9">
        <f t="shared" ref="F8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161798</v>
      </c>
      <c r="C9" s="11">
        <v>60</v>
      </c>
      <c r="D9" s="7"/>
      <c r="E9" s="8">
        <v>46324</v>
      </c>
      <c r="F9" s="9">
        <f t="shared" ref="F9:F10" si="10">(E9-$AC$1)/365*12</f>
        <v>20.909589041095892</v>
      </c>
      <c r="G9" s="33"/>
      <c r="I9" s="46" t="s">
        <v>8</v>
      </c>
      <c r="J9" s="50">
        <f>SUM(J7:J8)*24+K7</f>
        <v>3634</v>
      </c>
      <c r="K9" s="51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50">
        <f>SUM(X7:X8)*6+Y7+Y8</f>
        <v>412</v>
      </c>
      <c r="Y9" s="51"/>
      <c r="AB9" s="7"/>
    </row>
    <row r="10" spans="1:31" s="10" customFormat="1" ht="23.65" customHeight="1" thickBot="1" x14ac:dyDescent="0.35">
      <c r="A10" s="27"/>
      <c r="B10" s="7">
        <v>162036</v>
      </c>
      <c r="C10" s="11">
        <v>22</v>
      </c>
      <c r="D10" s="7"/>
      <c r="E10" s="8">
        <v>46337</v>
      </c>
      <c r="F10" s="9">
        <f t="shared" si="10"/>
        <v>21.336986301369862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B11" s="46" t="s">
        <v>8</v>
      </c>
      <c r="C11" s="50">
        <f>SUM(C8:C10)*24+D8</f>
        <v>2168</v>
      </c>
      <c r="D11" s="51"/>
      <c r="F11" s="7"/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50">
        <f>SUM(Q8:Q10)*30+R8</f>
        <v>6337</v>
      </c>
      <c r="R11" s="51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D12" s="7"/>
      <c r="F12" s="7"/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6" t="s">
        <v>55</v>
      </c>
      <c r="B13" s="35">
        <v>159366</v>
      </c>
      <c r="C13" s="7">
        <v>1</v>
      </c>
      <c r="D13" s="7"/>
      <c r="E13" s="8">
        <v>46283</v>
      </c>
      <c r="F13" s="9">
        <f>(E13-$AC$1)/365*12</f>
        <v>19.56164383561644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50">
        <f>SUM(X11:X12)*6+Y11+Y12</f>
        <v>1240</v>
      </c>
      <c r="Y13" s="51"/>
      <c r="AB13" s="7"/>
    </row>
    <row r="14" spans="1:31" s="10" customFormat="1" ht="23.65" customHeight="1" thickBot="1" x14ac:dyDescent="0.35">
      <c r="B14" s="35">
        <v>161793</v>
      </c>
      <c r="C14" s="11">
        <v>74</v>
      </c>
      <c r="D14" s="7"/>
      <c r="E14" s="8">
        <v>46313</v>
      </c>
      <c r="F14" s="9">
        <f t="shared" ref="F14" si="13">(E14-$AC$1)/365*12</f>
        <v>20.547945205479451</v>
      </c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35">
        <v>161794</v>
      </c>
      <c r="C15" s="11">
        <v>174</v>
      </c>
      <c r="D15" s="7"/>
      <c r="E15" s="8">
        <v>46324</v>
      </c>
      <c r="F15" s="9">
        <f t="shared" ref="F15" si="14">(E15-$AC$1)/365*12</f>
        <v>20.909589041095892</v>
      </c>
      <c r="G15" s="33"/>
      <c r="I15" s="46" t="s">
        <v>8</v>
      </c>
      <c r="J15" s="50">
        <f>SUM(J11:J14)*24+K11</f>
        <v>5520</v>
      </c>
      <c r="K15" s="51"/>
      <c r="N15" s="33"/>
      <c r="P15" s="46" t="s">
        <v>8</v>
      </c>
      <c r="Q15" s="50">
        <f>SUM(Q13:Q14)*30+R13+R14</f>
        <v>3879</v>
      </c>
      <c r="R15" s="51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5">(Z15-$AC$1)/365*12</f>
        <v>43.923287671232877</v>
      </c>
      <c r="AB15" s="7"/>
    </row>
    <row r="16" spans="1:31" s="10" customFormat="1" ht="23.65" customHeight="1" thickBot="1" x14ac:dyDescent="0.35">
      <c r="B16" s="46" t="s">
        <v>8</v>
      </c>
      <c r="C16" s="50">
        <f>SUM(C13:C15)*24+D13</f>
        <v>5976</v>
      </c>
      <c r="D16" s="51"/>
      <c r="F16" s="7"/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5"/>
        <v>45.92876712328767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50">
        <f>SUM(X15:X16)*6+Y15+Y16</f>
        <v>517</v>
      </c>
      <c r="Y17" s="51"/>
      <c r="AB17" s="7"/>
    </row>
    <row r="18" spans="1:28" s="10" customFormat="1" ht="23.65" customHeight="1" thickBot="1" x14ac:dyDescent="0.35">
      <c r="A18" s="6" t="s">
        <v>56</v>
      </c>
      <c r="B18" s="44" t="s">
        <v>91</v>
      </c>
      <c r="C18" s="11">
        <v>5</v>
      </c>
      <c r="D18" s="7">
        <v>0</v>
      </c>
      <c r="E18" s="8">
        <v>46283</v>
      </c>
      <c r="F18" s="9">
        <f t="shared" ref="F18" si="18">(E18-$AC$1)/365*12</f>
        <v>19.56164383561644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9">(S18-$AC$1)/365*12</f>
        <v>20.81095890410959</v>
      </c>
      <c r="U18" s="33"/>
      <c r="AB18" s="7"/>
    </row>
    <row r="19" spans="1:28" s="10" customFormat="1" ht="23.65" customHeight="1" thickBot="1" x14ac:dyDescent="0.35">
      <c r="A19" s="27"/>
      <c r="B19" s="44" t="s">
        <v>91</v>
      </c>
      <c r="C19" s="7">
        <v>54</v>
      </c>
      <c r="E19" s="8">
        <v>46283</v>
      </c>
      <c r="F19" s="9">
        <f t="shared" ref="F19:F20" si="20">(E19-$AC$1)/365*12</f>
        <v>19.56164383561644</v>
      </c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50">
        <f>SUM(Q17:Q18)*30+R17+R18</f>
        <v>1385</v>
      </c>
      <c r="R19" s="51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27"/>
      <c r="B20" s="44" t="s">
        <v>99</v>
      </c>
      <c r="C20" s="7">
        <v>101</v>
      </c>
      <c r="E20" s="8">
        <v>46303</v>
      </c>
      <c r="F20" s="9">
        <f t="shared" si="20"/>
        <v>20.219178082191782</v>
      </c>
      <c r="G20" s="33"/>
      <c r="I20" s="46" t="s">
        <v>8</v>
      </c>
      <c r="J20" s="50">
        <f>SUM(J17:J19)*12+K17</f>
        <v>2455</v>
      </c>
      <c r="K20" s="51"/>
      <c r="L20" s="7"/>
      <c r="M20" s="7"/>
      <c r="N20" s="33"/>
      <c r="P20" s="13"/>
      <c r="Q20" s="10" t="s">
        <v>17</v>
      </c>
      <c r="U20" s="33"/>
      <c r="W20" s="46" t="s">
        <v>8</v>
      </c>
      <c r="X20" s="50">
        <f>SUM(X19*200)+Y19</f>
        <v>1118</v>
      </c>
      <c r="Y20" s="51"/>
      <c r="AB20" s="7"/>
    </row>
    <row r="21" spans="1:28" s="10" customFormat="1" ht="23.65" customHeight="1" thickBot="1" x14ac:dyDescent="0.35">
      <c r="B21" s="47" t="s">
        <v>8</v>
      </c>
      <c r="C21" s="50">
        <f>SUM(C18:C20)*12+D18</f>
        <v>1920</v>
      </c>
      <c r="D21" s="51"/>
      <c r="F21" s="7"/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B22" s="43"/>
      <c r="D22" s="7"/>
      <c r="F22" s="7"/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6" t="s">
        <v>57</v>
      </c>
      <c r="B23" s="45" t="s">
        <v>104</v>
      </c>
      <c r="C23" s="11">
        <v>6</v>
      </c>
      <c r="D23" s="7"/>
      <c r="E23" s="8">
        <v>46211</v>
      </c>
      <c r="F23" s="9">
        <f>(E23-$AC$1)/365*12</f>
        <v>17.194520547945206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50">
        <f>SUM(Q21:Q22)*30+R21</f>
        <v>1841</v>
      </c>
      <c r="R23" s="51"/>
      <c r="U23" s="33"/>
      <c r="W23" s="46" t="s">
        <v>8</v>
      </c>
      <c r="X23" s="50">
        <f>SUM(X22*200)+Y22</f>
        <v>780</v>
      </c>
      <c r="Y23" s="51"/>
      <c r="AB23" s="7"/>
    </row>
    <row r="24" spans="1:28" s="10" customFormat="1" ht="23.65" customHeight="1" thickBot="1" x14ac:dyDescent="0.35">
      <c r="A24" s="6"/>
      <c r="B24" s="45" t="s">
        <v>104</v>
      </c>
      <c r="C24" s="11">
        <v>119</v>
      </c>
      <c r="D24" s="7"/>
      <c r="E24" s="8">
        <v>46211</v>
      </c>
      <c r="F24" s="9"/>
      <c r="G24" s="33"/>
      <c r="I24" s="46" t="s">
        <v>8</v>
      </c>
      <c r="J24" s="50">
        <f>SUM(J22:J23)*30+K22+K23</f>
        <v>2722</v>
      </c>
      <c r="K24" s="51"/>
      <c r="N24" s="33"/>
      <c r="U24" s="33"/>
      <c r="AB24" s="7"/>
    </row>
    <row r="25" spans="1:28" s="10" customFormat="1" ht="23.65" customHeight="1" thickBot="1" x14ac:dyDescent="0.35">
      <c r="A25" s="29"/>
      <c r="B25" s="45" t="s">
        <v>105</v>
      </c>
      <c r="C25" s="11">
        <v>36</v>
      </c>
      <c r="D25" s="7"/>
      <c r="E25" s="8">
        <v>46302</v>
      </c>
      <c r="F25" s="9">
        <f>(E25-$AC$1)/365*12</f>
        <v>20.186301369863013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2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B26" s="47" t="s">
        <v>8</v>
      </c>
      <c r="C26" s="50">
        <f>SUM(C23:C25)*40+D23+D25</f>
        <v>6440</v>
      </c>
      <c r="D26" s="51"/>
      <c r="F26" s="7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2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50">
        <f>SUM(X25:X26)*4+Y25+Y26</f>
        <v>174</v>
      </c>
      <c r="Y27" s="51"/>
      <c r="AB27" s="7"/>
    </row>
    <row r="28" spans="1:28" s="10" customFormat="1" ht="23.65" customHeight="1" thickBot="1" x14ac:dyDescent="0.35">
      <c r="A28" s="6" t="s">
        <v>59</v>
      </c>
      <c r="B28" s="44" t="s">
        <v>53</v>
      </c>
      <c r="C28" s="7">
        <v>8</v>
      </c>
      <c r="D28" s="7">
        <v>0</v>
      </c>
      <c r="E28" s="8">
        <v>46211</v>
      </c>
      <c r="F28" s="9">
        <f>(E28-$AC$1)/365*12</f>
        <v>17.194520547945206</v>
      </c>
      <c r="G28" s="33"/>
      <c r="I28" s="46" t="s">
        <v>8</v>
      </c>
      <c r="J28" s="50">
        <f>SUM(J26:J27)*30+K26</f>
        <v>2292</v>
      </c>
      <c r="K28" s="51"/>
      <c r="N28" s="33"/>
      <c r="P28" s="46" t="s">
        <v>8</v>
      </c>
      <c r="Q28" s="50">
        <f>SUM(Q25:Q27)*30+R25+R26+R27</f>
        <v>2418</v>
      </c>
      <c r="R28" s="51"/>
      <c r="U28" s="33"/>
      <c r="AB28" s="7"/>
    </row>
    <row r="29" spans="1:28" s="10" customFormat="1" ht="23.65" customHeight="1" x14ac:dyDescent="0.3">
      <c r="B29" s="44" t="s">
        <v>53</v>
      </c>
      <c r="C29" s="7">
        <v>55</v>
      </c>
      <c r="D29" s="7"/>
      <c r="E29" s="8">
        <v>46211</v>
      </c>
      <c r="F29" s="9">
        <f>(E29-$AC$1)/365*12</f>
        <v>17.194520547945206</v>
      </c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4" t="s">
        <v>100</v>
      </c>
      <c r="C30" s="7">
        <v>80</v>
      </c>
      <c r="D30" s="7"/>
      <c r="E30" s="8">
        <v>46248</v>
      </c>
      <c r="F30" s="9">
        <f>(E30-$AC$1)/365*12</f>
        <v>18.410958904109588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7" t="s">
        <v>8</v>
      </c>
      <c r="C31" s="50">
        <f>SUM(C28:C30)*24+D28</f>
        <v>3432</v>
      </c>
      <c r="D31" s="51"/>
      <c r="F31" s="7"/>
      <c r="G31" s="33"/>
      <c r="I31" s="46" t="s">
        <v>8</v>
      </c>
      <c r="J31" s="50">
        <f>SUM(J30)*30+K30</f>
        <v>234</v>
      </c>
      <c r="K31" s="51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50">
        <f>SUM(X29:X30)*30+Y29</f>
        <v>1270</v>
      </c>
      <c r="Y31" s="51"/>
      <c r="AB31" s="7"/>
    </row>
    <row r="32" spans="1:28" s="10" customFormat="1" ht="23.65" customHeight="1" thickBot="1" x14ac:dyDescent="0.35">
      <c r="B32" s="43"/>
      <c r="D32" s="7"/>
      <c r="F32" s="7"/>
      <c r="G32" s="33"/>
      <c r="K32" s="7"/>
      <c r="N32" s="33"/>
      <c r="P32" s="46" t="s">
        <v>8</v>
      </c>
      <c r="Q32" s="50">
        <f>SUM(Q30:Q31)*30+R30</f>
        <v>609</v>
      </c>
      <c r="R32" s="51"/>
      <c r="U32" s="33"/>
      <c r="AB32" s="7"/>
    </row>
    <row r="33" spans="1:28" s="10" customFormat="1" ht="23.65" customHeight="1" x14ac:dyDescent="0.3">
      <c r="A33" s="6" t="s">
        <v>60</v>
      </c>
      <c r="B33" s="44" t="s">
        <v>86</v>
      </c>
      <c r="C33" s="7">
        <v>8</v>
      </c>
      <c r="D33" s="7">
        <v>6</v>
      </c>
      <c r="E33" s="8">
        <v>46312</v>
      </c>
      <c r="F33" s="9">
        <f>(E33-$AC$1)/365*12</f>
        <v>20.515068493150686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A34" s="27"/>
      <c r="B34" s="44" t="s">
        <v>86</v>
      </c>
      <c r="C34" s="7">
        <v>79</v>
      </c>
      <c r="D34" s="7"/>
      <c r="E34" s="8">
        <v>46312</v>
      </c>
      <c r="F34" s="9">
        <f>(E34-$AC$1)/365*12</f>
        <v>20.515068493150686</v>
      </c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7" t="s">
        <v>8</v>
      </c>
      <c r="C35" s="50">
        <f>SUM(C33:C34)*24+D33</f>
        <v>2094</v>
      </c>
      <c r="D35" s="51"/>
      <c r="F35" s="7"/>
      <c r="G35" s="33"/>
      <c r="I35" s="46" t="s">
        <v>8</v>
      </c>
      <c r="J35" s="50">
        <f>SUM(J33:J34)*24+K33</f>
        <v>1129</v>
      </c>
      <c r="K35" s="51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50">
        <f>SUM(X33:X34)*18+Y33</f>
        <v>1175</v>
      </c>
      <c r="Y35" s="51"/>
      <c r="AB35" s="7"/>
    </row>
    <row r="36" spans="1:28" s="10" customFormat="1" ht="23.65" customHeight="1" thickBot="1" x14ac:dyDescent="0.35">
      <c r="B36" s="43"/>
      <c r="D36" s="7"/>
      <c r="F36" s="7"/>
      <c r="G36" s="33"/>
      <c r="K36" s="7"/>
      <c r="N36" s="33"/>
      <c r="P36" s="46" t="s">
        <v>8</v>
      </c>
      <c r="Q36" s="50">
        <f>SUM(Q34:Q35)*30+R34</f>
        <v>828</v>
      </c>
      <c r="R36" s="51"/>
      <c r="S36" s="7"/>
      <c r="T36" s="7"/>
      <c r="U36" s="33"/>
      <c r="AB36" s="7"/>
    </row>
    <row r="37" spans="1:28" s="10" customFormat="1" ht="23.65" customHeight="1" thickBot="1" x14ac:dyDescent="0.35">
      <c r="A37" s="6" t="s">
        <v>39</v>
      </c>
      <c r="B37" s="44" t="s">
        <v>45</v>
      </c>
      <c r="C37" s="11">
        <v>7</v>
      </c>
      <c r="D37" s="7">
        <v>6</v>
      </c>
      <c r="E37" s="14">
        <v>46260</v>
      </c>
      <c r="F37" s="9">
        <f>(E37-$AC$1)/365*12</f>
        <v>18.805479452054794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4" t="s">
        <v>92</v>
      </c>
      <c r="C38" s="40">
        <v>81</v>
      </c>
      <c r="D38" s="7"/>
      <c r="E38" s="14">
        <v>46352</v>
      </c>
      <c r="F38" s="9">
        <f>(E38-$AC$1)/365*12</f>
        <v>21.830136986301369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50">
        <f>SUM(X37:X37)*18+Y37</f>
        <v>2</v>
      </c>
      <c r="Y38" s="51"/>
      <c r="AB38" s="7"/>
    </row>
    <row r="39" spans="1:28" s="10" customFormat="1" ht="23.65" customHeight="1" thickBot="1" x14ac:dyDescent="0.35">
      <c r="B39" s="47" t="s">
        <v>8</v>
      </c>
      <c r="C39" s="50">
        <f>SUM(C37:C38)*30+D37</f>
        <v>2646</v>
      </c>
      <c r="D39" s="51"/>
      <c r="F39" s="7"/>
      <c r="G39" s="33"/>
      <c r="I39" s="46" t="s">
        <v>8</v>
      </c>
      <c r="J39" s="50">
        <f>SUM(J37:J38)*24+K37</f>
        <v>972</v>
      </c>
      <c r="K39" s="51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A41" s="6" t="s">
        <v>41</v>
      </c>
      <c r="B41" s="44" t="s">
        <v>46</v>
      </c>
      <c r="C41" s="7">
        <v>5</v>
      </c>
      <c r="D41" s="7">
        <v>9</v>
      </c>
      <c r="E41" s="14">
        <v>46291</v>
      </c>
      <c r="F41" s="9">
        <f>(E41-$AC$1)/365*12</f>
        <v>19.824657534246576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50">
        <f>SUM(Q38:Q40)*30+R38+R40</f>
        <v>3245</v>
      </c>
      <c r="R41" s="51"/>
      <c r="U41" s="34"/>
      <c r="AB41" s="7"/>
    </row>
    <row r="42" spans="1:28" s="10" customFormat="1" ht="23.65" customHeight="1" thickBot="1" x14ac:dyDescent="0.35">
      <c r="A42" s="6"/>
      <c r="B42" s="44" t="s">
        <v>46</v>
      </c>
      <c r="C42" s="7">
        <v>48</v>
      </c>
      <c r="D42" s="7"/>
      <c r="E42" s="14">
        <v>46291</v>
      </c>
      <c r="F42" s="9">
        <f>(E42-$AC$1)/365*12</f>
        <v>19.824657534246576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7" t="s">
        <v>8</v>
      </c>
      <c r="C43" s="50">
        <f>SUM(C41:C42)*30+D41</f>
        <v>1599</v>
      </c>
      <c r="D43" s="51"/>
      <c r="F43" s="7"/>
      <c r="G43" s="33"/>
      <c r="I43" s="46" t="s">
        <v>8</v>
      </c>
      <c r="J43" s="50">
        <f>SUM(J41:J42)*24+K41</f>
        <v>555</v>
      </c>
      <c r="K43" s="51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75</v>
      </c>
      <c r="B45" s="44" t="s">
        <v>89</v>
      </c>
      <c r="C45" s="7">
        <v>10</v>
      </c>
      <c r="D45" s="15">
        <v>2</v>
      </c>
      <c r="E45" s="14">
        <v>46352</v>
      </c>
      <c r="F45" s="9">
        <f t="shared" ref="F45:F46" si="36">(E45-$AC$1)/365*12</f>
        <v>21.830136986301369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7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89</v>
      </c>
      <c r="C46" s="11">
        <v>55</v>
      </c>
      <c r="D46" s="15">
        <v>5</v>
      </c>
      <c r="E46" s="14">
        <v>46352</v>
      </c>
      <c r="F46" s="9">
        <f t="shared" si="36"/>
        <v>21.830136986301369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7"/>
        <v>20.219178082191782</v>
      </c>
      <c r="N46" s="33"/>
      <c r="U46" s="24"/>
      <c r="AB46" s="7"/>
    </row>
    <row r="47" spans="1:28" s="10" customFormat="1" ht="23.65" customHeight="1" thickBot="1" x14ac:dyDescent="0.35">
      <c r="B47" s="47" t="s">
        <v>8</v>
      </c>
      <c r="C47" s="50">
        <f>SUM(C45:C46)*30+D45</f>
        <v>1952</v>
      </c>
      <c r="D47" s="51"/>
      <c r="F47" s="7"/>
      <c r="G47" s="33"/>
      <c r="H47" s="36"/>
      <c r="I47" s="46" t="s">
        <v>8</v>
      </c>
      <c r="J47" s="50">
        <f>SUM(J45:J46)*24+K45</f>
        <v>1414</v>
      </c>
      <c r="K47" s="51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76</v>
      </c>
      <c r="B49" s="43" t="s">
        <v>42</v>
      </c>
      <c r="C49" s="7">
        <v>7</v>
      </c>
      <c r="D49" s="11">
        <v>18</v>
      </c>
      <c r="E49" s="14">
        <v>46260</v>
      </c>
      <c r="F49" s="9">
        <f t="shared" ref="F49:F50" si="38">(E49-$AC$1)/365*12</f>
        <v>18.805479452054794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47</v>
      </c>
      <c r="C50" s="7">
        <v>39</v>
      </c>
      <c r="D50" s="11">
        <v>9</v>
      </c>
      <c r="E50" s="14">
        <v>46291</v>
      </c>
      <c r="F50" s="9">
        <f t="shared" si="38"/>
        <v>19.824657534246576</v>
      </c>
      <c r="G50" s="33"/>
      <c r="I50" s="39"/>
      <c r="J50" s="53"/>
      <c r="K50" s="53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8</v>
      </c>
      <c r="C51" s="50" cm="1">
        <f t="array" ref="C51">SUM(C49:C50*40)+D49+D50</f>
        <v>1867</v>
      </c>
      <c r="D51" s="51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43</v>
      </c>
      <c r="B53" s="44" t="s">
        <v>44</v>
      </c>
      <c r="C53" s="7">
        <v>10</v>
      </c>
      <c r="D53" s="7">
        <v>19</v>
      </c>
      <c r="E53" s="14">
        <v>45528</v>
      </c>
      <c r="F53" s="16">
        <f>(E53-$AC$1)/365*12</f>
        <v>-5.2602739726027394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50">
        <f>SUM(C53)*30+D53</f>
        <v>319</v>
      </c>
      <c r="D54" s="51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1:D31"/>
    <mergeCell ref="C35:D35"/>
    <mergeCell ref="C39:D39"/>
    <mergeCell ref="J47:K47"/>
    <mergeCell ref="J50:K50"/>
    <mergeCell ref="J43:K43"/>
    <mergeCell ref="J28:K28"/>
    <mergeCell ref="J31:K31"/>
    <mergeCell ref="J35:K35"/>
    <mergeCell ref="J39:K39"/>
    <mergeCell ref="C16:D16"/>
    <mergeCell ref="C21:D21"/>
    <mergeCell ref="C26:D26"/>
    <mergeCell ref="J5:K5"/>
    <mergeCell ref="J9:K9"/>
    <mergeCell ref="J15:K15"/>
    <mergeCell ref="C6:D6"/>
    <mergeCell ref="C11:D11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2025-02-04T16:37:54Z</cp:lastPrinted>
  <dcterms:created xsi:type="dcterms:W3CDTF">2024-01-31T19:33:04Z</dcterms:created>
  <dcterms:modified xsi:type="dcterms:W3CDTF">2025-02-04T17:33:25Z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