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etreleaf.sharepoint.com/sites/production-warehouse/Shared Documents/"/>
    </mc:Choice>
  </mc:AlternateContent>
  <xr:revisionPtr revIDLastSave="7358" documentId="8_{8E997756-1BE6-4E22-AD39-8CBCC25A7D13}" xr6:coauthVersionLast="47" xr6:coauthVersionMax="47" xr10:uidLastSave="{123389CA-3E21-4FE2-8B90-DD3D15C779DF}"/>
  <workbookProtection workbookAlgorithmName="SHA-512" workbookHashValue="a/VZ8kgdZMyU/a42HcB04O8OBNrnh4WxCIPRCv9GqcObOgYeM9oYcSfQqndR/nnirMykfzLaq88Ahwir6HajhQ==" workbookSaltValue="jsEDzk1n/+JkLoe+dWrmxg==" workbookSpinCount="100000" lockStructure="1"/>
  <bookViews>
    <workbookView xWindow="-120" yWindow="-120" windowWidth="29040" windowHeight="15720" xr2:uid="{E068F5DE-AD3F-496A-8413-33EBF2D4DDCC}"/>
  </bookViews>
  <sheets>
    <sheet name="Sheet1" sheetId="1" r:id="rId1"/>
  </sheets>
  <definedNames>
    <definedName name="_xlnm.Print_Area" localSheetId="0">Sheet1!$A$1:$AA$61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F12" i="1"/>
  <c r="F9" i="1"/>
  <c r="F25" i="1"/>
  <c r="C18" i="1"/>
  <c r="C33" i="1" l="1"/>
  <c r="F32" i="1"/>
  <c r="C23" i="1"/>
  <c r="C6" i="1"/>
  <c r="J5" i="1"/>
  <c r="J9" i="1"/>
  <c r="J15" i="1"/>
  <c r="J20" i="1"/>
  <c r="M19" i="1"/>
  <c r="M14" i="1"/>
  <c r="M8" i="1"/>
  <c r="F22" i="1"/>
  <c r="F20" i="1"/>
  <c r="F15" i="1"/>
  <c r="F16" i="1"/>
  <c r="F10" i="1"/>
  <c r="F11" i="1"/>
  <c r="X17" i="1"/>
  <c r="AA16" i="1"/>
  <c r="AA15" i="1"/>
  <c r="AA25" i="1" l="1"/>
  <c r="Q36" i="1" l="1"/>
  <c r="Q41" i="1"/>
  <c r="Q11" i="1"/>
  <c r="Q23" i="1" l="1"/>
  <c r="Q15" i="1"/>
  <c r="T14" i="1"/>
  <c r="T9" i="1"/>
  <c r="T10" i="1"/>
  <c r="Q6" i="1"/>
  <c r="T4" i="1"/>
  <c r="T5" i="1"/>
  <c r="M27" i="1"/>
  <c r="M18" i="1"/>
  <c r="M12" i="1"/>
  <c r="M4" i="1"/>
  <c r="F48" i="1"/>
  <c r="C41" i="1"/>
  <c r="F40" i="1"/>
  <c r="F36" i="1"/>
  <c r="F31" i="1"/>
  <c r="J24" i="1" l="1"/>
  <c r="J28" i="1"/>
  <c r="C49" i="1"/>
  <c r="M23" i="1"/>
  <c r="C45" i="1" l="1"/>
  <c r="X35" i="1" l="1"/>
  <c r="C28" i="1"/>
  <c r="M13" i="1"/>
  <c r="F17" i="1" l="1"/>
  <c r="T31" i="1" l="1"/>
  <c r="X31" i="1" l="1"/>
  <c r="X27" i="1"/>
  <c r="X23" i="1"/>
  <c r="X20" i="1"/>
  <c r="X13" i="1"/>
  <c r="X9" i="1"/>
  <c r="X5" i="1"/>
  <c r="J43" i="1" l="1"/>
  <c r="J47" i="1"/>
  <c r="Q32" i="1" l="1"/>
  <c r="Q28" i="1"/>
  <c r="Q19" i="1"/>
  <c r="J39" i="1"/>
  <c r="J35" i="1"/>
  <c r="J31" i="1"/>
  <c r="C53" i="1" a="1"/>
  <c r="C53" i="1" s="1"/>
  <c r="C37" i="1"/>
  <c r="AA30" i="1"/>
  <c r="AA22" i="1"/>
  <c r="AA4" i="1"/>
  <c r="T40" i="1"/>
  <c r="F5" i="1"/>
  <c r="T26" i="1" l="1"/>
  <c r="T27" i="1"/>
  <c r="F27" i="1" l="1"/>
  <c r="F21" i="1"/>
  <c r="AA7" i="1" l="1"/>
  <c r="T38" i="1"/>
  <c r="M42" i="1"/>
  <c r="M41" i="1"/>
  <c r="M22" i="1"/>
  <c r="M17" i="1"/>
  <c r="M11" i="1"/>
  <c r="M3" i="1"/>
  <c r="F43" i="1"/>
  <c r="F39" i="1"/>
  <c r="F30" i="1"/>
  <c r="T18" i="1"/>
  <c r="C56" i="1" l="1"/>
  <c r="F55" i="1"/>
  <c r="F35" i="1"/>
  <c r="F4" i="1"/>
  <c r="M38" i="1"/>
  <c r="AA8" i="1" l="1"/>
  <c r="AA12" i="1"/>
  <c r="AA19" i="1"/>
  <c r="M46" i="1" l="1"/>
  <c r="F52" i="1" l="1"/>
  <c r="F3" i="1" l="1"/>
  <c r="F8" i="1" l="1"/>
  <c r="AA29" i="1"/>
  <c r="X38" i="1" l="1"/>
  <c r="M34" i="1"/>
  <c r="T39" i="1" l="1"/>
  <c r="T35" i="1" l="1"/>
  <c r="T34" i="1" l="1"/>
  <c r="F44" i="1" l="1"/>
  <c r="F47" i="1"/>
  <c r="M37" i="1" l="1"/>
  <c r="M7" i="1"/>
  <c r="AA3" i="1" l="1"/>
  <c r="F51" i="1" l="1"/>
  <c r="AA33" i="1"/>
  <c r="AA37" i="1" l="1"/>
  <c r="T25" i="1" l="1"/>
  <c r="T8" i="1"/>
  <c r="T3" i="1"/>
  <c r="T17" i="1" l="1"/>
  <c r="M26" i="1" l="1"/>
  <c r="T30" i="1" l="1"/>
  <c r="AA11" i="1" l="1"/>
  <c r="M30" i="1"/>
  <c r="M33" i="1"/>
  <c r="M45" i="1"/>
  <c r="T22" i="1"/>
  <c r="T21" i="1"/>
  <c r="T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<sst xmlns="http://schemas.openxmlformats.org/spreadsheetml/2006/main" count="181" uniqueCount="105">
  <si>
    <t>SKU</t>
  </si>
  <si>
    <t>Lot #</t>
  </si>
  <si>
    <t>Case count</t>
  </si>
  <si>
    <t>Each</t>
  </si>
  <si>
    <t>BB Date</t>
  </si>
  <si>
    <t>Remaining Life</t>
  </si>
  <si>
    <t>Date</t>
  </si>
  <si>
    <t>100-DR-HO</t>
  </si>
  <si>
    <t>Total</t>
  </si>
  <si>
    <t>0924T118</t>
  </si>
  <si>
    <t xml:space="preserve">  </t>
  </si>
  <si>
    <t>200-DR-HO</t>
  </si>
  <si>
    <t>PRSS0040</t>
  </si>
  <si>
    <t>500-DR-HO</t>
  </si>
  <si>
    <t>PR2&amp;10041</t>
  </si>
  <si>
    <t>0624T516</t>
  </si>
  <si>
    <t>750-DR-HO</t>
  </si>
  <si>
    <t xml:space="preserve"> </t>
  </si>
  <si>
    <t>300-HJR-HO</t>
  </si>
  <si>
    <t>100-LIPE-ULTRA</t>
  </si>
  <si>
    <t>TS-Itchy &amp; Dry Shampoo</t>
  </si>
  <si>
    <t>0924FH307</t>
  </si>
  <si>
    <t>PRIDS0044</t>
  </si>
  <si>
    <t>600-HJR-HO</t>
  </si>
  <si>
    <t>300-LIPE-ULTRA</t>
  </si>
  <si>
    <t>2406P-2</t>
  </si>
  <si>
    <t>0924FH609</t>
  </si>
  <si>
    <t>PR2&amp;1TS0045</t>
  </si>
  <si>
    <t>600-LIPE-ULTRA</t>
  </si>
  <si>
    <t>2400-HJ-EQN</t>
  </si>
  <si>
    <t>0822EJ2401</t>
  </si>
  <si>
    <t>OMEGA-ALG</t>
  </si>
  <si>
    <t>2404P</t>
  </si>
  <si>
    <t>SK-PW-RL</t>
  </si>
  <si>
    <t>POST-BIO-GH</t>
  </si>
  <si>
    <t>2406X</t>
  </si>
  <si>
    <t>SNT30</t>
  </si>
  <si>
    <t xml:space="preserve">Yellow Bowl </t>
  </si>
  <si>
    <t>1123C101</t>
  </si>
  <si>
    <t>300-SR-HO</t>
  </si>
  <si>
    <t>Black Bowl</t>
  </si>
  <si>
    <t>600-SR-HO</t>
  </si>
  <si>
    <t>0824FS311-1</t>
  </si>
  <si>
    <t>1500-SR-EQN</t>
  </si>
  <si>
    <t>0822ER1501</t>
  </si>
  <si>
    <t>0924FS312</t>
  </si>
  <si>
    <t>0924FS609</t>
  </si>
  <si>
    <t>0924FS312-1</t>
  </si>
  <si>
    <t>0924T217</t>
  </si>
  <si>
    <t>0624T410</t>
  </si>
  <si>
    <t>2408V</t>
  </si>
  <si>
    <t>1124U301-1</t>
  </si>
  <si>
    <t>1124U301</t>
  </si>
  <si>
    <t>158236</t>
  </si>
  <si>
    <t>TS-EDI-STRESS-PB</t>
  </si>
  <si>
    <t>EDI-STRESS-PB-LRG</t>
  </si>
  <si>
    <t>EDI-STRESS-PB-FAM</t>
  </si>
  <si>
    <t>TS-EDI-STRESS-PEPP</t>
  </si>
  <si>
    <t>EDI-STRESS-PB-SML</t>
  </si>
  <si>
    <t>EDI-STRESS-PEPP-SML</t>
  </si>
  <si>
    <t>EDI-STRESS-PEPP-LRG</t>
  </si>
  <si>
    <t>TS-EDI-HJ-PB</t>
  </si>
  <si>
    <t>EDI-HJ-PB-SML</t>
  </si>
  <si>
    <t>EDI-HJ-PB-LRG</t>
  </si>
  <si>
    <t>EDI-HJ-PB-FAM</t>
  </si>
  <si>
    <t>EDI-DR-BC-SML</t>
  </si>
  <si>
    <t>EDI-DR-BC-LRG</t>
  </si>
  <si>
    <t>EDI-DR-SP-SML</t>
  </si>
  <si>
    <t>EDI-DR-SP-LRG</t>
  </si>
  <si>
    <t>ITCHY &amp; DRY-SK-CT</t>
  </si>
  <si>
    <t>SENSITIVE-SK-CT</t>
  </si>
  <si>
    <t>CONDITIONER-SK-CT</t>
  </si>
  <si>
    <t>TS-2IN1-SHAMPOO</t>
  </si>
  <si>
    <t>ITCHY-DRY-SHAMPOO-GALLON</t>
  </si>
  <si>
    <t>Cap450</t>
  </si>
  <si>
    <t>180-CAT-SR</t>
  </si>
  <si>
    <t>150-MINI-STRESS-HO</t>
  </si>
  <si>
    <t>1024T517</t>
  </si>
  <si>
    <t>1024T411</t>
  </si>
  <si>
    <t>1124RP801</t>
  </si>
  <si>
    <t>PRID24910</t>
  </si>
  <si>
    <t>PR2&amp;124911</t>
  </si>
  <si>
    <t>1024CC07</t>
  </si>
  <si>
    <t>PRC24912</t>
  </si>
  <si>
    <t>PRC2411-3</t>
  </si>
  <si>
    <t>PRIDSG2411-5</t>
  </si>
  <si>
    <t>161797</t>
  </si>
  <si>
    <t>1124FH308</t>
  </si>
  <si>
    <t>1124FH610</t>
  </si>
  <si>
    <t>1124FR1809</t>
  </si>
  <si>
    <t>2IN1-SK-CT</t>
  </si>
  <si>
    <t>159365</t>
  </si>
  <si>
    <t>1124FS313</t>
  </si>
  <si>
    <t>1124T119</t>
  </si>
  <si>
    <t>1124T218</t>
  </si>
  <si>
    <t>1.21.25</t>
  </si>
  <si>
    <t>1024S206</t>
  </si>
  <si>
    <t>1.29.25</t>
  </si>
  <si>
    <t>PRSS2411-4</t>
  </si>
  <si>
    <t>161796</t>
  </si>
  <si>
    <t>158237</t>
  </si>
  <si>
    <t>1.31.25</t>
  </si>
  <si>
    <t>2.4.25</t>
  </si>
  <si>
    <t>165893</t>
  </si>
  <si>
    <t>163030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</si>
</sst>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;@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8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4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4" borderId="0" xfId="1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14" fontId="3" fillId="0" borderId="0" xfId="0" applyNumberFormat="1" applyFont="1"/>
    <xf numFmtId="0" fontId="3" fillId="3" borderId="6" xfId="0" applyFont="1" applyFill="1" applyBorder="1" applyAlignment="1">
      <alignment horizontal="center" wrapText="1"/>
    </xf>
    <xf numFmtId="14" fontId="3" fillId="5" borderId="0" xfId="0" applyNumberFormat="1" applyFont="1" applyFill="1"/>
    <xf numFmtId="0" fontId="2" fillId="0" borderId="0" xfId="0" applyFont="1" applyAlignment="1">
      <alignment wrapText="1"/>
    </xf>
    <xf numFmtId="0" fontId="2" fillId="2" borderId="7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3" fillId="3" borderId="0" xfId="0" applyFont="1" applyFill="1"/>
    <xf numFmtId="165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Alignment="1">
      <alignment horizontal="center"/>
    </xf>
    <xf numFmtId="0" fontId="5" fillId="0" borderId="0" xfId="0" applyFont="1" applyAlignment="1">
      <alignment horizontal="right"/>
    </xf>
    <xf numFmtId="3" fontId="3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3" fillId="6" borderId="9" xfId="0" applyFont="1" applyFill="1" applyBorder="1"/>
    <xf numFmtId="0" fontId="3" fillId="6" borderId="10" xfId="0" applyFont="1" applyFill="1" applyBorder="1"/>
    <xf numFmtId="1" fontId="3" fillId="3" borderId="0" xfId="0" applyNumberFormat="1" applyFont="1" applyFill="1" applyAlignment="1">
      <alignment horizontal="center"/>
    </xf>
    <xf numFmtId="0" fontId="2" fillId="3" borderId="0" xfId="0" applyFont="1" applyFill="1"/>
    <xf numFmtId="14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1" fontId="7" fillId="0" borderId="11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02CE-C7F3-446F-985C-950AF7BFACB9}">
  <dimension ref="A1:AE283"/>
  <sheetViews>
    <sheetView tabSelected="1" zoomScale="85" zoomScaleNormal="85"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26.140625" customWidth="1"/>
    <col min="2" max="2" width="15.140625" customWidth="1"/>
    <col min="3" max="3" width="9.7109375" customWidth="1"/>
    <col min="4" max="4" width="9.28515625" style="4" customWidth="1"/>
    <col min="5" max="5" width="18.28515625" customWidth="1"/>
    <col min="6" max="6" width="13" style="4" customWidth="1"/>
    <col min="7" max="7" width="1.42578125" customWidth="1"/>
    <col min="8" max="8" width="21.85546875" customWidth="1"/>
    <col min="9" max="9" width="14.42578125" customWidth="1"/>
    <col min="10" max="10" width="9.7109375" customWidth="1"/>
    <col min="11" max="11" width="9.28515625" style="4"/>
    <col min="12" max="12" width="18.28515625" customWidth="1"/>
    <col min="13" max="13" width="13" customWidth="1"/>
    <col min="14" max="14" width="1.42578125" customWidth="1"/>
    <col min="15" max="15" width="21.85546875" customWidth="1"/>
    <col min="16" max="16" width="14.42578125" customWidth="1"/>
    <col min="17" max="17" width="9.7109375" customWidth="1"/>
    <col min="19" max="19" width="18.28515625" customWidth="1"/>
    <col min="20" max="20" width="13" customWidth="1"/>
    <col min="21" max="21" width="1.42578125" customWidth="1"/>
    <col min="22" max="22" width="29.7109375" customWidth="1"/>
    <col min="23" max="23" width="26.28515625" customWidth="1"/>
    <col min="24" max="24" width="9.7109375" customWidth="1"/>
    <col min="26" max="26" width="18.28515625" customWidth="1"/>
    <col min="27" max="27" width="13" customWidth="1"/>
    <col min="28" max="28" width="13.42578125" style="4" customWidth="1"/>
    <col min="29" max="29" width="14.5703125" bestFit="1" customWidth="1"/>
    <col min="30" max="30" width="9.28515625" customWidth="1"/>
    <col min="31" max="31" width="17.140625" customWidth="1"/>
  </cols>
  <sheetData>
    <row r="1" spans="1:31" ht="40.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1"/>
      <c r="H1" s="2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3" t="s">
        <v>5</v>
      </c>
      <c r="N1" s="31"/>
      <c r="O1" s="2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3" t="s">
        <v>5</v>
      </c>
      <c r="U1" s="31"/>
      <c r="V1" s="22" t="s">
        <v>0</v>
      </c>
      <c r="W1" s="2" t="s">
        <v>1</v>
      </c>
      <c r="X1" s="2" t="s">
        <v>2</v>
      </c>
      <c r="Y1" s="2" t="s">
        <v>3</v>
      </c>
      <c r="Z1" s="2" t="s">
        <v>4</v>
      </c>
      <c r="AA1" s="3" t="s">
        <v>5</v>
      </c>
      <c r="AB1" s="19" t="s">
        <v>6</v>
      </c>
      <c r="AC1" s="20">
        <v>45688</v>
      </c>
      <c r="AE1" s="5"/>
    </row>
    <row r="2" spans="1:31" ht="27.95" customHeight="1" x14ac:dyDescent="0.35">
      <c r="A2" s="42" t="s">
        <v>102</v>
      </c>
      <c r="G2" s="32"/>
      <c r="H2" s="23" t="s">
        <v>101</v>
      </c>
      <c r="K2" s="4">
        <v>511</v>
      </c>
      <c r="N2" s="32"/>
      <c r="O2" s="23" t="s">
        <v>95</v>
      </c>
      <c r="U2" s="32"/>
      <c r="V2" s="42" t="s">
        <v>97</v>
      </c>
      <c r="AB2" s="8"/>
      <c r="AE2" s="18"/>
    </row>
    <row r="3" spans="1:31" s="10" customFormat="1" ht="23.65" customHeight="1" x14ac:dyDescent="0.3">
      <c r="A3" s="6" t="s">
        <v>54</v>
      </c>
      <c r="B3" s="40">
        <v>159368</v>
      </c>
      <c r="C3" s="7">
        <v>6</v>
      </c>
      <c r="D3" s="7">
        <v>2</v>
      </c>
      <c r="E3" s="41">
        <v>46304</v>
      </c>
      <c r="F3" s="9">
        <f t="shared" ref="F3:F5" si="0">(E3-$AC$1)/365*12</f>
        <v>20.252054794520546</v>
      </c>
      <c r="G3" s="33"/>
      <c r="H3" s="6" t="s">
        <v>61</v>
      </c>
      <c r="I3" s="11">
        <v>158587</v>
      </c>
      <c r="J3" s="7">
        <v>8</v>
      </c>
      <c r="K3" s="7">
        <v>16</v>
      </c>
      <c r="L3" s="8">
        <v>46094</v>
      </c>
      <c r="M3" s="9">
        <f t="shared" ref="M3:M4" si="1">(L3-$AC$1)/365*12</f>
        <v>13.347945205479453</v>
      </c>
      <c r="N3" s="33"/>
      <c r="O3" s="6" t="s">
        <v>7</v>
      </c>
      <c r="P3" s="7" t="s">
        <v>9</v>
      </c>
      <c r="Q3" s="12">
        <v>9</v>
      </c>
      <c r="R3" s="7">
        <v>19</v>
      </c>
      <c r="S3" s="14">
        <v>46291</v>
      </c>
      <c r="T3" s="9">
        <f t="shared" ref="T3:T5" si="2">(S3-$AC$1)/365*12</f>
        <v>19.824657534246576</v>
      </c>
      <c r="U3" s="33"/>
      <c r="V3" s="6" t="s">
        <v>69</v>
      </c>
      <c r="W3" s="7" t="s">
        <v>80</v>
      </c>
      <c r="X3" s="7">
        <v>9</v>
      </c>
      <c r="Y3" s="7">
        <v>5</v>
      </c>
      <c r="Z3" s="14">
        <v>47024</v>
      </c>
      <c r="AA3" s="9">
        <f t="shared" ref="AA3" si="3">(Z3-$AC$1)/365*12</f>
        <v>43.923287671232877</v>
      </c>
      <c r="AB3" s="12"/>
    </row>
    <row r="4" spans="1:31" s="10" customFormat="1" ht="23.65" customHeight="1" thickBot="1" x14ac:dyDescent="0.35">
      <c r="A4" s="53"/>
      <c r="B4" s="40">
        <v>163236</v>
      </c>
      <c r="C4" s="40">
        <v>42</v>
      </c>
      <c r="D4" s="40"/>
      <c r="E4" s="41">
        <v>46323</v>
      </c>
      <c r="F4" s="9">
        <f t="shared" si="0"/>
        <v>20.876712328767123</v>
      </c>
      <c r="G4" s="33"/>
      <c r="I4" s="7">
        <v>158587</v>
      </c>
      <c r="J4" s="7">
        <v>100</v>
      </c>
      <c r="K4" s="7"/>
      <c r="L4" s="8">
        <v>46310</v>
      </c>
      <c r="M4" s="9">
        <f t="shared" si="1"/>
        <v>20.449315068493153</v>
      </c>
      <c r="N4" s="33"/>
      <c r="O4" s="27"/>
      <c r="P4" s="7" t="s">
        <v>9</v>
      </c>
      <c r="Q4" s="7">
        <v>55</v>
      </c>
      <c r="R4" s="28"/>
      <c r="S4" s="14">
        <v>46291</v>
      </c>
      <c r="T4" s="9">
        <f t="shared" si="2"/>
        <v>19.824657534246576</v>
      </c>
      <c r="U4" s="33"/>
      <c r="W4" s="7" t="s">
        <v>80</v>
      </c>
      <c r="X4" s="15">
        <v>177</v>
      </c>
      <c r="Y4" s="7">
        <v>1</v>
      </c>
      <c r="Z4" s="14">
        <v>47024</v>
      </c>
      <c r="AA4" s="9">
        <f t="shared" ref="AA4" si="4">(Z4-$AC$1)/365*12</f>
        <v>43.923287671232877</v>
      </c>
      <c r="AB4" s="7"/>
    </row>
    <row r="5" spans="1:31" s="10" customFormat="1" ht="23.65" customHeight="1" thickBot="1" x14ac:dyDescent="0.35">
      <c r="B5" s="40">
        <v>162840</v>
      </c>
      <c r="C5" s="40">
        <v>110</v>
      </c>
      <c r="D5" s="40"/>
      <c r="E5" s="41">
        <v>46351</v>
      </c>
      <c r="F5" s="9">
        <f t="shared" si="0"/>
        <v>21.797260273972604</v>
      </c>
      <c r="G5" s="33"/>
      <c r="I5" s="46" t="s">
        <v>8</v>
      </c>
      <c r="J5" s="49">
        <f>SUM(J3:J4)*40+K3</f>
        <v>4336</v>
      </c>
      <c r="K5" s="50"/>
      <c r="N5" s="33"/>
      <c r="O5" s="27"/>
      <c r="P5" s="7" t="s">
        <v>93</v>
      </c>
      <c r="Q5" s="7">
        <v>195</v>
      </c>
      <c r="R5" s="28">
        <v>20</v>
      </c>
      <c r="S5" s="14">
        <v>46414</v>
      </c>
      <c r="T5" s="9">
        <f t="shared" si="2"/>
        <v>23.868493150684934</v>
      </c>
      <c r="U5" s="33"/>
      <c r="W5" s="46" t="s">
        <v>8</v>
      </c>
      <c r="X5" s="49">
        <f>SUM(X3:X4)*6+Y3+Y4</f>
        <v>1122</v>
      </c>
      <c r="Y5" s="50"/>
      <c r="AB5" s="7"/>
    </row>
    <row r="6" spans="1:31" s="10" customFormat="1" ht="23.65" customHeight="1" thickBot="1" x14ac:dyDescent="0.35">
      <c r="B6" s="46" t="s">
        <v>8</v>
      </c>
      <c r="C6" s="49">
        <f>SUM(C3:C5)*40+D3</f>
        <v>6322</v>
      </c>
      <c r="D6" s="50"/>
      <c r="F6" s="7"/>
      <c r="G6" s="33"/>
      <c r="K6" s="7"/>
      <c r="N6" s="33"/>
      <c r="P6" s="46" t="s">
        <v>8</v>
      </c>
      <c r="Q6" s="49">
        <f>SUM(Q3:Q5)*30+R3+R5</f>
        <v>7809</v>
      </c>
      <c r="R6" s="50"/>
      <c r="U6" s="33"/>
      <c r="V6" s="10" t="s">
        <v>10</v>
      </c>
      <c r="AB6" s="7"/>
    </row>
    <row r="7" spans="1:31" s="10" customFormat="1" ht="23.65" customHeight="1" x14ac:dyDescent="0.3">
      <c r="B7" s="13"/>
      <c r="C7" s="13"/>
      <c r="D7" s="13"/>
      <c r="F7" s="7"/>
      <c r="G7" s="33"/>
      <c r="H7" s="6" t="s">
        <v>62</v>
      </c>
      <c r="I7" s="7">
        <v>163237</v>
      </c>
      <c r="J7" s="7">
        <v>3</v>
      </c>
      <c r="K7" s="7">
        <v>10</v>
      </c>
      <c r="L7" s="8">
        <v>46310</v>
      </c>
      <c r="M7" s="9">
        <f t="shared" ref="M7:M8" si="5">(L7-$AC$1)/365*12</f>
        <v>20.449315068493153</v>
      </c>
      <c r="N7" s="33"/>
      <c r="U7" s="33"/>
      <c r="V7" s="6" t="s">
        <v>70</v>
      </c>
      <c r="W7" s="7" t="s">
        <v>12</v>
      </c>
      <c r="X7" s="15">
        <v>14</v>
      </c>
      <c r="Y7" s="15">
        <v>2</v>
      </c>
      <c r="Z7" s="14">
        <v>46993</v>
      </c>
      <c r="AA7" s="9">
        <f t="shared" ref="AA7" si="6">(Z7-$AC$1)/365*12</f>
        <v>42.904109589041099</v>
      </c>
      <c r="AB7" s="7"/>
    </row>
    <row r="8" spans="1:31" s="10" customFormat="1" ht="23.65" customHeight="1" thickBot="1" x14ac:dyDescent="0.35">
      <c r="A8" s="36" t="s">
        <v>58</v>
      </c>
      <c r="B8" s="7">
        <v>159367</v>
      </c>
      <c r="C8" s="7">
        <v>7</v>
      </c>
      <c r="D8" s="7">
        <v>18</v>
      </c>
      <c r="E8" s="8">
        <v>46283</v>
      </c>
      <c r="F8" s="9">
        <f t="shared" ref="F8:F9" si="7">(E8-$AC$1)/365*12</f>
        <v>19.56164383561644</v>
      </c>
      <c r="G8" s="33"/>
      <c r="H8" s="27"/>
      <c r="I8" s="7">
        <v>161791</v>
      </c>
      <c r="J8" s="7">
        <v>148</v>
      </c>
      <c r="K8" s="7"/>
      <c r="L8" s="8">
        <v>46325</v>
      </c>
      <c r="M8" s="9">
        <f t="shared" si="5"/>
        <v>20.942465753424656</v>
      </c>
      <c r="N8" s="33"/>
      <c r="O8" s="6" t="s">
        <v>11</v>
      </c>
      <c r="P8" s="7" t="s">
        <v>48</v>
      </c>
      <c r="Q8" s="7">
        <v>9</v>
      </c>
      <c r="R8" s="7">
        <v>7</v>
      </c>
      <c r="S8" s="14">
        <v>46291</v>
      </c>
      <c r="T8" s="9">
        <f t="shared" ref="T8:T10" si="8">(S8-$AC$1)/365*12</f>
        <v>19.824657534246576</v>
      </c>
      <c r="U8" s="33"/>
      <c r="W8" s="7" t="s">
        <v>98</v>
      </c>
      <c r="X8" s="7">
        <v>54</v>
      </c>
      <c r="Y8" s="7">
        <v>2</v>
      </c>
      <c r="Z8" s="14">
        <v>47085</v>
      </c>
      <c r="AA8" s="9">
        <f t="shared" ref="AA8" si="9">(Z8-$AC$1)/365*12</f>
        <v>45.92876712328767</v>
      </c>
      <c r="AB8" s="7"/>
    </row>
    <row r="9" spans="1:31" s="10" customFormat="1" ht="23.65" customHeight="1" thickBot="1" x14ac:dyDescent="0.35">
      <c r="A9" s="36"/>
      <c r="B9" s="7">
        <v>159367</v>
      </c>
      <c r="C9" s="7">
        <v>22</v>
      </c>
      <c r="D9" s="7"/>
      <c r="E9" s="8">
        <v>46283</v>
      </c>
      <c r="F9" s="9">
        <f t="shared" si="7"/>
        <v>19.56164383561644</v>
      </c>
      <c r="G9" s="33"/>
      <c r="I9" s="46" t="s">
        <v>8</v>
      </c>
      <c r="J9" s="49">
        <f>SUM(J7:J8)*24+K7</f>
        <v>3634</v>
      </c>
      <c r="K9" s="50"/>
      <c r="N9" s="33"/>
      <c r="P9" s="7" t="s">
        <v>48</v>
      </c>
      <c r="Q9" s="7">
        <v>29</v>
      </c>
      <c r="R9" s="15"/>
      <c r="S9" s="14">
        <v>46291</v>
      </c>
      <c r="T9" s="9">
        <f t="shared" si="8"/>
        <v>19.824657534246576</v>
      </c>
      <c r="U9" s="33"/>
      <c r="W9" s="46" t="s">
        <v>8</v>
      </c>
      <c r="X9" s="49">
        <f>SUM(X7:X8)*6+Y7+Y8</f>
        <v>412</v>
      </c>
      <c r="Y9" s="50"/>
      <c r="AB9" s="7"/>
    </row>
    <row r="10" spans="1:31" s="10" customFormat="1" ht="23.65" customHeight="1" thickBot="1" x14ac:dyDescent="0.35">
      <c r="A10" s="27"/>
      <c r="B10" s="7">
        <v>161798</v>
      </c>
      <c r="C10" s="11">
        <v>60</v>
      </c>
      <c r="D10" s="7"/>
      <c r="E10" s="8">
        <v>46324</v>
      </c>
      <c r="F10" s="9">
        <f t="shared" ref="F10:F12" si="10">(E10-$AC$1)/365*12</f>
        <v>20.909589041095892</v>
      </c>
      <c r="G10" s="33"/>
      <c r="K10" s="7"/>
      <c r="N10" s="33"/>
      <c r="P10" s="7" t="s">
        <v>94</v>
      </c>
      <c r="Q10" s="7">
        <v>173</v>
      </c>
      <c r="R10" s="15"/>
      <c r="S10" s="14">
        <v>46414</v>
      </c>
      <c r="T10" s="9">
        <f t="shared" si="8"/>
        <v>23.868493150684934</v>
      </c>
      <c r="U10" s="33"/>
      <c r="AB10" s="7"/>
    </row>
    <row r="11" spans="1:31" s="10" customFormat="1" ht="23.65" customHeight="1" thickBot="1" x14ac:dyDescent="0.35">
      <c r="A11" s="27"/>
      <c r="B11" s="7">
        <v>162036</v>
      </c>
      <c r="C11" s="11">
        <v>22</v>
      </c>
      <c r="D11" s="7"/>
      <c r="E11" s="8">
        <v>46337</v>
      </c>
      <c r="F11" s="9">
        <f t="shared" si="10"/>
        <v>21.336986301369862</v>
      </c>
      <c r="G11" s="33"/>
      <c r="H11" s="6" t="s">
        <v>63</v>
      </c>
      <c r="I11" s="7">
        <v>159369</v>
      </c>
      <c r="J11" s="7">
        <v>3</v>
      </c>
      <c r="K11" s="7"/>
      <c r="L11" s="8">
        <v>46338</v>
      </c>
      <c r="M11" s="9">
        <f>(L11-$AC$1)/365*12</f>
        <v>21.36986301369863</v>
      </c>
      <c r="N11" s="33"/>
      <c r="P11" s="46" t="s">
        <v>8</v>
      </c>
      <c r="Q11" s="49">
        <f>SUM(Q8:Q10)*30+R8</f>
        <v>6337</v>
      </c>
      <c r="R11" s="50"/>
      <c r="U11" s="33"/>
      <c r="V11" s="6" t="s">
        <v>90</v>
      </c>
      <c r="W11" s="7" t="s">
        <v>14</v>
      </c>
      <c r="X11" s="7">
        <v>4</v>
      </c>
      <c r="Y11" s="7">
        <v>4</v>
      </c>
      <c r="Z11" s="14">
        <v>46993</v>
      </c>
      <c r="AA11" s="9">
        <f t="shared" ref="AA11:AA12" si="11">(Z11-$AC$1)/365*12</f>
        <v>42.904109589041099</v>
      </c>
      <c r="AB11" s="7"/>
    </row>
    <row r="12" spans="1:31" s="10" customFormat="1" ht="23.65" customHeight="1" thickBot="1" x14ac:dyDescent="0.35">
      <c r="A12" s="27"/>
      <c r="B12" s="7">
        <v>162037</v>
      </c>
      <c r="C12" s="11">
        <v>1</v>
      </c>
      <c r="D12" s="7"/>
      <c r="E12" s="8">
        <v>46359</v>
      </c>
      <c r="F12" s="9">
        <f t="shared" si="10"/>
        <v>22.06027397260274</v>
      </c>
      <c r="G12" s="33"/>
      <c r="H12" s="27"/>
      <c r="I12" s="7">
        <v>159369</v>
      </c>
      <c r="J12" s="7">
        <v>9</v>
      </c>
      <c r="K12" s="7"/>
      <c r="L12" s="8">
        <v>46338</v>
      </c>
      <c r="M12" s="9">
        <f>(L12-$AC$1)/365*12</f>
        <v>21.36986301369863</v>
      </c>
      <c r="N12" s="33"/>
      <c r="U12" s="33"/>
      <c r="W12" s="7" t="s">
        <v>81</v>
      </c>
      <c r="X12" s="7">
        <v>202</v>
      </c>
      <c r="Y12" s="7"/>
      <c r="Z12" s="14">
        <v>47024</v>
      </c>
      <c r="AA12" s="9">
        <f t="shared" si="11"/>
        <v>43.923287671232877</v>
      </c>
      <c r="AB12" s="7"/>
    </row>
    <row r="13" spans="1:31" s="10" customFormat="1" ht="23.65" customHeight="1" thickBot="1" x14ac:dyDescent="0.35">
      <c r="B13" s="46" t="s">
        <v>8</v>
      </c>
      <c r="C13" s="49">
        <f>SUM(C8:C12)*24+D8</f>
        <v>2706</v>
      </c>
      <c r="D13" s="50"/>
      <c r="F13" s="7"/>
      <c r="G13" s="33"/>
      <c r="H13" s="27"/>
      <c r="I13" s="7">
        <v>162047</v>
      </c>
      <c r="J13" s="7">
        <v>169</v>
      </c>
      <c r="K13" s="7"/>
      <c r="L13" s="8">
        <v>46359</v>
      </c>
      <c r="M13" s="9">
        <f>(L13-$AC$1)/365*12</f>
        <v>22.06027397260274</v>
      </c>
      <c r="N13" s="33"/>
      <c r="O13" s="6" t="s">
        <v>13</v>
      </c>
      <c r="P13" s="7" t="s">
        <v>15</v>
      </c>
      <c r="Q13" s="7">
        <v>9</v>
      </c>
      <c r="R13" s="7">
        <v>1</v>
      </c>
      <c r="S13" s="14">
        <v>46199</v>
      </c>
      <c r="T13" s="9">
        <f t="shared" ref="T13:T14" si="12">(S13-$AC$1)/365*12</f>
        <v>16.799999999999997</v>
      </c>
      <c r="U13" s="33"/>
      <c r="W13" s="46" t="s">
        <v>8</v>
      </c>
      <c r="X13" s="49">
        <f>SUM(X11:X12)*6+Y11+Y12</f>
        <v>1240</v>
      </c>
      <c r="Y13" s="50"/>
      <c r="AB13" s="7"/>
    </row>
    <row r="14" spans="1:31" s="10" customFormat="1" ht="23.65" customHeight="1" thickBot="1" x14ac:dyDescent="0.35">
      <c r="D14" s="7"/>
      <c r="F14" s="7"/>
      <c r="G14" s="33"/>
      <c r="H14" s="27"/>
      <c r="I14" s="7">
        <v>162048</v>
      </c>
      <c r="J14" s="7">
        <v>49</v>
      </c>
      <c r="K14" s="7"/>
      <c r="L14" s="8">
        <v>46374</v>
      </c>
      <c r="M14" s="9">
        <f>(L14-$AC$1)/365*12</f>
        <v>22.553424657534247</v>
      </c>
      <c r="N14" s="33"/>
      <c r="O14" s="27"/>
      <c r="P14" s="7" t="s">
        <v>77</v>
      </c>
      <c r="Q14" s="7">
        <v>120</v>
      </c>
      <c r="R14" s="7">
        <v>8</v>
      </c>
      <c r="S14" s="14">
        <v>46321</v>
      </c>
      <c r="T14" s="9">
        <f t="shared" si="12"/>
        <v>20.81095890410959</v>
      </c>
      <c r="U14" s="33"/>
      <c r="AB14" s="7"/>
    </row>
    <row r="15" spans="1:31" s="10" customFormat="1" ht="23.65" customHeight="1" thickBot="1" x14ac:dyDescent="0.35">
      <c r="A15" s="6" t="s">
        <v>55</v>
      </c>
      <c r="B15" s="35">
        <v>159366</v>
      </c>
      <c r="C15" s="7">
        <v>7</v>
      </c>
      <c r="D15" s="7"/>
      <c r="E15" s="8">
        <v>46283</v>
      </c>
      <c r="F15" s="9">
        <f>(E15-$AC$1)/365*12</f>
        <v>19.56164383561644</v>
      </c>
      <c r="G15" s="33"/>
      <c r="I15" s="46" t="s">
        <v>8</v>
      </c>
      <c r="J15" s="49">
        <f>SUM(J11:J14)*24+K11</f>
        <v>5520</v>
      </c>
      <c r="K15" s="50"/>
      <c r="N15" s="33"/>
      <c r="P15" s="46" t="s">
        <v>8</v>
      </c>
      <c r="Q15" s="49">
        <f>SUM(Q13:Q14)*30+R13+R14</f>
        <v>3879</v>
      </c>
      <c r="R15" s="50"/>
      <c r="U15" s="33"/>
      <c r="V15" s="6" t="s">
        <v>71</v>
      </c>
      <c r="W15" s="7" t="s">
        <v>83</v>
      </c>
      <c r="X15" s="7">
        <v>12</v>
      </c>
      <c r="Y15" s="7">
        <v>5</v>
      </c>
      <c r="Z15" s="14">
        <v>47024</v>
      </c>
      <c r="AA15" s="9">
        <f t="shared" ref="AA15:AA16" si="13">(Z15-$AC$1)/365*12</f>
        <v>43.923287671232877</v>
      </c>
      <c r="AB15" s="7"/>
    </row>
    <row r="16" spans="1:31" s="10" customFormat="1" ht="23.65" customHeight="1" thickBot="1" x14ac:dyDescent="0.35">
      <c r="B16" s="35">
        <v>161793</v>
      </c>
      <c r="C16" s="11">
        <v>68</v>
      </c>
      <c r="D16" s="7"/>
      <c r="E16" s="8">
        <v>46313</v>
      </c>
      <c r="F16" s="9">
        <f t="shared" ref="F16" si="14">(E16-$AC$1)/365*12</f>
        <v>20.547945205479451</v>
      </c>
      <c r="G16" s="33"/>
      <c r="K16" s="7"/>
      <c r="N16" s="33"/>
      <c r="U16" s="33"/>
      <c r="V16" s="6"/>
      <c r="W16" s="7" t="s">
        <v>84</v>
      </c>
      <c r="X16" s="7">
        <v>73</v>
      </c>
      <c r="Y16" s="7">
        <v>2</v>
      </c>
      <c r="Z16" s="14">
        <v>47085</v>
      </c>
      <c r="AA16" s="9">
        <f t="shared" si="13"/>
        <v>45.92876712328767</v>
      </c>
      <c r="AB16" s="8"/>
    </row>
    <row r="17" spans="1:28" s="10" customFormat="1" ht="23.65" customHeight="1" thickBot="1" x14ac:dyDescent="0.35">
      <c r="B17" s="35">
        <v>161794</v>
      </c>
      <c r="C17" s="11">
        <v>174</v>
      </c>
      <c r="D17" s="7"/>
      <c r="E17" s="8">
        <v>46324</v>
      </c>
      <c r="F17" s="9">
        <f t="shared" ref="F17" si="15">(E17-$AC$1)/365*12</f>
        <v>20.909589041095892</v>
      </c>
      <c r="G17" s="33"/>
      <c r="H17" s="6" t="s">
        <v>64</v>
      </c>
      <c r="I17" s="7">
        <v>163238</v>
      </c>
      <c r="J17" s="7">
        <v>1</v>
      </c>
      <c r="K17" s="11">
        <v>7</v>
      </c>
      <c r="L17" s="8">
        <v>46310</v>
      </c>
      <c r="M17" s="9">
        <f t="shared" ref="M17:M19" si="16">(L17-$AC$1)/365*12</f>
        <v>20.449315068493153</v>
      </c>
      <c r="N17" s="33"/>
      <c r="O17" s="6" t="s">
        <v>16</v>
      </c>
      <c r="P17" s="7" t="s">
        <v>49</v>
      </c>
      <c r="Q17" s="7">
        <v>9</v>
      </c>
      <c r="R17" s="7">
        <v>17</v>
      </c>
      <c r="S17" s="14">
        <v>46199</v>
      </c>
      <c r="T17" s="9">
        <f t="shared" ref="T17" si="17">(S17-$AC$1)/365*12</f>
        <v>16.799999999999997</v>
      </c>
      <c r="U17" s="33"/>
      <c r="W17" s="46" t="s">
        <v>8</v>
      </c>
      <c r="X17" s="49">
        <f>SUM(X15:X16)*6+Y15+Y16</f>
        <v>517</v>
      </c>
      <c r="Y17" s="50"/>
      <c r="AB17" s="7"/>
    </row>
    <row r="18" spans="1:28" s="10" customFormat="1" ht="23.65" customHeight="1" thickBot="1" x14ac:dyDescent="0.35">
      <c r="B18" s="46" t="s">
        <v>8</v>
      </c>
      <c r="C18" s="49">
        <f>SUM(C15:C17)*24+D15</f>
        <v>5976</v>
      </c>
      <c r="D18" s="50"/>
      <c r="F18" s="7"/>
      <c r="G18" s="33"/>
      <c r="H18" s="6"/>
      <c r="I18" s="7">
        <v>161792</v>
      </c>
      <c r="J18" s="7">
        <v>105</v>
      </c>
      <c r="K18" s="11"/>
      <c r="L18" s="8">
        <v>46325</v>
      </c>
      <c r="M18" s="9">
        <f t="shared" si="16"/>
        <v>20.942465753424656</v>
      </c>
      <c r="N18" s="33"/>
      <c r="P18" s="7" t="s">
        <v>78</v>
      </c>
      <c r="Q18" s="7">
        <v>36</v>
      </c>
      <c r="R18" s="7">
        <v>18</v>
      </c>
      <c r="S18" s="14">
        <v>46321</v>
      </c>
      <c r="T18" s="9">
        <f t="shared" ref="T18" si="18">(S18-$AC$1)/365*12</f>
        <v>20.81095890410959</v>
      </c>
      <c r="U18" s="33"/>
      <c r="AB18" s="7"/>
    </row>
    <row r="19" spans="1:28" s="10" customFormat="1" ht="23.65" customHeight="1" thickBot="1" x14ac:dyDescent="0.35">
      <c r="B19" s="43"/>
      <c r="D19" s="7"/>
      <c r="F19" s="7"/>
      <c r="G19" s="33"/>
      <c r="H19" s="6"/>
      <c r="I19" s="7">
        <v>162032</v>
      </c>
      <c r="J19" s="7">
        <v>98</v>
      </c>
      <c r="K19" s="11"/>
      <c r="L19" s="8">
        <v>46361</v>
      </c>
      <c r="M19" s="9">
        <f t="shared" si="16"/>
        <v>22.126027397260273</v>
      </c>
      <c r="N19" s="33"/>
      <c r="P19" s="46" t="s">
        <v>8</v>
      </c>
      <c r="Q19" s="49">
        <f>SUM(Q17:Q18)*30+R17+R18</f>
        <v>1385</v>
      </c>
      <c r="R19" s="50"/>
      <c r="U19" s="33"/>
      <c r="V19" s="6" t="s">
        <v>20</v>
      </c>
      <c r="W19" s="7" t="s">
        <v>22</v>
      </c>
      <c r="X19" s="7">
        <v>5</v>
      </c>
      <c r="Y19" s="7">
        <v>118</v>
      </c>
      <c r="Z19" s="14">
        <v>46993</v>
      </c>
      <c r="AA19" s="9">
        <f>(Z19-$AC$1)/365*12</f>
        <v>42.904109589041099</v>
      </c>
      <c r="AB19" s="7"/>
    </row>
    <row r="20" spans="1:28" s="10" customFormat="1" ht="23.65" customHeight="1" thickBot="1" x14ac:dyDescent="0.35">
      <c r="A20" s="6" t="s">
        <v>56</v>
      </c>
      <c r="B20" s="44" t="s">
        <v>91</v>
      </c>
      <c r="C20" s="11">
        <v>5</v>
      </c>
      <c r="D20" s="7">
        <v>0</v>
      </c>
      <c r="E20" s="8">
        <v>46283</v>
      </c>
      <c r="F20" s="9">
        <f t="shared" ref="F20" si="19">(E20-$AC$1)/365*12</f>
        <v>19.56164383561644</v>
      </c>
      <c r="G20" s="33"/>
      <c r="I20" s="46" t="s">
        <v>8</v>
      </c>
      <c r="J20" s="49">
        <f>SUM(J17:J19)*12+K17</f>
        <v>2455</v>
      </c>
      <c r="K20" s="50"/>
      <c r="L20" s="7"/>
      <c r="M20" s="7"/>
      <c r="N20" s="33"/>
      <c r="P20" s="13"/>
      <c r="Q20" s="10" t="s">
        <v>17</v>
      </c>
      <c r="U20" s="33"/>
      <c r="W20" s="46" t="s">
        <v>8</v>
      </c>
      <c r="X20" s="49">
        <f>SUM(X19*200)+Y19</f>
        <v>1118</v>
      </c>
      <c r="Y20" s="50"/>
      <c r="AB20" s="7"/>
    </row>
    <row r="21" spans="1:28" s="10" customFormat="1" ht="23.65" customHeight="1" x14ac:dyDescent="0.3">
      <c r="A21" s="27"/>
      <c r="B21" s="44" t="s">
        <v>91</v>
      </c>
      <c r="C21" s="7">
        <v>54</v>
      </c>
      <c r="E21" s="8">
        <v>46283</v>
      </c>
      <c r="F21" s="9">
        <f t="shared" ref="F21:F22" si="20">(E21-$AC$1)/365*12</f>
        <v>19.56164383561644</v>
      </c>
      <c r="G21" s="33"/>
      <c r="K21" s="7"/>
      <c r="N21" s="33"/>
      <c r="O21" s="6" t="s">
        <v>19</v>
      </c>
      <c r="P21" s="7" t="s">
        <v>50</v>
      </c>
      <c r="Q21" s="7">
        <v>9</v>
      </c>
      <c r="R21" s="7">
        <v>11</v>
      </c>
      <c r="S21" s="14">
        <v>46291</v>
      </c>
      <c r="T21" s="9">
        <f t="shared" ref="T21:T22" si="21">(S21-$AC$1)/365*12</f>
        <v>19.824657534246576</v>
      </c>
      <c r="U21" s="33"/>
      <c r="AB21" s="7"/>
    </row>
    <row r="22" spans="1:28" s="10" customFormat="1" ht="23.65" customHeight="1" thickBot="1" x14ac:dyDescent="0.35">
      <c r="A22" s="27"/>
      <c r="B22" s="44" t="s">
        <v>99</v>
      </c>
      <c r="C22" s="7">
        <v>101</v>
      </c>
      <c r="E22" s="8">
        <v>46303</v>
      </c>
      <c r="F22" s="9">
        <f t="shared" si="20"/>
        <v>20.219178082191782</v>
      </c>
      <c r="G22" s="33"/>
      <c r="H22" s="6" t="s">
        <v>18</v>
      </c>
      <c r="I22" s="7" t="s">
        <v>21</v>
      </c>
      <c r="J22" s="7">
        <v>4</v>
      </c>
      <c r="K22" s="7">
        <v>18</v>
      </c>
      <c r="L22" s="14">
        <v>46291</v>
      </c>
      <c r="M22" s="9">
        <f t="shared" ref="M22" si="22">(L22-$AC$1)/365*12</f>
        <v>19.824657534246576</v>
      </c>
      <c r="N22" s="33"/>
      <c r="P22" s="7" t="s">
        <v>50</v>
      </c>
      <c r="Q22" s="7">
        <v>52</v>
      </c>
      <c r="R22" s="7"/>
      <c r="S22" s="14">
        <v>46291</v>
      </c>
      <c r="T22" s="9">
        <f t="shared" si="21"/>
        <v>19.824657534246576</v>
      </c>
      <c r="U22" s="33"/>
      <c r="V22" s="21" t="s">
        <v>72</v>
      </c>
      <c r="W22" s="7" t="s">
        <v>27</v>
      </c>
      <c r="X22" s="7">
        <v>3</v>
      </c>
      <c r="Y22" s="7">
        <v>180</v>
      </c>
      <c r="Z22" s="14">
        <v>46993</v>
      </c>
      <c r="AA22" s="9">
        <f t="shared" ref="AA22" si="23">(Z22-$AC$1)/365*12</f>
        <v>42.904109589041099</v>
      </c>
      <c r="AB22" s="7"/>
    </row>
    <row r="23" spans="1:28" s="10" customFormat="1" ht="23.65" customHeight="1" thickBot="1" x14ac:dyDescent="0.35">
      <c r="B23" s="47" t="s">
        <v>8</v>
      </c>
      <c r="C23" s="49">
        <f>SUM(C20:C22)*12+D20</f>
        <v>1920</v>
      </c>
      <c r="D23" s="50"/>
      <c r="F23" s="7"/>
      <c r="G23" s="33"/>
      <c r="I23" s="7" t="s">
        <v>87</v>
      </c>
      <c r="J23" s="7">
        <v>86</v>
      </c>
      <c r="K23" s="7">
        <v>4</v>
      </c>
      <c r="L23" s="14">
        <v>46352</v>
      </c>
      <c r="M23" s="9">
        <f t="shared" ref="M23" si="24">(L23-$AC$1)/365*12</f>
        <v>21.830136986301369</v>
      </c>
      <c r="N23" s="33"/>
      <c r="P23" s="46" t="s">
        <v>8</v>
      </c>
      <c r="Q23" s="49">
        <f>SUM(Q21:Q22)*30+R21</f>
        <v>1841</v>
      </c>
      <c r="R23" s="50"/>
      <c r="U23" s="33"/>
      <c r="W23" s="46" t="s">
        <v>8</v>
      </c>
      <c r="X23" s="49">
        <f>SUM(X22*200)+Y22</f>
        <v>780</v>
      </c>
      <c r="Y23" s="50"/>
      <c r="AB23" s="7"/>
    </row>
    <row r="24" spans="1:28" s="10" customFormat="1" ht="23.65" customHeight="1" thickBot="1" x14ac:dyDescent="0.35">
      <c r="B24" s="43"/>
      <c r="D24" s="7"/>
      <c r="F24" s="7"/>
      <c r="G24" s="33"/>
      <c r="I24" s="46" t="s">
        <v>8</v>
      </c>
      <c r="J24" s="49">
        <f>SUM(J22:J23)*30+K22+K23</f>
        <v>2722</v>
      </c>
      <c r="K24" s="50"/>
      <c r="N24" s="33"/>
      <c r="U24" s="33"/>
      <c r="AB24" s="7"/>
    </row>
    <row r="25" spans="1:28" s="10" customFormat="1" ht="23.65" customHeight="1" x14ac:dyDescent="0.3">
      <c r="A25" s="6" t="s">
        <v>57</v>
      </c>
      <c r="B25" s="45" t="s">
        <v>103</v>
      </c>
      <c r="C25" s="11">
        <v>5</v>
      </c>
      <c r="D25" s="7"/>
      <c r="E25" s="8">
        <v>46211</v>
      </c>
      <c r="F25" s="9">
        <f>(E25-$AC$1)/365*12</f>
        <v>17.194520547945206</v>
      </c>
      <c r="G25" s="33"/>
      <c r="K25" s="7"/>
      <c r="M25" s="10" t="s">
        <v>17</v>
      </c>
      <c r="N25" s="33"/>
      <c r="O25" s="6" t="s">
        <v>24</v>
      </c>
      <c r="P25" s="7" t="s">
        <v>25</v>
      </c>
      <c r="Q25" s="7">
        <v>9</v>
      </c>
      <c r="R25" s="7">
        <v>21</v>
      </c>
      <c r="S25" s="14">
        <v>46199</v>
      </c>
      <c r="T25" s="9">
        <f t="shared" ref="T25:T27" si="25">(S25-$AC$1)/365*12</f>
        <v>16.799999999999997</v>
      </c>
      <c r="U25" s="33"/>
      <c r="V25" s="51" t="s">
        <v>73</v>
      </c>
      <c r="W25" s="7" t="s">
        <v>85</v>
      </c>
      <c r="X25" s="7">
        <v>43</v>
      </c>
      <c r="Y25" s="7">
        <v>2</v>
      </c>
      <c r="Z25" s="14">
        <v>47085</v>
      </c>
      <c r="AA25" s="9">
        <f t="shared" ref="AA25" si="26">(Z25-$AC$1)/365*12</f>
        <v>45.92876712328767</v>
      </c>
      <c r="AB25" s="7"/>
    </row>
    <row r="26" spans="1:28" s="10" customFormat="1" ht="23.65" customHeight="1" thickBot="1" x14ac:dyDescent="0.35">
      <c r="A26" s="6"/>
      <c r="B26" s="45" t="s">
        <v>103</v>
      </c>
      <c r="C26" s="11">
        <v>119</v>
      </c>
      <c r="D26" s="7"/>
      <c r="E26" s="8">
        <v>46211</v>
      </c>
      <c r="F26" s="9"/>
      <c r="G26" s="33"/>
      <c r="H26" s="6" t="s">
        <v>23</v>
      </c>
      <c r="I26" s="7" t="s">
        <v>26</v>
      </c>
      <c r="J26" s="7">
        <v>2</v>
      </c>
      <c r="K26" s="7">
        <v>12</v>
      </c>
      <c r="L26" s="25">
        <v>46291</v>
      </c>
      <c r="M26" s="9">
        <f t="shared" ref="M26:M27" si="27">(L26-$AC$1)/365*12</f>
        <v>19.824657534246576</v>
      </c>
      <c r="N26" s="33"/>
      <c r="P26" s="7" t="s">
        <v>25</v>
      </c>
      <c r="Q26" s="7">
        <v>20</v>
      </c>
      <c r="R26" s="15">
        <v>9</v>
      </c>
      <c r="S26" s="14">
        <v>46199</v>
      </c>
      <c r="T26" s="9">
        <f t="shared" si="25"/>
        <v>16.799999999999997</v>
      </c>
      <c r="U26" s="33"/>
      <c r="V26" s="51"/>
      <c r="W26" s="7"/>
      <c r="X26" s="7"/>
      <c r="Y26" s="7"/>
      <c r="Z26" s="14"/>
      <c r="AA26" s="9"/>
      <c r="AB26" s="7"/>
    </row>
    <row r="27" spans="1:28" s="10" customFormat="1" ht="23.65" customHeight="1" thickBot="1" x14ac:dyDescent="0.35">
      <c r="A27" s="29"/>
      <c r="B27" s="45" t="s">
        <v>104</v>
      </c>
      <c r="C27" s="11">
        <v>9</v>
      </c>
      <c r="D27" s="7"/>
      <c r="E27" s="8">
        <v>46302</v>
      </c>
      <c r="F27" s="9">
        <f>(E27-$AC$1)/365*12</f>
        <v>20.186301369863013</v>
      </c>
      <c r="G27" s="33"/>
      <c r="I27" s="7" t="s">
        <v>88</v>
      </c>
      <c r="J27" s="7">
        <v>74</v>
      </c>
      <c r="K27" s="7"/>
      <c r="L27" s="25">
        <v>46352</v>
      </c>
      <c r="M27" s="9">
        <f t="shared" si="27"/>
        <v>21.830136986301369</v>
      </c>
      <c r="N27" s="33"/>
      <c r="P27" s="7" t="s">
        <v>52</v>
      </c>
      <c r="Q27" s="7">
        <v>50</v>
      </c>
      <c r="R27" s="15">
        <v>18</v>
      </c>
      <c r="S27" s="14">
        <v>46352</v>
      </c>
      <c r="T27" s="9">
        <f t="shared" si="25"/>
        <v>21.830136986301369</v>
      </c>
      <c r="U27" s="33"/>
      <c r="V27" s="48"/>
      <c r="W27" s="46" t="s">
        <v>8</v>
      </c>
      <c r="X27" s="49">
        <f>SUM(X25:X26)*4+Y25+Y26</f>
        <v>174</v>
      </c>
      <c r="Y27" s="50"/>
      <c r="AB27" s="7"/>
    </row>
    <row r="28" spans="1:28" s="10" customFormat="1" ht="23.65" customHeight="1" thickBot="1" x14ac:dyDescent="0.35">
      <c r="B28" s="47" t="s">
        <v>8</v>
      </c>
      <c r="C28" s="49">
        <f>SUM(C25:C27)*40+D25+D27</f>
        <v>5320</v>
      </c>
      <c r="D28" s="50"/>
      <c r="F28" s="7"/>
      <c r="G28" s="33"/>
      <c r="I28" s="46" t="s">
        <v>8</v>
      </c>
      <c r="J28" s="49">
        <f>SUM(J26:J27)*30+K26</f>
        <v>2292</v>
      </c>
      <c r="K28" s="50"/>
      <c r="N28" s="33"/>
      <c r="P28" s="46" t="s">
        <v>8</v>
      </c>
      <c r="Q28" s="49">
        <f>SUM(Q25:Q27)*30+R25+R26+R27</f>
        <v>2418</v>
      </c>
      <c r="R28" s="50"/>
      <c r="U28" s="33"/>
      <c r="AB28" s="7"/>
    </row>
    <row r="29" spans="1:28" s="10" customFormat="1" ht="23.65" customHeight="1" x14ac:dyDescent="0.3">
      <c r="B29" s="43"/>
      <c r="D29" s="7"/>
      <c r="F29" s="7"/>
      <c r="G29" s="33"/>
      <c r="K29" s="7"/>
      <c r="N29" s="33"/>
      <c r="U29" s="33"/>
      <c r="V29" s="6" t="s">
        <v>33</v>
      </c>
      <c r="W29" s="7" t="s">
        <v>82</v>
      </c>
      <c r="X29" s="7">
        <v>10</v>
      </c>
      <c r="Y29" s="7">
        <v>10</v>
      </c>
      <c r="Z29" s="14">
        <v>46321</v>
      </c>
      <c r="AA29" s="9">
        <f t="shared" ref="AA29:AA30" si="28">(Z29-$AC$1)/365*12</f>
        <v>20.81095890410959</v>
      </c>
      <c r="AB29" s="8"/>
    </row>
    <row r="30" spans="1:28" s="10" customFormat="1" ht="23.65" customHeight="1" thickBot="1" x14ac:dyDescent="0.35">
      <c r="A30" s="6" t="s">
        <v>59</v>
      </c>
      <c r="B30" s="44" t="s">
        <v>53</v>
      </c>
      <c r="C30" s="7">
        <v>8</v>
      </c>
      <c r="D30" s="7">
        <v>0</v>
      </c>
      <c r="E30" s="8">
        <v>46211</v>
      </c>
      <c r="F30" s="9">
        <f>(E30-$AC$1)/365*12</f>
        <v>17.194520547945206</v>
      </c>
      <c r="G30" s="33"/>
      <c r="H30" s="6" t="s">
        <v>29</v>
      </c>
      <c r="I30" s="7" t="s">
        <v>30</v>
      </c>
      <c r="J30" s="7">
        <v>7</v>
      </c>
      <c r="K30" s="7">
        <v>24</v>
      </c>
      <c r="L30" s="14">
        <v>45528</v>
      </c>
      <c r="M30" s="16">
        <f t="shared" ref="M30" si="29">(L30-$AC$1)/365*12</f>
        <v>-5.2602739726027394</v>
      </c>
      <c r="N30" s="33"/>
      <c r="O30" s="6" t="s">
        <v>28</v>
      </c>
      <c r="P30" s="7" t="s">
        <v>51</v>
      </c>
      <c r="Q30" s="7">
        <v>9</v>
      </c>
      <c r="R30" s="7">
        <v>9</v>
      </c>
      <c r="S30" s="14">
        <v>46352</v>
      </c>
      <c r="T30" s="9">
        <f t="shared" ref="T30:T31" si="30">(S30-$AC$1)/365*12</f>
        <v>21.830136986301369</v>
      </c>
      <c r="U30" s="33"/>
      <c r="W30" s="7" t="s">
        <v>82</v>
      </c>
      <c r="X30" s="7">
        <v>32</v>
      </c>
      <c r="Y30" s="7"/>
      <c r="Z30" s="14">
        <v>46321</v>
      </c>
      <c r="AA30" s="9">
        <f t="shared" si="28"/>
        <v>20.81095890410959</v>
      </c>
    </row>
    <row r="31" spans="1:28" s="10" customFormat="1" ht="23.65" customHeight="1" thickBot="1" x14ac:dyDescent="0.35">
      <c r="B31" s="44" t="s">
        <v>53</v>
      </c>
      <c r="C31" s="7">
        <v>55</v>
      </c>
      <c r="D31" s="7"/>
      <c r="E31" s="8">
        <v>46211</v>
      </c>
      <c r="F31" s="9">
        <f>(E31-$AC$1)/365*12</f>
        <v>17.194520547945206</v>
      </c>
      <c r="G31" s="33"/>
      <c r="I31" s="46" t="s">
        <v>8</v>
      </c>
      <c r="J31" s="49">
        <f>SUM(J30)*30+K30</f>
        <v>234</v>
      </c>
      <c r="K31" s="50"/>
      <c r="N31" s="33"/>
      <c r="O31" s="6"/>
      <c r="P31" s="7" t="s">
        <v>51</v>
      </c>
      <c r="Q31" s="7">
        <v>11</v>
      </c>
      <c r="R31" s="7"/>
      <c r="S31" s="14">
        <v>46352</v>
      </c>
      <c r="T31" s="9">
        <f t="shared" si="30"/>
        <v>21.830136986301369</v>
      </c>
      <c r="U31" s="33"/>
      <c r="W31" s="46" t="s">
        <v>8</v>
      </c>
      <c r="X31" s="49">
        <f>SUM(X29:X30)*30+Y29</f>
        <v>1270</v>
      </c>
      <c r="Y31" s="50"/>
      <c r="AB31" s="7"/>
    </row>
    <row r="32" spans="1:28" s="10" customFormat="1" ht="23.65" customHeight="1" thickBot="1" x14ac:dyDescent="0.35">
      <c r="B32" s="44" t="s">
        <v>100</v>
      </c>
      <c r="C32" s="7">
        <v>80</v>
      </c>
      <c r="D32" s="7"/>
      <c r="E32" s="8">
        <v>46248</v>
      </c>
      <c r="F32" s="9">
        <f>(E32-$AC$1)/365*12</f>
        <v>18.410958904109588</v>
      </c>
      <c r="G32" s="33"/>
      <c r="K32" s="7"/>
      <c r="N32" s="33"/>
      <c r="P32" s="46" t="s">
        <v>8</v>
      </c>
      <c r="Q32" s="49">
        <f>SUM(Q30:Q31)*30+R30</f>
        <v>609</v>
      </c>
      <c r="R32" s="50"/>
      <c r="U32" s="33"/>
      <c r="AB32" s="7"/>
    </row>
    <row r="33" spans="1:28" s="10" customFormat="1" ht="23.65" customHeight="1" thickBot="1" x14ac:dyDescent="0.35">
      <c r="B33" s="47" t="s">
        <v>8</v>
      </c>
      <c r="C33" s="49">
        <f>SUM(C30:C32)*24+D30</f>
        <v>3432</v>
      </c>
      <c r="D33" s="50"/>
      <c r="F33" s="7"/>
      <c r="G33" s="33"/>
      <c r="H33" s="17" t="s">
        <v>65</v>
      </c>
      <c r="I33" s="7">
        <v>162839</v>
      </c>
      <c r="J33" s="7">
        <v>5</v>
      </c>
      <c r="K33" s="7">
        <v>1</v>
      </c>
      <c r="L33" s="8">
        <v>46305</v>
      </c>
      <c r="M33" s="9">
        <f t="shared" ref="M33:M34" si="31">(L33-$AC$1)/365*12</f>
        <v>20.284931506849315</v>
      </c>
      <c r="N33" s="33"/>
      <c r="U33" s="33"/>
      <c r="V33" s="6" t="s">
        <v>36</v>
      </c>
      <c r="W33" s="11" t="s">
        <v>96</v>
      </c>
      <c r="X33" s="11">
        <v>0</v>
      </c>
      <c r="Y33" s="24">
        <v>5</v>
      </c>
      <c r="Z33" s="25">
        <v>46321</v>
      </c>
      <c r="AA33" s="26">
        <f t="shared" ref="AA33" si="32">(Z33-$AC$1)/365*12</f>
        <v>20.81095890410959</v>
      </c>
      <c r="AB33" s="7"/>
    </row>
    <row r="34" spans="1:28" s="10" customFormat="1" ht="23.65" customHeight="1" thickBot="1" x14ac:dyDescent="0.35">
      <c r="B34" s="43"/>
      <c r="D34" s="7"/>
      <c r="F34" s="7"/>
      <c r="G34" s="33"/>
      <c r="I34" s="7">
        <v>162839</v>
      </c>
      <c r="J34" s="11">
        <v>42</v>
      </c>
      <c r="K34" s="7"/>
      <c r="L34" s="8">
        <v>46305</v>
      </c>
      <c r="M34" s="9">
        <f t="shared" si="31"/>
        <v>20.284931506849315</v>
      </c>
      <c r="N34" s="33"/>
      <c r="O34" s="6" t="s">
        <v>31</v>
      </c>
      <c r="P34" s="7" t="s">
        <v>32</v>
      </c>
      <c r="Q34" s="7">
        <v>9</v>
      </c>
      <c r="R34" s="7">
        <v>18</v>
      </c>
      <c r="S34" s="14">
        <v>46016</v>
      </c>
      <c r="T34" s="9">
        <f>(S34-$AC$1)/365*12</f>
        <v>10.783561643835617</v>
      </c>
      <c r="U34" s="33"/>
      <c r="V34" s="6"/>
      <c r="W34" s="11" t="s">
        <v>96</v>
      </c>
      <c r="X34" s="11">
        <v>65</v>
      </c>
      <c r="Y34" s="24"/>
      <c r="Z34" s="25">
        <v>46321</v>
      </c>
      <c r="AA34" s="26"/>
      <c r="AB34" s="7"/>
    </row>
    <row r="35" spans="1:28" s="10" customFormat="1" ht="23.65" customHeight="1" thickBot="1" x14ac:dyDescent="0.35">
      <c r="A35" s="6" t="s">
        <v>60</v>
      </c>
      <c r="B35" s="44" t="s">
        <v>86</v>
      </c>
      <c r="C35" s="7">
        <v>8</v>
      </c>
      <c r="D35" s="7">
        <v>6</v>
      </c>
      <c r="E35" s="8">
        <v>46312</v>
      </c>
      <c r="F35" s="9">
        <f>(E35-$AC$1)/365*12</f>
        <v>20.515068493150686</v>
      </c>
      <c r="G35" s="33"/>
      <c r="I35" s="46" t="s">
        <v>8</v>
      </c>
      <c r="J35" s="49">
        <f>SUM(J33:J34)*24+K33</f>
        <v>1129</v>
      </c>
      <c r="K35" s="50"/>
      <c r="N35" s="33"/>
      <c r="O35" s="6"/>
      <c r="P35" s="7" t="s">
        <v>32</v>
      </c>
      <c r="Q35" s="7">
        <v>18</v>
      </c>
      <c r="R35" s="7"/>
      <c r="S35" s="14">
        <v>46016</v>
      </c>
      <c r="T35" s="9">
        <f>(S35-$AC$1)/365*12</f>
        <v>10.783561643835617</v>
      </c>
      <c r="U35" s="33"/>
      <c r="W35" s="46" t="s">
        <v>8</v>
      </c>
      <c r="X35" s="49">
        <f>SUM(X33:X34)*18+Y33</f>
        <v>1175</v>
      </c>
      <c r="Y35" s="50"/>
      <c r="AB35" s="7"/>
    </row>
    <row r="36" spans="1:28" s="10" customFormat="1" ht="23.65" customHeight="1" thickBot="1" x14ac:dyDescent="0.35">
      <c r="A36" s="27"/>
      <c r="B36" s="44" t="s">
        <v>86</v>
      </c>
      <c r="C36" s="7">
        <v>79</v>
      </c>
      <c r="D36" s="7"/>
      <c r="E36" s="8">
        <v>46312</v>
      </c>
      <c r="F36" s="9">
        <f>(E36-$AC$1)/365*12</f>
        <v>20.515068493150686</v>
      </c>
      <c r="G36" s="33"/>
      <c r="K36" s="7"/>
      <c r="N36" s="33"/>
      <c r="P36" s="46" t="s">
        <v>8</v>
      </c>
      <c r="Q36" s="49">
        <f>SUM(Q34:Q35)*30+R34</f>
        <v>828</v>
      </c>
      <c r="R36" s="50"/>
      <c r="S36" s="7"/>
      <c r="T36" s="7"/>
      <c r="U36" s="33"/>
      <c r="AB36" s="7"/>
    </row>
    <row r="37" spans="1:28" s="10" customFormat="1" ht="23.65" customHeight="1" thickBot="1" x14ac:dyDescent="0.35">
      <c r="B37" s="47" t="s">
        <v>8</v>
      </c>
      <c r="C37" s="49">
        <f>SUM(C35:C36)*24+D35</f>
        <v>2094</v>
      </c>
      <c r="D37" s="50"/>
      <c r="F37" s="7"/>
      <c r="G37" s="33"/>
      <c r="H37" s="6" t="s">
        <v>66</v>
      </c>
      <c r="I37" s="7">
        <v>161789</v>
      </c>
      <c r="J37" s="7">
        <v>5</v>
      </c>
      <c r="K37" s="7">
        <v>12</v>
      </c>
      <c r="L37" s="8">
        <v>46305</v>
      </c>
      <c r="M37" s="9">
        <f t="shared" ref="M37:M38" si="33">(L37-$AC$1)/365*12</f>
        <v>20.284931506849315</v>
      </c>
      <c r="N37" s="33"/>
      <c r="P37" s="13"/>
      <c r="R37" s="30"/>
      <c r="S37" s="7"/>
      <c r="T37" s="7"/>
      <c r="U37" s="33"/>
      <c r="V37" s="6" t="s">
        <v>74</v>
      </c>
      <c r="W37" s="7" t="s">
        <v>38</v>
      </c>
      <c r="X37" s="7"/>
      <c r="Y37" s="7">
        <v>2</v>
      </c>
      <c r="Z37" s="14">
        <v>45986</v>
      </c>
      <c r="AA37" s="9">
        <f t="shared" ref="AA37" si="34">(Z37-$AC$1)/365*12</f>
        <v>9.7972602739726025</v>
      </c>
      <c r="AB37" s="7"/>
    </row>
    <row r="38" spans="1:28" s="10" customFormat="1" ht="23.65" customHeight="1" thickBot="1" x14ac:dyDescent="0.35">
      <c r="B38" s="43"/>
      <c r="D38" s="7"/>
      <c r="F38" s="7"/>
      <c r="G38" s="33"/>
      <c r="I38" s="7">
        <v>161789</v>
      </c>
      <c r="J38" s="7">
        <v>35</v>
      </c>
      <c r="K38" s="7"/>
      <c r="L38" s="8">
        <v>46305</v>
      </c>
      <c r="M38" s="9">
        <f t="shared" si="33"/>
        <v>20.284931506849315</v>
      </c>
      <c r="N38" s="33"/>
      <c r="O38" s="6" t="s">
        <v>34</v>
      </c>
      <c r="P38" s="7" t="s">
        <v>35</v>
      </c>
      <c r="Q38" s="7">
        <v>6</v>
      </c>
      <c r="R38" s="7">
        <v>0</v>
      </c>
      <c r="S38" s="18">
        <v>46199</v>
      </c>
      <c r="T38" s="9">
        <f>(S38-$AC$1)/365*12</f>
        <v>16.799999999999997</v>
      </c>
      <c r="U38" s="33"/>
      <c r="W38" s="46" t="s">
        <v>8</v>
      </c>
      <c r="X38" s="49">
        <f>SUM(X37:X37)*18+Y37</f>
        <v>2</v>
      </c>
      <c r="Y38" s="50"/>
      <c r="AB38" s="7"/>
    </row>
    <row r="39" spans="1:28" s="10" customFormat="1" ht="23.65" customHeight="1" thickBot="1" x14ac:dyDescent="0.35">
      <c r="A39" s="6" t="s">
        <v>39</v>
      </c>
      <c r="B39" s="44" t="s">
        <v>45</v>
      </c>
      <c r="C39" s="11">
        <v>7</v>
      </c>
      <c r="D39" s="7">
        <v>6</v>
      </c>
      <c r="E39" s="14">
        <v>46260</v>
      </c>
      <c r="F39" s="9">
        <f>(E39-$AC$1)/365*12</f>
        <v>18.805479452054794</v>
      </c>
      <c r="G39" s="33"/>
      <c r="I39" s="46" t="s">
        <v>8</v>
      </c>
      <c r="J39" s="49">
        <f>SUM(J37:J38)*24+K37</f>
        <v>972</v>
      </c>
      <c r="K39" s="50"/>
      <c r="N39" s="33"/>
      <c r="O39" s="24"/>
      <c r="P39" s="7" t="s">
        <v>35</v>
      </c>
      <c r="Q39" s="7">
        <v>33</v>
      </c>
      <c r="R39" s="7"/>
      <c r="S39" s="18">
        <v>46199</v>
      </c>
      <c r="T39" s="9">
        <f>(S39-$AC$1)/365*12</f>
        <v>16.799999999999997</v>
      </c>
      <c r="U39" s="33"/>
      <c r="AB39" s="7"/>
    </row>
    <row r="40" spans="1:28" s="10" customFormat="1" ht="23.65" customHeight="1" thickBot="1" x14ac:dyDescent="0.35">
      <c r="B40" s="44" t="s">
        <v>92</v>
      </c>
      <c r="C40" s="40">
        <v>81</v>
      </c>
      <c r="D40" s="7"/>
      <c r="E40" s="14">
        <v>46352</v>
      </c>
      <c r="F40" s="9">
        <f>(E40-$AC$1)/365*12</f>
        <v>21.830136986301369</v>
      </c>
      <c r="G40" s="33"/>
      <c r="I40" s="13"/>
      <c r="J40" s="30"/>
      <c r="K40" s="30"/>
      <c r="N40" s="33"/>
      <c r="O40" s="24"/>
      <c r="P40" s="7" t="s">
        <v>79</v>
      </c>
      <c r="Q40" s="7">
        <v>69</v>
      </c>
      <c r="R40" s="7">
        <v>5</v>
      </c>
      <c r="S40" s="18">
        <v>46352</v>
      </c>
      <c r="T40" s="9">
        <f>(S40-$AC$1)/365*12</f>
        <v>21.830136986301369</v>
      </c>
      <c r="U40" s="34"/>
      <c r="AB40" s="7"/>
    </row>
    <row r="41" spans="1:28" s="10" customFormat="1" ht="23.65" customHeight="1" thickBot="1" x14ac:dyDescent="0.35">
      <c r="B41" s="47" t="s">
        <v>8</v>
      </c>
      <c r="C41" s="49">
        <f>SUM(C39:C40)*30+D39</f>
        <v>2646</v>
      </c>
      <c r="D41" s="50"/>
      <c r="F41" s="7"/>
      <c r="G41" s="33"/>
      <c r="H41" s="6" t="s">
        <v>67</v>
      </c>
      <c r="I41" s="7">
        <v>156642</v>
      </c>
      <c r="J41" s="11">
        <v>6</v>
      </c>
      <c r="K41" s="7">
        <v>3</v>
      </c>
      <c r="L41" s="8">
        <v>46197</v>
      </c>
      <c r="M41" s="9">
        <f t="shared" ref="M41:M42" si="35">(L41-$AC$1)/365*12</f>
        <v>16.734246575342464</v>
      </c>
      <c r="N41" s="33"/>
      <c r="P41" s="46" t="s">
        <v>8</v>
      </c>
      <c r="Q41" s="49">
        <f>SUM(Q38:Q40)*30+R38+R40</f>
        <v>3245</v>
      </c>
      <c r="R41" s="50"/>
      <c r="U41" s="34"/>
      <c r="AB41" s="7"/>
    </row>
    <row r="42" spans="1:28" s="10" customFormat="1" ht="23.65" customHeight="1" thickBot="1" x14ac:dyDescent="0.35">
      <c r="B42" s="43"/>
      <c r="D42" s="7"/>
      <c r="F42" s="7"/>
      <c r="G42" s="33"/>
      <c r="H42" s="27"/>
      <c r="I42" s="7">
        <v>156642</v>
      </c>
      <c r="J42" s="11">
        <v>17</v>
      </c>
      <c r="K42" s="7"/>
      <c r="L42" s="8">
        <v>46197</v>
      </c>
      <c r="M42" s="9">
        <f t="shared" si="35"/>
        <v>16.734246575342464</v>
      </c>
      <c r="N42" s="33"/>
      <c r="U42" s="24"/>
      <c r="AB42" s="7"/>
    </row>
    <row r="43" spans="1:28" s="10" customFormat="1" ht="23.65" customHeight="1" thickBot="1" x14ac:dyDescent="0.35">
      <c r="A43" s="6" t="s">
        <v>41</v>
      </c>
      <c r="B43" s="44" t="s">
        <v>46</v>
      </c>
      <c r="C43" s="7">
        <v>5</v>
      </c>
      <c r="D43" s="7">
        <v>9</v>
      </c>
      <c r="E43" s="14">
        <v>46291</v>
      </c>
      <c r="F43" s="9">
        <f>(E43-$AC$1)/365*12</f>
        <v>19.824657534246576</v>
      </c>
      <c r="G43" s="33"/>
      <c r="I43" s="46" t="s">
        <v>8</v>
      </c>
      <c r="J43" s="49">
        <f>SUM(J41:J42)*24+K41</f>
        <v>555</v>
      </c>
      <c r="K43" s="50"/>
      <c r="N43" s="33"/>
      <c r="O43" s="6" t="s">
        <v>37</v>
      </c>
      <c r="P43" s="7">
        <v>3</v>
      </c>
      <c r="U43" s="24"/>
      <c r="AB43" s="7"/>
    </row>
    <row r="44" spans="1:28" s="10" customFormat="1" ht="23.65" customHeight="1" thickBot="1" x14ac:dyDescent="0.35">
      <c r="A44" s="6"/>
      <c r="B44" s="44" t="s">
        <v>46</v>
      </c>
      <c r="C44" s="7">
        <v>48</v>
      </c>
      <c r="D44" s="7"/>
      <c r="E44" s="14">
        <v>46291</v>
      </c>
      <c r="F44" s="9">
        <f>(E44-$AC$1)/365*12</f>
        <v>19.824657534246576</v>
      </c>
      <c r="G44" s="33"/>
      <c r="K44" s="7"/>
      <c r="N44" s="33"/>
      <c r="P44" s="7"/>
      <c r="U44" s="24"/>
      <c r="AB44" s="7"/>
    </row>
    <row r="45" spans="1:28" s="10" customFormat="1" ht="23.65" customHeight="1" thickBot="1" x14ac:dyDescent="0.35">
      <c r="B45" s="47" t="s">
        <v>8</v>
      </c>
      <c r="C45" s="49">
        <f>SUM(C43:C44)*30+D43</f>
        <v>1599</v>
      </c>
      <c r="D45" s="50"/>
      <c r="F45" s="7"/>
      <c r="G45" s="33"/>
      <c r="H45" s="6" t="s">
        <v>68</v>
      </c>
      <c r="I45" s="7">
        <v>156641</v>
      </c>
      <c r="J45" s="7">
        <v>3</v>
      </c>
      <c r="K45" s="7">
        <v>22</v>
      </c>
      <c r="L45" s="8">
        <v>46197</v>
      </c>
      <c r="M45" s="9">
        <f t="shared" ref="M45:M46" si="36">(L45-$AC$1)/365*12</f>
        <v>16.734246575342464</v>
      </c>
      <c r="N45" s="33"/>
      <c r="O45" s="6" t="s">
        <v>40</v>
      </c>
      <c r="P45" s="7">
        <v>49</v>
      </c>
      <c r="U45" s="24"/>
      <c r="AB45" s="7"/>
    </row>
    <row r="46" spans="1:28" s="10" customFormat="1" ht="23.65" customHeight="1" thickBot="1" x14ac:dyDescent="0.35">
      <c r="B46" s="43"/>
      <c r="D46" s="7"/>
      <c r="F46" s="7"/>
      <c r="G46" s="33"/>
      <c r="I46" s="7">
        <v>162040</v>
      </c>
      <c r="J46" s="7">
        <v>55</v>
      </c>
      <c r="K46" s="7"/>
      <c r="L46" s="8">
        <v>46303</v>
      </c>
      <c r="M46" s="9">
        <f t="shared" si="36"/>
        <v>20.219178082191782</v>
      </c>
      <c r="N46" s="33"/>
      <c r="U46" s="24"/>
      <c r="AB46" s="7"/>
    </row>
    <row r="47" spans="1:28" s="10" customFormat="1" ht="23.65" customHeight="1" thickBot="1" x14ac:dyDescent="0.35">
      <c r="A47" s="6" t="s">
        <v>75</v>
      </c>
      <c r="B47" s="44" t="s">
        <v>89</v>
      </c>
      <c r="C47" s="7">
        <v>11</v>
      </c>
      <c r="D47" s="15">
        <v>2</v>
      </c>
      <c r="E47" s="14">
        <v>46352</v>
      </c>
      <c r="F47" s="9">
        <f t="shared" ref="F47:F48" si="37">(E47-$AC$1)/365*12</f>
        <v>21.830136986301369</v>
      </c>
      <c r="G47" s="33"/>
      <c r="H47" s="36"/>
      <c r="I47" s="46" t="s">
        <v>8</v>
      </c>
      <c r="J47" s="49">
        <f>SUM(J45:J46)*24+K45</f>
        <v>1414</v>
      </c>
      <c r="K47" s="50"/>
      <c r="N47" s="33"/>
      <c r="S47" s="4"/>
      <c r="U47" s="24"/>
      <c r="AB47" s="7"/>
    </row>
    <row r="48" spans="1:28" s="10" customFormat="1" ht="23.65" customHeight="1" thickBot="1" x14ac:dyDescent="0.35">
      <c r="A48" s="6"/>
      <c r="B48" s="44" t="s">
        <v>89</v>
      </c>
      <c r="C48" s="11">
        <v>55</v>
      </c>
      <c r="D48" s="15">
        <v>5</v>
      </c>
      <c r="E48" s="14">
        <v>46352</v>
      </c>
      <c r="F48" s="9">
        <f t="shared" si="37"/>
        <v>21.830136986301369</v>
      </c>
      <c r="G48" s="33"/>
      <c r="H48" s="24"/>
      <c r="K48" s="7"/>
      <c r="N48" s="33"/>
      <c r="U48" s="24"/>
      <c r="AB48" s="7"/>
    </row>
    <row r="49" spans="1:28" s="10" customFormat="1" ht="23.65" customHeight="1" thickBot="1" x14ac:dyDescent="0.35">
      <c r="B49" s="47" t="s">
        <v>8</v>
      </c>
      <c r="C49" s="49">
        <f>SUM(C47:C48)*30+D47</f>
        <v>1982</v>
      </c>
      <c r="D49" s="50"/>
      <c r="F49" s="7"/>
      <c r="G49" s="33"/>
      <c r="I49" s="11"/>
      <c r="J49" s="11"/>
      <c r="K49" s="11"/>
      <c r="L49" s="37"/>
      <c r="M49" s="38"/>
      <c r="N49" s="33"/>
      <c r="U49" s="24"/>
      <c r="AB49" s="7"/>
    </row>
    <row r="50" spans="1:28" s="10" customFormat="1" ht="23.65" customHeight="1" x14ac:dyDescent="0.3">
      <c r="B50" s="43"/>
      <c r="D50" s="7"/>
      <c r="F50" s="7"/>
      <c r="G50" s="33"/>
      <c r="I50" s="39"/>
      <c r="J50" s="52"/>
      <c r="K50" s="52"/>
      <c r="L50" s="24"/>
      <c r="M50" s="24"/>
      <c r="N50" s="24"/>
      <c r="U50" s="24"/>
      <c r="AB50" s="7"/>
    </row>
    <row r="51" spans="1:28" s="10" customFormat="1" ht="23.65" customHeight="1" x14ac:dyDescent="0.3">
      <c r="A51" s="6" t="s">
        <v>76</v>
      </c>
      <c r="B51" s="43" t="s">
        <v>42</v>
      </c>
      <c r="C51" s="7">
        <v>16</v>
      </c>
      <c r="D51" s="11">
        <v>18</v>
      </c>
      <c r="E51" s="14">
        <v>46260</v>
      </c>
      <c r="F51" s="9">
        <f t="shared" ref="F51:F52" si="38">(E51-$AC$1)/365*12</f>
        <v>18.805479452054794</v>
      </c>
      <c r="G51" s="33"/>
      <c r="K51" s="7"/>
      <c r="N51" s="24"/>
      <c r="U51" s="24"/>
      <c r="AB51" s="7"/>
    </row>
    <row r="52" spans="1:28" s="10" customFormat="1" ht="23.65" customHeight="1" thickBot="1" x14ac:dyDescent="0.35">
      <c r="A52" s="6"/>
      <c r="B52" s="43" t="s">
        <v>47</v>
      </c>
      <c r="C52" s="7">
        <v>51</v>
      </c>
      <c r="D52" s="11">
        <v>9</v>
      </c>
      <c r="E52" s="14">
        <v>46291</v>
      </c>
      <c r="F52" s="9">
        <f t="shared" si="38"/>
        <v>19.824657534246576</v>
      </c>
      <c r="G52" s="33"/>
      <c r="K52" s="7"/>
      <c r="N52" s="24"/>
      <c r="U52" s="24"/>
      <c r="AB52" s="7"/>
    </row>
    <row r="53" spans="1:28" s="10" customFormat="1" ht="23.65" customHeight="1" thickBot="1" x14ac:dyDescent="0.35">
      <c r="B53" s="47" t="s">
        <v>8</v>
      </c>
      <c r="C53" s="49" cm="1">
        <f t="array" ref="C53">SUM(C51:C52*40)+D51+D52</f>
        <v>2707</v>
      </c>
      <c r="D53" s="50"/>
      <c r="F53" s="7"/>
      <c r="G53" s="33"/>
      <c r="K53" s="7"/>
      <c r="N53" s="24"/>
      <c r="U53" s="24"/>
      <c r="AB53" s="7"/>
    </row>
    <row r="54" spans="1:28" s="10" customFormat="1" ht="23.65" customHeight="1" x14ac:dyDescent="0.3">
      <c r="B54" s="43"/>
      <c r="D54" s="7"/>
      <c r="F54" s="7"/>
      <c r="G54" s="33"/>
      <c r="K54" s="7"/>
      <c r="N54" s="24"/>
      <c r="P54" s="7"/>
      <c r="U54" s="24"/>
      <c r="AB54" s="7"/>
    </row>
    <row r="55" spans="1:28" s="10" customFormat="1" ht="23.65" customHeight="1" thickBot="1" x14ac:dyDescent="0.35">
      <c r="A55" s="6" t="s">
        <v>43</v>
      </c>
      <c r="B55" s="44" t="s">
        <v>44</v>
      </c>
      <c r="C55" s="7">
        <v>10</v>
      </c>
      <c r="D55" s="7">
        <v>19</v>
      </c>
      <c r="E55" s="14">
        <v>45528</v>
      </c>
      <c r="F55" s="16">
        <f>(E55-$AC$1)/365*12</f>
        <v>-5.2602739726027394</v>
      </c>
      <c r="G55" s="33"/>
      <c r="K55" s="7"/>
      <c r="U55" s="24"/>
      <c r="AB55" s="7"/>
    </row>
    <row r="56" spans="1:28" s="10" customFormat="1" ht="23.65" customHeight="1" thickBot="1" x14ac:dyDescent="0.35">
      <c r="B56" s="47" t="s">
        <v>8</v>
      </c>
      <c r="C56" s="49">
        <f>SUM(C55)*30+D55</f>
        <v>319</v>
      </c>
      <c r="D56" s="50"/>
      <c r="F56" s="7"/>
      <c r="G56" s="33"/>
      <c r="K56" s="7"/>
      <c r="U56" s="24"/>
      <c r="AB56" s="7"/>
    </row>
    <row r="57" spans="1:28" s="10" customFormat="1" ht="23.65" customHeight="1" x14ac:dyDescent="0.3">
      <c r="D57" s="7"/>
      <c r="F57" s="7"/>
      <c r="G57" s="33"/>
      <c r="K57" s="7"/>
      <c r="U57" s="24"/>
      <c r="AB57" s="7"/>
    </row>
    <row r="58" spans="1:28" s="10" customFormat="1" ht="23.65" customHeight="1" x14ac:dyDescent="0.3">
      <c r="D58" s="7"/>
      <c r="F58" s="7"/>
      <c r="G58" s="33"/>
      <c r="K58" s="7"/>
      <c r="S58" s="54"/>
      <c r="U58" s="24"/>
      <c r="AB58" s="7"/>
    </row>
    <row r="59" spans="1:28" s="10" customFormat="1" ht="23.65" customHeight="1" x14ac:dyDescent="0.3">
      <c r="D59" s="7"/>
      <c r="F59" s="7"/>
      <c r="G59" s="33"/>
      <c r="K59" s="7"/>
      <c r="AB59" s="7"/>
    </row>
    <row r="60" spans="1:28" s="10" customFormat="1" ht="23.65" customHeight="1" x14ac:dyDescent="0.3">
      <c r="D60" s="7"/>
      <c r="F60" s="7"/>
      <c r="G60" s="33"/>
      <c r="K60" s="7"/>
      <c r="AB60" s="7"/>
    </row>
    <row r="61" spans="1:28" s="10" customFormat="1" ht="23.65" customHeight="1" thickBot="1" x14ac:dyDescent="0.35">
      <c r="D61" s="7"/>
      <c r="F61" s="7"/>
      <c r="G61" s="34"/>
      <c r="K61" s="7"/>
      <c r="AB61" s="7"/>
    </row>
    <row r="62" spans="1:28" s="10" customFormat="1" ht="23.65" customHeight="1" x14ac:dyDescent="0.3">
      <c r="D62" s="7"/>
      <c r="F62" s="7"/>
      <c r="K62" s="7"/>
      <c r="AB62" s="7"/>
    </row>
    <row r="63" spans="1:28" s="10" customFormat="1" ht="23.65" customHeight="1" x14ac:dyDescent="0.3">
      <c r="D63" s="7"/>
      <c r="F63" s="7"/>
      <c r="K63" s="7"/>
      <c r="AB63" s="7"/>
    </row>
    <row r="64" spans="1:28" s="10" customFormat="1" ht="23.65" customHeight="1" x14ac:dyDescent="0.3">
      <c r="D64" s="7"/>
      <c r="F64" s="7"/>
      <c r="K64" s="7"/>
      <c r="AB64" s="7"/>
    </row>
    <row r="65" spans="4:28" s="10" customFormat="1" ht="23.65" customHeight="1" x14ac:dyDescent="0.3">
      <c r="D65" s="7"/>
      <c r="F65" s="7"/>
      <c r="K65" s="7"/>
      <c r="AB65" s="7"/>
    </row>
    <row r="66" spans="4:28" s="10" customFormat="1" ht="23.65" customHeight="1" x14ac:dyDescent="0.3">
      <c r="D66" s="7"/>
      <c r="F66" s="7"/>
      <c r="K66" s="7"/>
      <c r="AB66" s="7"/>
    </row>
    <row r="67" spans="4:28" s="10" customFormat="1" ht="23.65" customHeight="1" x14ac:dyDescent="0.3">
      <c r="D67" s="7"/>
      <c r="F67" s="7"/>
      <c r="K67" s="7"/>
      <c r="AB67" s="7"/>
    </row>
    <row r="68" spans="4:28" s="10" customFormat="1" ht="23.65" customHeight="1" x14ac:dyDescent="0.3">
      <c r="D68" s="7"/>
      <c r="F68" s="7"/>
      <c r="K68" s="7"/>
      <c r="AB68" s="7"/>
    </row>
    <row r="69" spans="4:28" s="10" customFormat="1" ht="23.65" customHeight="1" x14ac:dyDescent="0.3">
      <c r="D69" s="7"/>
      <c r="F69" s="7"/>
      <c r="K69" s="7"/>
      <c r="AB69" s="7"/>
    </row>
    <row r="70" spans="4:28" s="10" customFormat="1" ht="23.65" customHeight="1" x14ac:dyDescent="0.3">
      <c r="D70" s="7"/>
      <c r="F70" s="7"/>
      <c r="K70" s="7"/>
      <c r="AB70" s="7"/>
    </row>
    <row r="71" spans="4:28" s="10" customFormat="1" ht="23.65" customHeight="1" x14ac:dyDescent="0.3">
      <c r="D71" s="7"/>
      <c r="F71" s="7"/>
      <c r="K71" s="7"/>
      <c r="AB71" s="7"/>
    </row>
    <row r="72" spans="4:28" s="10" customFormat="1" ht="23.65" customHeight="1" x14ac:dyDescent="0.3">
      <c r="D72" s="7"/>
      <c r="F72" s="7"/>
      <c r="K72" s="7"/>
      <c r="AB72" s="7"/>
    </row>
    <row r="73" spans="4:28" s="10" customFormat="1" ht="23.65" customHeight="1" x14ac:dyDescent="0.3">
      <c r="D73" s="7"/>
      <c r="F73" s="7"/>
      <c r="K73" s="7"/>
      <c r="AB73" s="7"/>
    </row>
    <row r="74" spans="4:28" s="10" customFormat="1" ht="23.65" customHeight="1" x14ac:dyDescent="0.3">
      <c r="D74" s="7"/>
      <c r="F74" s="7"/>
      <c r="K74" s="7"/>
      <c r="AB74" s="7"/>
    </row>
    <row r="75" spans="4:28" s="10" customFormat="1" ht="23.65" customHeight="1" x14ac:dyDescent="0.3">
      <c r="D75" s="7"/>
      <c r="F75" s="7"/>
      <c r="K75" s="7"/>
      <c r="AB75" s="7"/>
    </row>
    <row r="76" spans="4:28" s="10" customFormat="1" ht="23.65" customHeight="1" x14ac:dyDescent="0.3">
      <c r="D76" s="7"/>
      <c r="F76" s="7"/>
      <c r="K76" s="7"/>
      <c r="AB76" s="7"/>
    </row>
    <row r="77" spans="4:28" s="10" customFormat="1" ht="23.65" customHeight="1" x14ac:dyDescent="0.3">
      <c r="D77" s="7"/>
      <c r="F77" s="7"/>
      <c r="K77" s="7"/>
      <c r="AB77" s="7"/>
    </row>
    <row r="78" spans="4:28" s="10" customFormat="1" ht="23.65" customHeight="1" x14ac:dyDescent="0.3">
      <c r="D78" s="7"/>
      <c r="F78" s="7"/>
      <c r="K78" s="7"/>
      <c r="AB78" s="7"/>
    </row>
    <row r="79" spans="4:28" s="10" customFormat="1" ht="23.65" customHeight="1" x14ac:dyDescent="0.3">
      <c r="D79" s="7"/>
      <c r="F79" s="7"/>
      <c r="K79" s="7"/>
      <c r="AB79" s="7"/>
    </row>
    <row r="80" spans="4:28" s="10" customFormat="1" ht="23.65" customHeight="1" x14ac:dyDescent="0.3">
      <c r="D80" s="7"/>
      <c r="F80" s="7"/>
      <c r="K80" s="7"/>
      <c r="AB80" s="7"/>
    </row>
    <row r="81" spans="4:28" s="10" customFormat="1" ht="23.65" customHeight="1" x14ac:dyDescent="0.3">
      <c r="D81" s="7"/>
      <c r="F81" s="7"/>
      <c r="K81" s="7"/>
      <c r="AB81" s="7"/>
    </row>
    <row r="82" spans="4:28" s="10" customFormat="1" ht="23.65" customHeight="1" x14ac:dyDescent="0.3">
      <c r="D82" s="7"/>
      <c r="F82" s="7"/>
      <c r="K82" s="7"/>
      <c r="AB82" s="7"/>
    </row>
    <row r="83" spans="4:28" s="10" customFormat="1" ht="23.65" customHeight="1" x14ac:dyDescent="0.3">
      <c r="D83" s="7"/>
      <c r="F83" s="7"/>
      <c r="K83" s="7"/>
      <c r="AB83" s="7"/>
    </row>
    <row r="84" spans="4:28" s="10" customFormat="1" ht="23.65" customHeight="1" x14ac:dyDescent="0.3">
      <c r="D84" s="7"/>
      <c r="F84" s="7"/>
      <c r="K84" s="7"/>
      <c r="AB84" s="7"/>
    </row>
    <row r="85" spans="4:28" s="10" customFormat="1" ht="23.65" customHeight="1" x14ac:dyDescent="0.3">
      <c r="D85" s="7"/>
      <c r="F85" s="7"/>
      <c r="K85" s="7"/>
      <c r="AB85" s="7"/>
    </row>
    <row r="86" spans="4:28" s="10" customFormat="1" ht="23.65" customHeight="1" x14ac:dyDescent="0.3">
      <c r="D86" s="7"/>
      <c r="F86" s="7"/>
      <c r="K86" s="7"/>
      <c r="AB86" s="7"/>
    </row>
    <row r="87" spans="4:28" s="10" customFormat="1" ht="23.65" customHeight="1" x14ac:dyDescent="0.3">
      <c r="D87" s="7"/>
      <c r="F87" s="7"/>
      <c r="K87" s="7"/>
      <c r="AB87" s="7"/>
    </row>
    <row r="88" spans="4:28" s="10" customFormat="1" ht="23.65" customHeight="1" x14ac:dyDescent="0.3">
      <c r="D88" s="7"/>
      <c r="F88" s="7"/>
      <c r="K88" s="7"/>
      <c r="AB88" s="7"/>
    </row>
    <row r="89" spans="4:28" s="10" customFormat="1" ht="23.65" customHeight="1" x14ac:dyDescent="0.3">
      <c r="D89" s="7"/>
      <c r="F89" s="7"/>
      <c r="K89" s="7"/>
      <c r="AB89" s="7"/>
    </row>
    <row r="90" spans="4:28" s="10" customFormat="1" ht="23.65" customHeight="1" x14ac:dyDescent="0.3">
      <c r="D90" s="7"/>
      <c r="F90" s="7"/>
      <c r="K90" s="7"/>
      <c r="AB90" s="7"/>
    </row>
    <row r="91" spans="4:28" s="10" customFormat="1" ht="23.65" customHeight="1" x14ac:dyDescent="0.3">
      <c r="D91" s="7"/>
      <c r="F91" s="7"/>
      <c r="K91" s="7"/>
      <c r="AB91" s="7"/>
    </row>
    <row r="92" spans="4:28" s="10" customFormat="1" ht="23.65" customHeight="1" x14ac:dyDescent="0.3">
      <c r="D92" s="7"/>
      <c r="F92" s="7"/>
      <c r="K92" s="7"/>
      <c r="AB92" s="7"/>
    </row>
    <row r="93" spans="4:28" s="10" customFormat="1" ht="23.65" customHeight="1" x14ac:dyDescent="0.3">
      <c r="D93" s="7"/>
      <c r="F93" s="7"/>
      <c r="K93" s="7"/>
      <c r="AB93" s="7"/>
    </row>
    <row r="94" spans="4:28" s="10" customFormat="1" ht="23.65" customHeight="1" x14ac:dyDescent="0.3">
      <c r="D94" s="7"/>
      <c r="F94" s="7"/>
      <c r="K94" s="7"/>
      <c r="AB94" s="7"/>
    </row>
    <row r="95" spans="4:28" s="10" customFormat="1" ht="23.65" customHeight="1" x14ac:dyDescent="0.3">
      <c r="D95" s="7"/>
      <c r="F95" s="7"/>
      <c r="K95" s="7"/>
      <c r="AB95" s="7"/>
    </row>
    <row r="96" spans="4:28" s="10" customFormat="1" ht="23.65" customHeight="1" x14ac:dyDescent="0.3">
      <c r="D96" s="7"/>
      <c r="F96" s="7"/>
      <c r="K96" s="7"/>
      <c r="AB96" s="7"/>
    </row>
    <row r="97" spans="4:28" s="10" customFormat="1" ht="23.65" customHeight="1" x14ac:dyDescent="0.3">
      <c r="D97" s="7"/>
      <c r="F97" s="7"/>
      <c r="K97" s="7"/>
      <c r="AB97" s="7"/>
    </row>
    <row r="98" spans="4:28" s="10" customFormat="1" ht="23.65" customHeight="1" x14ac:dyDescent="0.3">
      <c r="D98" s="7"/>
      <c r="F98" s="7"/>
      <c r="K98" s="7"/>
      <c r="AB98" s="7"/>
    </row>
    <row r="99" spans="4:28" s="10" customFormat="1" ht="23.65" customHeight="1" x14ac:dyDescent="0.3">
      <c r="D99" s="7"/>
      <c r="F99" s="7"/>
      <c r="K99" s="7"/>
      <c r="AB99" s="7"/>
    </row>
    <row r="100" spans="4:28" s="10" customFormat="1" ht="23.65" customHeight="1" x14ac:dyDescent="0.3">
      <c r="D100" s="7"/>
      <c r="F100" s="7"/>
      <c r="K100" s="7"/>
      <c r="AB100" s="7"/>
    </row>
    <row r="101" spans="4:28" s="10" customFormat="1" ht="23.65" customHeight="1" x14ac:dyDescent="0.3">
      <c r="D101" s="7"/>
      <c r="F101" s="7"/>
      <c r="K101" s="7"/>
      <c r="AB101" s="7"/>
    </row>
    <row r="102" spans="4:28" s="10" customFormat="1" ht="23.65" customHeight="1" x14ac:dyDescent="0.3">
      <c r="D102" s="7"/>
      <c r="F102" s="7"/>
      <c r="K102" s="7"/>
      <c r="AB102" s="7"/>
    </row>
    <row r="103" spans="4:28" s="10" customFormat="1" ht="23.65" customHeight="1" x14ac:dyDescent="0.3">
      <c r="D103" s="7"/>
      <c r="F103" s="7"/>
      <c r="K103" s="7"/>
      <c r="AB103" s="7"/>
    </row>
    <row r="104" spans="4:28" s="10" customFormat="1" ht="23.65" customHeight="1" x14ac:dyDescent="0.3">
      <c r="D104" s="7"/>
      <c r="F104" s="7"/>
      <c r="K104" s="7"/>
      <c r="AB104" s="7"/>
    </row>
    <row r="105" spans="4:28" s="10" customFormat="1" ht="23.65" customHeight="1" x14ac:dyDescent="0.3">
      <c r="D105" s="7"/>
      <c r="F105" s="7"/>
      <c r="K105" s="7"/>
      <c r="AB105" s="7"/>
    </row>
    <row r="106" spans="4:28" s="10" customFormat="1" ht="23.65" customHeight="1" x14ac:dyDescent="0.3">
      <c r="D106" s="7"/>
      <c r="F106" s="7"/>
      <c r="K106" s="7"/>
      <c r="AB106" s="7"/>
    </row>
    <row r="107" spans="4:28" s="10" customFormat="1" ht="23.65" customHeight="1" x14ac:dyDescent="0.3">
      <c r="D107" s="7"/>
      <c r="F107" s="7"/>
      <c r="K107" s="7"/>
      <c r="AB107" s="7"/>
    </row>
    <row r="108" spans="4:28" s="10" customFormat="1" ht="23.65" customHeight="1" x14ac:dyDescent="0.3">
      <c r="D108" s="7"/>
      <c r="F108" s="7"/>
      <c r="K108" s="7"/>
      <c r="AB108" s="7"/>
    </row>
    <row r="109" spans="4:28" s="10" customFormat="1" ht="23.65" customHeight="1" x14ac:dyDescent="0.3">
      <c r="D109" s="7"/>
      <c r="F109" s="7"/>
      <c r="K109" s="7"/>
      <c r="AB109" s="7"/>
    </row>
    <row r="110" spans="4:28" s="10" customFormat="1" ht="23.65" customHeight="1" x14ac:dyDescent="0.3">
      <c r="D110" s="7"/>
      <c r="F110" s="7"/>
      <c r="K110" s="7"/>
      <c r="AB110" s="7"/>
    </row>
    <row r="111" spans="4:28" s="10" customFormat="1" ht="23.65" customHeight="1" x14ac:dyDescent="0.3">
      <c r="D111" s="7"/>
      <c r="F111" s="7"/>
      <c r="K111" s="7"/>
      <c r="AB111" s="7"/>
    </row>
    <row r="112" spans="4:28" s="10" customFormat="1" ht="23.65" customHeight="1" x14ac:dyDescent="0.3">
      <c r="D112" s="7"/>
      <c r="F112" s="7"/>
      <c r="K112" s="7"/>
      <c r="AB112" s="7"/>
    </row>
    <row r="113" spans="4:28" s="10" customFormat="1" ht="23.65" customHeight="1" x14ac:dyDescent="0.3">
      <c r="D113" s="7"/>
      <c r="F113" s="7"/>
      <c r="K113" s="7"/>
      <c r="AB113" s="7"/>
    </row>
    <row r="114" spans="4:28" s="10" customFormat="1" ht="23.65" customHeight="1" x14ac:dyDescent="0.3">
      <c r="D114" s="7"/>
      <c r="F114" s="7"/>
      <c r="K114" s="7"/>
      <c r="AB114" s="7"/>
    </row>
    <row r="115" spans="4:28" s="10" customFormat="1" ht="23.65" customHeight="1" x14ac:dyDescent="0.3">
      <c r="D115" s="7"/>
      <c r="F115" s="7"/>
      <c r="K115" s="7"/>
      <c r="AB115" s="7"/>
    </row>
    <row r="116" spans="4:28" s="10" customFormat="1" ht="23.65" customHeight="1" x14ac:dyDescent="0.3">
      <c r="D116" s="7"/>
      <c r="F116" s="7"/>
      <c r="K116" s="7"/>
      <c r="AB116" s="7"/>
    </row>
    <row r="117" spans="4:28" s="10" customFormat="1" ht="23.65" customHeight="1" x14ac:dyDescent="0.3">
      <c r="D117" s="7"/>
      <c r="F117" s="7"/>
      <c r="K117" s="7"/>
      <c r="AB117" s="7"/>
    </row>
    <row r="118" spans="4:28" s="10" customFormat="1" ht="23.65" customHeight="1" x14ac:dyDescent="0.3">
      <c r="D118" s="7"/>
      <c r="F118" s="7"/>
      <c r="K118" s="7"/>
      <c r="AB118" s="7"/>
    </row>
    <row r="119" spans="4:28" s="10" customFormat="1" ht="23.65" customHeight="1" x14ac:dyDescent="0.3">
      <c r="D119" s="7"/>
      <c r="F119" s="7"/>
      <c r="K119" s="7"/>
      <c r="AB119" s="7"/>
    </row>
    <row r="120" spans="4:28" s="10" customFormat="1" ht="23.65" customHeight="1" x14ac:dyDescent="0.3">
      <c r="D120" s="7"/>
      <c r="F120" s="7"/>
      <c r="K120" s="7"/>
      <c r="AB120" s="7"/>
    </row>
    <row r="121" spans="4:28" s="10" customFormat="1" ht="23.65" customHeight="1" x14ac:dyDescent="0.3">
      <c r="D121" s="7"/>
      <c r="F121" s="7"/>
      <c r="K121" s="7"/>
      <c r="AB121" s="7"/>
    </row>
    <row r="122" spans="4:28" s="10" customFormat="1" ht="23.65" customHeight="1" x14ac:dyDescent="0.3">
      <c r="D122" s="7"/>
      <c r="F122" s="7"/>
      <c r="K122" s="7"/>
      <c r="AB122" s="7"/>
    </row>
    <row r="123" spans="4:28" s="10" customFormat="1" ht="23.65" customHeight="1" x14ac:dyDescent="0.3">
      <c r="D123" s="7"/>
      <c r="F123" s="7"/>
      <c r="K123" s="7"/>
      <c r="AB123" s="7"/>
    </row>
    <row r="124" spans="4:28" s="10" customFormat="1" ht="23.65" customHeight="1" x14ac:dyDescent="0.3">
      <c r="D124" s="7"/>
      <c r="F124" s="7"/>
      <c r="K124" s="7"/>
      <c r="AB124" s="7"/>
    </row>
    <row r="125" spans="4:28" s="10" customFormat="1" ht="23.65" customHeight="1" x14ac:dyDescent="0.3">
      <c r="D125" s="7"/>
      <c r="F125" s="7"/>
      <c r="K125" s="7"/>
      <c r="AB125" s="7"/>
    </row>
    <row r="126" spans="4:28" s="10" customFormat="1" ht="23.65" customHeight="1" x14ac:dyDescent="0.3">
      <c r="D126" s="7"/>
      <c r="F126" s="7"/>
      <c r="K126" s="7"/>
      <c r="AB126" s="7"/>
    </row>
    <row r="127" spans="4:28" s="10" customFormat="1" ht="23.65" customHeight="1" x14ac:dyDescent="0.3">
      <c r="D127" s="7"/>
      <c r="F127" s="7"/>
      <c r="K127" s="7"/>
      <c r="AB127" s="7"/>
    </row>
    <row r="128" spans="4:28" s="10" customFormat="1" ht="23.65" customHeight="1" x14ac:dyDescent="0.3">
      <c r="D128" s="7"/>
      <c r="F128" s="7"/>
      <c r="K128" s="7"/>
      <c r="AB128" s="7"/>
    </row>
    <row r="129" spans="4:28" s="10" customFormat="1" ht="23.65" customHeight="1" x14ac:dyDescent="0.3">
      <c r="D129" s="7"/>
      <c r="F129" s="7"/>
      <c r="K129" s="7"/>
      <c r="AB129" s="7"/>
    </row>
    <row r="130" spans="4:28" s="10" customFormat="1" ht="23.65" customHeight="1" x14ac:dyDescent="0.3">
      <c r="D130" s="7"/>
      <c r="F130" s="7"/>
      <c r="K130" s="7"/>
      <c r="AB130" s="7"/>
    </row>
    <row r="131" spans="4:28" s="10" customFormat="1" ht="23.65" customHeight="1" x14ac:dyDescent="0.3">
      <c r="D131" s="7"/>
      <c r="F131" s="7"/>
      <c r="K131" s="7"/>
      <c r="AB131" s="7"/>
    </row>
    <row r="132" spans="4:28" s="10" customFormat="1" ht="23.65" customHeight="1" x14ac:dyDescent="0.3">
      <c r="D132" s="7"/>
      <c r="F132" s="7"/>
      <c r="K132" s="7"/>
      <c r="AB132" s="7"/>
    </row>
    <row r="133" spans="4:28" s="10" customFormat="1" ht="23.65" customHeight="1" x14ac:dyDescent="0.3">
      <c r="D133" s="7"/>
      <c r="F133" s="7"/>
      <c r="K133" s="7"/>
      <c r="AB133" s="7"/>
    </row>
    <row r="134" spans="4:28" s="10" customFormat="1" ht="23.65" customHeight="1" x14ac:dyDescent="0.3">
      <c r="D134" s="7"/>
      <c r="F134" s="7"/>
      <c r="K134" s="7"/>
      <c r="AB134" s="7"/>
    </row>
    <row r="135" spans="4:28" s="10" customFormat="1" ht="23.65" customHeight="1" x14ac:dyDescent="0.3">
      <c r="D135" s="7"/>
      <c r="F135" s="7"/>
      <c r="K135" s="7"/>
      <c r="AB135" s="7"/>
    </row>
    <row r="136" spans="4:28" s="10" customFormat="1" ht="23.65" customHeight="1" x14ac:dyDescent="0.3">
      <c r="D136" s="7"/>
      <c r="F136" s="7"/>
      <c r="K136" s="7"/>
      <c r="AB136" s="7"/>
    </row>
    <row r="137" spans="4:28" s="10" customFormat="1" ht="23.65" customHeight="1" x14ac:dyDescent="0.3">
      <c r="D137" s="7"/>
      <c r="F137" s="7"/>
      <c r="K137" s="7"/>
      <c r="AB137" s="7"/>
    </row>
    <row r="138" spans="4:28" s="10" customFormat="1" ht="23.65" customHeight="1" x14ac:dyDescent="0.3">
      <c r="D138" s="7"/>
      <c r="F138" s="7"/>
      <c r="K138" s="7"/>
      <c r="AB138" s="7"/>
    </row>
    <row r="139" spans="4:28" s="10" customFormat="1" ht="23.65" customHeight="1" x14ac:dyDescent="0.3">
      <c r="D139" s="7"/>
      <c r="F139" s="7"/>
      <c r="K139" s="7"/>
      <c r="AB139" s="7"/>
    </row>
    <row r="140" spans="4:28" s="10" customFormat="1" ht="23.65" customHeight="1" x14ac:dyDescent="0.3">
      <c r="D140" s="7"/>
      <c r="F140" s="7"/>
      <c r="K140" s="7"/>
      <c r="AB140" s="7"/>
    </row>
    <row r="141" spans="4:28" s="10" customFormat="1" ht="23.65" customHeight="1" x14ac:dyDescent="0.3">
      <c r="D141" s="7"/>
      <c r="F141" s="7"/>
      <c r="K141" s="7"/>
      <c r="AB141" s="7"/>
    </row>
    <row r="142" spans="4:28" s="10" customFormat="1" ht="23.65" customHeight="1" x14ac:dyDescent="0.3">
      <c r="D142" s="7"/>
      <c r="F142" s="7"/>
      <c r="K142" s="7"/>
      <c r="AB142" s="7"/>
    </row>
    <row r="143" spans="4:28" s="10" customFormat="1" ht="23.65" customHeight="1" x14ac:dyDescent="0.3">
      <c r="D143" s="7"/>
      <c r="F143" s="7"/>
      <c r="K143" s="7"/>
      <c r="AB143" s="7"/>
    </row>
    <row r="144" spans="4:28" s="10" customFormat="1" ht="23.65" customHeight="1" x14ac:dyDescent="0.3">
      <c r="D144" s="7"/>
      <c r="F144" s="7"/>
      <c r="K144" s="7"/>
      <c r="AB144" s="7"/>
    </row>
    <row r="145" spans="4:28" s="10" customFormat="1" ht="23.65" customHeight="1" x14ac:dyDescent="0.3">
      <c r="D145" s="7"/>
      <c r="F145" s="7"/>
      <c r="K145" s="7"/>
      <c r="AB145" s="7"/>
    </row>
    <row r="146" spans="4:28" s="10" customFormat="1" ht="23.65" customHeight="1" x14ac:dyDescent="0.3">
      <c r="D146" s="7"/>
      <c r="F146" s="7"/>
      <c r="K146" s="7"/>
      <c r="AB146" s="7"/>
    </row>
    <row r="147" spans="4:28" s="10" customFormat="1" ht="23.65" customHeight="1" x14ac:dyDescent="0.3">
      <c r="D147" s="7"/>
      <c r="F147" s="7"/>
      <c r="K147" s="7"/>
      <c r="AB147" s="7"/>
    </row>
    <row r="148" spans="4:28" s="10" customFormat="1" ht="23.65" customHeight="1" x14ac:dyDescent="0.3">
      <c r="D148" s="7"/>
      <c r="F148" s="7"/>
      <c r="K148" s="7"/>
      <c r="AB148" s="7"/>
    </row>
    <row r="149" spans="4:28" s="10" customFormat="1" ht="23.65" customHeight="1" x14ac:dyDescent="0.3">
      <c r="D149" s="7"/>
      <c r="F149" s="7"/>
      <c r="K149" s="7"/>
      <c r="AB149" s="7"/>
    </row>
    <row r="150" spans="4:28" s="10" customFormat="1" ht="23.65" customHeight="1" x14ac:dyDescent="0.3">
      <c r="D150" s="7"/>
      <c r="F150" s="7"/>
      <c r="K150" s="7"/>
      <c r="AB150" s="7"/>
    </row>
    <row r="151" spans="4:28" s="10" customFormat="1" ht="23.65" customHeight="1" x14ac:dyDescent="0.3">
      <c r="D151" s="7"/>
      <c r="F151" s="7"/>
      <c r="K151" s="7"/>
      <c r="AB151" s="7"/>
    </row>
    <row r="152" spans="4:28" s="10" customFormat="1" ht="23.65" customHeight="1" x14ac:dyDescent="0.3">
      <c r="D152" s="7"/>
      <c r="F152" s="7"/>
      <c r="K152" s="7"/>
      <c r="AB152" s="7"/>
    </row>
    <row r="153" spans="4:28" s="10" customFormat="1" ht="23.65" customHeight="1" x14ac:dyDescent="0.3">
      <c r="D153" s="7"/>
      <c r="F153" s="7"/>
      <c r="K153" s="7"/>
      <c r="AB153" s="7"/>
    </row>
    <row r="154" spans="4:28" s="10" customFormat="1" ht="23.65" customHeight="1" x14ac:dyDescent="0.3">
      <c r="D154" s="7"/>
      <c r="F154" s="7"/>
      <c r="K154" s="7"/>
      <c r="AB154" s="7"/>
    </row>
    <row r="155" spans="4:28" s="10" customFormat="1" ht="23.65" customHeight="1" x14ac:dyDescent="0.3">
      <c r="D155" s="7"/>
      <c r="F155" s="7"/>
      <c r="K155" s="7"/>
      <c r="AB155" s="7"/>
    </row>
    <row r="156" spans="4:28" s="10" customFormat="1" ht="23.65" customHeight="1" x14ac:dyDescent="0.3">
      <c r="D156" s="7"/>
      <c r="F156" s="7"/>
      <c r="K156" s="7"/>
      <c r="AB156" s="7"/>
    </row>
    <row r="157" spans="4:28" s="10" customFormat="1" ht="23.65" customHeight="1" x14ac:dyDescent="0.3">
      <c r="D157" s="7"/>
      <c r="F157" s="7"/>
      <c r="K157" s="7"/>
      <c r="AB157" s="7"/>
    </row>
    <row r="158" spans="4:28" s="10" customFormat="1" ht="23.65" customHeight="1" x14ac:dyDescent="0.3">
      <c r="D158" s="7"/>
      <c r="F158" s="7"/>
      <c r="K158" s="7"/>
      <c r="AB158" s="7"/>
    </row>
    <row r="159" spans="4:28" s="10" customFormat="1" ht="23.65" customHeight="1" x14ac:dyDescent="0.3">
      <c r="D159" s="7"/>
      <c r="F159" s="7"/>
      <c r="K159" s="7"/>
      <c r="AB159" s="7"/>
    </row>
    <row r="160" spans="4:28" s="10" customFormat="1" ht="23.65" customHeight="1" x14ac:dyDescent="0.3">
      <c r="D160" s="7"/>
      <c r="F160" s="7"/>
      <c r="K160" s="7"/>
      <c r="AB160" s="7"/>
    </row>
    <row r="161" spans="4:28" s="10" customFormat="1" ht="23.65" customHeight="1" x14ac:dyDescent="0.3">
      <c r="D161" s="7"/>
      <c r="F161" s="7"/>
      <c r="K161" s="7"/>
      <c r="AB161" s="7"/>
    </row>
    <row r="162" spans="4:28" s="10" customFormat="1" ht="23.65" customHeight="1" x14ac:dyDescent="0.3">
      <c r="D162" s="7"/>
      <c r="F162" s="7"/>
      <c r="K162" s="7"/>
      <c r="AB162" s="7"/>
    </row>
    <row r="163" spans="4:28" s="10" customFormat="1" ht="23.65" customHeight="1" x14ac:dyDescent="0.3">
      <c r="D163" s="7"/>
      <c r="F163" s="7"/>
      <c r="K163" s="7"/>
      <c r="AB163" s="7"/>
    </row>
    <row r="164" spans="4:28" s="10" customFormat="1" ht="23.65" customHeight="1" x14ac:dyDescent="0.3">
      <c r="D164" s="7"/>
      <c r="F164" s="7"/>
      <c r="K164" s="7"/>
      <c r="AB164" s="7"/>
    </row>
    <row r="165" spans="4:28" s="10" customFormat="1" ht="23.65" customHeight="1" x14ac:dyDescent="0.3">
      <c r="D165" s="7"/>
      <c r="F165" s="7"/>
      <c r="K165" s="7"/>
      <c r="AB165" s="7"/>
    </row>
    <row r="166" spans="4:28" s="10" customFormat="1" ht="23.65" customHeight="1" x14ac:dyDescent="0.3">
      <c r="D166" s="7"/>
      <c r="F166" s="7"/>
      <c r="K166" s="7"/>
      <c r="AB166" s="7"/>
    </row>
    <row r="167" spans="4:28" s="10" customFormat="1" ht="23.65" customHeight="1" x14ac:dyDescent="0.3">
      <c r="D167" s="7"/>
      <c r="F167" s="7"/>
      <c r="K167" s="7"/>
      <c r="AB167" s="7"/>
    </row>
    <row r="168" spans="4:28" s="10" customFormat="1" ht="23.65" customHeight="1" x14ac:dyDescent="0.3">
      <c r="D168" s="7"/>
      <c r="F168" s="7"/>
      <c r="K168" s="7"/>
      <c r="AB168" s="7"/>
    </row>
    <row r="169" spans="4:28" s="10" customFormat="1" ht="23.65" customHeight="1" x14ac:dyDescent="0.3">
      <c r="D169" s="7"/>
      <c r="F169" s="7"/>
      <c r="K169" s="7"/>
      <c r="AB169" s="7"/>
    </row>
    <row r="170" spans="4:28" s="10" customFormat="1" ht="23.65" customHeight="1" x14ac:dyDescent="0.3">
      <c r="D170" s="7"/>
      <c r="F170" s="7"/>
      <c r="K170" s="7"/>
      <c r="AB170" s="7"/>
    </row>
    <row r="171" spans="4:28" s="10" customFormat="1" ht="23.65" customHeight="1" x14ac:dyDescent="0.3">
      <c r="D171" s="7"/>
      <c r="F171" s="7"/>
      <c r="K171" s="7"/>
      <c r="AB171" s="7"/>
    </row>
    <row r="172" spans="4:28" s="10" customFormat="1" ht="23.65" customHeight="1" x14ac:dyDescent="0.3">
      <c r="D172" s="7"/>
      <c r="F172" s="7"/>
      <c r="K172" s="7"/>
      <c r="AB172" s="7"/>
    </row>
    <row r="173" spans="4:28" s="10" customFormat="1" ht="23.65" customHeight="1" x14ac:dyDescent="0.3">
      <c r="D173" s="7"/>
      <c r="F173" s="7"/>
      <c r="K173" s="7"/>
      <c r="AB173" s="7"/>
    </row>
    <row r="174" spans="4:28" s="10" customFormat="1" ht="23.65" customHeight="1" x14ac:dyDescent="0.3">
      <c r="D174" s="7"/>
      <c r="F174" s="7"/>
      <c r="K174" s="7"/>
      <c r="AB174" s="7"/>
    </row>
    <row r="175" spans="4:28" s="10" customFormat="1" ht="23.65" customHeight="1" x14ac:dyDescent="0.3">
      <c r="D175" s="7"/>
      <c r="F175" s="7"/>
      <c r="K175" s="7"/>
      <c r="AB175" s="7"/>
    </row>
    <row r="176" spans="4:28" s="10" customFormat="1" ht="23.65" customHeight="1" x14ac:dyDescent="0.3">
      <c r="D176" s="7"/>
      <c r="F176" s="7"/>
      <c r="K176" s="7"/>
      <c r="AB176" s="7"/>
    </row>
    <row r="177" spans="1:28" s="10" customFormat="1" ht="23.65" customHeight="1" x14ac:dyDescent="0.3">
      <c r="D177" s="7"/>
      <c r="F177" s="7"/>
      <c r="K177" s="7"/>
      <c r="AB177" s="7"/>
    </row>
    <row r="178" spans="1:28" s="10" customFormat="1" ht="23.65" customHeight="1" x14ac:dyDescent="0.3">
      <c r="D178" s="7"/>
      <c r="F178" s="7"/>
      <c r="K178" s="7"/>
      <c r="AB178" s="7"/>
    </row>
    <row r="179" spans="1:28" s="10" customFormat="1" ht="23.65" customHeight="1" x14ac:dyDescent="0.3">
      <c r="D179" s="7"/>
      <c r="F179" s="7"/>
      <c r="K179" s="7"/>
      <c r="AB179" s="7"/>
    </row>
    <row r="180" spans="1:28" s="10" customFormat="1" ht="23.65" customHeight="1" x14ac:dyDescent="0.3">
      <c r="D180" s="7"/>
      <c r="F180" s="7"/>
      <c r="K180" s="7"/>
      <c r="AB180" s="7"/>
    </row>
    <row r="181" spans="1:28" s="10" customFormat="1" ht="23.65" customHeight="1" x14ac:dyDescent="0.3">
      <c r="D181" s="7"/>
      <c r="F181" s="7"/>
      <c r="K181" s="7"/>
      <c r="AB181" s="7"/>
    </row>
    <row r="182" spans="1:28" s="10" customFormat="1" ht="23.65" customHeight="1" x14ac:dyDescent="0.3">
      <c r="D182" s="7"/>
      <c r="F182" s="7"/>
      <c r="K182" s="7"/>
      <c r="AB182" s="7"/>
    </row>
    <row r="183" spans="1:28" s="10" customFormat="1" ht="23.65" customHeight="1" x14ac:dyDescent="0.3">
      <c r="D183" s="7"/>
      <c r="F183" s="7"/>
      <c r="K183" s="7"/>
      <c r="AB183" s="7"/>
    </row>
    <row r="184" spans="1:28" s="10" customFormat="1" ht="23.65" customHeight="1" x14ac:dyDescent="0.3">
      <c r="D184" s="7"/>
      <c r="F184" s="7"/>
      <c r="K184" s="7"/>
      <c r="AB184" s="7"/>
    </row>
    <row r="185" spans="1:28" s="10" customFormat="1" ht="23.65" customHeight="1" x14ac:dyDescent="0.3">
      <c r="D185" s="7"/>
      <c r="F185" s="7"/>
      <c r="H185"/>
      <c r="K185" s="7"/>
      <c r="O185"/>
      <c r="P185"/>
      <c r="Q185"/>
      <c r="R185"/>
      <c r="S185"/>
      <c r="T185"/>
      <c r="AB185" s="7"/>
    </row>
    <row r="186" spans="1:28" s="10" customFormat="1" ht="23.65" customHeight="1" x14ac:dyDescent="0.3">
      <c r="D186" s="7"/>
      <c r="F186" s="7"/>
      <c r="H186"/>
      <c r="K186" s="7"/>
      <c r="O186"/>
      <c r="P186"/>
      <c r="Q186"/>
      <c r="R186"/>
      <c r="S186"/>
      <c r="T186"/>
      <c r="AB186" s="7"/>
    </row>
    <row r="187" spans="1:28" s="10" customFormat="1" ht="23.65" customHeight="1" x14ac:dyDescent="0.3">
      <c r="D187" s="7"/>
      <c r="F187" s="7"/>
      <c r="H187"/>
      <c r="I187"/>
      <c r="J187"/>
      <c r="K187" s="4"/>
      <c r="L187"/>
      <c r="M187"/>
      <c r="O187"/>
      <c r="P187"/>
      <c r="Q187"/>
      <c r="R187"/>
      <c r="S187"/>
      <c r="T187"/>
      <c r="AB187" s="7"/>
    </row>
    <row r="188" spans="1:28" s="10" customFormat="1" ht="23.65" customHeight="1" x14ac:dyDescent="0.3">
      <c r="D188" s="7"/>
      <c r="F188" s="7"/>
      <c r="H188"/>
      <c r="I188"/>
      <c r="J188"/>
      <c r="K188" s="4"/>
      <c r="L188"/>
      <c r="M188"/>
      <c r="O188"/>
      <c r="P188"/>
      <c r="Q188"/>
      <c r="R188"/>
      <c r="S188"/>
      <c r="T188"/>
      <c r="AB188" s="7"/>
    </row>
    <row r="189" spans="1:28" s="10" customFormat="1" ht="23.65" customHeight="1" x14ac:dyDescent="0.3">
      <c r="D189" s="7"/>
      <c r="F189" s="7"/>
      <c r="H189"/>
      <c r="I189"/>
      <c r="J189"/>
      <c r="K189" s="4"/>
      <c r="L189"/>
      <c r="M189"/>
      <c r="O189"/>
      <c r="P189"/>
      <c r="Q189"/>
      <c r="R189"/>
      <c r="S189"/>
      <c r="T189"/>
      <c r="AB189" s="7"/>
    </row>
    <row r="190" spans="1:28" s="10" customFormat="1" ht="23.65" customHeight="1" x14ac:dyDescent="0.3">
      <c r="D190" s="7"/>
      <c r="F190" s="7"/>
      <c r="H190"/>
      <c r="I190"/>
      <c r="J190"/>
      <c r="K190" s="4"/>
      <c r="L190"/>
      <c r="M190"/>
      <c r="O190"/>
      <c r="P190"/>
      <c r="Q190"/>
      <c r="R190"/>
      <c r="S190"/>
      <c r="T190"/>
      <c r="V190"/>
      <c r="W190"/>
      <c r="X190"/>
      <c r="Y190"/>
      <c r="Z190"/>
      <c r="AA190"/>
      <c r="AB190" s="4"/>
    </row>
    <row r="191" spans="1:28" s="10" customFormat="1" ht="23.65" customHeight="1" x14ac:dyDescent="0.3">
      <c r="D191" s="7"/>
      <c r="F191" s="7"/>
      <c r="H191"/>
      <c r="I191"/>
      <c r="J191"/>
      <c r="K191" s="4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 s="4"/>
    </row>
    <row r="192" spans="1:28" ht="27.95" customHeight="1" x14ac:dyDescent="0.3">
      <c r="A192" s="10"/>
      <c r="B192" s="10"/>
      <c r="C192" s="10"/>
      <c r="D192" s="7"/>
      <c r="E192" s="10"/>
      <c r="F192" s="7"/>
      <c r="G192" s="10"/>
    </row>
    <row r="193" spans="1:6" ht="27.95" customHeight="1" x14ac:dyDescent="0.3">
      <c r="A193" s="10"/>
      <c r="B193" s="10"/>
      <c r="C193" s="10"/>
      <c r="D193" s="7"/>
      <c r="E193" s="10"/>
      <c r="F193" s="7"/>
    </row>
    <row r="194" spans="1:6" ht="27.95" customHeight="1" x14ac:dyDescent="0.3">
      <c r="A194" s="10"/>
      <c r="B194" s="10"/>
      <c r="C194" s="10"/>
      <c r="D194" s="7"/>
      <c r="E194" s="10"/>
      <c r="F194" s="7"/>
    </row>
    <row r="195" spans="1:6" ht="27.95" customHeight="1" x14ac:dyDescent="0.3">
      <c r="A195" s="10"/>
      <c r="B195" s="10"/>
      <c r="C195" s="10"/>
      <c r="D195" s="7"/>
      <c r="E195" s="10"/>
      <c r="F195" s="7"/>
    </row>
    <row r="196" spans="1:6" ht="27.95" customHeight="1" x14ac:dyDescent="0.25"/>
    <row r="197" spans="1:6" ht="27.95" customHeight="1" x14ac:dyDescent="0.25"/>
    <row r="198" spans="1:6" ht="27.95" customHeight="1" x14ac:dyDescent="0.25"/>
    <row r="199" spans="1:6" ht="27.95" customHeight="1" x14ac:dyDescent="0.25"/>
    <row r="200" spans="1:6" ht="27.95" customHeight="1" x14ac:dyDescent="0.25"/>
    <row r="201" spans="1:6" ht="27.95" customHeight="1" x14ac:dyDescent="0.25"/>
    <row r="202" spans="1:6" ht="27.95" customHeight="1" x14ac:dyDescent="0.25"/>
    <row r="203" spans="1:6" ht="27.95" customHeight="1" x14ac:dyDescent="0.25"/>
    <row r="204" spans="1:6" ht="27.95" customHeight="1" x14ac:dyDescent="0.25"/>
    <row r="205" spans="1:6" ht="27.95" customHeight="1" x14ac:dyDescent="0.25"/>
    <row r="206" spans="1:6" ht="27.95" customHeight="1" x14ac:dyDescent="0.25"/>
    <row r="207" spans="1:6" ht="27.95" customHeight="1" x14ac:dyDescent="0.25"/>
    <row r="208" spans="1:6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</sheetData>
  <sheetProtection formatCells="0" formatColumns="0" formatRows="0" deleteColumns="0" deleteRows="0"/>
  <mergeCells count="44">
    <mergeCell ref="C45:D45"/>
    <mergeCell ref="C49:D49"/>
    <mergeCell ref="C56:D56"/>
    <mergeCell ref="C53:D53"/>
    <mergeCell ref="J24:K24"/>
    <mergeCell ref="C33:D33"/>
    <mergeCell ref="C37:D37"/>
    <mergeCell ref="C41:D41"/>
    <mergeCell ref="J47:K47"/>
    <mergeCell ref="J50:K50"/>
    <mergeCell ref="J43:K43"/>
    <mergeCell ref="J28:K28"/>
    <mergeCell ref="J31:K31"/>
    <mergeCell ref="J35:K35"/>
    <mergeCell ref="J39:K39"/>
    <mergeCell ref="C18:D18"/>
    <mergeCell ref="C23:D23"/>
    <mergeCell ref="C28:D28"/>
    <mergeCell ref="J5:K5"/>
    <mergeCell ref="J9:K9"/>
    <mergeCell ref="J15:K15"/>
    <mergeCell ref="C6:D6"/>
    <mergeCell ref="C13:D13"/>
    <mergeCell ref="J20:K20"/>
    <mergeCell ref="Q41:R41"/>
    <mergeCell ref="Q6:R6"/>
    <mergeCell ref="Q11:R11"/>
    <mergeCell ref="Q15:R15"/>
    <mergeCell ref="Q23:R23"/>
    <mergeCell ref="Q28:R28"/>
    <mergeCell ref="Q19:R19"/>
    <mergeCell ref="Q32:R32"/>
    <mergeCell ref="Q36:R36"/>
    <mergeCell ref="X5:Y5"/>
    <mergeCell ref="X9:Y9"/>
    <mergeCell ref="X13:Y13"/>
    <mergeCell ref="X17:Y17"/>
    <mergeCell ref="X20:Y20"/>
    <mergeCell ref="X23:Y23"/>
    <mergeCell ref="V25:V26"/>
    <mergeCell ref="X31:Y31"/>
    <mergeCell ref="X27:Y27"/>
    <mergeCell ref="X38:Y38"/>
    <mergeCell ref="X35:Y35"/>
  </mergeCells>
  <phoneticPr fontId="6" type="noConversion"/>
  <pageMargins left="0.7" right="0.7" top="0.75" bottom="0.75" header="0.3" footer="0.3"/>
  <pageSetup scale="78" orientation="portrait" r:id="rId1"/>
  <rowBreaks count="1" manualBreakCount="1">
    <brk id="26" max="26" man="1"/>
  </rowBreaks>
  <colBreaks count="4" manualBreakCount="4">
    <brk id="7" max="1048575" man="1"/>
    <brk id="14" max="1048575" man="1"/>
    <brk id="21" max="1048575" man="1"/>
    <brk id="27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 xsi:nil="true"/>
  </documentManagement>
</p:properties>
</file>

<file path=customXml/itemProps1.xml><?xml version="1.0" encoding="utf-8"?>
<ds:datastoreItem xmlns:ds="http://schemas.openxmlformats.org/officeDocument/2006/customXml" ds:itemID="{64C959BB-4F03-4A27-81AC-6DE1AA020D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15010B-5DC6-42B6-A17A-972FF152A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64C7A4-BCA4-4794-8A6C-B04A14263787}">
  <ds:schemaRefs>
    <ds:schemaRef ds:uri="http://schemas.microsoft.com/office/2006/metadata/properties"/>
    <ds:schemaRef ds:uri="http://schemas.microsoft.com/office/infopath/2007/PartnerControls"/>
    <ds:schemaRef ds:uri="4e752113-b2fb-4b78-ae69-b10b93a6ace4"/>
    <ds:schemaRef ds:uri="a2a82fc2-af7c-43c6-84e4-151c3b8f78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 Hutzell</dc:creator>
  <cp:keywords/>
  <dc:description/>
  <cp:lastModifiedBy>Brenda Hutzell</cp:lastModifiedBy>
  <cp:revision/>
  <cp:lastPrinted>2025-02-04T19:16:18Z</cp:lastPrinted>
  <dcterms:created xsi:type="dcterms:W3CDTF">2024-01-31T19:33:04Z</dcterms:created>
  <dcterms:modified xsi:type="dcterms:W3CDTF">2025-02-04T20:06:55Z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0x010100209DA956FF56E441BE05848EA9FE5D9E</vt:lpwstr>
  </property>
</Properties>
</file>